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51" sheetId="2" r:id="rId2"/>
    <sheet name="SO 201" sheetId="3" r:id="rId3"/>
  </sheets>
  <definedNames/>
  <calcPr fullCalcOnLoad="1"/>
</workbook>
</file>

<file path=xl/sharedStrings.xml><?xml version="1.0" encoding="utf-8"?>
<sst xmlns="http://schemas.openxmlformats.org/spreadsheetml/2006/main" count="1501" uniqueCount="591">
  <si>
    <t>Firma: Krajská správa a údržba silnic Karlovarského kraje, příspěvková organizace</t>
  </si>
  <si>
    <t>Soupis objektů s DPH</t>
  </si>
  <si>
    <t>Stavba: TÚ_2016_039 - Modernizace mostu ev.č. 211 7 - 2 Mariánské Lázně u Lunaparku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</si>
  <si>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</si>
  <si>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</si>
  <si>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</si>
  <si>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</si>
  <si>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</si>
  <si>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</si>
  <si>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</si>
  <si>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</si>
  <si>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</si>
  <si>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</si>
  <si>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</si>
  <si>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</si>
  <si>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TÚ_2016_039</t>
  </si>
  <si>
    <t>Modernizace mostu ev.č. 211 7 - 2 Mariánské Lázně u Lunaparku</t>
  </si>
  <si>
    <t>O</t>
  </si>
  <si>
    <t>Rozpočet:</t>
  </si>
  <si>
    <t>0,00</t>
  </si>
  <si>
    <t>15,00</t>
  </si>
  <si>
    <t>21,00</t>
  </si>
  <si>
    <t>3</t>
  </si>
  <si>
    <t>0</t>
  </si>
  <si>
    <t>2</t>
  </si>
  <si>
    <t>SO 151</t>
  </si>
  <si>
    <t>DOPRAVNĚ INŽENÝRSKÁ OPATŘENÍ</t>
  </si>
  <si>
    <t>Typ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</si>
  <si>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</si>
  <si>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</si>
  <si>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</si>
  <si>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</si>
  <si>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</si>
  <si>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</si>
  <si>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</si>
  <si>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</si>
  <si>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</si>
  <si>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</si>
  <si>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</si>
  <si>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</si>
  <si>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</si>
  <si>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</si>
  <si>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</si>
  <si>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</si>
  <si>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</si>
  <si>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</si>
  <si>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</si>
  <si>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</si>
  <si>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</si>
  <si>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KČ</t>
  </si>
  <si>
    <t>PP</t>
  </si>
  <si>
    <t>DOPRAVNĚ INŽENÝRSKÁ OPATŘENÍ VČETNĚ OZNAČENÍ STAVBY, VČETNĚ NÁJMU A ÚDRŽBY ZNAČEK A ZAŘÍZENÍ PO CELOU DOBU VÝSTAVBY</t>
  </si>
  <si>
    <t>VV</t>
  </si>
  <si>
    <t>TS</t>
  </si>
  <si>
    <t>zahrnuje veškeré náklady spojené s objednatelem požadovanými zařízeními</t>
  </si>
  <si>
    <t>SO 201</t>
  </si>
  <si>
    <t>REKONSTRUKCE MOSTU EV. Č. 211 7 - 2</t>
  </si>
  <si>
    <t>014101</t>
  </si>
  <si>
    <t>POPLATKY ZA SKLÁDKU</t>
  </si>
  <si>
    <t>M3</t>
  </si>
  <si>
    <t>ZEMINA</t>
  </si>
  <si>
    <t>z pol. č. 17120a - pol. č. 17411: 787.8m3-367.118m3=420,682 [A]m3</t>
  </si>
  <si>
    <t>zahrnuje veškeré poplatky provozovateli skládky související s uložením odpadu na skládce.</t>
  </si>
  <si>
    <t>014102a</t>
  </si>
  <si>
    <t>T</t>
  </si>
  <si>
    <t>STÁVAJÍCÍ VRSTVY VOZOVKY</t>
  </si>
  <si>
    <t>z pol. č. 11343: 96.134m3*2.2t/m3=211,495 [A]t</t>
  </si>
  <si>
    <t>014102b</t>
  </si>
  <si>
    <t>BETON</t>
  </si>
  <si>
    <t>z pol. č. 96615: 0.558m3*2.2t/m3=1,228 [A]t</t>
  </si>
  <si>
    <t>014102c</t>
  </si>
  <si>
    <t>ŽELEZOBETON</t>
  </si>
  <si>
    <t>z pol. č. 96616: 25.40m3*2.5t/m3=63,500 [A]t</t>
  </si>
  <si>
    <t>014201</t>
  </si>
  <si>
    <t>POPLATKY ZA ZEMNÍK</t>
  </si>
  <si>
    <t>NÁKUP ORNICE</t>
  </si>
  <si>
    <t>chybějící materiál pro pol. č. 18220: 28.260m3-18.6m3=9,660 [A]m3</t>
  </si>
  <si>
    <t>zahrnuje veškeré poplatky majiteli zemníku související s nákupem zeminy (nikoliv s otvírkou zemníku)</t>
  </si>
  <si>
    <t>02911a</t>
  </si>
  <si>
    <t>OSTATNÍ POŽADAVKY - GEODETICKÉ ZAMĚŘENÍ</t>
  </si>
  <si>
    <t>GEODETICKÉ PRÁCE BĚHEM VÝSTAVBY A GEOMETRICKÝ PLÁN SKUTEČNÉHO PROVEDENÍ STAVBY</t>
  </si>
  <si>
    <t>zahrnuje veškeré náklady spojené s objednatelem požadovanými pracemi</t>
  </si>
  <si>
    <t>7</t>
  </si>
  <si>
    <t>029412</t>
  </si>
  <si>
    <t>OSTATNÍ POŽADAVKY - VYPRACOVÁNÍ MOSTNÍHO LISTU</t>
  </si>
  <si>
    <t>KUS</t>
  </si>
  <si>
    <t>8</t>
  </si>
  <si>
    <t>02943</t>
  </si>
  <si>
    <t>OSTATNÍ POŽADAVKY - VYPRACOVÁNÍ RDS</t>
  </si>
  <si>
    <t>REALIZAČNÍ DOKUMENTACE STAVBY</t>
  </si>
  <si>
    <t>02944</t>
  </si>
  <si>
    <t>OSTAT POŽADAVKY - DOKUMENTACE SKUTEČ PROVEDENÍ</t>
  </si>
  <si>
    <t>02953</t>
  </si>
  <si>
    <t>OSTATNÍ POŽADAVKY - HLAVNÍ MOSTNÍ PROHLÍDKA</t>
  </si>
  <si>
    <t>PROVEDENÍ 1. HMP</t>
  </si>
  <si>
    <t>položka zahrnuje : 
- úkony dle ČSN 73 6221 
- provedení hlavní mostní prohlídky oprávněnou fyzickou nebo právnickou osobou 
- vyhotovení záznamu (protokolu), který jednoznačně definuje stav mostu</t>
  </si>
  <si>
    <t>11</t>
  </si>
  <si>
    <t>02991</t>
  </si>
  <si>
    <t>OSTATNÍ POŽADAVKY - INFORMAČNÍ TABULE</t>
  </si>
  <si>
    <t>rozměr 2,0 x 1,0 m (údaje dle zadávací dokumentace)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</si>
  <si>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</si>
  <si>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Zemní práce</t>
  </si>
  <si>
    <t>12</t>
  </si>
  <si>
    <t>11201</t>
  </si>
  <si>
    <t>KÁCENÍ STROMŮ D KMENE DO 0,5M S ODSTRANĚNÍM PAŘEZŮ</t>
  </si>
  <si>
    <t>D 0,3 M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</si>
  <si>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</si>
  <si>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13</t>
  </si>
  <si>
    <t>11202</t>
  </si>
  <si>
    <t>KÁCENÍ STROMŮ D KMENE DO 0,9M S ODSTRANĚNÍM PAŘEZŮ</t>
  </si>
  <si>
    <t>D 0,8 M</t>
  </si>
  <si>
    <t>14</t>
  </si>
  <si>
    <t>11343</t>
  </si>
  <si>
    <t>ODSTRAN KRYTU VOZ A CHOD S ASFALT POJIVEM VČET PODKLADU</t>
  </si>
  <si>
    <t>VČETNĚ ODVOZU NA SKLÁDKU</t>
  </si>
  <si>
    <t>před a za mostem - planimetrováno ze situace: (46.0m2+104.0m2)*0.47m=70,500 [A]m3 
na mostě: 54.54m2*0.47m=25,634 [B]m3 
Celkem: A+B=96,134 [C]m3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</si>
  <si>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</si>
  <si>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15</t>
  </si>
  <si>
    <t>11372</t>
  </si>
  <si>
    <t>FRÉZOVÁNÍ VOZOVEK ASFALTOVÝCH</t>
  </si>
  <si>
    <t>RECYKLACE A PRODEJ PŘEBYTEČNÉHO MATERIÁLU ZHOTOVITELI</t>
  </si>
  <si>
    <t>planimetrováno ze situace: 215.0m2*0.05m=10,750 [A]m3</t>
  </si>
  <si>
    <t>16</t>
  </si>
  <si>
    <t>11512</t>
  </si>
  <si>
    <t>ČERPÁNÍ VODY DO 1000 L/MIN</t>
  </si>
  <si>
    <t>HOD</t>
  </si>
  <si>
    <t>PŘEDPOKLAD 3 TÝDNY</t>
  </si>
  <si>
    <t>Položka čerpání vody na povrchu zahrnuje i potrubí, pohotovost záložní čerpací soupravy a zřízení čerpací jímky. Součástí položky je také následná demontáž a likvidace těchto zařízení</t>
  </si>
  <si>
    <t>17</t>
  </si>
  <si>
    <t>11526</t>
  </si>
  <si>
    <t>PŘEVEDENÍ VODY POTRUBÍM DN 800 NEBO ŽLABY R.O. DO 2,8M</t>
  </si>
  <si>
    <t>M</t>
  </si>
  <si>
    <t>2*25.0m=50,000 [A]m</t>
  </si>
  <si>
    <t>Položka převedení vody na povrchu zahrnuje zřízení, udržování a odstranění příslušného zařízení. Převedení vody se uvádí buď průměrem potrubí (DN) nebo délkou rozvinutého obvodu žlabu (r.o.).</t>
  </si>
  <si>
    <t>18</t>
  </si>
  <si>
    <t>12110</t>
  </si>
  <si>
    <t>SEJMUTÍ ORNICE NEBO LESNÍ PŮDY</t>
  </si>
  <si>
    <t>VČETNĚ ODVOZU NA MEZIDEPONII</t>
  </si>
  <si>
    <t>na svazích vlevo: 86.0m2*1.2koef.*0.1m=10,320 [A]m3 
na svazích vpravo: 69.0m2*1.2koef.*0.1m=8,280 [B]m3 
Celkem: A+B=18,600 [C]m3</t>
  </si>
  <si>
    <t>položka zahrnuje sejmutí ornice bez ohledu na tloušťku vrstvy a její vodorovnou dopravu 
nezahrnuje uložení na trvalou skládku</t>
  </si>
  <si>
    <t>19</t>
  </si>
  <si>
    <t>12273</t>
  </si>
  <si>
    <t>ODKOPÁVKY A PROKOPÁVKY OBECNÉ TŘ. I</t>
  </si>
  <si>
    <t>v korytě potoka: 2.1m2*18.0m=37,800 [A]m3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</si>
  <si>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</si>
  <si>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20</t>
  </si>
  <si>
    <t>125731a</t>
  </si>
  <si>
    <t>VYKOPÁVKY ZE ZEMNÍKŮ A SKLÁDEK TŘ. I, ODVOZ DO 1KM</t>
  </si>
  <si>
    <t>ZEMINA - Z MEZIDEPONIE ZPĚT DO ZÁSYPŮ</t>
  </si>
  <si>
    <t>materiál pro pol. č. 17411: 367.118m3=367,118 [A]m3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</si>
  <si>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 
- poplatek za materiál ze zemníku (zemina, ornice)</t>
  </si>
  <si>
    <t>21</t>
  </si>
  <si>
    <t>125731b</t>
  </si>
  <si>
    <t>ORNICE - Z MEZIDEPONIE ZPĚT DO ZÁSYPŮ</t>
  </si>
  <si>
    <t>natěžení a dovoz ornice pro pol. č. 18220: 18.6m3=18,600 [A]m3</t>
  </si>
  <si>
    <t>22</t>
  </si>
  <si>
    <t>12930</t>
  </si>
  <si>
    <t>ČIŠTĚNÍ PŘÍKOPŮ OD NÁNOSU</t>
  </si>
  <si>
    <t>4*50.0m*0.5m*0.2m=20,000 [A]m3</t>
  </si>
  <si>
    <t>- vodorovná a svislá doprava, přemístění, přeložení, manipulace s výkopkem a uložení na skládku (bez poplatku)</t>
  </si>
  <si>
    <t>23</t>
  </si>
  <si>
    <t>13173</t>
  </si>
  <si>
    <t>HLOUBENÍ JAM ZAPAŽ I NEPAŽ TŘ. I</t>
  </si>
  <si>
    <t>20.0m2*20.0m+17.5m2*20.0m=750,000 [A]m3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</si>
  <si>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</si>
  <si>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24</t>
  </si>
  <si>
    <t>17120a</t>
  </si>
  <si>
    <t>ULOŽENÍ SYPANINY DO NÁSYPŮ A NA SKLÁDKY BEZ ZHUTNĚNÍ</t>
  </si>
  <si>
    <t>uložení výkopu z pol. č. 13173 a pol. č. 12273 na mezideponii: 750.0m3+37.8m3=787,800 [A]m3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</si>
  <si>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</si>
  <si>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25</t>
  </si>
  <si>
    <t>17120b</t>
  </si>
  <si>
    <t>ORNICE</t>
  </si>
  <si>
    <t>uložení ornice z pol. č. 12110 na skládku: 18.6m3=18,600 [A]m3</t>
  </si>
  <si>
    <t>26</t>
  </si>
  <si>
    <t>17411</t>
  </si>
  <si>
    <t>ZÁSYP JAM A RÝH ZEMINOU SE ZHUTNĚNÍM</t>
  </si>
  <si>
    <t>MATERIÁL Z VÝKOPŮ STAVBY -  ZPĚTNÝ ZÁSYP</t>
  </si>
  <si>
    <t>materiál z pol. č. 13173:  
zásyp za rubem opěr rámu pod těsnící fólii: 2.3m2*8.875m*2=40,825 [A]m3 
zásyp za rubem opěr nad těsnící fólii: 7.8m2*8.875m+6.8m2*8.875m=129,575 [B]m3 
zásyp za rubem křídel pod těsnící fólii: 0.9m*(5.1m+6.3m+5.9m+5.4m)+1.5m2*4.5m*4=47,430 [C]m3 
zásyp za rubem křídel nad těsnící fólií: 11.6m2/2*(5.1m+6.3m+5.9m+5.4m)=131,660 [D]m3 
zásyp základu kamenných zídek: (0.6m2+0.7m2)*(3.76m+3.6m+3.0m+3.2m)=17,628 [E]m3 
Celkem: A+B+C+D+E=367,118 [F]m3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</si>
  <si>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</si>
  <si>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27</t>
  </si>
  <si>
    <t>17581a</t>
  </si>
  <si>
    <t>OBSYP POTRUBÍ A OBJEKTŮ Z NAKUPOVANÝCH MATERIÁLŮ</t>
  </si>
  <si>
    <t>ŠP FR. 0-16 MM</t>
  </si>
  <si>
    <t>ochranný obsyp u těsnící fólie 
za rubem opěr: 2.7m*8.875m*0.3m*2*2=28,755 [A]m3 
za rubem křídel: 2.2m*(5.1m+6.3m+5.9m+5.4m)*0.3m*2=29,964 [B]m3 
Celkem: A+B=58,719 [C]m3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</si>
  <si>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</si>
  <si>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28</t>
  </si>
  <si>
    <t>17581b</t>
  </si>
  <si>
    <t>ŠP FR. 8-32 MM</t>
  </si>
  <si>
    <t>ochranný obsyp za rubem opěr rámu: 0.6m*2.0m*8.875m+0.6m*1.8m*8.875m=20,235 [A]m3 
ochranný obsyp za rubem křídel: 0.6m*4.0m/2*(5.1m+6.3m+5.9m+5.4m)=27,240 [B]m3 
Celkem: A+B=47,475 [C]m3</t>
  </si>
  <si>
    <t>29</t>
  </si>
  <si>
    <t>17750</t>
  </si>
  <si>
    <t>ZEMNÍ HRÁZKY ZE ZEMIN NEPROPUSTNÝCH</t>
  </si>
  <si>
    <t>VČETNĚ ODSTRANĚNÍ</t>
  </si>
  <si>
    <t>3.0m*1.0m*1.0m*2=6,000 [A]m3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</si>
  <si>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</si>
  <si>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30</t>
  </si>
  <si>
    <t>18110</t>
  </si>
  <si>
    <t>ÚPRAVA PLÁNĚ SE ZHUTNĚNÍM V HORNINĚ TŘ. I</t>
  </si>
  <si>
    <t>M2</t>
  </si>
  <si>
    <t>planimetrováno ze situace: 46.0m2+104.0m2=150,000 [A]m2</t>
  </si>
  <si>
    <t>položka zahrnuje úpravu pláně včetně vyrovnání výškových rozdílů. Míru zhutnění určuje projekt.</t>
  </si>
  <si>
    <t>31</t>
  </si>
  <si>
    <t>18220</t>
  </si>
  <si>
    <t>ROZPROSTŘENÍ ORNICE VE SVAHU</t>
  </si>
  <si>
    <t>TL. 150 MM</t>
  </si>
  <si>
    <t>na svazích vlevo: 90,0m2*1.2koef.*0.15m=16,200 [A]m3 
na svazích vpravo: 67.0m2*1.2koef.*0.15m=12,060 [B]m3 
Celkem: A+B=28,260 [C]m3</t>
  </si>
  <si>
    <t>položka zahrnuje: 
nutné přemístění ornice z dočasných skládek vzdálených do 50m 
rozprostření ornice v předepsané tloušťce ve svahu přes 1:5</t>
  </si>
  <si>
    <t>32</t>
  </si>
  <si>
    <t>18241</t>
  </si>
  <si>
    <t>ZALOŽENÍ TRÁVNÍKU RUČNÍM VÝSEVEM</t>
  </si>
  <si>
    <t>na svazích vlevo: 90,0m2*1.2koef.=108,000 [A]m2 
na svazích vpravo: 67.0m2*1.2koef.=80,400 [B]m2 
Celkem: A+B=188,400 [C]m2</t>
  </si>
  <si>
    <t>Zahrnuje dodání předepsané travní směsi, její výsev na ornici, zalévání, první pokosení, to vše bez ohledu na sklon terénu</t>
  </si>
  <si>
    <t>Základy</t>
  </si>
  <si>
    <t>33</t>
  </si>
  <si>
    <t>21263</t>
  </si>
  <si>
    <t>TRATIVODY KOMPLET Z TRUB Z PLAST HMOT DN DO 150MM</t>
  </si>
  <si>
    <t>PVC DN 150 MM, VČETNĚ OBETONOVÁNÍ DRENÁŽNÍM BETONEM</t>
  </si>
  <si>
    <t>20.0+20.0=40,000 [A]m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</si>
  <si>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materiálem, případně vložení separační nebo drenážní vložky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</si>
  <si>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34</t>
  </si>
  <si>
    <t>21341</t>
  </si>
  <si>
    <t>DRENÁŽNÍ VRSTVY Z PLASTBETONU (PLASTMALTY)</t>
  </si>
  <si>
    <t>odvodnění izolace drenážním betonem: 0.150m*0.05m*7.575m=0,057 [A]m3</t>
  </si>
  <si>
    <t>Položka zahrnuje: 
- dodávku předepsaného materiálu pro drenážní vrstvu, včetně mimostaveništní a vnitrostaveništní dopravy 
- provedení drenážní vrstvy předepsaných rozměrů a předepsaného tvaru</t>
  </si>
  <si>
    <t>35</t>
  </si>
  <si>
    <t>261512</t>
  </si>
  <si>
    <t>VRTY PRO KOTVENÍ A INJEKTÁŽ TŘ V NA POVRCHU D DO 16MM</t>
  </si>
  <si>
    <t>D 16 MM</t>
  </si>
  <si>
    <t>pro kotvení obkladu opěr:  
O1: 121ks*0.2m=24,200 [A]m 
O2: 121ks*0.2m =24,200 [B]m 
Celkem: A+B=48,400 [C]m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</si>
  <si>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</si>
  <si>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36</t>
  </si>
  <si>
    <t>261513</t>
  </si>
  <si>
    <t>VRTY PRO KOTVENÍ A INJEKTÁŽ TŘ V NA POVRCHU D DO 25MM</t>
  </si>
  <si>
    <t>D 20 MM</t>
  </si>
  <si>
    <t>pro kotvení římsy: 7ks*2*0.17m=2,380 [A]m</t>
  </si>
  <si>
    <t>veškeré práce jsou obsaženy v textu položky</t>
  </si>
  <si>
    <t>37</t>
  </si>
  <si>
    <t>27152</t>
  </si>
  <si>
    <t>POLŠTÁŘE POD ZÁKLADY Z KAMENIVA DRCENÉHO</t>
  </si>
  <si>
    <t>ŠD FR. 0-63 MM</t>
  </si>
  <si>
    <t>sanace podloží: 1.0m2*0.3m*9.8m*2=5,880 [A]m3</t>
  </si>
  <si>
    <t>položka zahrnuje zahrnuje dodávku kameniva předepsané frakce, včetně mimostaveništní a vnitrostaveništní dopravy, rozprostření se zhutněním</t>
  </si>
  <si>
    <t>38</t>
  </si>
  <si>
    <t>272324</t>
  </si>
  <si>
    <t>ZÁKLADY ZE ŽELEZOBETONU DO C25/30 (B30)</t>
  </si>
  <si>
    <t>C25/30-XF3</t>
  </si>
  <si>
    <t>základy rámu: 1.75m*8.875m*2=31,063 [A]m3 
základy křídel: (12.0m2+13.6m2+13.0m2+12.3m2)*0.75m=38,175 [B]m3 
základy nábřežní zdi: 0.5m*0.7m*8.875m+0.95m*0.7m*8.875m+1.2m*0.7m*(3.8m+3.6m)+1.2m*0.7m*(3.0m+3.0m)=20,264 [C]m3 
Celkem: A+B+C=89,502 [D]m3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</si>
  <si>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</si>
  <si>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39</t>
  </si>
  <si>
    <t>272365</t>
  </si>
  <si>
    <t>VÝZTUŽ ZÁKLADŮ Z OCELI 10505</t>
  </si>
  <si>
    <t>výztuž základů rámu - 2.5% z objemu betonu: (1.75m*8.875m*2)*7.85t/m3*0.025=6,096 [A]t 
výztuž základů křídel - 1% z objemu betonu: ((12.0m2+13.6m2+13.0m2+12.3m2)*0.75m)*7.85t/m3*0.01=2,997 [B]t 
výztuž základů nábřežní zdi - 1% z objemu betonu: (0.5m*0.7m*8.875m+0.95m*0.7m*8.875m+1.2m*0.7m*(3.8m+3.6m)+1.2m*0.7m*(3.0m+3.0m))*7.85t/m3*0.01=1,591 [C]t 
Celkem: A+B+C=10,684 [D]t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</si>
  <si>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74 - pol.č.74432).  
- povrchovou antikorozní úpravu výztuže,  
- separaci výztuže,  
- osazení měřících zařízení a úpravy pro ně,  
- osazení měřících skříní nebo míst pro měření bludných proudů.</t>
  </si>
  <si>
    <t>40</t>
  </si>
  <si>
    <t>272366</t>
  </si>
  <si>
    <t>VÝZTUŽ ZÁKLADŮ Z KARI SÍTÍ</t>
  </si>
  <si>
    <t>nábřežní zdi: 2ks*4*39.39kg/ks/1000=0,315 [A]t</t>
  </si>
  <si>
    <t>41</t>
  </si>
  <si>
    <t>28999</t>
  </si>
  <si>
    <t>OPLÁŠTĚNÍ (ZPEVNĚNÍ) Z FÓLIE</t>
  </si>
  <si>
    <t>HDPE FÓLIE TL. 2 MM</t>
  </si>
  <si>
    <t>za rubem opěr: 2.7m*8.875m*2=47,925 [A]m2 
za rubem křídel: 2.2m*(5.1m+6.3m+5.9m+5.4m)=49,940 [B]m2 
Celkem: A+B=97,865 [C]m2</t>
  </si>
  <si>
    <t>Položka zahrnuje:  
- dodávku předepsané fólie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</si>
  <si>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</si>
  <si>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42</t>
  </si>
  <si>
    <t>317325</t>
  </si>
  <si>
    <t>ŘÍMSY ZE ŽELEZOBETONU DO C30/37 (B37)</t>
  </si>
  <si>
    <t>C30/37-XF4, XD3, XC4</t>
  </si>
  <si>
    <t>římsa vlevo: 0.275m2*7.575m=2,083 [A]m3 
římsa vpravo: 0.275m2*7.575m=2,083 [B]m3 
římsa na křídlech: 0.7m*0.1m*(6.92m+7.01m+6.86m+6.82m)=1,933 [C]m3 
Celkem: A+B+C=6,099 [D]m3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</si>
  <si>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</si>
  <si>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43</t>
  </si>
  <si>
    <t>317365</t>
  </si>
  <si>
    <t>VÝZTUŽ ŘÍMS Z OCELI 10505</t>
  </si>
  <si>
    <t>3% z pol. č. 317325: 6.099m3*7.85t/m3*0.03=1,436 [A]t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</si>
  <si>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</si>
  <si>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44</t>
  </si>
  <si>
    <t>327213a</t>
  </si>
  <si>
    <t>OBKLAD ZDÍ OPĚR, ZÁRUB, NÁBŘEŽ Z LOM KAMENE</t>
  </si>
  <si>
    <t>MATERIÁL Z BOURÁNÍ</t>
  </si>
  <si>
    <t>obkladní zdivo nábřežní zdi - vyzískaný materiál z pol. č. 96613: 
0.25m*9.1m*0.95m+0.25m*9.1m*0.95m+0.25m*1.0m*(3.8m+3.6m)+0.25m*1.0m*(3.0m+3.0m)=7,673 [C]m3</t>
  </si>
  <si>
    <t>položka zahrnuje dodávku a osazení lomového kamene, jeho výběr a případnou úpravu, jeho případné kotvení se všemi souvisejícími materiály a pracemi, dodávku předepsané malty, spárování.</t>
  </si>
  <si>
    <t>45</t>
  </si>
  <si>
    <t>327324</t>
  </si>
  <si>
    <t>ZDI OPĚRNÉ, ZÁRUBNÍ, NÁBŘEŽNÍ ZE ŽELEZOVÉHO BETONU DO C25/30 (B30)</t>
  </si>
  <si>
    <t>nábřežní zdi: 
(1.0m-0.25m)*9.3m*1.02m+(1.5m-0.25m)*9.3m*1.02m+(0.6m-0.25m)*1.0m*(4.7m+4.8m)+(0.6m-0.25m)*(3.0m+3.0m)=24,397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</si>
  <si>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</si>
  <si>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46</t>
  </si>
  <si>
    <t>327365</t>
  </si>
  <si>
    <t>VÝZTUŽ ZDÍ OPĚRNÝCH, ZÁRUBNÍCH, NÁBŘEŽNÍCH Z OCELI 10505</t>
  </si>
  <si>
    <t>1% z pol. č. 327324: 24.397m3*7.85t/m3*0.01=1,915 [B]t</t>
  </si>
  <si>
    <t>47</t>
  </si>
  <si>
    <t>333213a</t>
  </si>
  <si>
    <t>OBKLAD MOST OPĚR A KŘÍDEL Z LOM KAMENE</t>
  </si>
  <si>
    <t>obkladní zdivo křídel - vyzískaný materiál z pol. č. 96613: 
křídla vlevo: (3.9m+0.155m)/2*6.0m*0.25m+(3.8m+0.155m)/2*6.0m*0.25m=6,008 [A]m3 
křídla vpravo: (3.75m+0.09m)/2*6.0m*0.25m+(3.65m+0.09m)/2*6.0m*0.25m=5,685 [B]m3 
Celkem: A+B=11,693 [C]m3</t>
  </si>
  <si>
    <t>48</t>
  </si>
  <si>
    <t>333221</t>
  </si>
  <si>
    <t>OBKLAD MOSTNÍCH OPĚR A KŘÍDEL KVÁDROVÝ A ŘÁDKOVÝ</t>
  </si>
  <si>
    <t>ŽULA</t>
  </si>
  <si>
    <t>obkladní zdivo opěr: 
O1: 2.72m*0.25m*8.875m=6,035 [A]m3 
O2: 2.72m*0.25m*8.875m =6,035 [B]m3 
Celkem: A+B=12,070 [C]m3</t>
  </si>
  <si>
    <t>položka zahrnuje dodávku a osazení dvoustranně lícovaného kamene, jeho případné kotvení se všemi souvisejícími materiály a pracemi, dodávku předepsané malty, spárování.</t>
  </si>
  <si>
    <t>49</t>
  </si>
  <si>
    <t>333325</t>
  </si>
  <si>
    <t>MOSTNÍ OPĚRY A KŘÍDLA ZE ŽELEZOVÉHO BETONU DO C30/37 (B37)</t>
  </si>
  <si>
    <t>C30/37-XF2, XD1, XC4</t>
  </si>
  <si>
    <t>O1: 3.5m*0.5m*8.875m=15,531 [A]m3 
O2: 3.36m*0.5m*8.875m=14,910 [B]m3 
křídla vlevo: (3.9m+0.155m)/2*6.0m*0.8m+(3.8m+0.155m)/2*6.0m*0.8m-(3.9m+0.155m)/2*6.0m*0.25m (odpočet obkladu)-(3.8m+0.155m)/2*6.0m*0.25m (odpočet obkladu)=13,217 [C]m3 
křídla vpravo: (3.75m+0.09m)/2*6.0m*0.8m+(3.65m+0.09m)/2*6.0m*0.8m-(3.75m+0.09m)/2*6.0m*0.25m-(3.65m+0.09m)/2*6.0m*0.25m (odpočet obkladu)=12,507 [D]m3 
Celkem: A+B+C+D=56,165 [E]m3</t>
  </si>
  <si>
    <t>50</t>
  </si>
  <si>
    <t>333365</t>
  </si>
  <si>
    <t>VÝZTUŽ MOSTNÍCH OPĚR A KŘÍDEL Z OCELI 10505</t>
  </si>
  <si>
    <t>z pol. č. 333325:  
3% výztuž opěr: (15.531m3+14.91m3)*7.85t/m3*0.03=7,169 [A]t 
1% výztuž křídel: (13.217m3+12.507m3)*7.85t/m3*0.01=2,019 [B]t 
Celkem: A+B=9,188 [C]t</t>
  </si>
  <si>
    <t>51</t>
  </si>
  <si>
    <t>333366</t>
  </si>
  <si>
    <t>VÝZTUŽ MOSTNÍCH OPĚR A KŘÍDEL Z KARI SÍTÍ</t>
  </si>
  <si>
    <t>KARI SÍT 8/100/100</t>
  </si>
  <si>
    <t>křídla: 2ks*4*47.4kg/ks/1000=0,379 [A]t</t>
  </si>
  <si>
    <t>52</t>
  </si>
  <si>
    <t>348173</t>
  </si>
  <si>
    <t>ZÁBRADLÍ Z DÍLCŮ KOVOVÝCH ŽÁROVĚ ZINK PONOREM S NÁTĚREM</t>
  </si>
  <si>
    <t>KG</t>
  </si>
  <si>
    <t>dvoumadlové trubkové zábradlí: 
((15,35m*2ks+1,1m*9ks)+(5,0m*2ks+1,1m*4ks)+(3.0m+4.0m+2.0m)*2ks+1.1m*3ks+1.6m*4ks)*6.05kg/m=500,335 [A]kg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</si>
  <si>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                            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předepsat,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</si>
  <si>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Vodorovné konstrukce</t>
  </si>
  <si>
    <t>53</t>
  </si>
  <si>
    <t>421324</t>
  </si>
  <si>
    <t>MOSTNÍ NOSNÉ DESKOVÉ KONSTR ZE ŽELEZOBETONU DO C25/30 (B30)</t>
  </si>
  <si>
    <t>žb deska uložená na kamenných nábřežních zdech: 4.05m*2.0m*0.2m=1,620 [A]m3</t>
  </si>
  <si>
    <t>54</t>
  </si>
  <si>
    <t>421325</t>
  </si>
  <si>
    <t>MOSTNÍ NOSNÉ DESKOVÉ KONSTRUKCE ZE ŽELEZOBETONU C30/37</t>
  </si>
  <si>
    <t>příčel NK: 7.0m*8.2m*0.5m+0.34m2*8.2m+0.36m2*8.2m=34,440 [A]m3</t>
  </si>
  <si>
    <t>55</t>
  </si>
  <si>
    <t>421365</t>
  </si>
  <si>
    <t>VÝZTUŽ MOSTNÍ DESKOVÉ KONSTRUKCE Z OCELI 10505</t>
  </si>
  <si>
    <t>příčel NK - 3% z pol. č. 421325: 34.44m3*7.85t/m3*0.03=8,111 [A]t 
žb deska uložená na kamenných nábřežních zdech - 3% z pol. č. 421324: 1.62m3*7.85t/m3*0.03=0,382 [B]t 
Celkem: A+B=8,493 [C]t</t>
  </si>
  <si>
    <t>56</t>
  </si>
  <si>
    <t>451312</t>
  </si>
  <si>
    <t>PODKLADNÍ A VÝPLŇOVÉ VRSTVY Z PROSTÉHO BETONU C12/15</t>
  </si>
  <si>
    <t>C12/15-X0</t>
  </si>
  <si>
    <t>pod základy rámu: 2.7m*8.875m*0.15m+3.15m*8.875m*0.15m=7,788 [A]m3 
pod základy křídel: (14.0m2+15.8m2+15.2m2+14.5m2)*0.15m=8,925 [B]m3 
pod základ nábřežní zdi: (5.2m2+5.8m2)*0.15m+(4.5m2+4.7m2)*0.15m=3,030 [C]m3 
pod obklad opěr: 0.725m*8.875m*0.25m+0.64m*8.875m*0.25m=3,029 [D]m3 
pod drenáží za opěrami: 0.75m*0.25m*8.9m*2=3,338 [E]m3 
pod drenáží za křídly: 0.1m*0.25*(5.1m+6.3m+5.9m+5.4m)=0,568 [F]m3 
Celkem: A+B+C+D+E+F=26,678 [G]m3</t>
  </si>
  <si>
    <t>57</t>
  </si>
  <si>
    <t>451314</t>
  </si>
  <si>
    <t>PODKLADNÍ A VÝPLŇOVÉ VRSTVY Z PROSTÉHO BETONU C25/30</t>
  </si>
  <si>
    <t>pod odlážděním za římsami: 2.0m2*0.15m*4=1,200 [A]m3 
pod dlažbou v korytě potoka: 3.0m*18.0m*0.15m=8,100 [B]m3 
pod dlažbou na plošinách: (4.4m2+3,1m2+8.8m2)*0.15m=2,445 [C]m3 
výplňový beton před základem nábřežní zdi: (0.2m2+0.175m2)*8.875m=3,328 [D]m3 
výplňový beton před základem křídla: (0.09m2+3.3m2)*0.8m+(2.5m2+1.2m2)*0.85m=5,857 [E]m3 
Celkem: A+B+C+D+E=20,930 [F]m3</t>
  </si>
  <si>
    <t>58</t>
  </si>
  <si>
    <t>45152</t>
  </si>
  <si>
    <t>PODKLADNÍ A VÝPLŇOVÉ VRSTVY Z KAMENIVA DRCENÉHO</t>
  </si>
  <si>
    <t>ŠD 0-63 MM</t>
  </si>
  <si>
    <t>nad přechodovým klínem: 46.0m2*0.5m+45.0m2*0.5m=45,500 [A]m3 
pod konstrukcí vozovky: 58.5m2*0.15m=8,775 [B]m3 
Celkem: A+B=54,275 [C]m3</t>
  </si>
  <si>
    <t>Položka zahrnuje veškerý materiál, výrobky a polotovary, včetně mimostaveništní a vnitrostaveništní dopravy (rovněž přesuny), včetně naložení a složení, případně s uložením.</t>
  </si>
  <si>
    <t>59</t>
  </si>
  <si>
    <t>45860</t>
  </si>
  <si>
    <t>VÝPLŇ ZA OPĚRAMI A ZDMI Z MEZEROVITÉHO BETONU</t>
  </si>
  <si>
    <t>přechodový klín za opěrami: 2.2m2*8.875m+2.5m2*8.875m=41,713 [A]m3</t>
  </si>
  <si>
    <t>položka zahrnuje: 
- dodávku mezerovitého betonu předepsané kvality a zásyp se zhutněním včetně mimostaveništní a vnitrostaveništní dopravy</t>
  </si>
  <si>
    <t>60</t>
  </si>
  <si>
    <t>461314</t>
  </si>
  <si>
    <t>PATKY Z PROSTÉHO BETONU C25/30</t>
  </si>
  <si>
    <t>pro zábradlí: (0.4m*0.4m*0.6m)*5ks=0,480 [A]m3</t>
  </si>
  <si>
    <t>položka zahrnuje: 
- nutné zemní práce (hloubení rýh a pod.)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</si>
  <si>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61</t>
  </si>
  <si>
    <t>46251</t>
  </si>
  <si>
    <t>ZÁHOZ Z LOMOVÉHO KAMENE</t>
  </si>
  <si>
    <t>na vtoku i výtoku za betonovým prahem: 0.5m2*(3.0m+3.2m)=3,100 [A]m3</t>
  </si>
  <si>
    <t>položka zahrnuje: 
- dodávku a zához lomového kamene předepsané frakce včetně mimostaveništní a vnitrostaveništní dopravy</t>
  </si>
  <si>
    <t>62</t>
  </si>
  <si>
    <t>465512</t>
  </si>
  <si>
    <t>DLAŽBY Z LOMOVÉHO KAMENE NA MC</t>
  </si>
  <si>
    <t>TL. 250 MM</t>
  </si>
  <si>
    <t>odláždění za římsami: 2.0m2*0.25m*4=2,000 [A]m3 
dlažba v korytě potoka: 3.0m*18.0m*0.25m=13,500 [B]m3 
dlažba na plošinách: (4.4m2+3,1m2+8.8m2)*0.25m=4,075 [C]m3 
Celkem: A+B+C=19,575 [D]m3</t>
  </si>
  <si>
    <t>položka zahrnuje: 
- nutné zemní práce (svahování, úpravu pláně a pod.) 
- zřízení spojovací vrstvy  
- zřízení lože dlažby z cementové malty předepsané kvality a předepsané tloušťky 
- dodávku a položení dlažby z lomového kamene do předepsaného tvaru 
- spárování, těsnění, tmelení a vyplnění spar MC případně s vyklínováním  
- úprava povrchu pro odvedení srážkové vody 
- nezahrnuje podklad pod dlažbu, vykazuje se samostatně položkami SD 45</t>
  </si>
  <si>
    <t>63</t>
  </si>
  <si>
    <t>467314</t>
  </si>
  <si>
    <t>STUPNĚ A PRAHY VODNÍCH KORYT Z PROSTÉHO BETONU C25/30</t>
  </si>
  <si>
    <t>0.4m*0.6m*(3,0m+3.2m)=1,488 [A]m3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</si>
  <si>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</si>
  <si>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Komunikace</t>
  </si>
  <si>
    <t>64</t>
  </si>
  <si>
    <t>56144</t>
  </si>
  <si>
    <t>KAMENIVO ZPEVNĚNÉ CEMENTEM TL. DO 200MM</t>
  </si>
  <si>
    <t>SC C8/10 TL. 180 MM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</si>
  <si>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</si>
  <si>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65</t>
  </si>
  <si>
    <t>56330</t>
  </si>
  <si>
    <t>VOZOVKOVÉ VRSTVY ZE ŠTĚRKODRTI</t>
  </si>
  <si>
    <t>TL. 300 MM - ŠD 0-32 MM</t>
  </si>
  <si>
    <t>stezky pro pěší z kaleného štěrku: (19.0m2+30.0m2)*0.3m=14,700 [A]m3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</si>
  <si>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</si>
  <si>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66</t>
  </si>
  <si>
    <t>56334</t>
  </si>
  <si>
    <t>VOZOVKOVÉ VRSTVY ZE ŠTĚRKODRTI TL. DO 200MM</t>
  </si>
  <si>
    <t>TL. 170 MM</t>
  </si>
  <si>
    <t>67</t>
  </si>
  <si>
    <t>56960</t>
  </si>
  <si>
    <t>ZPEVNĚNÍ KRAJNIC Z RECYKLOVANÉHO MATERIÁLU</t>
  </si>
  <si>
    <t>R- MATERIÁL</t>
  </si>
  <si>
    <t>(4.3m*1.4m+4.7m*1.0m+4.4m*1.2m+4.6m*1.0m)*0.15m=3,090 [A]m3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</si>
  <si>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</si>
  <si>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68</t>
  </si>
  <si>
    <t>572213</t>
  </si>
  <si>
    <t>SPOJOVACÍ POSTŘIK Z EMULZE DO 0,5KG/M2</t>
  </si>
  <si>
    <t>0,2 KG/M2</t>
  </si>
  <si>
    <t>planimetrováno ze situace:76.0m2+46.0m2+104.0m2*2=330,000 [A]m2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</si>
  <si>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</si>
  <si>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69</t>
  </si>
  <si>
    <t>574A33</t>
  </si>
  <si>
    <t>ASFALTOVÝ BETON PRO OBRUSNÉ VRSTVY ACO 11 TL. 40MM</t>
  </si>
  <si>
    <t>planimetrováno ze situace: 234.54m2=234,540 [A]m2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</si>
  <si>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</si>
  <si>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70</t>
  </si>
  <si>
    <t>574A43</t>
  </si>
  <si>
    <t>ASFALTOVÝ BETON PRO OBRUSNÉ VRSTVY ACO 11 TL. 50MM</t>
  </si>
  <si>
    <t>ochrana izolace na mostě: 7.575m2*7.2m=54,540 [A]m2</t>
  </si>
  <si>
    <t>71</t>
  </si>
  <si>
    <t>574E66</t>
  </si>
  <si>
    <t>ASFALTOVÝ BETON PRO PODKLADNÍ VRSTVY ACP 16+, 16S TL. 70MM</t>
  </si>
  <si>
    <t>planimetrováno ze situace: 76.0m2+104.0m2=180,000 [A]m2</t>
  </si>
  <si>
    <t>Přidružená stavební výroba</t>
  </si>
  <si>
    <t>72</t>
  </si>
  <si>
    <t>711132</t>
  </si>
  <si>
    <t>IZOLACE BĚŽNÝCH KONSTRUKCÍ PROTI VOLNĚ STÉKAJÍCÍ VODĚ ASFALTOVÝMI PÁSY</t>
  </si>
  <si>
    <t>překrytí pracovní spáry rámu asfalt. pásem š. 500 mm: 0.5m*8.875m*2=8,875 [A]m2 
překrytí pracovní spáry rámu asfalt. pásem š. 400 mm: 0.4m*8.875m*2=7,100 [B]m2 
překrytí pracovní spáry křídla asfalt. pásem š. 400 mm: 0.4m*(5.1m+6.3m+5.9m+5.4m)=9,080 [C]m2 
překrytí dilatační spáry mezi křídlem a dříkem opěr asf. pásem š. 500 mm: 0.5m*(5.4m+5.3m+4.9m+5.1m)=10,350 [D]m2 
Celkem: A+B+C+D=35,405 [E]m2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</si>
  <si>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</si>
  <si>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73</t>
  </si>
  <si>
    <t>711442</t>
  </si>
  <si>
    <t>IZOLACE MOSTOVEK CELOPLOŠNÁ ASFALTOVÝMI PÁSY S PEČETÍCÍ VRSTVOU</t>
  </si>
  <si>
    <t>NAIP TL. 5 MM</t>
  </si>
  <si>
    <t>16.6m*8.2m=136,120 [A]m2</t>
  </si>
  <si>
    <t>položka zahrnuje: 
- dodání  předepsaného izolačního materiálu 
- očištění a ošetření podkladu, zadávací dokumentace může zahrnout i případné vyspravení 
- zřízení izolace jako kompletního povlaku včetně položení pečetící vrstvy,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</t>
  </si>
  <si>
    <t>74</t>
  </si>
  <si>
    <t>711502</t>
  </si>
  <si>
    <t>OCHRANA IZOLACE NA POVRCHU ASFALTOVÝMI PÁSY</t>
  </si>
  <si>
    <t>NAPŘ. FOALBIT</t>
  </si>
  <si>
    <t>ochrana izolace pod římsou: 0.65m*7.575m*2=9,848 [A]m2</t>
  </si>
  <si>
    <t>položka zahrnuje: 
- dodání  předepsaného ochranného materiálu 
- zřízení ochrany izolace</t>
  </si>
  <si>
    <t>75</t>
  </si>
  <si>
    <t>711509</t>
  </si>
  <si>
    <t>OCHRANA IZOLACE NA POVRCHU TEXTILIÍ</t>
  </si>
  <si>
    <t>GEOTEXTILIE 600 G/M2</t>
  </si>
  <si>
    <t>na rubu opěr a základu: (5.6m+5.5m)*8.2m=91,020 [A]m2 
na lící opěr a základu: (2.4m+2.4m)*8.2m=39,360 [B]m2 
na rubu křídel a základu: 19.0m2*4ks+(0.765m+0.75m)*4ks=82,060 [C]m2 
na líci křídel a základu: (0.5m+0.75m)*6.0=7,500 [D] 
na bočních stěnách křídel a základu: (2.2m*0.75m)*4ks+(0.275m+0.275m+0.210m+0.210m)*0.6m=7,182 [E]m2 
pod a nad těsnící fólií: 2.7m*20.0m*2*2=216,000 [F]m2 
na rubu nábřežních zdí mimo most: 2.25m*(3.4m+3.8m+3.0m+3.0m)=29,700 [G]m2 
Celkem: A+B+C+D+E+F+G=472,822 [H]</t>
  </si>
  <si>
    <t>76</t>
  </si>
  <si>
    <t>78382</t>
  </si>
  <si>
    <t>NÁTĚRY BETON KONSTR TYP S2 (OS-B)</t>
  </si>
  <si>
    <t>hydrofobní nátěr římsy: (0.15m+0.75m+0.65m+0.25m)*7.575m*2=27,270 [A]m2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</si>
  <si>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</si>
  <si>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77</t>
  </si>
  <si>
    <t>78383</t>
  </si>
  <si>
    <t>NÁTĚRY BETON KONSTR TYP S4 (OS-C)</t>
  </si>
  <si>
    <t>obrubníková hrana římsy: (0.15m+0.25m*7.575m)*2=4,088 [A]m2</t>
  </si>
  <si>
    <t>Potrubí</t>
  </si>
  <si>
    <t>78</t>
  </si>
  <si>
    <t>87433</t>
  </si>
  <si>
    <t>POTRUBÍ Z TRUB PLASTOVÝCH ODPADNÍCH DN DO 150MM</t>
  </si>
  <si>
    <t>PVC DN 150 MM</t>
  </si>
  <si>
    <t>vyústění drenáže skrz opěru a nábřežní zeď: 2.0m+2.5m=4,500 [A]m 
svislé potrubí z uliční vpusti + vyústění potrubí skrz opěru a před líc nábřežní zdi: 3.5m+3.6m+2.7m+3.2m=13,000 [B]m 
Celkem: A+B=17,500 [C]m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</si>
  <si>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</si>
  <si>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79</t>
  </si>
  <si>
    <t>87434</t>
  </si>
  <si>
    <t>POTRUBÍ Z TRUB PLASTOVÝCH ODPADNÍCH DN DO 200MM</t>
  </si>
  <si>
    <t>HDPE DN 180 MM</t>
  </si>
  <si>
    <t>vyústění drenáže skrz opěru a nábřežní zeď: 1.9m+2.4m=4,300 [A]m 
vyústění potrubí z uliční vpusti skrz opěru a před líc nábřežní zdi: 2.1m+2.5m=4,600 [B]m 
Celkem: A+B=8,900 [C]m</t>
  </si>
  <si>
    <t>80</t>
  </si>
  <si>
    <t>87633</t>
  </si>
  <si>
    <t>CHRÁNIČKY Z TRUB PLASTOVÝCH DN DO 150MM</t>
  </si>
  <si>
    <t>DN 110 MM</t>
  </si>
  <si>
    <t>7.6m*2=15,200 [A]m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</si>
  <si>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včetně případně předepsaného utěsnění konců chrániček 
- položky platí pro práce prováděné v prostoru zapaženém i nezapaženém a i v kolektorech, chráničkách</t>
  </si>
  <si>
    <t>81</t>
  </si>
  <si>
    <t>89712</t>
  </si>
  <si>
    <t>VPUSŤ KANALIZAČNÍ ULIČNÍ KOMPLETNÍ Z BETONOVÝCH DÍLCŮ</t>
  </si>
  <si>
    <t>500x500 MM</t>
  </si>
  <si>
    <t>2ks=2,000 [A]ks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</si>
  <si>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nezahrnuje předepsané podkladní konstrukce</t>
  </si>
  <si>
    <t>Ostatní konstrukce a práce</t>
  </si>
  <si>
    <t>82</t>
  </si>
  <si>
    <t>9113D1</t>
  </si>
  <si>
    <t>SVODIDLO OCEL SILNIČ JEDNOSTR, ÚROVEŇ ZADRŽ H3 - DODÁVKA A MONTÁŽ</t>
  </si>
  <si>
    <t>(12.0m+12.0m)*4=96,000 [A]m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</si>
  <si>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</si>
  <si>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83</t>
  </si>
  <si>
    <t>9117D1</t>
  </si>
  <si>
    <t>SVOD OCEL ZÁBRADEL ÚROVEŇ ZADRŽ H3 - DODÁVKA A MONTÁŽ</t>
  </si>
  <si>
    <t>8.0m*2=16,000 [A]m</t>
  </si>
  <si>
    <t>položka zahrnuje: 
- kompletní dodávku všech dílů ocelového svodidla s předepsanou povrchovou úpravou včetně spojovacích a diltačních prvků 
- montáž a osazení svodidla, kotvení, t.j. kotevní desky, šrouby z nerez oceli, vrty a zálivku, pokud zadávací dokumentace nestanoví jinak, případné nivelační hmoty pod kotevní desky 
- přechod na jiný typ svodidla nebo přes mostní závěr 
- ochranu proti bludným proudům a vývody pro jejich měření 
nezahrnuje odrazky nebo retroreflexní fólie</t>
  </si>
  <si>
    <t>84</t>
  </si>
  <si>
    <t>91238</t>
  </si>
  <si>
    <t>SMĚROVÉ SLOUPKY Z PLAST HMOT - NÁSTAVCE NA SVODIDLA VČETNĚ ODRAZNÉHO PÁSKU</t>
  </si>
  <si>
    <t>Z11</t>
  </si>
  <si>
    <t>4ks=4,000 [A]ks</t>
  </si>
  <si>
    <t>položka zahrnuje: 
- dodání a osazení sloupku včetně nutných zemních prací 
- vnitrostaveništní a mimostaveništní doprava 
- odrazky plastové nebo z retroreflexní fólie</t>
  </si>
  <si>
    <t>85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</si>
  <si>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</si>
  <si>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</si>
  <si>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</si>
  <si>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86</t>
  </si>
  <si>
    <t>914121</t>
  </si>
  <si>
    <t>DOPRAVNÍ ZNAČKY ZÁKLADNÍ VELIKOSTI OCELOVÉ FÓLIE TŘ 1 - DODÁVKA A MONTÁŽ</t>
  </si>
  <si>
    <t>položka zahrnuje: 
- dodávku a montáž značek v požadovaném provedení 
- u dočasných (provizorních) značek a zařízení údržbu po celou dobu trvání funkce, náhradu zničených nebo ztracených kusů, nutnou opravu poškozených částí</t>
  </si>
  <si>
    <t>87</t>
  </si>
  <si>
    <t>914123</t>
  </si>
  <si>
    <t>DOPRAVNÍ ZNAČKY ZÁKLADNÍ VELIKOSTI OCELOVÉ FÓLIE TŘ 1 - DEMONTÁŽ</t>
  </si>
  <si>
    <t>ODEVZDÁNÍ SPRÁVCI KOMUNIKACE</t>
  </si>
  <si>
    <t>Položka zahrnuje odstranění, demontáž a odklizení materiálu s odvozem na předepsané místo</t>
  </si>
  <si>
    <t>88</t>
  </si>
  <si>
    <t>915111</t>
  </si>
  <si>
    <t>VODOROVNÉ DOPRAVNÍ ZNAČENÍ BARVOU HLADKÉ - DODÁVKA A POKLÁDKA</t>
  </si>
  <si>
    <t>0.125m*70.0m*2=17,500 [A]m2</t>
  </si>
  <si>
    <t>položka zahrnuje: 
- dodání a pokládku nátěrového materiálu (měří se pouze natíraná plocha) 
- předznačení a reflexní úpravu</t>
  </si>
  <si>
    <t>89</t>
  </si>
  <si>
    <t>91721</t>
  </si>
  <si>
    <t>ZÁHONOVÉ OBRUBY Z BETONOVÝCH OBRUBNÍKŮ</t>
  </si>
  <si>
    <t>OBRUBNÍK 80/250</t>
  </si>
  <si>
    <t>1,4m+1.6m+1.0m+2.6m+1.2m+2.2m+1.0m+1.5m=12,500 [A]m</t>
  </si>
  <si>
    <t>Položka zahrnuje veškerý materiál, výrobky a polotovary, včetně mimostaveništní a vnitrostaveništní dopravy (rovněž přesuny), včetně naložení a složení,případně s uložením.  
Položka obruby a zpomalovací prahy zahrnuje i betonové lože i boční betonovou opěrku.</t>
  </si>
  <si>
    <t>90</t>
  </si>
  <si>
    <t>91722</t>
  </si>
  <si>
    <t>CHODNÍKOVÉ OBRUBY Z BETONOVÝCH OBRUBNÍKŮ</t>
  </si>
  <si>
    <t>SILNIČNÍ OBRUBNÍK 150/250/1000</t>
  </si>
  <si>
    <t>za římsami: 2.0m*4=8,000 [A]m</t>
  </si>
  <si>
    <t>91</t>
  </si>
  <si>
    <t>919111</t>
  </si>
  <si>
    <t>ŘEZÁNÍ ASFALTOVÉHO KRYTU VOZOVEK TL DO 50MM</t>
  </si>
  <si>
    <t>pro zálivky: 7.8m*2=15,600 [A]m</t>
  </si>
  <si>
    <t>položka zahrnuje řezání vozovkové vrstvy v předepsané tloušťce, včetně spotřeby vody</t>
  </si>
  <si>
    <t>92</t>
  </si>
  <si>
    <t>919112</t>
  </si>
  <si>
    <t>ŘEZÁNÍ ASFALTOVÉHO KRYTU VOZOVEK TL DO 100MM</t>
  </si>
  <si>
    <t>oddělující řez ve stávající vozovce: 6.4m+6.0m=12,400 [A]m 
zaříznutí vozovky u výkopu: 6.6m+6.9m=13,500 [B]m 
Celkem: A+B=25,900 [C]m</t>
  </si>
  <si>
    <t>93</t>
  </si>
  <si>
    <t>931182</t>
  </si>
  <si>
    <t>VÝPLŇ DILATAČNÍCH SPAR Z POLYSTYRENU TL 20MM</t>
  </si>
  <si>
    <t>4.9m2*4ks=19,600 [A]m2</t>
  </si>
  <si>
    <t>položka zahrnuje dodávku a osazení předepsaného materiálu, očištění ploch spáry před úpravou, očištění okolí spáry po úpravě</t>
  </si>
  <si>
    <t>94</t>
  </si>
  <si>
    <t>93132</t>
  </si>
  <si>
    <t>TĚSNĚNÍ DILATAČ SPAR ASF ZÁLIVKOU MODIFIK</t>
  </si>
  <si>
    <t>těsnění spáry mezi novou a stávající vozovkou: 0.02m*0.04m*(6.4m+6.0m)=0,010 [A]m3 
těsnění spáry podél obrubníků: 0.02m*0.04m*2.0m*4=0,006 [B]m3 
těsnění spáry podél říms: 0.02m*0.04m*(7.575m+7.575m)=0,012 [C]m3 
Celkem: A+B+C=0,028 [D]m3</t>
  </si>
  <si>
    <t>95</t>
  </si>
  <si>
    <t>931334</t>
  </si>
  <si>
    <t>TĚSNĚNÍ DILATAČNÍCH SPAR POLYURETANOVÝM TMELEM PRŮŘEZU DO 400MM2</t>
  </si>
  <si>
    <t>tmel 20 x 20 mm: 11.0m*4ks=44,000 [A]m</t>
  </si>
  <si>
    <t>96</t>
  </si>
  <si>
    <t>93135</t>
  </si>
  <si>
    <t>TĚSNĚNÍ DILATAČ SPAR PRYŽ PÁSKOU NEBO KRUH PROFILEM</t>
  </si>
  <si>
    <t>5.7m*4ks=22,800 [A]m</t>
  </si>
  <si>
    <t>97</t>
  </si>
  <si>
    <t>93650</t>
  </si>
  <si>
    <t>DROBNÉ DOPLŇK KONSTR KOVOVÉ</t>
  </si>
  <si>
    <t>KOTEVNÍ PRVEK ŘÍMSY</t>
  </si>
  <si>
    <t>7ks*2*5.26kg/ks=73,640 [A]kg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</si>
  <si>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</si>
  <si>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98</t>
  </si>
  <si>
    <t>936502</t>
  </si>
  <si>
    <t>DROBNÉ DOPLŇK KONSTR KOVOVÉ POZINK</t>
  </si>
  <si>
    <t>KOTVENÍ ŽULOVÉHO OBKLADU OPĚR</t>
  </si>
  <si>
    <t>pozinkované kotvy D 12 mm, dl. 500 mm - 5 ks/m2:  
O1: 121ks*0.5m*0.888kg/m=53,724 [A]kg 
O2: 121ks*0.5m*0.888kg/m =53,724 [B]kg 
Celkem: A+B=107,448 [C]kg</t>
  </si>
  <si>
    <t>položka zahrnuje: 
- dílenská dokumentace, včetně technologického předpisu spojování 
- dodání  materiálu  v požadované kvalitě a výroba konstrukce i dílenská (včetně  pomůcek,  přípravků a prostředků pro výrobu) bez ohledu na náročnost a její hmotnost, dílenská montáž 
- dodání spojovacího materiálu 
- zřízení  montážních  a  dilatačních  spojů,  spar, včetně potřebných úprav, vložek, opracování, očištění a ošetření 
- podpěr. konstr. a lešení všech druhů pro montáž konstrukcí i doplňkových, včetně požadovaných otvorů, ochranných a bezpečnostních opatření a základů pro tyto konstrukce a lešení 
- jakákoliv doprava a manipulace dílců  a  montážních  sestav,  včetně  dopravy konstrukce z výrobny na stavbu 
- montáž konstrukce na staveništi, včetně montážních prostředků a pomůcek a zednických výpomocí 
- výplň, těsnění a tmelení spar a spojů 
- čištění konstrukce a odstranění všech vrubů (vrypy, otlačeniny a pod.) 
- všechny druhy ocelového kotvení 
- dílenskou přejímku a montážní prohlídku, včetně požadovaných dokladů 
- zřízení kotevních otvorů nebo jam, nejsou-li částí jiné konstrukce, jejich úpravy, očištění a ošetření 
- osazení kotvení nebo přímo částí konstrukce do podpůrné konstrukce nebo do zeminy 
- výplň kotevních otvorů  (příp.  podlití  patních  desek)  maltou,  betonem  nebo  jinou speciální hmotou, vyplnění jam zeminou 
- předepsanou protikorozní ochranu a nátěry konstrukcí 
- osazení měřících zařízení a úpravy pro ně 
- ochranná opatření před účinky bludných proudů</t>
  </si>
  <si>
    <t>99</t>
  </si>
  <si>
    <t>93690a</t>
  </si>
  <si>
    <t>STÁLÉ ZAŘÍZENÍ</t>
  </si>
  <si>
    <t>LETOPOČET REKONSTRUKCE</t>
  </si>
  <si>
    <t>Položka zahrnuje všechny potřebné pomůcky a nářadí.</t>
  </si>
  <si>
    <t>100</t>
  </si>
  <si>
    <t>94190</t>
  </si>
  <si>
    <t>LEHKÉ PRACOVNÍ LEŠENÍ DO 1,5 KPA</t>
  </si>
  <si>
    <t>M3OP</t>
  </si>
  <si>
    <t>2.5m*1.0m*20.0m=50,000 [A]m</t>
  </si>
  <si>
    <t>Položka zahrnuje dovoz, montáž, údržbu, opotřebení (nájemné), demontáž, konzervaci, odvoz.</t>
  </si>
  <si>
    <t>101</t>
  </si>
  <si>
    <t>96613</t>
  </si>
  <si>
    <t>BOURÁNÍ KONSTRUKCÍ Z KAMENE NA MC</t>
  </si>
  <si>
    <t>VČETNĚ ODVOZU PŘEBYTEČNÉHO MATERIÁLU NA MÍSTO URČENÉ INVESTOREM</t>
  </si>
  <si>
    <t>základy opěr: 1.1m*1.0m*9.6m+1.1m*1.0m*9.6m=21,120 [A]m3 
opěry: 2.25m2*9.6m+2.3m2*9.6m=43,680 [B]m3 
základy křídel: (5.2m2+8.0m2+6.2m2+4.9m2)*1.0m=24,300 [C]m3 
křídla: (1.9+4.2)/2*5.2*0.6+(1.9+4.0)/2*6.3*0.6+(1.4+4.0)/2*4.7*0.6+(2.4+3.8)/2*4.7*0.6=37,023 [D] 
kamenné zídky před opěrami: 0.92m*0.18m*9.0m+0.8m2*(15.67m-9.0m)+1.0m2*9.0m+0.7m2*(15.67m-9.0m)=20,495 [E]m3 
zídka na svahu: 1.6*0.77*0.3=0,370 [F]m3 
Celkem: A+B+C+D+E+F=146,988 [G]m3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</si>
  <si>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</si>
  <si>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102</t>
  </si>
  <si>
    <t>96614</t>
  </si>
  <si>
    <t>BOURÁNÍ KONSTRUKCÍ Z CIHEL A TVÁRNIC</t>
  </si>
  <si>
    <t>stávající sloupky zábradlí: (0.5m*0.5m*1.4m)*4ks=1,400 [A]m3</t>
  </si>
  <si>
    <t>103</t>
  </si>
  <si>
    <t>96615</t>
  </si>
  <si>
    <t>BOURÁNÍ KONSTRUKCÍ Z PROSTÉHO BETONU</t>
  </si>
  <si>
    <t>stávající sloupky zábradlí: (0.15m*0.15m*1.0m)*12ks=0,270 [A]m3 
krycí deska na sloupcích zábradlí: (0.6m*0.6m*0.05m)*4ks=0,072 [B]m3 
schody: (0.6m*0.3m*0.2m)*6ks=0,216 [C]m3 
Celkem: A+B+C=0,558 [D]m3</t>
  </si>
  <si>
    <t>104</t>
  </si>
  <si>
    <t>96616</t>
  </si>
  <si>
    <t>BOURÁNÍ KONSTRUKCÍ ZE ŽELEZOBETONU</t>
  </si>
  <si>
    <t>žb deska se zabetonovanými nosníky: 4,0m2*5.1m=20,400 [A]m3 
žb deska na kamenných nábřežních zdech: 50.0m2*0.1m=5,000 [B]m3 
Celkem: A+B=25,400 [C]m3</t>
  </si>
  <si>
    <t>105</t>
  </si>
  <si>
    <t>966188</t>
  </si>
  <si>
    <t>DEMONTÁŽ KONSTRUKCÍ KOVOVÝCH S ODVOZEM DO 20KM</t>
  </si>
  <si>
    <t>ODVOZ DO KOVOŠROTU</t>
  </si>
  <si>
    <t>stávající úhelníkové zábradlí na mostě: (2.23m*2ks+5,13m*2ks+2.35m+1.0m*2ks+2.32m*2ks+5.23m*2ks+2.23m*2ks+1.0m*2ks)*6.4kg/m/1000=0,260 [A]t 
stávající dvoumadlové trubkové zábradlí: (8.16m+6.2m+1.0m*5ks+8.6m+7.6m+1.0m*6ks)*6.95kg/m/1000=0,289 [B]t 
Celkem: A+B=0,549 [C]t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</si>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</sst>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6" sqref="A16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3"/>
      <c r="B1" s="1" t="s">
        <v>0</v>
      </c>
      <c r="C1" s="1"/>
      <c r="D1" s="1"/>
      <c r="E1" s="1"/>
    </row>
    <row r="2" spans="1:5" ht="12.75" customHeight="1">
      <c r="A2" s="33"/>
      <c r="B2" s="34" t="s">
        <v>1</v>
      </c>
      <c r="C2" s="1"/>
      <c r="D2" s="1"/>
      <c r="E2" s="1"/>
    </row>
    <row r="3" spans="1:5" ht="19.5" customHeight="1">
      <c r="A3" s="33"/>
      <c r="B3" s="33"/>
      <c r="C3" s="1"/>
      <c r="D3" s="1"/>
      <c r="E3" s="1"/>
    </row>
    <row r="4" spans="1:5" ht="19.5" customHeight="1">
      <c r="A4" s="1"/>
      <c r="B4" s="35" t="s">
        <v>2</v>
      </c>
      <c r="C4" s="33"/>
      <c r="D4" s="33"/>
      <c r="E4" s="1"/>
    </row>
    <row r="5" spans="1:5" ht="12.75" customHeight="1">
      <c r="A5" s="1"/>
      <c r="B5" s="33" t="s">
        <v>3</v>
      </c>
      <c r="C5" s="33"/>
      <c r="D5" s="33"/>
      <c r="E5" s="1"/>
    </row>
    <row r="6" spans="1:5" ht="12.75" customHeight="1">
      <c r="A6" s="1"/>
      <c r="B6" s="3" t="s">
        <v>4</v>
      </c>
      <c r="C6" s="6">
        <f>SUM(C10:C11)</f>
        <v>0</v>
      </c>
      <c r="D6" s="1"/>
      <c r="E6" s="1"/>
    </row>
    <row r="7" spans="1:5" ht="12.75" customHeight="1">
      <c r="A7" s="1"/>
      <c r="B7" s="3" t="s">
        <v>5</v>
      </c>
      <c r="C7" s="6">
        <f>SUM(E10:E11)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25</v>
      </c>
      <c r="B10" s="15" t="s">
        <v>26</v>
      </c>
      <c r="C10" s="16">
        <f>'SO 151'!I3</f>
        <v>0</v>
      </c>
      <c r="D10" s="16">
        <f>'SO 151'!O2</f>
        <v>0</v>
      </c>
      <c r="E10" s="16">
        <f>C10+D10</f>
        <v>0</v>
      </c>
    </row>
    <row r="11" spans="1:5" ht="12.75" customHeight="1">
      <c r="A11" s="15" t="s">
        <v>55</v>
      </c>
      <c r="B11" s="15" t="s">
        <v>56</v>
      </c>
      <c r="C11" s="16">
        <f>'SO 201'!I3</f>
        <v>0</v>
      </c>
      <c r="D11" s="16">
        <f>'SO 201'!O2</f>
        <v>0</v>
      </c>
      <c r="E11" s="16">
        <f>C11+D11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</f>
        <v>0</v>
      </c>
      <c r="P2" t="s">
        <v>23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25</v>
      </c>
      <c r="I3" s="30">
        <f>0+I8</f>
        <v>0</v>
      </c>
      <c r="O3" t="s">
        <v>19</v>
      </c>
      <c r="P3" t="s">
        <v>24</v>
      </c>
    </row>
    <row r="4" spans="1:16" ht="15" customHeight="1">
      <c r="A4" t="s">
        <v>17</v>
      </c>
      <c r="B4" s="12" t="s">
        <v>18</v>
      </c>
      <c r="C4" s="37" t="s">
        <v>25</v>
      </c>
      <c r="D4" s="38"/>
      <c r="E4" s="13" t="s">
        <v>26</v>
      </c>
      <c r="F4" s="5"/>
      <c r="G4" s="5"/>
      <c r="H4" s="14"/>
      <c r="I4" s="14"/>
      <c r="O4" t="s">
        <v>20</v>
      </c>
      <c r="P4" t="s">
        <v>24</v>
      </c>
    </row>
    <row r="5" spans="1:16" ht="12.75" customHeight="1">
      <c r="A5" s="39" t="s">
        <v>27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23</v>
      </c>
      <c r="B7" s="11" t="s">
        <v>29</v>
      </c>
      <c r="C7" s="11" t="s">
        <v>24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23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45</v>
      </c>
      <c r="B9" s="21" t="s">
        <v>29</v>
      </c>
      <c r="C9" s="21" t="s">
        <v>46</v>
      </c>
      <c r="D9" s="17" t="s">
        <v>47</v>
      </c>
      <c r="E9" s="22" t="s">
        <v>48</v>
      </c>
      <c r="F9" s="23" t="s">
        <v>49</v>
      </c>
      <c r="G9" s="24">
        <v>1</v>
      </c>
      <c r="H9" s="25">
        <v>0</v>
      </c>
      <c r="I9" s="25">
        <f>ROUND(ROUND(H9,2)*ROUND(G9,3),2)</f>
        <v>0</v>
      </c>
      <c r="O9">
        <f>(I9*21)/100</f>
        <v>0</v>
      </c>
      <c r="P9" t="s">
        <v>24</v>
      </c>
    </row>
    <row r="10" spans="1:5" ht="25.5">
      <c r="A10" s="26" t="s">
        <v>50</v>
      </c>
      <c r="E10" s="27" t="s">
        <v>51</v>
      </c>
    </row>
    <row r="11" spans="1:5" ht="12.75">
      <c r="A11" s="28" t="s">
        <v>52</v>
      </c>
      <c r="E11" s="29" t="s">
        <v>47</v>
      </c>
    </row>
    <row r="12" spans="1:5" ht="12.75">
      <c r="A12" t="s">
        <v>53</v>
      </c>
      <c r="E12" s="27" t="s">
        <v>54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O2">
        <f>0+O8+O53+O138+O175+O220+O265+O298+O323+O340</f>
        <v>0</v>
      </c>
      <c r="P2" t="s">
        <v>23</v>
      </c>
    </row>
    <row r="3" spans="1:16" ht="15" customHeight="1">
      <c r="A3" t="s">
        <v>12</v>
      </c>
      <c r="B3" s="9" t="s">
        <v>14</v>
      </c>
      <c r="C3" s="36" t="s">
        <v>15</v>
      </c>
      <c r="D3" s="33"/>
      <c r="E3" s="10" t="s">
        <v>16</v>
      </c>
      <c r="F3" s="1"/>
      <c r="G3" s="8"/>
      <c r="H3" s="7" t="s">
        <v>55</v>
      </c>
      <c r="I3" s="30">
        <f>0+I8+I53+I138+I175+I220+I265+I298+I323+I340</f>
        <v>0</v>
      </c>
      <c r="O3" t="s">
        <v>19</v>
      </c>
      <c r="P3" t="s">
        <v>24</v>
      </c>
    </row>
    <row r="4" spans="1:16" ht="15" customHeight="1">
      <c r="A4" t="s">
        <v>17</v>
      </c>
      <c r="B4" s="12" t="s">
        <v>18</v>
      </c>
      <c r="C4" s="37" t="s">
        <v>55</v>
      </c>
      <c r="D4" s="38"/>
      <c r="E4" s="13" t="s">
        <v>56</v>
      </c>
      <c r="F4" s="5"/>
      <c r="G4" s="5"/>
      <c r="H4" s="14"/>
      <c r="I4" s="14"/>
      <c r="O4" t="s">
        <v>20</v>
      </c>
      <c r="P4" t="s">
        <v>24</v>
      </c>
    </row>
    <row r="5" spans="1:16" ht="12.75" customHeight="1">
      <c r="A5" s="39" t="s">
        <v>27</v>
      </c>
      <c r="B5" s="39" t="s">
        <v>28</v>
      </c>
      <c r="C5" s="39" t="s">
        <v>30</v>
      </c>
      <c r="D5" s="39" t="s">
        <v>31</v>
      </c>
      <c r="E5" s="39" t="s">
        <v>32</v>
      </c>
      <c r="F5" s="39" t="s">
        <v>34</v>
      </c>
      <c r="G5" s="39" t="s">
        <v>36</v>
      </c>
      <c r="H5" s="39" t="s">
        <v>38</v>
      </c>
      <c r="I5" s="39"/>
      <c r="O5" t="s">
        <v>21</v>
      </c>
      <c r="P5" t="s">
        <v>23</v>
      </c>
    </row>
    <row r="6" spans="1:9" ht="12.75" customHeight="1">
      <c r="A6" s="39"/>
      <c r="B6" s="39"/>
      <c r="C6" s="39"/>
      <c r="D6" s="39"/>
      <c r="E6" s="39"/>
      <c r="F6" s="39"/>
      <c r="G6" s="39"/>
      <c r="H6" s="11" t="s">
        <v>39</v>
      </c>
      <c r="I6" s="11" t="s">
        <v>41</v>
      </c>
    </row>
    <row r="7" spans="1:9" ht="12.75" customHeight="1">
      <c r="A7" s="11" t="s">
        <v>23</v>
      </c>
      <c r="B7" s="11" t="s">
        <v>29</v>
      </c>
      <c r="C7" s="11" t="s">
        <v>24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18" ht="12.75" customHeight="1">
      <c r="A8" s="14" t="s">
        <v>43</v>
      </c>
      <c r="B8" s="14"/>
      <c r="C8" s="18" t="s">
        <v>23</v>
      </c>
      <c r="D8" s="14"/>
      <c r="E8" s="19" t="s">
        <v>44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0+I9+I13+I17+I21+I25+I29+I33+I37+I41+I45+I49</f>
        <v>0</v>
      </c>
      <c r="R8">
        <f>0+O9+O13+O17+O21+O25+O29+O33+O37+O41+O45+O49</f>
        <v>0</v>
      </c>
    </row>
    <row r="9" spans="1:16" ht="12.75">
      <c r="A9" s="17" t="s">
        <v>45</v>
      </c>
      <c r="B9" s="21" t="s">
        <v>29</v>
      </c>
      <c r="C9" s="21" t="s">
        <v>57</v>
      </c>
      <c r="D9" s="17" t="s">
        <v>47</v>
      </c>
      <c r="E9" s="22" t="s">
        <v>58</v>
      </c>
      <c r="F9" s="23" t="s">
        <v>59</v>
      </c>
      <c r="G9" s="24">
        <v>420.682</v>
      </c>
      <c r="H9" s="25">
        <v>0</v>
      </c>
      <c r="I9" s="25">
        <f>ROUND(ROUND(H9,2)*ROUND(G9,3),2)</f>
        <v>0</v>
      </c>
      <c r="O9">
        <f>(I9*21)/100</f>
        <v>0</v>
      </c>
      <c r="P9" t="s">
        <v>24</v>
      </c>
    </row>
    <row r="10" spans="1:5" ht="12.75">
      <c r="A10" s="26" t="s">
        <v>50</v>
      </c>
      <c r="E10" s="27" t="s">
        <v>60</v>
      </c>
    </row>
    <row r="11" spans="1:5" ht="12.75">
      <c r="A11" s="28" t="s">
        <v>52</v>
      </c>
      <c r="E11" s="29" t="s">
        <v>61</v>
      </c>
    </row>
    <row r="12" spans="1:5" ht="25.5">
      <c r="A12" t="s">
        <v>53</v>
      </c>
      <c r="E12" s="27" t="s">
        <v>62</v>
      </c>
    </row>
    <row r="13" spans="1:16" ht="12.75">
      <c r="A13" s="17" t="s">
        <v>45</v>
      </c>
      <c r="B13" s="21" t="s">
        <v>24</v>
      </c>
      <c r="C13" s="21" t="s">
        <v>63</v>
      </c>
      <c r="D13" s="17" t="s">
        <v>47</v>
      </c>
      <c r="E13" s="22" t="s">
        <v>58</v>
      </c>
      <c r="F13" s="23" t="s">
        <v>64</v>
      </c>
      <c r="G13" s="24">
        <v>211.495</v>
      </c>
      <c r="H13" s="25">
        <v>0</v>
      </c>
      <c r="I13" s="25">
        <f>ROUND(ROUND(H13,2)*ROUND(G13,3),2)</f>
        <v>0</v>
      </c>
      <c r="O13">
        <f>(I13*21)/100</f>
        <v>0</v>
      </c>
      <c r="P13" t="s">
        <v>24</v>
      </c>
    </row>
    <row r="14" spans="1:5" ht="12.75">
      <c r="A14" s="26" t="s">
        <v>50</v>
      </c>
      <c r="E14" s="27" t="s">
        <v>65</v>
      </c>
    </row>
    <row r="15" spans="1:5" ht="12.75">
      <c r="A15" s="28" t="s">
        <v>52</v>
      </c>
      <c r="E15" s="29" t="s">
        <v>66</v>
      </c>
    </row>
    <row r="16" spans="1:5" ht="25.5">
      <c r="A16" t="s">
        <v>53</v>
      </c>
      <c r="E16" s="27" t="s">
        <v>62</v>
      </c>
    </row>
    <row r="17" spans="1:16" ht="12.75">
      <c r="A17" s="17" t="s">
        <v>45</v>
      </c>
      <c r="B17" s="21" t="s">
        <v>22</v>
      </c>
      <c r="C17" s="21" t="s">
        <v>67</v>
      </c>
      <c r="D17" s="17" t="s">
        <v>47</v>
      </c>
      <c r="E17" s="22" t="s">
        <v>58</v>
      </c>
      <c r="F17" s="23" t="s">
        <v>64</v>
      </c>
      <c r="G17" s="24">
        <v>1.228</v>
      </c>
      <c r="H17" s="25">
        <v>0</v>
      </c>
      <c r="I17" s="25">
        <f>ROUND(ROUND(H17,2)*ROUND(G17,3),2)</f>
        <v>0</v>
      </c>
      <c r="O17">
        <f>(I17*21)/100</f>
        <v>0</v>
      </c>
      <c r="P17" t="s">
        <v>24</v>
      </c>
    </row>
    <row r="18" spans="1:5" ht="12.75">
      <c r="A18" s="26" t="s">
        <v>50</v>
      </c>
      <c r="E18" s="27" t="s">
        <v>68</v>
      </c>
    </row>
    <row r="19" spans="1:5" ht="12.75">
      <c r="A19" s="28" t="s">
        <v>52</v>
      </c>
      <c r="E19" s="29" t="s">
        <v>69</v>
      </c>
    </row>
    <row r="20" spans="1:5" ht="25.5">
      <c r="A20" t="s">
        <v>53</v>
      </c>
      <c r="E20" s="27" t="s">
        <v>62</v>
      </c>
    </row>
    <row r="21" spans="1:16" ht="12.75">
      <c r="A21" s="17" t="s">
        <v>45</v>
      </c>
      <c r="B21" s="21" t="s">
        <v>33</v>
      </c>
      <c r="C21" s="21" t="s">
        <v>70</v>
      </c>
      <c r="D21" s="17" t="s">
        <v>47</v>
      </c>
      <c r="E21" s="22" t="s">
        <v>58</v>
      </c>
      <c r="F21" s="23" t="s">
        <v>64</v>
      </c>
      <c r="G21" s="24">
        <v>63.5</v>
      </c>
      <c r="H21" s="25">
        <v>0</v>
      </c>
      <c r="I21" s="25">
        <f>ROUND(ROUND(H21,2)*ROUND(G21,3),2)</f>
        <v>0</v>
      </c>
      <c r="O21">
        <f>(I21*21)/100</f>
        <v>0</v>
      </c>
      <c r="P21" t="s">
        <v>24</v>
      </c>
    </row>
    <row r="22" spans="1:5" ht="12.75">
      <c r="A22" s="26" t="s">
        <v>50</v>
      </c>
      <c r="E22" s="27" t="s">
        <v>71</v>
      </c>
    </row>
    <row r="23" spans="1:5" ht="12.75">
      <c r="A23" s="28" t="s">
        <v>52</v>
      </c>
      <c r="E23" s="29" t="s">
        <v>72</v>
      </c>
    </row>
    <row r="24" spans="1:5" ht="25.5">
      <c r="A24" t="s">
        <v>53</v>
      </c>
      <c r="E24" s="27" t="s">
        <v>62</v>
      </c>
    </row>
    <row r="25" spans="1:16" ht="12.75">
      <c r="A25" s="17" t="s">
        <v>45</v>
      </c>
      <c r="B25" s="21" t="s">
        <v>35</v>
      </c>
      <c r="C25" s="21" t="s">
        <v>73</v>
      </c>
      <c r="D25" s="17" t="s">
        <v>47</v>
      </c>
      <c r="E25" s="22" t="s">
        <v>74</v>
      </c>
      <c r="F25" s="23" t="s">
        <v>59</v>
      </c>
      <c r="G25" s="24">
        <v>9.66</v>
      </c>
      <c r="H25" s="25">
        <v>0</v>
      </c>
      <c r="I25" s="25">
        <f>ROUND(ROUND(H25,2)*ROUND(G25,3),2)</f>
        <v>0</v>
      </c>
      <c r="O25">
        <f>(I25*21)/100</f>
        <v>0</v>
      </c>
      <c r="P25" t="s">
        <v>24</v>
      </c>
    </row>
    <row r="26" spans="1:5" ht="12.75">
      <c r="A26" s="26" t="s">
        <v>50</v>
      </c>
      <c r="E26" s="27" t="s">
        <v>75</v>
      </c>
    </row>
    <row r="27" spans="1:5" ht="12.75">
      <c r="A27" s="28" t="s">
        <v>52</v>
      </c>
      <c r="E27" s="29" t="s">
        <v>76</v>
      </c>
    </row>
    <row r="28" spans="1:5" ht="25.5">
      <c r="A28" t="s">
        <v>53</v>
      </c>
      <c r="E28" s="27" t="s">
        <v>77</v>
      </c>
    </row>
    <row r="29" spans="1:16" ht="12.75">
      <c r="A29" s="17" t="s">
        <v>45</v>
      </c>
      <c r="B29" s="21" t="s">
        <v>37</v>
      </c>
      <c r="C29" s="21" t="s">
        <v>78</v>
      </c>
      <c r="D29" s="17" t="s">
        <v>47</v>
      </c>
      <c r="E29" s="22" t="s">
        <v>79</v>
      </c>
      <c r="F29" s="23" t="s">
        <v>49</v>
      </c>
      <c r="G29" s="24">
        <v>1</v>
      </c>
      <c r="H29" s="25">
        <v>0</v>
      </c>
      <c r="I29" s="25">
        <f>ROUND(ROUND(H29,2)*ROUND(G29,3),2)</f>
        <v>0</v>
      </c>
      <c r="O29">
        <f>(I29*21)/100</f>
        <v>0</v>
      </c>
      <c r="P29" t="s">
        <v>24</v>
      </c>
    </row>
    <row r="30" spans="1:5" ht="25.5">
      <c r="A30" s="26" t="s">
        <v>50</v>
      </c>
      <c r="E30" s="27" t="s">
        <v>80</v>
      </c>
    </row>
    <row r="31" spans="1:5" ht="12.75">
      <c r="A31" s="28" t="s">
        <v>52</v>
      </c>
      <c r="E31" s="29" t="s">
        <v>47</v>
      </c>
    </row>
    <row r="32" spans="1:5" ht="12.75">
      <c r="A32" t="s">
        <v>53</v>
      </c>
      <c r="E32" s="27" t="s">
        <v>81</v>
      </c>
    </row>
    <row r="33" spans="1:16" ht="12.75">
      <c r="A33" s="17" t="s">
        <v>45</v>
      </c>
      <c r="B33" s="21" t="s">
        <v>82</v>
      </c>
      <c r="C33" s="21" t="s">
        <v>83</v>
      </c>
      <c r="D33" s="17" t="s">
        <v>47</v>
      </c>
      <c r="E33" s="22" t="s">
        <v>84</v>
      </c>
      <c r="F33" s="23" t="s">
        <v>85</v>
      </c>
      <c r="G33" s="24">
        <v>1</v>
      </c>
      <c r="H33" s="25">
        <v>0</v>
      </c>
      <c r="I33" s="25">
        <f>ROUND(ROUND(H33,2)*ROUND(G33,3),2)</f>
        <v>0</v>
      </c>
      <c r="O33">
        <f>(I33*21)/100</f>
        <v>0</v>
      </c>
      <c r="P33" t="s">
        <v>24</v>
      </c>
    </row>
    <row r="34" spans="1:5" ht="12.75">
      <c r="A34" s="26" t="s">
        <v>50</v>
      </c>
      <c r="E34" s="27" t="s">
        <v>47</v>
      </c>
    </row>
    <row r="35" spans="1:5" ht="12.75">
      <c r="A35" s="28" t="s">
        <v>52</v>
      </c>
      <c r="E35" s="29" t="s">
        <v>47</v>
      </c>
    </row>
    <row r="36" spans="1:5" ht="12.75">
      <c r="A36" t="s">
        <v>53</v>
      </c>
      <c r="E36" s="27" t="s">
        <v>81</v>
      </c>
    </row>
    <row r="37" spans="1:16" ht="12.75">
      <c r="A37" s="17" t="s">
        <v>45</v>
      </c>
      <c r="B37" s="21" t="s">
        <v>86</v>
      </c>
      <c r="C37" s="21" t="s">
        <v>87</v>
      </c>
      <c r="D37" s="17" t="s">
        <v>47</v>
      </c>
      <c r="E37" s="22" t="s">
        <v>88</v>
      </c>
      <c r="F37" s="23" t="s">
        <v>49</v>
      </c>
      <c r="G37" s="24">
        <v>1</v>
      </c>
      <c r="H37" s="25">
        <v>0</v>
      </c>
      <c r="I37" s="25">
        <f>ROUND(ROUND(H37,2)*ROUND(G37,3),2)</f>
        <v>0</v>
      </c>
      <c r="O37">
        <f>(I37*21)/100</f>
        <v>0</v>
      </c>
      <c r="P37" t="s">
        <v>24</v>
      </c>
    </row>
    <row r="38" spans="1:5" ht="12.75">
      <c r="A38" s="26" t="s">
        <v>50</v>
      </c>
      <c r="E38" s="27" t="s">
        <v>89</v>
      </c>
    </row>
    <row r="39" spans="1:5" ht="12.75">
      <c r="A39" s="28" t="s">
        <v>52</v>
      </c>
      <c r="E39" s="29" t="s">
        <v>47</v>
      </c>
    </row>
    <row r="40" spans="1:5" ht="12.75">
      <c r="A40" t="s">
        <v>53</v>
      </c>
      <c r="E40" s="27" t="s">
        <v>81</v>
      </c>
    </row>
    <row r="41" spans="1:16" ht="12.75">
      <c r="A41" s="17" t="s">
        <v>45</v>
      </c>
      <c r="B41" s="21" t="s">
        <v>40</v>
      </c>
      <c r="C41" s="21" t="s">
        <v>90</v>
      </c>
      <c r="D41" s="17" t="s">
        <v>47</v>
      </c>
      <c r="E41" s="22" t="s">
        <v>91</v>
      </c>
      <c r="F41" s="23" t="s">
        <v>49</v>
      </c>
      <c r="G41" s="24">
        <v>1</v>
      </c>
      <c r="H41" s="25">
        <v>0</v>
      </c>
      <c r="I41" s="25">
        <f>ROUND(ROUND(H41,2)*ROUND(G41,3),2)</f>
        <v>0</v>
      </c>
      <c r="O41">
        <f>(I41*21)/100</f>
        <v>0</v>
      </c>
      <c r="P41" t="s">
        <v>24</v>
      </c>
    </row>
    <row r="42" spans="1:5" ht="12.75">
      <c r="A42" s="26" t="s">
        <v>50</v>
      </c>
      <c r="E42" s="27" t="s">
        <v>47</v>
      </c>
    </row>
    <row r="43" spans="1:5" ht="12.75">
      <c r="A43" s="28" t="s">
        <v>52</v>
      </c>
      <c r="E43" s="29" t="s">
        <v>47</v>
      </c>
    </row>
    <row r="44" spans="1:5" ht="12.75">
      <c r="A44" t="s">
        <v>53</v>
      </c>
      <c r="E44" s="27" t="s">
        <v>81</v>
      </c>
    </row>
    <row r="45" spans="1:16" ht="12.75">
      <c r="A45" s="17" t="s">
        <v>45</v>
      </c>
      <c r="B45" s="21" t="s">
        <v>42</v>
      </c>
      <c r="C45" s="21" t="s">
        <v>92</v>
      </c>
      <c r="D45" s="17" t="s">
        <v>47</v>
      </c>
      <c r="E45" s="22" t="s">
        <v>93</v>
      </c>
      <c r="F45" s="23" t="s">
        <v>85</v>
      </c>
      <c r="G45" s="24">
        <v>1</v>
      </c>
      <c r="H45" s="25">
        <v>0</v>
      </c>
      <c r="I45" s="25">
        <f>ROUND(ROUND(H45,2)*ROUND(G45,3),2)</f>
        <v>0</v>
      </c>
      <c r="O45">
        <f>(I45*21)/100</f>
        <v>0</v>
      </c>
      <c r="P45" t="s">
        <v>24</v>
      </c>
    </row>
    <row r="46" spans="1:5" ht="12.75">
      <c r="A46" s="26" t="s">
        <v>50</v>
      </c>
      <c r="E46" s="27" t="s">
        <v>94</v>
      </c>
    </row>
    <row r="47" spans="1:5" ht="12.75">
      <c r="A47" s="28" t="s">
        <v>52</v>
      </c>
      <c r="E47" s="29" t="s">
        <v>47</v>
      </c>
    </row>
    <row r="48" spans="1:5" ht="51">
      <c r="A48" t="s">
        <v>53</v>
      </c>
      <c r="E48" s="27" t="s">
        <v>95</v>
      </c>
    </row>
    <row r="49" spans="1:16" ht="12.75">
      <c r="A49" s="17" t="s">
        <v>45</v>
      </c>
      <c r="B49" s="21" t="s">
        <v>96</v>
      </c>
      <c r="C49" s="21" t="s">
        <v>97</v>
      </c>
      <c r="D49" s="17" t="s">
        <v>47</v>
      </c>
      <c r="E49" s="22" t="s">
        <v>98</v>
      </c>
      <c r="F49" s="23" t="s">
        <v>85</v>
      </c>
      <c r="G49" s="24">
        <v>1</v>
      </c>
      <c r="H49" s="25">
        <v>0</v>
      </c>
      <c r="I49" s="25">
        <f>ROUND(ROUND(H49,2)*ROUND(G49,3),2)</f>
        <v>0</v>
      </c>
      <c r="O49">
        <f>(I49*21)/100</f>
        <v>0</v>
      </c>
      <c r="P49" t="s">
        <v>24</v>
      </c>
    </row>
    <row r="50" spans="1:5" ht="12.75">
      <c r="A50" s="26" t="s">
        <v>50</v>
      </c>
      <c r="E50" s="27" t="s">
        <v>99</v>
      </c>
    </row>
    <row r="51" spans="1:5" ht="12.75">
      <c r="A51" s="28" t="s">
        <v>52</v>
      </c>
      <c r="E51" s="29" t="s">
        <v>47</v>
      </c>
    </row>
    <row r="52" spans="1:5" ht="89.25">
      <c r="A52" t="s">
        <v>53</v>
      </c>
      <c r="E52" s="27" t="s">
        <v>100</v>
      </c>
    </row>
    <row r="53" spans="1:18" ht="12.75" customHeight="1">
      <c r="A53" s="5" t="s">
        <v>43</v>
      </c>
      <c r="B53" s="5"/>
      <c r="C53" s="31" t="s">
        <v>29</v>
      </c>
      <c r="D53" s="5"/>
      <c r="E53" s="19" t="s">
        <v>101</v>
      </c>
      <c r="F53" s="5"/>
      <c r="G53" s="5"/>
      <c r="H53" s="5"/>
      <c r="I53" s="32">
        <f>0+Q53</f>
        <v>0</v>
      </c>
      <c r="O53">
        <f>0+R53</f>
        <v>0</v>
      </c>
      <c r="Q53">
        <f>0+I54+I58+I62+I66+I70+I74+I78+I82+I86+I90+I94+I98+I102+I106+I110+I114+I118+I122+I126+I130+I134</f>
        <v>0</v>
      </c>
      <c r="R53">
        <f>0+O54+O58+O62+O66+O70+O74+O78+O82+O86+O90+O94+O98+O102+O106+O110+O114+O118+O122+O126+O130+O134</f>
        <v>0</v>
      </c>
    </row>
    <row r="54" spans="1:16" ht="12.75">
      <c r="A54" s="17" t="s">
        <v>45</v>
      </c>
      <c r="B54" s="21" t="s">
        <v>102</v>
      </c>
      <c r="C54" s="21" t="s">
        <v>103</v>
      </c>
      <c r="D54" s="17" t="s">
        <v>47</v>
      </c>
      <c r="E54" s="22" t="s">
        <v>104</v>
      </c>
      <c r="F54" s="23" t="s">
        <v>85</v>
      </c>
      <c r="G54" s="24">
        <v>7</v>
      </c>
      <c r="H54" s="25">
        <v>0</v>
      </c>
      <c r="I54" s="25">
        <f>ROUND(ROUND(H54,2)*ROUND(G54,3),2)</f>
        <v>0</v>
      </c>
      <c r="O54">
        <f>(I54*21)/100</f>
        <v>0</v>
      </c>
      <c r="P54" t="s">
        <v>24</v>
      </c>
    </row>
    <row r="55" spans="1:5" ht="12.75">
      <c r="A55" s="26" t="s">
        <v>50</v>
      </c>
      <c r="E55" s="27" t="s">
        <v>105</v>
      </c>
    </row>
    <row r="56" spans="1:5" ht="12.75">
      <c r="A56" s="28" t="s">
        <v>52</v>
      </c>
      <c r="E56" s="29" t="s">
        <v>47</v>
      </c>
    </row>
    <row r="57" spans="1:5" ht="165.75">
      <c r="A57" t="s">
        <v>53</v>
      </c>
      <c r="E57" s="27" t="s">
        <v>106</v>
      </c>
    </row>
    <row r="58" spans="1:16" ht="12.75">
      <c r="A58" s="17" t="s">
        <v>45</v>
      </c>
      <c r="B58" s="21" t="s">
        <v>107</v>
      </c>
      <c r="C58" s="21" t="s">
        <v>108</v>
      </c>
      <c r="D58" s="17" t="s">
        <v>47</v>
      </c>
      <c r="E58" s="22" t="s">
        <v>109</v>
      </c>
      <c r="F58" s="23" t="s">
        <v>85</v>
      </c>
      <c r="G58" s="24">
        <v>1</v>
      </c>
      <c r="H58" s="25">
        <v>0</v>
      </c>
      <c r="I58" s="25">
        <f>ROUND(ROUND(H58,2)*ROUND(G58,3),2)</f>
        <v>0</v>
      </c>
      <c r="O58">
        <f>(I58*21)/100</f>
        <v>0</v>
      </c>
      <c r="P58" t="s">
        <v>24</v>
      </c>
    </row>
    <row r="59" spans="1:5" ht="12.75">
      <c r="A59" s="26" t="s">
        <v>50</v>
      </c>
      <c r="E59" s="27" t="s">
        <v>110</v>
      </c>
    </row>
    <row r="60" spans="1:5" ht="12.75">
      <c r="A60" s="28" t="s">
        <v>52</v>
      </c>
      <c r="E60" s="29" t="s">
        <v>47</v>
      </c>
    </row>
    <row r="61" spans="1:5" ht="165.75">
      <c r="A61" t="s">
        <v>53</v>
      </c>
      <c r="E61" s="27" t="s">
        <v>106</v>
      </c>
    </row>
    <row r="62" spans="1:16" ht="12.75">
      <c r="A62" s="17" t="s">
        <v>45</v>
      </c>
      <c r="B62" s="21" t="s">
        <v>111</v>
      </c>
      <c r="C62" s="21" t="s">
        <v>112</v>
      </c>
      <c r="D62" s="17" t="s">
        <v>47</v>
      </c>
      <c r="E62" s="22" t="s">
        <v>113</v>
      </c>
      <c r="F62" s="23" t="s">
        <v>59</v>
      </c>
      <c r="G62" s="24">
        <v>96.134</v>
      </c>
      <c r="H62" s="25">
        <v>0</v>
      </c>
      <c r="I62" s="25">
        <f>ROUND(ROUND(H62,2)*ROUND(G62,3),2)</f>
        <v>0</v>
      </c>
      <c r="O62">
        <f>(I62*21)/100</f>
        <v>0</v>
      </c>
      <c r="P62" t="s">
        <v>24</v>
      </c>
    </row>
    <row r="63" spans="1:5" ht="12.75">
      <c r="A63" s="26" t="s">
        <v>50</v>
      </c>
      <c r="E63" s="27" t="s">
        <v>114</v>
      </c>
    </row>
    <row r="64" spans="1:5" ht="51">
      <c r="A64" s="28" t="s">
        <v>52</v>
      </c>
      <c r="E64" s="29" t="s">
        <v>115</v>
      </c>
    </row>
    <row r="65" spans="1:5" ht="63.75">
      <c r="A65" t="s">
        <v>53</v>
      </c>
      <c r="E65" s="27" t="s">
        <v>116</v>
      </c>
    </row>
    <row r="66" spans="1:16" ht="12.75">
      <c r="A66" s="17" t="s">
        <v>45</v>
      </c>
      <c r="B66" s="21" t="s">
        <v>117</v>
      </c>
      <c r="C66" s="21" t="s">
        <v>118</v>
      </c>
      <c r="D66" s="17" t="s">
        <v>47</v>
      </c>
      <c r="E66" s="22" t="s">
        <v>119</v>
      </c>
      <c r="F66" s="23" t="s">
        <v>59</v>
      </c>
      <c r="G66" s="24">
        <v>10.75</v>
      </c>
      <c r="H66" s="25">
        <v>0</v>
      </c>
      <c r="I66" s="25">
        <f>ROUND(ROUND(H66,2)*ROUND(G66,3),2)</f>
        <v>0</v>
      </c>
      <c r="O66">
        <f>(I66*21)/100</f>
        <v>0</v>
      </c>
      <c r="P66" t="s">
        <v>24</v>
      </c>
    </row>
    <row r="67" spans="1:5" ht="12.75">
      <c r="A67" s="26" t="s">
        <v>50</v>
      </c>
      <c r="E67" s="27" t="s">
        <v>120</v>
      </c>
    </row>
    <row r="68" spans="1:5" ht="12.75">
      <c r="A68" s="28" t="s">
        <v>52</v>
      </c>
      <c r="E68" s="29" t="s">
        <v>121</v>
      </c>
    </row>
    <row r="69" spans="1:5" ht="63.75">
      <c r="A69" t="s">
        <v>53</v>
      </c>
      <c r="E69" s="27" t="s">
        <v>116</v>
      </c>
    </row>
    <row r="70" spans="1:16" ht="12.75">
      <c r="A70" s="17" t="s">
        <v>45</v>
      </c>
      <c r="B70" s="21" t="s">
        <v>122</v>
      </c>
      <c r="C70" s="21" t="s">
        <v>123</v>
      </c>
      <c r="D70" s="17" t="s">
        <v>47</v>
      </c>
      <c r="E70" s="22" t="s">
        <v>124</v>
      </c>
      <c r="F70" s="23" t="s">
        <v>125</v>
      </c>
      <c r="G70" s="24">
        <v>504</v>
      </c>
      <c r="H70" s="25">
        <v>0</v>
      </c>
      <c r="I70" s="25">
        <f>ROUND(ROUND(H70,2)*ROUND(G70,3),2)</f>
        <v>0</v>
      </c>
      <c r="O70">
        <f>(I70*21)/100</f>
        <v>0</v>
      </c>
      <c r="P70" t="s">
        <v>24</v>
      </c>
    </row>
    <row r="71" spans="1:5" ht="12.75">
      <c r="A71" s="26" t="s">
        <v>50</v>
      </c>
      <c r="E71" s="27" t="s">
        <v>126</v>
      </c>
    </row>
    <row r="72" spans="1:5" ht="12.75">
      <c r="A72" s="28" t="s">
        <v>52</v>
      </c>
      <c r="E72" s="29" t="s">
        <v>47</v>
      </c>
    </row>
    <row r="73" spans="1:5" ht="38.25">
      <c r="A73" t="s">
        <v>53</v>
      </c>
      <c r="E73" s="27" t="s">
        <v>127</v>
      </c>
    </row>
    <row r="74" spans="1:16" ht="12.75">
      <c r="A74" s="17" t="s">
        <v>45</v>
      </c>
      <c r="B74" s="21" t="s">
        <v>128</v>
      </c>
      <c r="C74" s="21" t="s">
        <v>129</v>
      </c>
      <c r="D74" s="17" t="s">
        <v>47</v>
      </c>
      <c r="E74" s="22" t="s">
        <v>130</v>
      </c>
      <c r="F74" s="23" t="s">
        <v>131</v>
      </c>
      <c r="G74" s="24">
        <v>50</v>
      </c>
      <c r="H74" s="25">
        <v>0</v>
      </c>
      <c r="I74" s="25">
        <f>ROUND(ROUND(H74,2)*ROUND(G74,3),2)</f>
        <v>0</v>
      </c>
      <c r="O74">
        <f>(I74*21)/100</f>
        <v>0</v>
      </c>
      <c r="P74" t="s">
        <v>24</v>
      </c>
    </row>
    <row r="75" spans="1:5" ht="12.75">
      <c r="A75" s="26" t="s">
        <v>50</v>
      </c>
      <c r="E75" s="27" t="s">
        <v>47</v>
      </c>
    </row>
    <row r="76" spans="1:5" ht="12.75">
      <c r="A76" s="28" t="s">
        <v>52</v>
      </c>
      <c r="E76" s="29" t="s">
        <v>132</v>
      </c>
    </row>
    <row r="77" spans="1:5" ht="38.25">
      <c r="A77" t="s">
        <v>53</v>
      </c>
      <c r="E77" s="27" t="s">
        <v>133</v>
      </c>
    </row>
    <row r="78" spans="1:16" ht="12.75">
      <c r="A78" s="17" t="s">
        <v>45</v>
      </c>
      <c r="B78" s="21" t="s">
        <v>134</v>
      </c>
      <c r="C78" s="21" t="s">
        <v>135</v>
      </c>
      <c r="D78" s="17" t="s">
        <v>47</v>
      </c>
      <c r="E78" s="22" t="s">
        <v>136</v>
      </c>
      <c r="F78" s="23" t="s">
        <v>59</v>
      </c>
      <c r="G78" s="24">
        <v>18.6</v>
      </c>
      <c r="H78" s="25">
        <v>0</v>
      </c>
      <c r="I78" s="25">
        <f>ROUND(ROUND(H78,2)*ROUND(G78,3),2)</f>
        <v>0</v>
      </c>
      <c r="O78">
        <f>(I78*21)/100</f>
        <v>0</v>
      </c>
      <c r="P78" t="s">
        <v>24</v>
      </c>
    </row>
    <row r="79" spans="1:5" ht="12.75">
      <c r="A79" s="26" t="s">
        <v>50</v>
      </c>
      <c r="E79" s="27" t="s">
        <v>137</v>
      </c>
    </row>
    <row r="80" spans="1:5" ht="38.25">
      <c r="A80" s="28" t="s">
        <v>52</v>
      </c>
      <c r="E80" s="29" t="s">
        <v>138</v>
      </c>
    </row>
    <row r="81" spans="1:5" ht="38.25">
      <c r="A81" t="s">
        <v>53</v>
      </c>
      <c r="E81" s="27" t="s">
        <v>139</v>
      </c>
    </row>
    <row r="82" spans="1:16" ht="12.75">
      <c r="A82" s="17" t="s">
        <v>45</v>
      </c>
      <c r="B82" s="21" t="s">
        <v>140</v>
      </c>
      <c r="C82" s="21" t="s">
        <v>141</v>
      </c>
      <c r="D82" s="17" t="s">
        <v>47</v>
      </c>
      <c r="E82" s="22" t="s">
        <v>142</v>
      </c>
      <c r="F82" s="23" t="s">
        <v>59</v>
      </c>
      <c r="G82" s="24">
        <v>37.8</v>
      </c>
      <c r="H82" s="25">
        <v>0</v>
      </c>
      <c r="I82" s="25">
        <f>ROUND(ROUND(H82,2)*ROUND(G82,3),2)</f>
        <v>0</v>
      </c>
      <c r="O82">
        <f>(I82*21)/100</f>
        <v>0</v>
      </c>
      <c r="P82" t="s">
        <v>24</v>
      </c>
    </row>
    <row r="83" spans="1:5" ht="12.75">
      <c r="A83" s="26" t="s">
        <v>50</v>
      </c>
      <c r="E83" s="27" t="s">
        <v>137</v>
      </c>
    </row>
    <row r="84" spans="1:5" ht="12.75">
      <c r="A84" s="28" t="s">
        <v>52</v>
      </c>
      <c r="E84" s="29" t="s">
        <v>143</v>
      </c>
    </row>
    <row r="85" spans="1:5" ht="331.5">
      <c r="A85" t="s">
        <v>53</v>
      </c>
      <c r="E85" s="27" t="s">
        <v>144</v>
      </c>
    </row>
    <row r="86" spans="1:16" ht="12.75">
      <c r="A86" s="17" t="s">
        <v>45</v>
      </c>
      <c r="B86" s="21" t="s">
        <v>145</v>
      </c>
      <c r="C86" s="21" t="s">
        <v>146</v>
      </c>
      <c r="D86" s="17" t="s">
        <v>47</v>
      </c>
      <c r="E86" s="22" t="s">
        <v>147</v>
      </c>
      <c r="F86" s="23" t="s">
        <v>59</v>
      </c>
      <c r="G86" s="24">
        <v>367.118</v>
      </c>
      <c r="H86" s="25">
        <v>0</v>
      </c>
      <c r="I86" s="25">
        <f>ROUND(ROUND(H86,2)*ROUND(G86,3),2)</f>
        <v>0</v>
      </c>
      <c r="O86">
        <f>(I86*21)/100</f>
        <v>0</v>
      </c>
      <c r="P86" t="s">
        <v>24</v>
      </c>
    </row>
    <row r="87" spans="1:5" ht="12.75">
      <c r="A87" s="26" t="s">
        <v>50</v>
      </c>
      <c r="E87" s="27" t="s">
        <v>148</v>
      </c>
    </row>
    <row r="88" spans="1:5" ht="12.75">
      <c r="A88" s="28" t="s">
        <v>52</v>
      </c>
      <c r="E88" s="29" t="s">
        <v>149</v>
      </c>
    </row>
    <row r="89" spans="1:5" ht="306">
      <c r="A89" t="s">
        <v>53</v>
      </c>
      <c r="E89" s="27" t="s">
        <v>150</v>
      </c>
    </row>
    <row r="90" spans="1:16" ht="12.75">
      <c r="A90" s="17" t="s">
        <v>45</v>
      </c>
      <c r="B90" s="21" t="s">
        <v>151</v>
      </c>
      <c r="C90" s="21" t="s">
        <v>152</v>
      </c>
      <c r="D90" s="17" t="s">
        <v>47</v>
      </c>
      <c r="E90" s="22" t="s">
        <v>147</v>
      </c>
      <c r="F90" s="23" t="s">
        <v>59</v>
      </c>
      <c r="G90" s="24">
        <v>18.6</v>
      </c>
      <c r="H90" s="25">
        <v>0</v>
      </c>
      <c r="I90" s="25">
        <f>ROUND(ROUND(H90,2)*ROUND(G90,3),2)</f>
        <v>0</v>
      </c>
      <c r="O90">
        <f>(I90*21)/100</f>
        <v>0</v>
      </c>
      <c r="P90" t="s">
        <v>24</v>
      </c>
    </row>
    <row r="91" spans="1:5" ht="12.75">
      <c r="A91" s="26" t="s">
        <v>50</v>
      </c>
      <c r="E91" s="27" t="s">
        <v>153</v>
      </c>
    </row>
    <row r="92" spans="1:5" ht="12.75">
      <c r="A92" s="28" t="s">
        <v>52</v>
      </c>
      <c r="E92" s="29" t="s">
        <v>154</v>
      </c>
    </row>
    <row r="93" spans="1:5" ht="306">
      <c r="A93" t="s">
        <v>53</v>
      </c>
      <c r="E93" s="27" t="s">
        <v>150</v>
      </c>
    </row>
    <row r="94" spans="1:16" ht="12.75">
      <c r="A94" s="17" t="s">
        <v>45</v>
      </c>
      <c r="B94" s="21" t="s">
        <v>155</v>
      </c>
      <c r="C94" s="21" t="s">
        <v>156</v>
      </c>
      <c r="D94" s="17" t="s">
        <v>47</v>
      </c>
      <c r="E94" s="22" t="s">
        <v>157</v>
      </c>
      <c r="F94" s="23" t="s">
        <v>59</v>
      </c>
      <c r="G94" s="24">
        <v>20</v>
      </c>
      <c r="H94" s="25">
        <v>0</v>
      </c>
      <c r="I94" s="25">
        <f>ROUND(ROUND(H94,2)*ROUND(G94,3),2)</f>
        <v>0</v>
      </c>
      <c r="O94">
        <f>(I94*21)/100</f>
        <v>0</v>
      </c>
      <c r="P94" t="s">
        <v>24</v>
      </c>
    </row>
    <row r="95" spans="1:5" ht="12.75">
      <c r="A95" s="26" t="s">
        <v>50</v>
      </c>
      <c r="E95" s="27" t="s">
        <v>47</v>
      </c>
    </row>
    <row r="96" spans="1:5" ht="12.75">
      <c r="A96" s="28" t="s">
        <v>52</v>
      </c>
      <c r="E96" s="29" t="s">
        <v>158</v>
      </c>
    </row>
    <row r="97" spans="1:5" ht="25.5">
      <c r="A97" t="s">
        <v>53</v>
      </c>
      <c r="E97" s="27" t="s">
        <v>159</v>
      </c>
    </row>
    <row r="98" spans="1:16" ht="12.75">
      <c r="A98" s="17" t="s">
        <v>45</v>
      </c>
      <c r="B98" s="21" t="s">
        <v>160</v>
      </c>
      <c r="C98" s="21" t="s">
        <v>161</v>
      </c>
      <c r="D98" s="17" t="s">
        <v>47</v>
      </c>
      <c r="E98" s="22" t="s">
        <v>162</v>
      </c>
      <c r="F98" s="23" t="s">
        <v>59</v>
      </c>
      <c r="G98" s="24">
        <v>750</v>
      </c>
      <c r="H98" s="25">
        <v>0</v>
      </c>
      <c r="I98" s="25">
        <f>ROUND(ROUND(H98,2)*ROUND(G98,3),2)</f>
        <v>0</v>
      </c>
      <c r="O98">
        <f>(I98*21)/100</f>
        <v>0</v>
      </c>
      <c r="P98" t="s">
        <v>24</v>
      </c>
    </row>
    <row r="99" spans="1:5" ht="12.75">
      <c r="A99" s="26" t="s">
        <v>50</v>
      </c>
      <c r="E99" s="27" t="s">
        <v>137</v>
      </c>
    </row>
    <row r="100" spans="1:5" ht="12.75">
      <c r="A100" s="28" t="s">
        <v>52</v>
      </c>
      <c r="E100" s="29" t="s">
        <v>163</v>
      </c>
    </row>
    <row r="101" spans="1:5" ht="293.25">
      <c r="A101" t="s">
        <v>53</v>
      </c>
      <c r="E101" s="27" t="s">
        <v>164</v>
      </c>
    </row>
    <row r="102" spans="1:16" ht="12.75">
      <c r="A102" s="17" t="s">
        <v>45</v>
      </c>
      <c r="B102" s="21" t="s">
        <v>165</v>
      </c>
      <c r="C102" s="21" t="s">
        <v>166</v>
      </c>
      <c r="D102" s="17" t="s">
        <v>47</v>
      </c>
      <c r="E102" s="22" t="s">
        <v>167</v>
      </c>
      <c r="F102" s="23" t="s">
        <v>59</v>
      </c>
      <c r="G102" s="24">
        <v>787.8</v>
      </c>
      <c r="H102" s="25">
        <v>0</v>
      </c>
      <c r="I102" s="25">
        <f>ROUND(ROUND(H102,2)*ROUND(G102,3),2)</f>
        <v>0</v>
      </c>
      <c r="O102">
        <f>(I102*21)/100</f>
        <v>0</v>
      </c>
      <c r="P102" t="s">
        <v>24</v>
      </c>
    </row>
    <row r="103" spans="1:5" ht="12.75">
      <c r="A103" s="26" t="s">
        <v>50</v>
      </c>
      <c r="E103" s="27" t="s">
        <v>60</v>
      </c>
    </row>
    <row r="104" spans="1:5" ht="25.5">
      <c r="A104" s="28" t="s">
        <v>52</v>
      </c>
      <c r="E104" s="29" t="s">
        <v>168</v>
      </c>
    </row>
    <row r="105" spans="1:5" ht="191.25">
      <c r="A105" t="s">
        <v>53</v>
      </c>
      <c r="E105" s="27" t="s">
        <v>169</v>
      </c>
    </row>
    <row r="106" spans="1:16" ht="12.75">
      <c r="A106" s="17" t="s">
        <v>45</v>
      </c>
      <c r="B106" s="21" t="s">
        <v>170</v>
      </c>
      <c r="C106" s="21" t="s">
        <v>171</v>
      </c>
      <c r="D106" s="17" t="s">
        <v>47</v>
      </c>
      <c r="E106" s="22" t="s">
        <v>167</v>
      </c>
      <c r="F106" s="23" t="s">
        <v>59</v>
      </c>
      <c r="G106" s="24">
        <v>18.6</v>
      </c>
      <c r="H106" s="25">
        <v>0</v>
      </c>
      <c r="I106" s="25">
        <f>ROUND(ROUND(H106,2)*ROUND(G106,3),2)</f>
        <v>0</v>
      </c>
      <c r="O106">
        <f>(I106*21)/100</f>
        <v>0</v>
      </c>
      <c r="P106" t="s">
        <v>24</v>
      </c>
    </row>
    <row r="107" spans="1:5" ht="12.75">
      <c r="A107" s="26" t="s">
        <v>50</v>
      </c>
      <c r="E107" s="27" t="s">
        <v>172</v>
      </c>
    </row>
    <row r="108" spans="1:5" ht="12.75">
      <c r="A108" s="28" t="s">
        <v>52</v>
      </c>
      <c r="E108" s="29" t="s">
        <v>173</v>
      </c>
    </row>
    <row r="109" spans="1:5" ht="191.25">
      <c r="A109" t="s">
        <v>53</v>
      </c>
      <c r="E109" s="27" t="s">
        <v>169</v>
      </c>
    </row>
    <row r="110" spans="1:16" ht="12.75">
      <c r="A110" s="17" t="s">
        <v>45</v>
      </c>
      <c r="B110" s="21" t="s">
        <v>174</v>
      </c>
      <c r="C110" s="21" t="s">
        <v>175</v>
      </c>
      <c r="D110" s="17" t="s">
        <v>47</v>
      </c>
      <c r="E110" s="22" t="s">
        <v>176</v>
      </c>
      <c r="F110" s="23" t="s">
        <v>59</v>
      </c>
      <c r="G110" s="24">
        <v>367.118</v>
      </c>
      <c r="H110" s="25">
        <v>0</v>
      </c>
      <c r="I110" s="25">
        <f>ROUND(ROUND(H110,2)*ROUND(G110,3),2)</f>
        <v>0</v>
      </c>
      <c r="O110">
        <f>(I110*21)/100</f>
        <v>0</v>
      </c>
      <c r="P110" t="s">
        <v>24</v>
      </c>
    </row>
    <row r="111" spans="1:5" ht="12.75">
      <c r="A111" s="26" t="s">
        <v>50</v>
      </c>
      <c r="E111" s="27" t="s">
        <v>177</v>
      </c>
    </row>
    <row r="112" spans="1:5" ht="140.25">
      <c r="A112" s="28" t="s">
        <v>52</v>
      </c>
      <c r="E112" s="29" t="s">
        <v>178</v>
      </c>
    </row>
    <row r="113" spans="1:5" ht="229.5">
      <c r="A113" t="s">
        <v>53</v>
      </c>
      <c r="E113" s="27" t="s">
        <v>179</v>
      </c>
    </row>
    <row r="114" spans="1:16" ht="12.75">
      <c r="A114" s="17" t="s">
        <v>45</v>
      </c>
      <c r="B114" s="21" t="s">
        <v>180</v>
      </c>
      <c r="C114" s="21" t="s">
        <v>181</v>
      </c>
      <c r="D114" s="17" t="s">
        <v>47</v>
      </c>
      <c r="E114" s="22" t="s">
        <v>182</v>
      </c>
      <c r="F114" s="23" t="s">
        <v>59</v>
      </c>
      <c r="G114" s="24">
        <v>58.719</v>
      </c>
      <c r="H114" s="25">
        <v>0</v>
      </c>
      <c r="I114" s="25">
        <f>ROUND(ROUND(H114,2)*ROUND(G114,3),2)</f>
        <v>0</v>
      </c>
      <c r="O114">
        <f>(I114*21)/100</f>
        <v>0</v>
      </c>
      <c r="P114" t="s">
        <v>24</v>
      </c>
    </row>
    <row r="115" spans="1:5" ht="12.75">
      <c r="A115" s="26" t="s">
        <v>50</v>
      </c>
      <c r="E115" s="27" t="s">
        <v>183</v>
      </c>
    </row>
    <row r="116" spans="1:5" ht="51">
      <c r="A116" s="28" t="s">
        <v>52</v>
      </c>
      <c r="E116" s="29" t="s">
        <v>184</v>
      </c>
    </row>
    <row r="117" spans="1:5" ht="255">
      <c r="A117" t="s">
        <v>53</v>
      </c>
      <c r="E117" s="27" t="s">
        <v>185</v>
      </c>
    </row>
    <row r="118" spans="1:16" ht="12.75">
      <c r="A118" s="17" t="s">
        <v>45</v>
      </c>
      <c r="B118" s="21" t="s">
        <v>186</v>
      </c>
      <c r="C118" s="21" t="s">
        <v>187</v>
      </c>
      <c r="D118" s="17" t="s">
        <v>47</v>
      </c>
      <c r="E118" s="22" t="s">
        <v>182</v>
      </c>
      <c r="F118" s="23" t="s">
        <v>59</v>
      </c>
      <c r="G118" s="24">
        <v>47.475</v>
      </c>
      <c r="H118" s="25">
        <v>0</v>
      </c>
      <c r="I118" s="25">
        <f>ROUND(ROUND(H118,2)*ROUND(G118,3),2)</f>
        <v>0</v>
      </c>
      <c r="O118">
        <f>(I118*21)/100</f>
        <v>0</v>
      </c>
      <c r="P118" t="s">
        <v>24</v>
      </c>
    </row>
    <row r="119" spans="1:5" ht="12.75">
      <c r="A119" s="26" t="s">
        <v>50</v>
      </c>
      <c r="E119" s="27" t="s">
        <v>188</v>
      </c>
    </row>
    <row r="120" spans="1:5" ht="63.75">
      <c r="A120" s="28" t="s">
        <v>52</v>
      </c>
      <c r="E120" s="29" t="s">
        <v>189</v>
      </c>
    </row>
    <row r="121" spans="1:5" ht="255">
      <c r="A121" t="s">
        <v>53</v>
      </c>
      <c r="E121" s="27" t="s">
        <v>185</v>
      </c>
    </row>
    <row r="122" spans="1:16" ht="12.75">
      <c r="A122" s="17" t="s">
        <v>45</v>
      </c>
      <c r="B122" s="21" t="s">
        <v>190</v>
      </c>
      <c r="C122" s="21" t="s">
        <v>191</v>
      </c>
      <c r="D122" s="17" t="s">
        <v>47</v>
      </c>
      <c r="E122" s="22" t="s">
        <v>192</v>
      </c>
      <c r="F122" s="23" t="s">
        <v>59</v>
      </c>
      <c r="G122" s="24">
        <v>6</v>
      </c>
      <c r="H122" s="25">
        <v>0</v>
      </c>
      <c r="I122" s="25">
        <f>ROUND(ROUND(H122,2)*ROUND(G122,3),2)</f>
        <v>0</v>
      </c>
      <c r="O122">
        <f>(I122*21)/100</f>
        <v>0</v>
      </c>
      <c r="P122" t="s">
        <v>24</v>
      </c>
    </row>
    <row r="123" spans="1:5" ht="12.75">
      <c r="A123" s="26" t="s">
        <v>50</v>
      </c>
      <c r="E123" s="27" t="s">
        <v>193</v>
      </c>
    </row>
    <row r="124" spans="1:5" ht="12.75">
      <c r="A124" s="28" t="s">
        <v>52</v>
      </c>
      <c r="E124" s="29" t="s">
        <v>194</v>
      </c>
    </row>
    <row r="125" spans="1:5" ht="255">
      <c r="A125" t="s">
        <v>53</v>
      </c>
      <c r="E125" s="27" t="s">
        <v>195</v>
      </c>
    </row>
    <row r="126" spans="1:16" ht="12.75">
      <c r="A126" s="17" t="s">
        <v>45</v>
      </c>
      <c r="B126" s="21" t="s">
        <v>196</v>
      </c>
      <c r="C126" s="21" t="s">
        <v>197</v>
      </c>
      <c r="D126" s="17" t="s">
        <v>47</v>
      </c>
      <c r="E126" s="22" t="s">
        <v>198</v>
      </c>
      <c r="F126" s="23" t="s">
        <v>199</v>
      </c>
      <c r="G126" s="24">
        <v>150</v>
      </c>
      <c r="H126" s="25">
        <v>0</v>
      </c>
      <c r="I126" s="25">
        <f>ROUND(ROUND(H126,2)*ROUND(G126,3),2)</f>
        <v>0</v>
      </c>
      <c r="O126">
        <f>(I126*21)/100</f>
        <v>0</v>
      </c>
      <c r="P126" t="s">
        <v>24</v>
      </c>
    </row>
    <row r="127" spans="1:5" ht="12.75">
      <c r="A127" s="26" t="s">
        <v>50</v>
      </c>
      <c r="E127" s="27" t="s">
        <v>47</v>
      </c>
    </row>
    <row r="128" spans="1:5" ht="12.75">
      <c r="A128" s="28" t="s">
        <v>52</v>
      </c>
      <c r="E128" s="29" t="s">
        <v>200</v>
      </c>
    </row>
    <row r="129" spans="1:5" ht="25.5">
      <c r="A129" t="s">
        <v>53</v>
      </c>
      <c r="E129" s="27" t="s">
        <v>201</v>
      </c>
    </row>
    <row r="130" spans="1:16" ht="12.75">
      <c r="A130" s="17" t="s">
        <v>45</v>
      </c>
      <c r="B130" s="21" t="s">
        <v>202</v>
      </c>
      <c r="C130" s="21" t="s">
        <v>203</v>
      </c>
      <c r="D130" s="17" t="s">
        <v>47</v>
      </c>
      <c r="E130" s="22" t="s">
        <v>204</v>
      </c>
      <c r="F130" s="23" t="s">
        <v>59</v>
      </c>
      <c r="G130" s="24">
        <v>28.26</v>
      </c>
      <c r="H130" s="25">
        <v>0</v>
      </c>
      <c r="I130" s="25">
        <f>ROUND(ROUND(H130,2)*ROUND(G130,3),2)</f>
        <v>0</v>
      </c>
      <c r="O130">
        <f>(I130*21)/100</f>
        <v>0</v>
      </c>
      <c r="P130" t="s">
        <v>24</v>
      </c>
    </row>
    <row r="131" spans="1:5" ht="12.75">
      <c r="A131" s="26" t="s">
        <v>50</v>
      </c>
      <c r="E131" s="27" t="s">
        <v>205</v>
      </c>
    </row>
    <row r="132" spans="1:5" ht="38.25">
      <c r="A132" s="28" t="s">
        <v>52</v>
      </c>
      <c r="E132" s="29" t="s">
        <v>206</v>
      </c>
    </row>
    <row r="133" spans="1:5" ht="38.25">
      <c r="A133" t="s">
        <v>53</v>
      </c>
      <c r="E133" s="27" t="s">
        <v>207</v>
      </c>
    </row>
    <row r="134" spans="1:16" ht="12.75">
      <c r="A134" s="17" t="s">
        <v>45</v>
      </c>
      <c r="B134" s="21" t="s">
        <v>208</v>
      </c>
      <c r="C134" s="21" t="s">
        <v>209</v>
      </c>
      <c r="D134" s="17" t="s">
        <v>47</v>
      </c>
      <c r="E134" s="22" t="s">
        <v>210</v>
      </c>
      <c r="F134" s="23" t="s">
        <v>199</v>
      </c>
      <c r="G134" s="24">
        <v>188.4</v>
      </c>
      <c r="H134" s="25">
        <v>0</v>
      </c>
      <c r="I134" s="25">
        <f>ROUND(ROUND(H134,2)*ROUND(G134,3),2)</f>
        <v>0</v>
      </c>
      <c r="O134">
        <f>(I134*21)/100</f>
        <v>0</v>
      </c>
      <c r="P134" t="s">
        <v>24</v>
      </c>
    </row>
    <row r="135" spans="1:5" ht="12.75">
      <c r="A135" s="26" t="s">
        <v>50</v>
      </c>
      <c r="E135" s="27" t="s">
        <v>47</v>
      </c>
    </row>
    <row r="136" spans="1:5" ht="38.25">
      <c r="A136" s="28" t="s">
        <v>52</v>
      </c>
      <c r="E136" s="29" t="s">
        <v>211</v>
      </c>
    </row>
    <row r="137" spans="1:5" ht="25.5">
      <c r="A137" t="s">
        <v>53</v>
      </c>
      <c r="E137" s="27" t="s">
        <v>212</v>
      </c>
    </row>
    <row r="138" spans="1:18" ht="12.75" customHeight="1">
      <c r="A138" s="5" t="s">
        <v>43</v>
      </c>
      <c r="B138" s="5"/>
      <c r="C138" s="31" t="s">
        <v>24</v>
      </c>
      <c r="D138" s="5"/>
      <c r="E138" s="19" t="s">
        <v>213</v>
      </c>
      <c r="F138" s="5"/>
      <c r="G138" s="5"/>
      <c r="H138" s="5"/>
      <c r="I138" s="32">
        <f>0+Q138</f>
        <v>0</v>
      </c>
      <c r="O138">
        <f>0+R138</f>
        <v>0</v>
      </c>
      <c r="Q138">
        <f>0+I139+I143+I147+I151+I155+I159+I163+I167+I171</f>
        <v>0</v>
      </c>
      <c r="R138">
        <f>0+O139+O143+O147+O151+O155+O159+O163+O167+O171</f>
        <v>0</v>
      </c>
    </row>
    <row r="139" spans="1:16" ht="12.75">
      <c r="A139" s="17" t="s">
        <v>45</v>
      </c>
      <c r="B139" s="21" t="s">
        <v>214</v>
      </c>
      <c r="C139" s="21" t="s">
        <v>215</v>
      </c>
      <c r="D139" s="17" t="s">
        <v>47</v>
      </c>
      <c r="E139" s="22" t="s">
        <v>216</v>
      </c>
      <c r="F139" s="23" t="s">
        <v>131</v>
      </c>
      <c r="G139" s="24">
        <v>40</v>
      </c>
      <c r="H139" s="25">
        <v>0</v>
      </c>
      <c r="I139" s="25">
        <f>ROUND(ROUND(H139,2)*ROUND(G139,3),2)</f>
        <v>0</v>
      </c>
      <c r="O139">
        <f>(I139*21)/100</f>
        <v>0</v>
      </c>
      <c r="P139" t="s">
        <v>24</v>
      </c>
    </row>
    <row r="140" spans="1:5" ht="12.75">
      <c r="A140" s="26" t="s">
        <v>50</v>
      </c>
      <c r="E140" s="27" t="s">
        <v>217</v>
      </c>
    </row>
    <row r="141" spans="1:5" ht="12.75">
      <c r="A141" s="28" t="s">
        <v>52</v>
      </c>
      <c r="E141" s="29" t="s">
        <v>218</v>
      </c>
    </row>
    <row r="142" spans="1:5" ht="178.5">
      <c r="A142" t="s">
        <v>53</v>
      </c>
      <c r="E142" s="27" t="s">
        <v>219</v>
      </c>
    </row>
    <row r="143" spans="1:16" ht="12.75">
      <c r="A143" s="17" t="s">
        <v>45</v>
      </c>
      <c r="B143" s="21" t="s">
        <v>220</v>
      </c>
      <c r="C143" s="21" t="s">
        <v>221</v>
      </c>
      <c r="D143" s="17" t="s">
        <v>47</v>
      </c>
      <c r="E143" s="22" t="s">
        <v>222</v>
      </c>
      <c r="F143" s="23" t="s">
        <v>59</v>
      </c>
      <c r="G143" s="24">
        <v>0.057</v>
      </c>
      <c r="H143" s="25">
        <v>0</v>
      </c>
      <c r="I143" s="25">
        <f>ROUND(ROUND(H143,2)*ROUND(G143,3),2)</f>
        <v>0</v>
      </c>
      <c r="O143">
        <f>(I143*21)/100</f>
        <v>0</v>
      </c>
      <c r="P143" t="s">
        <v>24</v>
      </c>
    </row>
    <row r="144" spans="1:5" ht="12.75">
      <c r="A144" s="26" t="s">
        <v>50</v>
      </c>
      <c r="E144" s="27" t="s">
        <v>47</v>
      </c>
    </row>
    <row r="145" spans="1:5" ht="12.75">
      <c r="A145" s="28" t="s">
        <v>52</v>
      </c>
      <c r="E145" s="29" t="s">
        <v>223</v>
      </c>
    </row>
    <row r="146" spans="1:5" ht="51">
      <c r="A146" t="s">
        <v>53</v>
      </c>
      <c r="E146" s="27" t="s">
        <v>224</v>
      </c>
    </row>
    <row r="147" spans="1:16" ht="12.75">
      <c r="A147" s="17" t="s">
        <v>45</v>
      </c>
      <c r="B147" s="21" t="s">
        <v>225</v>
      </c>
      <c r="C147" s="21" t="s">
        <v>226</v>
      </c>
      <c r="D147" s="17" t="s">
        <v>47</v>
      </c>
      <c r="E147" s="22" t="s">
        <v>227</v>
      </c>
      <c r="F147" s="23" t="s">
        <v>131</v>
      </c>
      <c r="G147" s="24">
        <v>48.4</v>
      </c>
      <c r="H147" s="25">
        <v>0</v>
      </c>
      <c r="I147" s="25">
        <f>ROUND(ROUND(H147,2)*ROUND(G147,3),2)</f>
        <v>0</v>
      </c>
      <c r="O147">
        <f>(I147*21)/100</f>
        <v>0</v>
      </c>
      <c r="P147" t="s">
        <v>24</v>
      </c>
    </row>
    <row r="148" spans="1:5" ht="12.75">
      <c r="A148" s="26" t="s">
        <v>50</v>
      </c>
      <c r="E148" s="27" t="s">
        <v>228</v>
      </c>
    </row>
    <row r="149" spans="1:5" ht="51">
      <c r="A149" s="28" t="s">
        <v>52</v>
      </c>
      <c r="E149" s="29" t="s">
        <v>229</v>
      </c>
    </row>
    <row r="150" spans="1:5" ht="63.75">
      <c r="A150" t="s">
        <v>53</v>
      </c>
      <c r="E150" s="27" t="s">
        <v>230</v>
      </c>
    </row>
    <row r="151" spans="1:16" ht="12.75">
      <c r="A151" s="17" t="s">
        <v>45</v>
      </c>
      <c r="B151" s="21" t="s">
        <v>231</v>
      </c>
      <c r="C151" s="21" t="s">
        <v>232</v>
      </c>
      <c r="D151" s="17" t="s">
        <v>47</v>
      </c>
      <c r="E151" s="22" t="s">
        <v>233</v>
      </c>
      <c r="F151" s="23" t="s">
        <v>131</v>
      </c>
      <c r="G151" s="24">
        <v>2.38</v>
      </c>
      <c r="H151" s="25">
        <v>0</v>
      </c>
      <c r="I151" s="25">
        <f>ROUND(ROUND(H151,2)*ROUND(G151,3),2)</f>
        <v>0</v>
      </c>
      <c r="O151">
        <f>(I151*21)/100</f>
        <v>0</v>
      </c>
      <c r="P151" t="s">
        <v>24</v>
      </c>
    </row>
    <row r="152" spans="1:5" ht="12.75">
      <c r="A152" s="26" t="s">
        <v>50</v>
      </c>
      <c r="E152" s="27" t="s">
        <v>234</v>
      </c>
    </row>
    <row r="153" spans="1:5" ht="12.75">
      <c r="A153" s="28" t="s">
        <v>52</v>
      </c>
      <c r="E153" s="29" t="s">
        <v>235</v>
      </c>
    </row>
    <row r="154" spans="1:5" ht="12.75">
      <c r="A154" t="s">
        <v>53</v>
      </c>
      <c r="E154" s="27" t="s">
        <v>236</v>
      </c>
    </row>
    <row r="155" spans="1:16" ht="12.75">
      <c r="A155" s="17" t="s">
        <v>45</v>
      </c>
      <c r="B155" s="21" t="s">
        <v>237</v>
      </c>
      <c r="C155" s="21" t="s">
        <v>238</v>
      </c>
      <c r="D155" s="17" t="s">
        <v>47</v>
      </c>
      <c r="E155" s="22" t="s">
        <v>239</v>
      </c>
      <c r="F155" s="23" t="s">
        <v>59</v>
      </c>
      <c r="G155" s="24">
        <v>5.88</v>
      </c>
      <c r="H155" s="25">
        <v>0</v>
      </c>
      <c r="I155" s="25">
        <f>ROUND(ROUND(H155,2)*ROUND(G155,3),2)</f>
        <v>0</v>
      </c>
      <c r="O155">
        <f>(I155*21)/100</f>
        <v>0</v>
      </c>
      <c r="P155" t="s">
        <v>24</v>
      </c>
    </row>
    <row r="156" spans="1:5" ht="12.75">
      <c r="A156" s="26" t="s">
        <v>50</v>
      </c>
      <c r="E156" s="27" t="s">
        <v>240</v>
      </c>
    </row>
    <row r="157" spans="1:5" ht="12.75">
      <c r="A157" s="28" t="s">
        <v>52</v>
      </c>
      <c r="E157" s="29" t="s">
        <v>241</v>
      </c>
    </row>
    <row r="158" spans="1:5" ht="25.5">
      <c r="A158" t="s">
        <v>53</v>
      </c>
      <c r="E158" s="27" t="s">
        <v>242</v>
      </c>
    </row>
    <row r="159" spans="1:16" ht="12.75">
      <c r="A159" s="17" t="s">
        <v>45</v>
      </c>
      <c r="B159" s="21" t="s">
        <v>243</v>
      </c>
      <c r="C159" s="21" t="s">
        <v>244</v>
      </c>
      <c r="D159" s="17" t="s">
        <v>47</v>
      </c>
      <c r="E159" s="22" t="s">
        <v>245</v>
      </c>
      <c r="F159" s="23" t="s">
        <v>59</v>
      </c>
      <c r="G159" s="24">
        <v>89.502</v>
      </c>
      <c r="H159" s="25">
        <v>0</v>
      </c>
      <c r="I159" s="25">
        <f>ROUND(ROUND(H159,2)*ROUND(G159,3),2)</f>
        <v>0</v>
      </c>
      <c r="O159">
        <f>(I159*21)/100</f>
        <v>0</v>
      </c>
      <c r="P159" t="s">
        <v>24</v>
      </c>
    </row>
    <row r="160" spans="1:5" ht="12.75">
      <c r="A160" s="26" t="s">
        <v>50</v>
      </c>
      <c r="E160" s="27" t="s">
        <v>246</v>
      </c>
    </row>
    <row r="161" spans="1:5" ht="76.5">
      <c r="A161" s="28" t="s">
        <v>52</v>
      </c>
      <c r="E161" s="29" t="s">
        <v>247</v>
      </c>
    </row>
    <row r="162" spans="1:5" ht="318.75">
      <c r="A162" t="s">
        <v>53</v>
      </c>
      <c r="E162" s="27" t="s">
        <v>248</v>
      </c>
    </row>
    <row r="163" spans="1:16" ht="12.75">
      <c r="A163" s="17" t="s">
        <v>45</v>
      </c>
      <c r="B163" s="21" t="s">
        <v>249</v>
      </c>
      <c r="C163" s="21" t="s">
        <v>250</v>
      </c>
      <c r="D163" s="17" t="s">
        <v>47</v>
      </c>
      <c r="E163" s="22" t="s">
        <v>251</v>
      </c>
      <c r="F163" s="23" t="s">
        <v>64</v>
      </c>
      <c r="G163" s="24">
        <v>10.684</v>
      </c>
      <c r="H163" s="25">
        <v>0</v>
      </c>
      <c r="I163" s="25">
        <f>ROUND(ROUND(H163,2)*ROUND(G163,3),2)</f>
        <v>0</v>
      </c>
      <c r="O163">
        <f>(I163*21)/100</f>
        <v>0</v>
      </c>
      <c r="P163" t="s">
        <v>24</v>
      </c>
    </row>
    <row r="164" spans="1:5" ht="12.75">
      <c r="A164" s="26" t="s">
        <v>50</v>
      </c>
      <c r="E164" s="27" t="s">
        <v>47</v>
      </c>
    </row>
    <row r="165" spans="1:5" ht="102">
      <c r="A165" s="28" t="s">
        <v>52</v>
      </c>
      <c r="E165" s="29" t="s">
        <v>252</v>
      </c>
    </row>
    <row r="166" spans="1:5" ht="267.75">
      <c r="A166" t="s">
        <v>53</v>
      </c>
      <c r="E166" s="27" t="s">
        <v>253</v>
      </c>
    </row>
    <row r="167" spans="1:16" ht="12.75">
      <c r="A167" s="17" t="s">
        <v>45</v>
      </c>
      <c r="B167" s="21" t="s">
        <v>254</v>
      </c>
      <c r="C167" s="21" t="s">
        <v>255</v>
      </c>
      <c r="D167" s="17" t="s">
        <v>47</v>
      </c>
      <c r="E167" s="22" t="s">
        <v>256</v>
      </c>
      <c r="F167" s="23" t="s">
        <v>64</v>
      </c>
      <c r="G167" s="24">
        <v>0.315</v>
      </c>
      <c r="H167" s="25">
        <v>0</v>
      </c>
      <c r="I167" s="25">
        <f>ROUND(ROUND(H167,2)*ROUND(G167,3),2)</f>
        <v>0</v>
      </c>
      <c r="O167">
        <f>(I167*21)/100</f>
        <v>0</v>
      </c>
      <c r="P167" t="s">
        <v>24</v>
      </c>
    </row>
    <row r="168" spans="1:5" ht="12.75">
      <c r="A168" s="26" t="s">
        <v>50</v>
      </c>
      <c r="E168" s="27" t="s">
        <v>47</v>
      </c>
    </row>
    <row r="169" spans="1:5" ht="12.75">
      <c r="A169" s="28" t="s">
        <v>52</v>
      </c>
      <c r="E169" s="29" t="s">
        <v>257</v>
      </c>
    </row>
    <row r="170" spans="1:5" ht="267.75">
      <c r="A170" t="s">
        <v>53</v>
      </c>
      <c r="E170" s="27" t="s">
        <v>253</v>
      </c>
    </row>
    <row r="171" spans="1:16" ht="12.75">
      <c r="A171" s="17" t="s">
        <v>45</v>
      </c>
      <c r="B171" s="21" t="s">
        <v>258</v>
      </c>
      <c r="C171" s="21" t="s">
        <v>259</v>
      </c>
      <c r="D171" s="17" t="s">
        <v>47</v>
      </c>
      <c r="E171" s="22" t="s">
        <v>260</v>
      </c>
      <c r="F171" s="23" t="s">
        <v>199</v>
      </c>
      <c r="G171" s="24">
        <v>97.865</v>
      </c>
      <c r="H171" s="25">
        <v>0</v>
      </c>
      <c r="I171" s="25">
        <f>ROUND(ROUND(H171,2)*ROUND(G171,3),2)</f>
        <v>0</v>
      </c>
      <c r="O171">
        <f>(I171*21)/100</f>
        <v>0</v>
      </c>
      <c r="P171" t="s">
        <v>24</v>
      </c>
    </row>
    <row r="172" spans="1:5" ht="12.75">
      <c r="A172" s="26" t="s">
        <v>50</v>
      </c>
      <c r="E172" s="27" t="s">
        <v>261</v>
      </c>
    </row>
    <row r="173" spans="1:5" ht="38.25">
      <c r="A173" s="28" t="s">
        <v>52</v>
      </c>
      <c r="E173" s="29" t="s">
        <v>262</v>
      </c>
    </row>
    <row r="174" spans="1:5" ht="102">
      <c r="A174" t="s">
        <v>53</v>
      </c>
      <c r="E174" s="27" t="s">
        <v>263</v>
      </c>
    </row>
    <row r="175" spans="1:18" ht="12.75" customHeight="1">
      <c r="A175" s="5" t="s">
        <v>43</v>
      </c>
      <c r="B175" s="5"/>
      <c r="C175" s="31" t="s">
        <v>22</v>
      </c>
      <c r="D175" s="5"/>
      <c r="E175" s="19" t="s">
        <v>264</v>
      </c>
      <c r="F175" s="5"/>
      <c r="G175" s="5"/>
      <c r="H175" s="5"/>
      <c r="I175" s="32">
        <f>0+Q175</f>
        <v>0</v>
      </c>
      <c r="O175">
        <f>0+R175</f>
        <v>0</v>
      </c>
      <c r="Q175">
        <f>0+I176+I180+I184+I188+I192+I196+I200+I204+I208+I212+I216</f>
        <v>0</v>
      </c>
      <c r="R175">
        <f>0+O176+O180+O184+O188+O192+O196+O200+O204+O208+O212+O216</f>
        <v>0</v>
      </c>
    </row>
    <row r="176" spans="1:16" ht="12.75">
      <c r="A176" s="17" t="s">
        <v>45</v>
      </c>
      <c r="B176" s="21" t="s">
        <v>265</v>
      </c>
      <c r="C176" s="21" t="s">
        <v>266</v>
      </c>
      <c r="D176" s="17" t="s">
        <v>47</v>
      </c>
      <c r="E176" s="22" t="s">
        <v>267</v>
      </c>
      <c r="F176" s="23" t="s">
        <v>59</v>
      </c>
      <c r="G176" s="24">
        <v>6.099</v>
      </c>
      <c r="H176" s="25">
        <v>0</v>
      </c>
      <c r="I176" s="25">
        <f>ROUND(ROUND(H176,2)*ROUND(G176,3),2)</f>
        <v>0</v>
      </c>
      <c r="O176">
        <f>(I176*21)/100</f>
        <v>0</v>
      </c>
      <c r="P176" t="s">
        <v>24</v>
      </c>
    </row>
    <row r="177" spans="1:5" ht="12.75">
      <c r="A177" s="26" t="s">
        <v>50</v>
      </c>
      <c r="E177" s="27" t="s">
        <v>268</v>
      </c>
    </row>
    <row r="178" spans="1:5" ht="51">
      <c r="A178" s="28" t="s">
        <v>52</v>
      </c>
      <c r="E178" s="29" t="s">
        <v>269</v>
      </c>
    </row>
    <row r="179" spans="1:5" ht="331.5">
      <c r="A179" t="s">
        <v>53</v>
      </c>
      <c r="E179" s="27" t="s">
        <v>270</v>
      </c>
    </row>
    <row r="180" spans="1:16" ht="12.75">
      <c r="A180" s="17" t="s">
        <v>45</v>
      </c>
      <c r="B180" s="21" t="s">
        <v>271</v>
      </c>
      <c r="C180" s="21" t="s">
        <v>272</v>
      </c>
      <c r="D180" s="17" t="s">
        <v>47</v>
      </c>
      <c r="E180" s="22" t="s">
        <v>273</v>
      </c>
      <c r="F180" s="23" t="s">
        <v>64</v>
      </c>
      <c r="G180" s="24">
        <v>1.436</v>
      </c>
      <c r="H180" s="25">
        <v>0</v>
      </c>
      <c r="I180" s="25">
        <f>ROUND(ROUND(H180,2)*ROUND(G180,3),2)</f>
        <v>0</v>
      </c>
      <c r="O180">
        <f>(I180*21)/100</f>
        <v>0</v>
      </c>
      <c r="P180" t="s">
        <v>24</v>
      </c>
    </row>
    <row r="181" spans="1:5" ht="12.75">
      <c r="A181" s="26" t="s">
        <v>50</v>
      </c>
      <c r="E181" s="27" t="s">
        <v>47</v>
      </c>
    </row>
    <row r="182" spans="1:5" ht="12.75">
      <c r="A182" s="28" t="s">
        <v>52</v>
      </c>
      <c r="E182" s="29" t="s">
        <v>274</v>
      </c>
    </row>
    <row r="183" spans="1:5" ht="242.25">
      <c r="A183" t="s">
        <v>53</v>
      </c>
      <c r="E183" s="27" t="s">
        <v>275</v>
      </c>
    </row>
    <row r="184" spans="1:16" ht="12.75">
      <c r="A184" s="17" t="s">
        <v>45</v>
      </c>
      <c r="B184" s="21" t="s">
        <v>276</v>
      </c>
      <c r="C184" s="21" t="s">
        <v>277</v>
      </c>
      <c r="D184" s="17" t="s">
        <v>47</v>
      </c>
      <c r="E184" s="22" t="s">
        <v>278</v>
      </c>
      <c r="F184" s="23" t="s">
        <v>59</v>
      </c>
      <c r="G184" s="24">
        <v>7.673</v>
      </c>
      <c r="H184" s="25">
        <v>0</v>
      </c>
      <c r="I184" s="25">
        <f>ROUND(ROUND(H184,2)*ROUND(G184,3),2)</f>
        <v>0</v>
      </c>
      <c r="O184">
        <f>(I184*21)/100</f>
        <v>0</v>
      </c>
      <c r="P184" t="s">
        <v>24</v>
      </c>
    </row>
    <row r="185" spans="1:5" ht="12.75">
      <c r="A185" s="26" t="s">
        <v>50</v>
      </c>
      <c r="E185" s="27" t="s">
        <v>279</v>
      </c>
    </row>
    <row r="186" spans="1:5" ht="38.25">
      <c r="A186" s="28" t="s">
        <v>52</v>
      </c>
      <c r="E186" s="29" t="s">
        <v>280</v>
      </c>
    </row>
    <row r="187" spans="1:5" ht="38.25">
      <c r="A187" t="s">
        <v>53</v>
      </c>
      <c r="E187" s="27" t="s">
        <v>281</v>
      </c>
    </row>
    <row r="188" spans="1:16" ht="25.5">
      <c r="A188" s="17" t="s">
        <v>45</v>
      </c>
      <c r="B188" s="21" t="s">
        <v>282</v>
      </c>
      <c r="C188" s="21" t="s">
        <v>283</v>
      </c>
      <c r="D188" s="17" t="s">
        <v>47</v>
      </c>
      <c r="E188" s="22" t="s">
        <v>284</v>
      </c>
      <c r="F188" s="23" t="s">
        <v>59</v>
      </c>
      <c r="G188" s="24">
        <v>24.397</v>
      </c>
      <c r="H188" s="25">
        <v>0</v>
      </c>
      <c r="I188" s="25">
        <f>ROUND(ROUND(H188,2)*ROUND(G188,3),2)</f>
        <v>0</v>
      </c>
      <c r="O188">
        <f>(I188*21)/100</f>
        <v>0</v>
      </c>
      <c r="P188" t="s">
        <v>24</v>
      </c>
    </row>
    <row r="189" spans="1:5" ht="12.75">
      <c r="A189" s="26" t="s">
        <v>50</v>
      </c>
      <c r="E189" s="27" t="s">
        <v>47</v>
      </c>
    </row>
    <row r="190" spans="1:5" ht="38.25">
      <c r="A190" s="28" t="s">
        <v>52</v>
      </c>
      <c r="E190" s="29" t="s">
        <v>285</v>
      </c>
    </row>
    <row r="191" spans="1:5" ht="318.75">
      <c r="A191" t="s">
        <v>53</v>
      </c>
      <c r="E191" s="27" t="s">
        <v>286</v>
      </c>
    </row>
    <row r="192" spans="1:16" ht="12.75">
      <c r="A192" s="17" t="s">
        <v>45</v>
      </c>
      <c r="B192" s="21" t="s">
        <v>287</v>
      </c>
      <c r="C192" s="21" t="s">
        <v>288</v>
      </c>
      <c r="D192" s="17" t="s">
        <v>47</v>
      </c>
      <c r="E192" s="22" t="s">
        <v>289</v>
      </c>
      <c r="F192" s="23" t="s">
        <v>64</v>
      </c>
      <c r="G192" s="24">
        <v>1.915</v>
      </c>
      <c r="H192" s="25">
        <v>0</v>
      </c>
      <c r="I192" s="25">
        <f>ROUND(ROUND(H192,2)*ROUND(G192,3),2)</f>
        <v>0</v>
      </c>
      <c r="O192">
        <f>(I192*21)/100</f>
        <v>0</v>
      </c>
      <c r="P192" t="s">
        <v>24</v>
      </c>
    </row>
    <row r="193" spans="1:5" ht="12.75">
      <c r="A193" s="26" t="s">
        <v>50</v>
      </c>
      <c r="E193" s="27" t="s">
        <v>47</v>
      </c>
    </row>
    <row r="194" spans="1:5" ht="12.75">
      <c r="A194" s="28" t="s">
        <v>52</v>
      </c>
      <c r="E194" s="29" t="s">
        <v>290</v>
      </c>
    </row>
    <row r="195" spans="1:5" ht="267.75">
      <c r="A195" t="s">
        <v>53</v>
      </c>
      <c r="E195" s="27" t="s">
        <v>253</v>
      </c>
    </row>
    <row r="196" spans="1:16" ht="12.75">
      <c r="A196" s="17" t="s">
        <v>45</v>
      </c>
      <c r="B196" s="21" t="s">
        <v>291</v>
      </c>
      <c r="C196" s="21" t="s">
        <v>292</v>
      </c>
      <c r="D196" s="17" t="s">
        <v>47</v>
      </c>
      <c r="E196" s="22" t="s">
        <v>293</v>
      </c>
      <c r="F196" s="23" t="s">
        <v>59</v>
      </c>
      <c r="G196" s="24">
        <v>11.693</v>
      </c>
      <c r="H196" s="25">
        <v>0</v>
      </c>
      <c r="I196" s="25">
        <f>ROUND(ROUND(H196,2)*ROUND(G196,3),2)</f>
        <v>0</v>
      </c>
      <c r="O196">
        <f>(I196*21)/100</f>
        <v>0</v>
      </c>
      <c r="P196" t="s">
        <v>24</v>
      </c>
    </row>
    <row r="197" spans="1:5" ht="12.75">
      <c r="A197" s="26" t="s">
        <v>50</v>
      </c>
      <c r="E197" s="27" t="s">
        <v>279</v>
      </c>
    </row>
    <row r="198" spans="1:5" ht="76.5">
      <c r="A198" s="28" t="s">
        <v>52</v>
      </c>
      <c r="E198" s="29" t="s">
        <v>294</v>
      </c>
    </row>
    <row r="199" spans="1:5" ht="38.25">
      <c r="A199" t="s">
        <v>53</v>
      </c>
      <c r="E199" s="27" t="s">
        <v>281</v>
      </c>
    </row>
    <row r="200" spans="1:16" ht="12.75">
      <c r="A200" s="17" t="s">
        <v>45</v>
      </c>
      <c r="B200" s="21" t="s">
        <v>295</v>
      </c>
      <c r="C200" s="21" t="s">
        <v>296</v>
      </c>
      <c r="D200" s="17" t="s">
        <v>47</v>
      </c>
      <c r="E200" s="22" t="s">
        <v>297</v>
      </c>
      <c r="F200" s="23" t="s">
        <v>59</v>
      </c>
      <c r="G200" s="24">
        <v>12.07</v>
      </c>
      <c r="H200" s="25">
        <v>0</v>
      </c>
      <c r="I200" s="25">
        <f>ROUND(ROUND(H200,2)*ROUND(G200,3),2)</f>
        <v>0</v>
      </c>
      <c r="O200">
        <f>(I200*21)/100</f>
        <v>0</v>
      </c>
      <c r="P200" t="s">
        <v>24</v>
      </c>
    </row>
    <row r="201" spans="1:5" ht="12.75">
      <c r="A201" s="26" t="s">
        <v>50</v>
      </c>
      <c r="E201" s="27" t="s">
        <v>298</v>
      </c>
    </row>
    <row r="202" spans="1:5" ht="51">
      <c r="A202" s="28" t="s">
        <v>52</v>
      </c>
      <c r="E202" s="29" t="s">
        <v>299</v>
      </c>
    </row>
    <row r="203" spans="1:5" ht="38.25">
      <c r="A203" t="s">
        <v>53</v>
      </c>
      <c r="E203" s="27" t="s">
        <v>300</v>
      </c>
    </row>
    <row r="204" spans="1:16" ht="12.75">
      <c r="A204" s="17" t="s">
        <v>45</v>
      </c>
      <c r="B204" s="21" t="s">
        <v>301</v>
      </c>
      <c r="C204" s="21" t="s">
        <v>302</v>
      </c>
      <c r="D204" s="17" t="s">
        <v>47</v>
      </c>
      <c r="E204" s="22" t="s">
        <v>303</v>
      </c>
      <c r="F204" s="23" t="s">
        <v>59</v>
      </c>
      <c r="G204" s="24">
        <v>56.165</v>
      </c>
      <c r="H204" s="25">
        <v>0</v>
      </c>
      <c r="I204" s="25">
        <f>ROUND(ROUND(H204,2)*ROUND(G204,3),2)</f>
        <v>0</v>
      </c>
      <c r="O204">
        <f>(I204*21)/100</f>
        <v>0</v>
      </c>
      <c r="P204" t="s">
        <v>24</v>
      </c>
    </row>
    <row r="205" spans="1:5" ht="12.75">
      <c r="A205" s="26" t="s">
        <v>50</v>
      </c>
      <c r="E205" s="27" t="s">
        <v>304</v>
      </c>
    </row>
    <row r="206" spans="1:5" ht="114.75">
      <c r="A206" s="28" t="s">
        <v>52</v>
      </c>
      <c r="E206" s="29" t="s">
        <v>305</v>
      </c>
    </row>
    <row r="207" spans="1:5" ht="318.75">
      <c r="A207" t="s">
        <v>53</v>
      </c>
      <c r="E207" s="27" t="s">
        <v>286</v>
      </c>
    </row>
    <row r="208" spans="1:16" ht="12.75">
      <c r="A208" s="17" t="s">
        <v>45</v>
      </c>
      <c r="B208" s="21" t="s">
        <v>306</v>
      </c>
      <c r="C208" s="21" t="s">
        <v>307</v>
      </c>
      <c r="D208" s="17" t="s">
        <v>47</v>
      </c>
      <c r="E208" s="22" t="s">
        <v>308</v>
      </c>
      <c r="F208" s="23" t="s">
        <v>64</v>
      </c>
      <c r="G208" s="24">
        <v>9.188</v>
      </c>
      <c r="H208" s="25">
        <v>0</v>
      </c>
      <c r="I208" s="25">
        <f>ROUND(ROUND(H208,2)*ROUND(G208,3),2)</f>
        <v>0</v>
      </c>
      <c r="O208">
        <f>(I208*21)/100</f>
        <v>0</v>
      </c>
      <c r="P208" t="s">
        <v>24</v>
      </c>
    </row>
    <row r="209" spans="1:5" ht="12.75">
      <c r="A209" s="26" t="s">
        <v>50</v>
      </c>
      <c r="E209" s="27" t="s">
        <v>47</v>
      </c>
    </row>
    <row r="210" spans="1:5" ht="51">
      <c r="A210" s="28" t="s">
        <v>52</v>
      </c>
      <c r="E210" s="29" t="s">
        <v>309</v>
      </c>
    </row>
    <row r="211" spans="1:5" ht="267.75">
      <c r="A211" t="s">
        <v>53</v>
      </c>
      <c r="E211" s="27" t="s">
        <v>253</v>
      </c>
    </row>
    <row r="212" spans="1:16" ht="12.75">
      <c r="A212" s="17" t="s">
        <v>45</v>
      </c>
      <c r="B212" s="21" t="s">
        <v>310</v>
      </c>
      <c r="C212" s="21" t="s">
        <v>311</v>
      </c>
      <c r="D212" s="17" t="s">
        <v>47</v>
      </c>
      <c r="E212" s="22" t="s">
        <v>312</v>
      </c>
      <c r="F212" s="23" t="s">
        <v>64</v>
      </c>
      <c r="G212" s="24">
        <v>0.379</v>
      </c>
      <c r="H212" s="25">
        <v>0</v>
      </c>
      <c r="I212" s="25">
        <f>ROUND(ROUND(H212,2)*ROUND(G212,3),2)</f>
        <v>0</v>
      </c>
      <c r="O212">
        <f>(I212*21)/100</f>
        <v>0</v>
      </c>
      <c r="P212" t="s">
        <v>24</v>
      </c>
    </row>
    <row r="213" spans="1:5" ht="12.75">
      <c r="A213" s="26" t="s">
        <v>50</v>
      </c>
      <c r="E213" s="27" t="s">
        <v>313</v>
      </c>
    </row>
    <row r="214" spans="1:5" ht="12.75">
      <c r="A214" s="28" t="s">
        <v>52</v>
      </c>
      <c r="E214" s="29" t="s">
        <v>314</v>
      </c>
    </row>
    <row r="215" spans="1:5" ht="267.75">
      <c r="A215" t="s">
        <v>53</v>
      </c>
      <c r="E215" s="27" t="s">
        <v>253</v>
      </c>
    </row>
    <row r="216" spans="1:16" ht="12.75">
      <c r="A216" s="17" t="s">
        <v>45</v>
      </c>
      <c r="B216" s="21" t="s">
        <v>315</v>
      </c>
      <c r="C216" s="21" t="s">
        <v>316</v>
      </c>
      <c r="D216" s="17" t="s">
        <v>47</v>
      </c>
      <c r="E216" s="22" t="s">
        <v>317</v>
      </c>
      <c r="F216" s="23" t="s">
        <v>318</v>
      </c>
      <c r="G216" s="24">
        <v>500.335</v>
      </c>
      <c r="H216" s="25">
        <v>0</v>
      </c>
      <c r="I216" s="25">
        <f>ROUND(ROUND(H216,2)*ROUND(G216,3),2)</f>
        <v>0</v>
      </c>
      <c r="O216">
        <f>(I216*21)/100</f>
        <v>0</v>
      </c>
      <c r="P216" t="s">
        <v>24</v>
      </c>
    </row>
    <row r="217" spans="1:5" ht="12.75">
      <c r="A217" s="26" t="s">
        <v>50</v>
      </c>
      <c r="E217" s="27" t="s">
        <v>47</v>
      </c>
    </row>
    <row r="218" spans="1:5" ht="38.25">
      <c r="A218" s="28" t="s">
        <v>52</v>
      </c>
      <c r="E218" s="29" t="s">
        <v>319</v>
      </c>
    </row>
    <row r="219" spans="1:5" ht="409.5">
      <c r="A219" t="s">
        <v>53</v>
      </c>
      <c r="E219" s="27" t="s">
        <v>320</v>
      </c>
    </row>
    <row r="220" spans="1:18" ht="12.75" customHeight="1">
      <c r="A220" s="5" t="s">
        <v>43</v>
      </c>
      <c r="B220" s="5"/>
      <c r="C220" s="31" t="s">
        <v>33</v>
      </c>
      <c r="D220" s="5"/>
      <c r="E220" s="19" t="s">
        <v>321</v>
      </c>
      <c r="F220" s="5"/>
      <c r="G220" s="5"/>
      <c r="H220" s="5"/>
      <c r="I220" s="32">
        <f>0+Q220</f>
        <v>0</v>
      </c>
      <c r="O220">
        <f>0+R220</f>
        <v>0</v>
      </c>
      <c r="Q220">
        <f>0+I221+I225+I229+I233+I237+I241+I245+I249+I253+I257+I261</f>
        <v>0</v>
      </c>
      <c r="R220">
        <f>0+O221+O225+O229+O233+O237+O241+O245+O249+O253+O257+O261</f>
        <v>0</v>
      </c>
    </row>
    <row r="221" spans="1:16" ht="12.75">
      <c r="A221" s="17" t="s">
        <v>45</v>
      </c>
      <c r="B221" s="21" t="s">
        <v>322</v>
      </c>
      <c r="C221" s="21" t="s">
        <v>323</v>
      </c>
      <c r="D221" s="17" t="s">
        <v>47</v>
      </c>
      <c r="E221" s="22" t="s">
        <v>324</v>
      </c>
      <c r="F221" s="23" t="s">
        <v>59</v>
      </c>
      <c r="G221" s="24">
        <v>1.62</v>
      </c>
      <c r="H221" s="25">
        <v>0</v>
      </c>
      <c r="I221" s="25">
        <f>ROUND(ROUND(H221,2)*ROUND(G221,3),2)</f>
        <v>0</v>
      </c>
      <c r="O221">
        <f>(I221*21)/100</f>
        <v>0</v>
      </c>
      <c r="P221" t="s">
        <v>24</v>
      </c>
    </row>
    <row r="222" spans="1:5" ht="12.75">
      <c r="A222" s="26" t="s">
        <v>50</v>
      </c>
      <c r="E222" s="27" t="s">
        <v>246</v>
      </c>
    </row>
    <row r="223" spans="1:5" ht="25.5">
      <c r="A223" s="28" t="s">
        <v>52</v>
      </c>
      <c r="E223" s="29" t="s">
        <v>325</v>
      </c>
    </row>
    <row r="224" spans="1:5" ht="318.75">
      <c r="A224" t="s">
        <v>53</v>
      </c>
      <c r="E224" s="27" t="s">
        <v>286</v>
      </c>
    </row>
    <row r="225" spans="1:16" ht="12.75">
      <c r="A225" s="17" t="s">
        <v>45</v>
      </c>
      <c r="B225" s="21" t="s">
        <v>326</v>
      </c>
      <c r="C225" s="21" t="s">
        <v>327</v>
      </c>
      <c r="D225" s="17" t="s">
        <v>47</v>
      </c>
      <c r="E225" s="22" t="s">
        <v>328</v>
      </c>
      <c r="F225" s="23" t="s">
        <v>59</v>
      </c>
      <c r="G225" s="24">
        <v>34.44</v>
      </c>
      <c r="H225" s="25">
        <v>0</v>
      </c>
      <c r="I225" s="25">
        <f>ROUND(ROUND(H225,2)*ROUND(G225,3),2)</f>
        <v>0</v>
      </c>
      <c r="O225">
        <f>(I225*21)/100</f>
        <v>0</v>
      </c>
      <c r="P225" t="s">
        <v>24</v>
      </c>
    </row>
    <row r="226" spans="1:5" ht="12.75">
      <c r="A226" s="26" t="s">
        <v>50</v>
      </c>
      <c r="E226" s="27" t="s">
        <v>304</v>
      </c>
    </row>
    <row r="227" spans="1:5" ht="12.75">
      <c r="A227" s="28" t="s">
        <v>52</v>
      </c>
      <c r="E227" s="29" t="s">
        <v>329</v>
      </c>
    </row>
    <row r="228" spans="1:5" ht="318.75">
      <c r="A228" t="s">
        <v>53</v>
      </c>
      <c r="E228" s="27" t="s">
        <v>286</v>
      </c>
    </row>
    <row r="229" spans="1:16" ht="12.75">
      <c r="A229" s="17" t="s">
        <v>45</v>
      </c>
      <c r="B229" s="21" t="s">
        <v>330</v>
      </c>
      <c r="C229" s="21" t="s">
        <v>331</v>
      </c>
      <c r="D229" s="17" t="s">
        <v>47</v>
      </c>
      <c r="E229" s="22" t="s">
        <v>332</v>
      </c>
      <c r="F229" s="23" t="s">
        <v>64</v>
      </c>
      <c r="G229" s="24">
        <v>8.493</v>
      </c>
      <c r="H229" s="25">
        <v>0</v>
      </c>
      <c r="I229" s="25">
        <f>ROUND(ROUND(H229,2)*ROUND(G229,3),2)</f>
        <v>0</v>
      </c>
      <c r="O229">
        <f>(I229*21)/100</f>
        <v>0</v>
      </c>
      <c r="P229" t="s">
        <v>24</v>
      </c>
    </row>
    <row r="230" spans="1:5" ht="12.75">
      <c r="A230" s="26" t="s">
        <v>50</v>
      </c>
      <c r="E230" s="27" t="s">
        <v>47</v>
      </c>
    </row>
    <row r="231" spans="1:5" ht="51">
      <c r="A231" s="28" t="s">
        <v>52</v>
      </c>
      <c r="E231" s="29" t="s">
        <v>333</v>
      </c>
    </row>
    <row r="232" spans="1:5" ht="267.75">
      <c r="A232" t="s">
        <v>53</v>
      </c>
      <c r="E232" s="27" t="s">
        <v>253</v>
      </c>
    </row>
    <row r="233" spans="1:16" ht="12.75">
      <c r="A233" s="17" t="s">
        <v>45</v>
      </c>
      <c r="B233" s="21" t="s">
        <v>334</v>
      </c>
      <c r="C233" s="21" t="s">
        <v>335</v>
      </c>
      <c r="D233" s="17" t="s">
        <v>47</v>
      </c>
      <c r="E233" s="22" t="s">
        <v>336</v>
      </c>
      <c r="F233" s="23" t="s">
        <v>59</v>
      </c>
      <c r="G233" s="24">
        <v>26.678</v>
      </c>
      <c r="H233" s="25">
        <v>0</v>
      </c>
      <c r="I233" s="25">
        <f>ROUND(ROUND(H233,2)*ROUND(G233,3),2)</f>
        <v>0</v>
      </c>
      <c r="O233">
        <f>(I233*21)/100</f>
        <v>0</v>
      </c>
      <c r="P233" t="s">
        <v>24</v>
      </c>
    </row>
    <row r="234" spans="1:5" ht="12.75">
      <c r="A234" s="26" t="s">
        <v>50</v>
      </c>
      <c r="E234" s="27" t="s">
        <v>337</v>
      </c>
    </row>
    <row r="235" spans="1:5" ht="102">
      <c r="A235" s="28" t="s">
        <v>52</v>
      </c>
      <c r="E235" s="29" t="s">
        <v>338</v>
      </c>
    </row>
    <row r="236" spans="1:5" ht="318.75">
      <c r="A236" t="s">
        <v>53</v>
      </c>
      <c r="E236" s="27" t="s">
        <v>286</v>
      </c>
    </row>
    <row r="237" spans="1:16" ht="12.75">
      <c r="A237" s="17" t="s">
        <v>45</v>
      </c>
      <c r="B237" s="21" t="s">
        <v>339</v>
      </c>
      <c r="C237" s="21" t="s">
        <v>340</v>
      </c>
      <c r="D237" s="17" t="s">
        <v>47</v>
      </c>
      <c r="E237" s="22" t="s">
        <v>341</v>
      </c>
      <c r="F237" s="23" t="s">
        <v>59</v>
      </c>
      <c r="G237" s="24">
        <v>20.93</v>
      </c>
      <c r="H237" s="25">
        <v>0</v>
      </c>
      <c r="I237" s="25">
        <f>ROUND(ROUND(H237,2)*ROUND(G237,3),2)</f>
        <v>0</v>
      </c>
      <c r="O237">
        <f>(I237*21)/100</f>
        <v>0</v>
      </c>
      <c r="P237" t="s">
        <v>24</v>
      </c>
    </row>
    <row r="238" spans="1:5" ht="12.75">
      <c r="A238" s="26" t="s">
        <v>50</v>
      </c>
      <c r="E238" s="27" t="s">
        <v>246</v>
      </c>
    </row>
    <row r="239" spans="1:5" ht="102">
      <c r="A239" s="28" t="s">
        <v>52</v>
      </c>
      <c r="E239" s="29" t="s">
        <v>342</v>
      </c>
    </row>
    <row r="240" spans="1:5" ht="318.75">
      <c r="A240" t="s">
        <v>53</v>
      </c>
      <c r="E240" s="27" t="s">
        <v>286</v>
      </c>
    </row>
    <row r="241" spans="1:16" ht="12.75">
      <c r="A241" s="17" t="s">
        <v>45</v>
      </c>
      <c r="B241" s="21" t="s">
        <v>343</v>
      </c>
      <c r="C241" s="21" t="s">
        <v>344</v>
      </c>
      <c r="D241" s="17" t="s">
        <v>47</v>
      </c>
      <c r="E241" s="22" t="s">
        <v>345</v>
      </c>
      <c r="F241" s="23" t="s">
        <v>59</v>
      </c>
      <c r="G241" s="24">
        <v>54.275</v>
      </c>
      <c r="H241" s="25">
        <v>0</v>
      </c>
      <c r="I241" s="25">
        <f>ROUND(ROUND(H241,2)*ROUND(G241,3),2)</f>
        <v>0</v>
      </c>
      <c r="O241">
        <f>(I241*21)/100</f>
        <v>0</v>
      </c>
      <c r="P241" t="s">
        <v>24</v>
      </c>
    </row>
    <row r="242" spans="1:5" ht="12.75">
      <c r="A242" s="26" t="s">
        <v>50</v>
      </c>
      <c r="E242" s="27" t="s">
        <v>346</v>
      </c>
    </row>
    <row r="243" spans="1:5" ht="38.25">
      <c r="A243" s="28" t="s">
        <v>52</v>
      </c>
      <c r="E243" s="29" t="s">
        <v>347</v>
      </c>
    </row>
    <row r="244" spans="1:5" ht="38.25">
      <c r="A244" t="s">
        <v>53</v>
      </c>
      <c r="E244" s="27" t="s">
        <v>348</v>
      </c>
    </row>
    <row r="245" spans="1:16" ht="12.75">
      <c r="A245" s="17" t="s">
        <v>45</v>
      </c>
      <c r="B245" s="21" t="s">
        <v>349</v>
      </c>
      <c r="C245" s="21" t="s">
        <v>350</v>
      </c>
      <c r="D245" s="17" t="s">
        <v>47</v>
      </c>
      <c r="E245" s="22" t="s">
        <v>351</v>
      </c>
      <c r="F245" s="23" t="s">
        <v>59</v>
      </c>
      <c r="G245" s="24">
        <v>41.713</v>
      </c>
      <c r="H245" s="25">
        <v>0</v>
      </c>
      <c r="I245" s="25">
        <f>ROUND(ROUND(H245,2)*ROUND(G245,3),2)</f>
        <v>0</v>
      </c>
      <c r="O245">
        <f>(I245*21)/100</f>
        <v>0</v>
      </c>
      <c r="P245" t="s">
        <v>24</v>
      </c>
    </row>
    <row r="246" spans="1:5" ht="12.75">
      <c r="A246" s="26" t="s">
        <v>50</v>
      </c>
      <c r="E246" s="27" t="s">
        <v>47</v>
      </c>
    </row>
    <row r="247" spans="1:5" ht="12.75">
      <c r="A247" s="28" t="s">
        <v>52</v>
      </c>
      <c r="E247" s="29" t="s">
        <v>352</v>
      </c>
    </row>
    <row r="248" spans="1:5" ht="38.25">
      <c r="A248" t="s">
        <v>53</v>
      </c>
      <c r="E248" s="27" t="s">
        <v>353</v>
      </c>
    </row>
    <row r="249" spans="1:16" ht="12.75">
      <c r="A249" s="17" t="s">
        <v>45</v>
      </c>
      <c r="B249" s="21" t="s">
        <v>354</v>
      </c>
      <c r="C249" s="21" t="s">
        <v>355</v>
      </c>
      <c r="D249" s="17" t="s">
        <v>47</v>
      </c>
      <c r="E249" s="22" t="s">
        <v>356</v>
      </c>
      <c r="F249" s="23" t="s">
        <v>59</v>
      </c>
      <c r="G249" s="24">
        <v>0.48</v>
      </c>
      <c r="H249" s="25">
        <v>0</v>
      </c>
      <c r="I249" s="25">
        <f>ROUND(ROUND(H249,2)*ROUND(G249,3),2)</f>
        <v>0</v>
      </c>
      <c r="O249">
        <f>(I249*21)/100</f>
        <v>0</v>
      </c>
      <c r="P249" t="s">
        <v>24</v>
      </c>
    </row>
    <row r="250" spans="1:5" ht="12.75">
      <c r="A250" s="26" t="s">
        <v>50</v>
      </c>
      <c r="E250" s="27" t="s">
        <v>246</v>
      </c>
    </row>
    <row r="251" spans="1:5" ht="12.75">
      <c r="A251" s="28" t="s">
        <v>52</v>
      </c>
      <c r="E251" s="29" t="s">
        <v>357</v>
      </c>
    </row>
    <row r="252" spans="1:5" ht="280.5">
      <c r="A252" t="s">
        <v>53</v>
      </c>
      <c r="E252" s="27" t="s">
        <v>358</v>
      </c>
    </row>
    <row r="253" spans="1:16" ht="12.75">
      <c r="A253" s="17" t="s">
        <v>45</v>
      </c>
      <c r="B253" s="21" t="s">
        <v>359</v>
      </c>
      <c r="C253" s="21" t="s">
        <v>360</v>
      </c>
      <c r="D253" s="17" t="s">
        <v>47</v>
      </c>
      <c r="E253" s="22" t="s">
        <v>361</v>
      </c>
      <c r="F253" s="23" t="s">
        <v>59</v>
      </c>
      <c r="G253" s="24">
        <v>3.1</v>
      </c>
      <c r="H253" s="25">
        <v>0</v>
      </c>
      <c r="I253" s="25">
        <f>ROUND(ROUND(H253,2)*ROUND(G253,3),2)</f>
        <v>0</v>
      </c>
      <c r="O253">
        <f>(I253*21)/100</f>
        <v>0</v>
      </c>
      <c r="P253" t="s">
        <v>24</v>
      </c>
    </row>
    <row r="254" spans="1:5" ht="12.75">
      <c r="A254" s="26" t="s">
        <v>50</v>
      </c>
      <c r="E254" s="27" t="s">
        <v>47</v>
      </c>
    </row>
    <row r="255" spans="1:5" ht="12.75">
      <c r="A255" s="28" t="s">
        <v>52</v>
      </c>
      <c r="E255" s="29" t="s">
        <v>362</v>
      </c>
    </row>
    <row r="256" spans="1:5" ht="38.25">
      <c r="A256" t="s">
        <v>53</v>
      </c>
      <c r="E256" s="27" t="s">
        <v>363</v>
      </c>
    </row>
    <row r="257" spans="1:16" ht="12.75">
      <c r="A257" s="17" t="s">
        <v>45</v>
      </c>
      <c r="B257" s="21" t="s">
        <v>364</v>
      </c>
      <c r="C257" s="21" t="s">
        <v>365</v>
      </c>
      <c r="D257" s="17" t="s">
        <v>47</v>
      </c>
      <c r="E257" s="22" t="s">
        <v>366</v>
      </c>
      <c r="F257" s="23" t="s">
        <v>59</v>
      </c>
      <c r="G257" s="24">
        <v>19.575</v>
      </c>
      <c r="H257" s="25">
        <v>0</v>
      </c>
      <c r="I257" s="25">
        <f>ROUND(ROUND(H257,2)*ROUND(G257,3),2)</f>
        <v>0</v>
      </c>
      <c r="O257">
        <f>(I257*21)/100</f>
        <v>0</v>
      </c>
      <c r="P257" t="s">
        <v>24</v>
      </c>
    </row>
    <row r="258" spans="1:5" ht="12.75">
      <c r="A258" s="26" t="s">
        <v>50</v>
      </c>
      <c r="E258" s="27" t="s">
        <v>367</v>
      </c>
    </row>
    <row r="259" spans="1:5" ht="51">
      <c r="A259" s="28" t="s">
        <v>52</v>
      </c>
      <c r="E259" s="29" t="s">
        <v>368</v>
      </c>
    </row>
    <row r="260" spans="1:5" ht="102">
      <c r="A260" t="s">
        <v>53</v>
      </c>
      <c r="E260" s="27" t="s">
        <v>369</v>
      </c>
    </row>
    <row r="261" spans="1:16" ht="12.75">
      <c r="A261" s="17" t="s">
        <v>45</v>
      </c>
      <c r="B261" s="21" t="s">
        <v>370</v>
      </c>
      <c r="C261" s="21" t="s">
        <v>371</v>
      </c>
      <c r="D261" s="17" t="s">
        <v>47</v>
      </c>
      <c r="E261" s="22" t="s">
        <v>372</v>
      </c>
      <c r="F261" s="23" t="s">
        <v>59</v>
      </c>
      <c r="G261" s="24">
        <v>1.488</v>
      </c>
      <c r="H261" s="25">
        <v>0</v>
      </c>
      <c r="I261" s="25">
        <f>ROUND(ROUND(H261,2)*ROUND(G261,3),2)</f>
        <v>0</v>
      </c>
      <c r="O261">
        <f>(I261*21)/100</f>
        <v>0</v>
      </c>
      <c r="P261" t="s">
        <v>24</v>
      </c>
    </row>
    <row r="262" spans="1:5" ht="12.75">
      <c r="A262" s="26" t="s">
        <v>50</v>
      </c>
      <c r="E262" s="27" t="s">
        <v>246</v>
      </c>
    </row>
    <row r="263" spans="1:5" ht="12.75">
      <c r="A263" s="28" t="s">
        <v>52</v>
      </c>
      <c r="E263" s="29" t="s">
        <v>373</v>
      </c>
    </row>
    <row r="264" spans="1:5" ht="318.75">
      <c r="A264" t="s">
        <v>53</v>
      </c>
      <c r="E264" s="27" t="s">
        <v>374</v>
      </c>
    </row>
    <row r="265" spans="1:18" ht="12.75" customHeight="1">
      <c r="A265" s="5" t="s">
        <v>43</v>
      </c>
      <c r="B265" s="5"/>
      <c r="C265" s="31" t="s">
        <v>35</v>
      </c>
      <c r="D265" s="5"/>
      <c r="E265" s="19" t="s">
        <v>375</v>
      </c>
      <c r="F265" s="5"/>
      <c r="G265" s="5"/>
      <c r="H265" s="5"/>
      <c r="I265" s="32">
        <f>0+Q265</f>
        <v>0</v>
      </c>
      <c r="O265">
        <f>0+R265</f>
        <v>0</v>
      </c>
      <c r="Q265">
        <f>0+I266+I270+I274+I278+I282+I286+I290+I294</f>
        <v>0</v>
      </c>
      <c r="R265">
        <f>0+O266+O270+O274+O278+O282+O286+O290+O294</f>
        <v>0</v>
      </c>
    </row>
    <row r="266" spans="1:16" ht="12.75">
      <c r="A266" s="17" t="s">
        <v>45</v>
      </c>
      <c r="B266" s="21" t="s">
        <v>376</v>
      </c>
      <c r="C266" s="21" t="s">
        <v>377</v>
      </c>
      <c r="D266" s="17" t="s">
        <v>47</v>
      </c>
      <c r="E266" s="22" t="s">
        <v>378</v>
      </c>
      <c r="F266" s="23" t="s">
        <v>199</v>
      </c>
      <c r="G266" s="24">
        <v>150</v>
      </c>
      <c r="H266" s="25">
        <v>0</v>
      </c>
      <c r="I266" s="25">
        <f>ROUND(ROUND(H266,2)*ROUND(G266,3),2)</f>
        <v>0</v>
      </c>
      <c r="O266">
        <f>(I266*21)/100</f>
        <v>0</v>
      </c>
      <c r="P266" t="s">
        <v>24</v>
      </c>
    </row>
    <row r="267" spans="1:5" ht="12.75">
      <c r="A267" s="26" t="s">
        <v>50</v>
      </c>
      <c r="E267" s="27" t="s">
        <v>379</v>
      </c>
    </row>
    <row r="268" spans="1:5" ht="12.75">
      <c r="A268" s="28" t="s">
        <v>52</v>
      </c>
      <c r="E268" s="29" t="s">
        <v>200</v>
      </c>
    </row>
    <row r="269" spans="1:5" ht="127.5">
      <c r="A269" t="s">
        <v>53</v>
      </c>
      <c r="E269" s="27" t="s">
        <v>380</v>
      </c>
    </row>
    <row r="270" spans="1:16" ht="12.75">
      <c r="A270" s="17" t="s">
        <v>45</v>
      </c>
      <c r="B270" s="21" t="s">
        <v>381</v>
      </c>
      <c r="C270" s="21" t="s">
        <v>382</v>
      </c>
      <c r="D270" s="17" t="s">
        <v>47</v>
      </c>
      <c r="E270" s="22" t="s">
        <v>383</v>
      </c>
      <c r="F270" s="23" t="s">
        <v>59</v>
      </c>
      <c r="G270" s="24">
        <v>14.7</v>
      </c>
      <c r="H270" s="25">
        <v>0</v>
      </c>
      <c r="I270" s="25">
        <f>ROUND(ROUND(H270,2)*ROUND(G270,3),2)</f>
        <v>0</v>
      </c>
      <c r="O270">
        <f>(I270*21)/100</f>
        <v>0</v>
      </c>
      <c r="P270" t="s">
        <v>24</v>
      </c>
    </row>
    <row r="271" spans="1:5" ht="12.75">
      <c r="A271" s="26" t="s">
        <v>50</v>
      </c>
      <c r="E271" s="27" t="s">
        <v>384</v>
      </c>
    </row>
    <row r="272" spans="1:5" ht="12.75">
      <c r="A272" s="28" t="s">
        <v>52</v>
      </c>
      <c r="E272" s="29" t="s">
        <v>385</v>
      </c>
    </row>
    <row r="273" spans="1:5" ht="51">
      <c r="A273" t="s">
        <v>53</v>
      </c>
      <c r="E273" s="27" t="s">
        <v>386</v>
      </c>
    </row>
    <row r="274" spans="1:16" ht="12.75">
      <c r="A274" s="17" t="s">
        <v>45</v>
      </c>
      <c r="B274" s="21" t="s">
        <v>387</v>
      </c>
      <c r="C274" s="21" t="s">
        <v>388</v>
      </c>
      <c r="D274" s="17" t="s">
        <v>47</v>
      </c>
      <c r="E274" s="22" t="s">
        <v>389</v>
      </c>
      <c r="F274" s="23" t="s">
        <v>199</v>
      </c>
      <c r="G274" s="24">
        <v>150</v>
      </c>
      <c r="H274" s="25">
        <v>0</v>
      </c>
      <c r="I274" s="25">
        <f>ROUND(ROUND(H274,2)*ROUND(G274,3),2)</f>
        <v>0</v>
      </c>
      <c r="O274">
        <f>(I274*21)/100</f>
        <v>0</v>
      </c>
      <c r="P274" t="s">
        <v>24</v>
      </c>
    </row>
    <row r="275" spans="1:5" ht="12.75">
      <c r="A275" s="26" t="s">
        <v>50</v>
      </c>
      <c r="E275" s="27" t="s">
        <v>390</v>
      </c>
    </row>
    <row r="276" spans="1:5" ht="12.75">
      <c r="A276" s="28" t="s">
        <v>52</v>
      </c>
      <c r="E276" s="29" t="s">
        <v>200</v>
      </c>
    </row>
    <row r="277" spans="1:5" ht="51">
      <c r="A277" t="s">
        <v>53</v>
      </c>
      <c r="E277" s="27" t="s">
        <v>386</v>
      </c>
    </row>
    <row r="278" spans="1:16" ht="12.75">
      <c r="A278" s="17" t="s">
        <v>45</v>
      </c>
      <c r="B278" s="21" t="s">
        <v>391</v>
      </c>
      <c r="C278" s="21" t="s">
        <v>392</v>
      </c>
      <c r="D278" s="17" t="s">
        <v>47</v>
      </c>
      <c r="E278" s="22" t="s">
        <v>393</v>
      </c>
      <c r="F278" s="23" t="s">
        <v>59</v>
      </c>
      <c r="G278" s="24">
        <v>3.09</v>
      </c>
      <c r="H278" s="25">
        <v>0</v>
      </c>
      <c r="I278" s="25">
        <f>ROUND(ROUND(H278,2)*ROUND(G278,3),2)</f>
        <v>0</v>
      </c>
      <c r="O278">
        <f>(I278*21)/100</f>
        <v>0</v>
      </c>
      <c r="P278" t="s">
        <v>24</v>
      </c>
    </row>
    <row r="279" spans="1:5" ht="12.75">
      <c r="A279" s="26" t="s">
        <v>50</v>
      </c>
      <c r="E279" s="27" t="s">
        <v>394</v>
      </c>
    </row>
    <row r="280" spans="1:5" ht="12.75">
      <c r="A280" s="28" t="s">
        <v>52</v>
      </c>
      <c r="E280" s="29" t="s">
        <v>395</v>
      </c>
    </row>
    <row r="281" spans="1:5" ht="102">
      <c r="A281" t="s">
        <v>53</v>
      </c>
      <c r="E281" s="27" t="s">
        <v>396</v>
      </c>
    </row>
    <row r="282" spans="1:16" ht="12.75">
      <c r="A282" s="17" t="s">
        <v>45</v>
      </c>
      <c r="B282" s="21" t="s">
        <v>397</v>
      </c>
      <c r="C282" s="21" t="s">
        <v>398</v>
      </c>
      <c r="D282" s="17" t="s">
        <v>47</v>
      </c>
      <c r="E282" s="22" t="s">
        <v>399</v>
      </c>
      <c r="F282" s="23" t="s">
        <v>199</v>
      </c>
      <c r="G282" s="24">
        <v>330</v>
      </c>
      <c r="H282" s="25">
        <v>0</v>
      </c>
      <c r="I282" s="25">
        <f>ROUND(ROUND(H282,2)*ROUND(G282,3),2)</f>
        <v>0</v>
      </c>
      <c r="O282">
        <f>(I282*21)/100</f>
        <v>0</v>
      </c>
      <c r="P282" t="s">
        <v>24</v>
      </c>
    </row>
    <row r="283" spans="1:5" ht="12.75">
      <c r="A283" s="26" t="s">
        <v>50</v>
      </c>
      <c r="E283" s="27" t="s">
        <v>400</v>
      </c>
    </row>
    <row r="284" spans="1:5" ht="12.75">
      <c r="A284" s="28" t="s">
        <v>52</v>
      </c>
      <c r="E284" s="29" t="s">
        <v>401</v>
      </c>
    </row>
    <row r="285" spans="1:5" ht="51">
      <c r="A285" t="s">
        <v>53</v>
      </c>
      <c r="E285" s="27" t="s">
        <v>402</v>
      </c>
    </row>
    <row r="286" spans="1:16" ht="12.75">
      <c r="A286" s="17" t="s">
        <v>45</v>
      </c>
      <c r="B286" s="21" t="s">
        <v>403</v>
      </c>
      <c r="C286" s="21" t="s">
        <v>404</v>
      </c>
      <c r="D286" s="17" t="s">
        <v>47</v>
      </c>
      <c r="E286" s="22" t="s">
        <v>405</v>
      </c>
      <c r="F286" s="23" t="s">
        <v>199</v>
      </c>
      <c r="G286" s="24">
        <v>234.54</v>
      </c>
      <c r="H286" s="25">
        <v>0</v>
      </c>
      <c r="I286" s="25">
        <f>ROUND(ROUND(H286,2)*ROUND(G286,3),2)</f>
        <v>0</v>
      </c>
      <c r="O286">
        <f>(I286*21)/100</f>
        <v>0</v>
      </c>
      <c r="P286" t="s">
        <v>24</v>
      </c>
    </row>
    <row r="287" spans="1:5" ht="12.75">
      <c r="A287" s="26" t="s">
        <v>50</v>
      </c>
      <c r="E287" s="27" t="s">
        <v>47</v>
      </c>
    </row>
    <row r="288" spans="1:5" ht="12.75">
      <c r="A288" s="28" t="s">
        <v>52</v>
      </c>
      <c r="E288" s="29" t="s">
        <v>406</v>
      </c>
    </row>
    <row r="289" spans="1:5" ht="140.25">
      <c r="A289" t="s">
        <v>53</v>
      </c>
      <c r="E289" s="27" t="s">
        <v>407</v>
      </c>
    </row>
    <row r="290" spans="1:16" ht="12.75">
      <c r="A290" s="17" t="s">
        <v>45</v>
      </c>
      <c r="B290" s="21" t="s">
        <v>408</v>
      </c>
      <c r="C290" s="21" t="s">
        <v>409</v>
      </c>
      <c r="D290" s="17" t="s">
        <v>47</v>
      </c>
      <c r="E290" s="22" t="s">
        <v>410</v>
      </c>
      <c r="F290" s="23" t="s">
        <v>199</v>
      </c>
      <c r="G290" s="24">
        <v>54.54</v>
      </c>
      <c r="H290" s="25">
        <v>0</v>
      </c>
      <c r="I290" s="25">
        <f>ROUND(ROUND(H290,2)*ROUND(G290,3),2)</f>
        <v>0</v>
      </c>
      <c r="O290">
        <f>(I290*21)/100</f>
        <v>0</v>
      </c>
      <c r="P290" t="s">
        <v>24</v>
      </c>
    </row>
    <row r="291" spans="1:5" ht="12.75">
      <c r="A291" s="26" t="s">
        <v>50</v>
      </c>
      <c r="E291" s="27" t="s">
        <v>47</v>
      </c>
    </row>
    <row r="292" spans="1:5" ht="12.75">
      <c r="A292" s="28" t="s">
        <v>52</v>
      </c>
      <c r="E292" s="29" t="s">
        <v>411</v>
      </c>
    </row>
    <row r="293" spans="1:5" ht="140.25">
      <c r="A293" t="s">
        <v>53</v>
      </c>
      <c r="E293" s="27" t="s">
        <v>407</v>
      </c>
    </row>
    <row r="294" spans="1:16" ht="12.75">
      <c r="A294" s="17" t="s">
        <v>45</v>
      </c>
      <c r="B294" s="21" t="s">
        <v>412</v>
      </c>
      <c r="C294" s="21" t="s">
        <v>413</v>
      </c>
      <c r="D294" s="17" t="s">
        <v>47</v>
      </c>
      <c r="E294" s="22" t="s">
        <v>414</v>
      </c>
      <c r="F294" s="23" t="s">
        <v>199</v>
      </c>
      <c r="G294" s="24">
        <v>180</v>
      </c>
      <c r="H294" s="25">
        <v>0</v>
      </c>
      <c r="I294" s="25">
        <f>ROUND(ROUND(H294,2)*ROUND(G294,3),2)</f>
        <v>0</v>
      </c>
      <c r="O294">
        <f>(I294*21)/100</f>
        <v>0</v>
      </c>
      <c r="P294" t="s">
        <v>24</v>
      </c>
    </row>
    <row r="295" spans="1:5" ht="12.75">
      <c r="A295" s="26" t="s">
        <v>50</v>
      </c>
      <c r="E295" s="27" t="s">
        <v>47</v>
      </c>
    </row>
    <row r="296" spans="1:5" ht="12.75">
      <c r="A296" s="28" t="s">
        <v>52</v>
      </c>
      <c r="E296" s="29" t="s">
        <v>415</v>
      </c>
    </row>
    <row r="297" spans="1:5" ht="140.25">
      <c r="A297" t="s">
        <v>53</v>
      </c>
      <c r="E297" s="27" t="s">
        <v>407</v>
      </c>
    </row>
    <row r="298" spans="1:18" ht="12.75" customHeight="1">
      <c r="A298" s="5" t="s">
        <v>43</v>
      </c>
      <c r="B298" s="5"/>
      <c r="C298" s="31" t="s">
        <v>82</v>
      </c>
      <c r="D298" s="5"/>
      <c r="E298" s="19" t="s">
        <v>416</v>
      </c>
      <c r="F298" s="5"/>
      <c r="G298" s="5"/>
      <c r="H298" s="5"/>
      <c r="I298" s="32">
        <f>0+Q298</f>
        <v>0</v>
      </c>
      <c r="O298">
        <f>0+R298</f>
        <v>0</v>
      </c>
      <c r="Q298">
        <f>0+I299+I303+I307+I311+I315+I319</f>
        <v>0</v>
      </c>
      <c r="R298">
        <f>0+O299+O303+O307+O311+O315+O319</f>
        <v>0</v>
      </c>
    </row>
    <row r="299" spans="1:16" ht="25.5">
      <c r="A299" s="17" t="s">
        <v>45</v>
      </c>
      <c r="B299" s="21" t="s">
        <v>417</v>
      </c>
      <c r="C299" s="21" t="s">
        <v>418</v>
      </c>
      <c r="D299" s="17" t="s">
        <v>47</v>
      </c>
      <c r="E299" s="22" t="s">
        <v>419</v>
      </c>
      <c r="F299" s="23" t="s">
        <v>199</v>
      </c>
      <c r="G299" s="24">
        <v>35.405</v>
      </c>
      <c r="H299" s="25">
        <v>0</v>
      </c>
      <c r="I299" s="25">
        <f>ROUND(ROUND(H299,2)*ROUND(G299,3),2)</f>
        <v>0</v>
      </c>
      <c r="O299">
        <f>(I299*21)/100</f>
        <v>0</v>
      </c>
      <c r="P299" t="s">
        <v>24</v>
      </c>
    </row>
    <row r="300" spans="1:5" ht="12.75">
      <c r="A300" s="26" t="s">
        <v>50</v>
      </c>
      <c r="E300" s="27" t="s">
        <v>47</v>
      </c>
    </row>
    <row r="301" spans="1:5" ht="114.75">
      <c r="A301" s="28" t="s">
        <v>52</v>
      </c>
      <c r="E301" s="29" t="s">
        <v>420</v>
      </c>
    </row>
    <row r="302" spans="1:5" ht="191.25">
      <c r="A302" t="s">
        <v>53</v>
      </c>
      <c r="E302" s="27" t="s">
        <v>421</v>
      </c>
    </row>
    <row r="303" spans="1:16" ht="25.5">
      <c r="A303" s="17" t="s">
        <v>45</v>
      </c>
      <c r="B303" s="21" t="s">
        <v>422</v>
      </c>
      <c r="C303" s="21" t="s">
        <v>423</v>
      </c>
      <c r="D303" s="17" t="s">
        <v>47</v>
      </c>
      <c r="E303" s="22" t="s">
        <v>424</v>
      </c>
      <c r="F303" s="23" t="s">
        <v>199</v>
      </c>
      <c r="G303" s="24">
        <v>136.12</v>
      </c>
      <c r="H303" s="25">
        <v>0</v>
      </c>
      <c r="I303" s="25">
        <f>ROUND(ROUND(H303,2)*ROUND(G303,3),2)</f>
        <v>0</v>
      </c>
      <c r="O303">
        <f>(I303*21)/100</f>
        <v>0</v>
      </c>
      <c r="P303" t="s">
        <v>24</v>
      </c>
    </row>
    <row r="304" spans="1:5" ht="12.75">
      <c r="A304" s="26" t="s">
        <v>50</v>
      </c>
      <c r="E304" s="27" t="s">
        <v>425</v>
      </c>
    </row>
    <row r="305" spans="1:5" ht="12.75">
      <c r="A305" s="28" t="s">
        <v>52</v>
      </c>
      <c r="E305" s="29" t="s">
        <v>426</v>
      </c>
    </row>
    <row r="306" spans="1:5" ht="191.25">
      <c r="A306" t="s">
        <v>53</v>
      </c>
      <c r="E306" s="27" t="s">
        <v>427</v>
      </c>
    </row>
    <row r="307" spans="1:16" ht="12.75">
      <c r="A307" s="17" t="s">
        <v>45</v>
      </c>
      <c r="B307" s="21" t="s">
        <v>428</v>
      </c>
      <c r="C307" s="21" t="s">
        <v>429</v>
      </c>
      <c r="D307" s="17" t="s">
        <v>47</v>
      </c>
      <c r="E307" s="22" t="s">
        <v>430</v>
      </c>
      <c r="F307" s="23" t="s">
        <v>199</v>
      </c>
      <c r="G307" s="24">
        <v>9.848</v>
      </c>
      <c r="H307" s="25">
        <v>0</v>
      </c>
      <c r="I307" s="25">
        <f>ROUND(ROUND(H307,2)*ROUND(G307,3),2)</f>
        <v>0</v>
      </c>
      <c r="O307">
        <f>(I307*21)/100</f>
        <v>0</v>
      </c>
      <c r="P307" t="s">
        <v>24</v>
      </c>
    </row>
    <row r="308" spans="1:5" ht="12.75">
      <c r="A308" s="26" t="s">
        <v>50</v>
      </c>
      <c r="E308" s="27" t="s">
        <v>431</v>
      </c>
    </row>
    <row r="309" spans="1:5" ht="12.75">
      <c r="A309" s="28" t="s">
        <v>52</v>
      </c>
      <c r="E309" s="29" t="s">
        <v>432</v>
      </c>
    </row>
    <row r="310" spans="1:5" ht="38.25">
      <c r="A310" t="s">
        <v>53</v>
      </c>
      <c r="E310" s="27" t="s">
        <v>433</v>
      </c>
    </row>
    <row r="311" spans="1:16" ht="12.75">
      <c r="A311" s="17" t="s">
        <v>45</v>
      </c>
      <c r="B311" s="21" t="s">
        <v>434</v>
      </c>
      <c r="C311" s="21" t="s">
        <v>435</v>
      </c>
      <c r="D311" s="17" t="s">
        <v>47</v>
      </c>
      <c r="E311" s="22" t="s">
        <v>436</v>
      </c>
      <c r="F311" s="23" t="s">
        <v>199</v>
      </c>
      <c r="G311" s="24">
        <v>472.822</v>
      </c>
      <c r="H311" s="25">
        <v>0</v>
      </c>
      <c r="I311" s="25">
        <f>ROUND(ROUND(H311,2)*ROUND(G311,3),2)</f>
        <v>0</v>
      </c>
      <c r="O311">
        <f>(I311*21)/100</f>
        <v>0</v>
      </c>
      <c r="P311" t="s">
        <v>24</v>
      </c>
    </row>
    <row r="312" spans="1:5" ht="12.75">
      <c r="A312" s="26" t="s">
        <v>50</v>
      </c>
      <c r="E312" s="27" t="s">
        <v>437</v>
      </c>
    </row>
    <row r="313" spans="1:5" ht="127.5">
      <c r="A313" s="28" t="s">
        <v>52</v>
      </c>
      <c r="E313" s="29" t="s">
        <v>438</v>
      </c>
    </row>
    <row r="314" spans="1:5" ht="38.25">
      <c r="A314" t="s">
        <v>53</v>
      </c>
      <c r="E314" s="27" t="s">
        <v>433</v>
      </c>
    </row>
    <row r="315" spans="1:16" ht="12.75">
      <c r="A315" s="17" t="s">
        <v>45</v>
      </c>
      <c r="B315" s="21" t="s">
        <v>439</v>
      </c>
      <c r="C315" s="21" t="s">
        <v>440</v>
      </c>
      <c r="D315" s="17" t="s">
        <v>47</v>
      </c>
      <c r="E315" s="22" t="s">
        <v>441</v>
      </c>
      <c r="F315" s="23" t="s">
        <v>199</v>
      </c>
      <c r="G315" s="24">
        <v>27.27</v>
      </c>
      <c r="H315" s="25">
        <v>0</v>
      </c>
      <c r="I315" s="25">
        <f>ROUND(ROUND(H315,2)*ROUND(G315,3),2)</f>
        <v>0</v>
      </c>
      <c r="O315">
        <f>(I315*21)/100</f>
        <v>0</v>
      </c>
      <c r="P315" t="s">
        <v>24</v>
      </c>
    </row>
    <row r="316" spans="1:5" ht="12.75">
      <c r="A316" s="26" t="s">
        <v>50</v>
      </c>
      <c r="E316" s="27" t="s">
        <v>47</v>
      </c>
    </row>
    <row r="317" spans="1:5" ht="12.75">
      <c r="A317" s="28" t="s">
        <v>52</v>
      </c>
      <c r="E317" s="29" t="s">
        <v>442</v>
      </c>
    </row>
    <row r="318" spans="1:5" ht="51">
      <c r="A318" t="s">
        <v>53</v>
      </c>
      <c r="E318" s="27" t="s">
        <v>443</v>
      </c>
    </row>
    <row r="319" spans="1:16" ht="12.75">
      <c r="A319" s="17" t="s">
        <v>45</v>
      </c>
      <c r="B319" s="21" t="s">
        <v>444</v>
      </c>
      <c r="C319" s="21" t="s">
        <v>445</v>
      </c>
      <c r="D319" s="17" t="s">
        <v>47</v>
      </c>
      <c r="E319" s="22" t="s">
        <v>446</v>
      </c>
      <c r="F319" s="23" t="s">
        <v>199</v>
      </c>
      <c r="G319" s="24">
        <v>4.088</v>
      </c>
      <c r="H319" s="25">
        <v>0</v>
      </c>
      <c r="I319" s="25">
        <f>ROUND(ROUND(H319,2)*ROUND(G319,3),2)</f>
        <v>0</v>
      </c>
      <c r="O319">
        <f>(I319*21)/100</f>
        <v>0</v>
      </c>
      <c r="P319" t="s">
        <v>24</v>
      </c>
    </row>
    <row r="320" spans="1:5" ht="12.75">
      <c r="A320" s="26" t="s">
        <v>50</v>
      </c>
      <c r="E320" s="27" t="s">
        <v>47</v>
      </c>
    </row>
    <row r="321" spans="1:5" ht="12.75">
      <c r="A321" s="28" t="s">
        <v>52</v>
      </c>
      <c r="E321" s="29" t="s">
        <v>447</v>
      </c>
    </row>
    <row r="322" spans="1:5" ht="51">
      <c r="A322" t="s">
        <v>53</v>
      </c>
      <c r="E322" s="27" t="s">
        <v>443</v>
      </c>
    </row>
    <row r="323" spans="1:18" ht="12.75" customHeight="1">
      <c r="A323" s="5" t="s">
        <v>43</v>
      </c>
      <c r="B323" s="5"/>
      <c r="C323" s="31" t="s">
        <v>86</v>
      </c>
      <c r="D323" s="5"/>
      <c r="E323" s="19" t="s">
        <v>448</v>
      </c>
      <c r="F323" s="5"/>
      <c r="G323" s="5"/>
      <c r="H323" s="5"/>
      <c r="I323" s="32">
        <f>0+Q323</f>
        <v>0</v>
      </c>
      <c r="O323">
        <f>0+R323</f>
        <v>0</v>
      </c>
      <c r="Q323">
        <f>0+I324+I328+I332+I336</f>
        <v>0</v>
      </c>
      <c r="R323">
        <f>0+O324+O328+O332+O336</f>
        <v>0</v>
      </c>
    </row>
    <row r="324" spans="1:16" ht="12.75">
      <c r="A324" s="17" t="s">
        <v>45</v>
      </c>
      <c r="B324" s="21" t="s">
        <v>449</v>
      </c>
      <c r="C324" s="21" t="s">
        <v>450</v>
      </c>
      <c r="D324" s="17" t="s">
        <v>47</v>
      </c>
      <c r="E324" s="22" t="s">
        <v>451</v>
      </c>
      <c r="F324" s="23" t="s">
        <v>131</v>
      </c>
      <c r="G324" s="24">
        <v>17.5</v>
      </c>
      <c r="H324" s="25">
        <v>0</v>
      </c>
      <c r="I324" s="25">
        <f>ROUND(ROUND(H324,2)*ROUND(G324,3),2)</f>
        <v>0</v>
      </c>
      <c r="O324">
        <f>(I324*21)/100</f>
        <v>0</v>
      </c>
      <c r="P324" t="s">
        <v>24</v>
      </c>
    </row>
    <row r="325" spans="1:5" ht="12.75">
      <c r="A325" s="26" t="s">
        <v>50</v>
      </c>
      <c r="E325" s="27" t="s">
        <v>452</v>
      </c>
    </row>
    <row r="326" spans="1:5" ht="51">
      <c r="A326" s="28" t="s">
        <v>52</v>
      </c>
      <c r="E326" s="29" t="s">
        <v>453</v>
      </c>
    </row>
    <row r="327" spans="1:5" ht="255">
      <c r="A327" t="s">
        <v>53</v>
      </c>
      <c r="E327" s="27" t="s">
        <v>454</v>
      </c>
    </row>
    <row r="328" spans="1:16" ht="12.75">
      <c r="A328" s="17" t="s">
        <v>45</v>
      </c>
      <c r="B328" s="21" t="s">
        <v>455</v>
      </c>
      <c r="C328" s="21" t="s">
        <v>456</v>
      </c>
      <c r="D328" s="17" t="s">
        <v>47</v>
      </c>
      <c r="E328" s="22" t="s">
        <v>457</v>
      </c>
      <c r="F328" s="23" t="s">
        <v>131</v>
      </c>
      <c r="G328" s="24">
        <v>8.9</v>
      </c>
      <c r="H328" s="25">
        <v>0</v>
      </c>
      <c r="I328" s="25">
        <f>ROUND(ROUND(H328,2)*ROUND(G328,3),2)</f>
        <v>0</v>
      </c>
      <c r="O328">
        <f>(I328*21)/100</f>
        <v>0</v>
      </c>
      <c r="P328" t="s">
        <v>24</v>
      </c>
    </row>
    <row r="329" spans="1:5" ht="12.75">
      <c r="A329" s="26" t="s">
        <v>50</v>
      </c>
      <c r="E329" s="27" t="s">
        <v>458</v>
      </c>
    </row>
    <row r="330" spans="1:5" ht="51">
      <c r="A330" s="28" t="s">
        <v>52</v>
      </c>
      <c r="E330" s="29" t="s">
        <v>459</v>
      </c>
    </row>
    <row r="331" spans="1:5" ht="255">
      <c r="A331" t="s">
        <v>53</v>
      </c>
      <c r="E331" s="27" t="s">
        <v>454</v>
      </c>
    </row>
    <row r="332" spans="1:16" ht="12.75">
      <c r="A332" s="17" t="s">
        <v>45</v>
      </c>
      <c r="B332" s="21" t="s">
        <v>460</v>
      </c>
      <c r="C332" s="21" t="s">
        <v>461</v>
      </c>
      <c r="D332" s="17" t="s">
        <v>47</v>
      </c>
      <c r="E332" s="22" t="s">
        <v>462</v>
      </c>
      <c r="F332" s="23" t="s">
        <v>131</v>
      </c>
      <c r="G332" s="24">
        <v>15.2</v>
      </c>
      <c r="H332" s="25">
        <v>0</v>
      </c>
      <c r="I332" s="25">
        <f>ROUND(ROUND(H332,2)*ROUND(G332,3),2)</f>
        <v>0</v>
      </c>
      <c r="O332">
        <f>(I332*21)/100</f>
        <v>0</v>
      </c>
      <c r="P332" t="s">
        <v>24</v>
      </c>
    </row>
    <row r="333" spans="1:5" ht="12.75">
      <c r="A333" s="26" t="s">
        <v>50</v>
      </c>
      <c r="E333" s="27" t="s">
        <v>463</v>
      </c>
    </row>
    <row r="334" spans="1:5" ht="12.75">
      <c r="A334" s="28" t="s">
        <v>52</v>
      </c>
      <c r="E334" s="29" t="s">
        <v>464</v>
      </c>
    </row>
    <row r="335" spans="1:5" ht="242.25">
      <c r="A335" t="s">
        <v>53</v>
      </c>
      <c r="E335" s="27" t="s">
        <v>465</v>
      </c>
    </row>
    <row r="336" spans="1:16" ht="12.75">
      <c r="A336" s="17" t="s">
        <v>45</v>
      </c>
      <c r="B336" s="21" t="s">
        <v>466</v>
      </c>
      <c r="C336" s="21" t="s">
        <v>467</v>
      </c>
      <c r="D336" s="17" t="s">
        <v>47</v>
      </c>
      <c r="E336" s="22" t="s">
        <v>468</v>
      </c>
      <c r="F336" s="23" t="s">
        <v>85</v>
      </c>
      <c r="G336" s="24">
        <v>2</v>
      </c>
      <c r="H336" s="25">
        <v>0</v>
      </c>
      <c r="I336" s="25">
        <f>ROUND(ROUND(H336,2)*ROUND(G336,3),2)</f>
        <v>0</v>
      </c>
      <c r="O336">
        <f>(I336*21)/100</f>
        <v>0</v>
      </c>
      <c r="P336" t="s">
        <v>24</v>
      </c>
    </row>
    <row r="337" spans="1:5" ht="12.75">
      <c r="A337" s="26" t="s">
        <v>50</v>
      </c>
      <c r="E337" s="27" t="s">
        <v>469</v>
      </c>
    </row>
    <row r="338" spans="1:5" ht="12.75">
      <c r="A338" s="28" t="s">
        <v>52</v>
      </c>
      <c r="E338" s="29" t="s">
        <v>470</v>
      </c>
    </row>
    <row r="339" spans="1:5" ht="76.5">
      <c r="A339" t="s">
        <v>53</v>
      </c>
      <c r="E339" s="27" t="s">
        <v>471</v>
      </c>
    </row>
    <row r="340" spans="1:18" ht="12.75" customHeight="1">
      <c r="A340" s="5" t="s">
        <v>43</v>
      </c>
      <c r="B340" s="5"/>
      <c r="C340" s="31" t="s">
        <v>40</v>
      </c>
      <c r="D340" s="5"/>
      <c r="E340" s="19" t="s">
        <v>472</v>
      </c>
      <c r="F340" s="5"/>
      <c r="G340" s="5"/>
      <c r="H340" s="5"/>
      <c r="I340" s="32">
        <f>0+Q340</f>
        <v>0</v>
      </c>
      <c r="O340">
        <f>0+R340</f>
        <v>0</v>
      </c>
      <c r="Q340">
        <f>0+I341+I345+I349+I353+I357+I361+I365+I369+I373+I377+I381+I385+I389+I393+I397+I401+I405+I409+I413+I417+I421+I425+I429+I433</f>
        <v>0</v>
      </c>
      <c r="R340">
        <f>0+O341+O345+O349+O353+O357+O361+O365+O369+O373+O377+O381+O385+O389+O393+O397+O401+O405+O409+O413+O417+O421+O425+O429+O433</f>
        <v>0</v>
      </c>
    </row>
    <row r="341" spans="1:16" ht="25.5">
      <c r="A341" s="17" t="s">
        <v>45</v>
      </c>
      <c r="B341" s="21" t="s">
        <v>473</v>
      </c>
      <c r="C341" s="21" t="s">
        <v>474</v>
      </c>
      <c r="D341" s="17" t="s">
        <v>47</v>
      </c>
      <c r="E341" s="22" t="s">
        <v>475</v>
      </c>
      <c r="F341" s="23" t="s">
        <v>131</v>
      </c>
      <c r="G341" s="24">
        <v>96</v>
      </c>
      <c r="H341" s="25">
        <v>0</v>
      </c>
      <c r="I341" s="25">
        <f>ROUND(ROUND(H341,2)*ROUND(G341,3),2)</f>
        <v>0</v>
      </c>
      <c r="O341">
        <f>(I341*21)/100</f>
        <v>0</v>
      </c>
      <c r="P341" t="s">
        <v>24</v>
      </c>
    </row>
    <row r="342" spans="1:5" ht="12.75">
      <c r="A342" s="26" t="s">
        <v>50</v>
      </c>
      <c r="E342" s="27" t="s">
        <v>47</v>
      </c>
    </row>
    <row r="343" spans="1:5" ht="12.75">
      <c r="A343" s="28" t="s">
        <v>52</v>
      </c>
      <c r="E343" s="29" t="s">
        <v>476</v>
      </c>
    </row>
    <row r="344" spans="1:5" ht="127.5">
      <c r="A344" t="s">
        <v>53</v>
      </c>
      <c r="E344" s="27" t="s">
        <v>477</v>
      </c>
    </row>
    <row r="345" spans="1:16" ht="12.75">
      <c r="A345" s="17" t="s">
        <v>45</v>
      </c>
      <c r="B345" s="21" t="s">
        <v>478</v>
      </c>
      <c r="C345" s="21" t="s">
        <v>479</v>
      </c>
      <c r="D345" s="17" t="s">
        <v>47</v>
      </c>
      <c r="E345" s="22" t="s">
        <v>480</v>
      </c>
      <c r="F345" s="23" t="s">
        <v>131</v>
      </c>
      <c r="G345" s="24">
        <v>16</v>
      </c>
      <c r="H345" s="25">
        <v>0</v>
      </c>
      <c r="I345" s="25">
        <f>ROUND(ROUND(H345,2)*ROUND(G345,3),2)</f>
        <v>0</v>
      </c>
      <c r="O345">
        <f>(I345*21)/100</f>
        <v>0</v>
      </c>
      <c r="P345" t="s">
        <v>24</v>
      </c>
    </row>
    <row r="346" spans="1:5" ht="12.75">
      <c r="A346" s="26" t="s">
        <v>50</v>
      </c>
      <c r="E346" s="27" t="s">
        <v>47</v>
      </c>
    </row>
    <row r="347" spans="1:5" ht="12.75">
      <c r="A347" s="28" t="s">
        <v>52</v>
      </c>
      <c r="E347" s="29" t="s">
        <v>481</v>
      </c>
    </row>
    <row r="348" spans="1:5" ht="114.75">
      <c r="A348" t="s">
        <v>53</v>
      </c>
      <c r="E348" s="27" t="s">
        <v>482</v>
      </c>
    </row>
    <row r="349" spans="1:16" ht="25.5">
      <c r="A349" s="17" t="s">
        <v>45</v>
      </c>
      <c r="B349" s="21" t="s">
        <v>483</v>
      </c>
      <c r="C349" s="21" t="s">
        <v>484</v>
      </c>
      <c r="D349" s="17" t="s">
        <v>47</v>
      </c>
      <c r="E349" s="22" t="s">
        <v>485</v>
      </c>
      <c r="F349" s="23" t="s">
        <v>85</v>
      </c>
      <c r="G349" s="24">
        <v>4</v>
      </c>
      <c r="H349" s="25">
        <v>0</v>
      </c>
      <c r="I349" s="25">
        <f>ROUND(ROUND(H349,2)*ROUND(G349,3),2)</f>
        <v>0</v>
      </c>
      <c r="O349">
        <f>(I349*21)/100</f>
        <v>0</v>
      </c>
      <c r="P349" t="s">
        <v>24</v>
      </c>
    </row>
    <row r="350" spans="1:5" ht="12.75">
      <c r="A350" s="26" t="s">
        <v>50</v>
      </c>
      <c r="E350" s="27" t="s">
        <v>486</v>
      </c>
    </row>
    <row r="351" spans="1:5" ht="12.75">
      <c r="A351" s="28" t="s">
        <v>52</v>
      </c>
      <c r="E351" s="29" t="s">
        <v>487</v>
      </c>
    </row>
    <row r="352" spans="1:5" ht="51">
      <c r="A352" t="s">
        <v>53</v>
      </c>
      <c r="E352" s="27" t="s">
        <v>488</v>
      </c>
    </row>
    <row r="353" spans="1:16" ht="12.75">
      <c r="A353" s="17" t="s">
        <v>45</v>
      </c>
      <c r="B353" s="21" t="s">
        <v>489</v>
      </c>
      <c r="C353" s="21" t="s">
        <v>490</v>
      </c>
      <c r="D353" s="17" t="s">
        <v>47</v>
      </c>
      <c r="E353" s="22" t="s">
        <v>491</v>
      </c>
      <c r="F353" s="23" t="s">
        <v>85</v>
      </c>
      <c r="G353" s="24">
        <v>2</v>
      </c>
      <c r="H353" s="25">
        <v>0</v>
      </c>
      <c r="I353" s="25">
        <f>ROUND(ROUND(H353,2)*ROUND(G353,3),2)</f>
        <v>0</v>
      </c>
      <c r="O353">
        <f>(I353*21)/100</f>
        <v>0</v>
      </c>
      <c r="P353" t="s">
        <v>24</v>
      </c>
    </row>
    <row r="354" spans="1:5" ht="12.75">
      <c r="A354" s="26" t="s">
        <v>50</v>
      </c>
      <c r="E354" s="27" t="s">
        <v>47</v>
      </c>
    </row>
    <row r="355" spans="1:5" ht="12.75">
      <c r="A355" s="28" t="s">
        <v>52</v>
      </c>
      <c r="E355" s="29" t="s">
        <v>47</v>
      </c>
    </row>
    <row r="356" spans="1:5" ht="25.5">
      <c r="A356" t="s">
        <v>53</v>
      </c>
      <c r="E356" s="27" t="s">
        <v>492</v>
      </c>
    </row>
    <row r="357" spans="1:16" ht="25.5">
      <c r="A357" s="17" t="s">
        <v>45</v>
      </c>
      <c r="B357" s="21" t="s">
        <v>493</v>
      </c>
      <c r="C357" s="21" t="s">
        <v>494</v>
      </c>
      <c r="D357" s="17" t="s">
        <v>47</v>
      </c>
      <c r="E357" s="22" t="s">
        <v>495</v>
      </c>
      <c r="F357" s="23" t="s">
        <v>85</v>
      </c>
      <c r="G357" s="24">
        <v>1</v>
      </c>
      <c r="H357" s="25">
        <v>0</v>
      </c>
      <c r="I357" s="25">
        <f>ROUND(ROUND(H357,2)*ROUND(G357,3),2)</f>
        <v>0</v>
      </c>
      <c r="O357">
        <f>(I357*21)/100</f>
        <v>0</v>
      </c>
      <c r="P357" t="s">
        <v>24</v>
      </c>
    </row>
    <row r="358" spans="1:5" ht="12.75">
      <c r="A358" s="26" t="s">
        <v>50</v>
      </c>
      <c r="E358" s="27" t="s">
        <v>47</v>
      </c>
    </row>
    <row r="359" spans="1:5" ht="12.75">
      <c r="A359" s="28" t="s">
        <v>52</v>
      </c>
      <c r="E359" s="29" t="s">
        <v>47</v>
      </c>
    </row>
    <row r="360" spans="1:5" ht="63.75">
      <c r="A360" t="s">
        <v>53</v>
      </c>
      <c r="E360" s="27" t="s">
        <v>496</v>
      </c>
    </row>
    <row r="361" spans="1:16" ht="25.5">
      <c r="A361" s="17" t="s">
        <v>45</v>
      </c>
      <c r="B361" s="21" t="s">
        <v>497</v>
      </c>
      <c r="C361" s="21" t="s">
        <v>498</v>
      </c>
      <c r="D361" s="17" t="s">
        <v>47</v>
      </c>
      <c r="E361" s="22" t="s">
        <v>499</v>
      </c>
      <c r="F361" s="23" t="s">
        <v>85</v>
      </c>
      <c r="G361" s="24">
        <v>1</v>
      </c>
      <c r="H361" s="25">
        <v>0</v>
      </c>
      <c r="I361" s="25">
        <f>ROUND(ROUND(H361,2)*ROUND(G361,3),2)</f>
        <v>0</v>
      </c>
      <c r="O361">
        <f>(I361*21)/100</f>
        <v>0</v>
      </c>
      <c r="P361" t="s">
        <v>24</v>
      </c>
    </row>
    <row r="362" spans="1:5" ht="12.75">
      <c r="A362" s="26" t="s">
        <v>50</v>
      </c>
      <c r="E362" s="27" t="s">
        <v>500</v>
      </c>
    </row>
    <row r="363" spans="1:5" ht="12.75">
      <c r="A363" s="28" t="s">
        <v>52</v>
      </c>
      <c r="E363" s="29" t="s">
        <v>47</v>
      </c>
    </row>
    <row r="364" spans="1:5" ht="25.5">
      <c r="A364" t="s">
        <v>53</v>
      </c>
      <c r="E364" s="27" t="s">
        <v>501</v>
      </c>
    </row>
    <row r="365" spans="1:16" ht="25.5">
      <c r="A365" s="17" t="s">
        <v>45</v>
      </c>
      <c r="B365" s="21" t="s">
        <v>502</v>
      </c>
      <c r="C365" s="21" t="s">
        <v>503</v>
      </c>
      <c r="D365" s="17" t="s">
        <v>47</v>
      </c>
      <c r="E365" s="22" t="s">
        <v>504</v>
      </c>
      <c r="F365" s="23" t="s">
        <v>199</v>
      </c>
      <c r="G365" s="24">
        <v>17.5</v>
      </c>
      <c r="H365" s="25">
        <v>0</v>
      </c>
      <c r="I365" s="25">
        <f>ROUND(ROUND(H365,2)*ROUND(G365,3),2)</f>
        <v>0</v>
      </c>
      <c r="O365">
        <f>(I365*21)/100</f>
        <v>0</v>
      </c>
      <c r="P365" t="s">
        <v>24</v>
      </c>
    </row>
    <row r="366" spans="1:5" ht="12.75">
      <c r="A366" s="26" t="s">
        <v>50</v>
      </c>
      <c r="E366" s="27" t="s">
        <v>47</v>
      </c>
    </row>
    <row r="367" spans="1:5" ht="12.75">
      <c r="A367" s="28" t="s">
        <v>52</v>
      </c>
      <c r="E367" s="29" t="s">
        <v>505</v>
      </c>
    </row>
    <row r="368" spans="1:5" ht="38.25">
      <c r="A368" t="s">
        <v>53</v>
      </c>
      <c r="E368" s="27" t="s">
        <v>506</v>
      </c>
    </row>
    <row r="369" spans="1:16" ht="12.75">
      <c r="A369" s="17" t="s">
        <v>45</v>
      </c>
      <c r="B369" s="21" t="s">
        <v>507</v>
      </c>
      <c r="C369" s="21" t="s">
        <v>508</v>
      </c>
      <c r="D369" s="17" t="s">
        <v>47</v>
      </c>
      <c r="E369" s="22" t="s">
        <v>509</v>
      </c>
      <c r="F369" s="23" t="s">
        <v>131</v>
      </c>
      <c r="G369" s="24">
        <v>12.5</v>
      </c>
      <c r="H369" s="25">
        <v>0</v>
      </c>
      <c r="I369" s="25">
        <f>ROUND(ROUND(H369,2)*ROUND(G369,3),2)</f>
        <v>0</v>
      </c>
      <c r="O369">
        <f>(I369*21)/100</f>
        <v>0</v>
      </c>
      <c r="P369" t="s">
        <v>24</v>
      </c>
    </row>
    <row r="370" spans="1:5" ht="12.75">
      <c r="A370" s="26" t="s">
        <v>50</v>
      </c>
      <c r="E370" s="27" t="s">
        <v>510</v>
      </c>
    </row>
    <row r="371" spans="1:5" ht="12.75">
      <c r="A371" s="28" t="s">
        <v>52</v>
      </c>
      <c r="E371" s="29" t="s">
        <v>511</v>
      </c>
    </row>
    <row r="372" spans="1:5" ht="63.75">
      <c r="A372" t="s">
        <v>53</v>
      </c>
      <c r="E372" s="27" t="s">
        <v>512</v>
      </c>
    </row>
    <row r="373" spans="1:16" ht="12.75">
      <c r="A373" s="17" t="s">
        <v>45</v>
      </c>
      <c r="B373" s="21" t="s">
        <v>513</v>
      </c>
      <c r="C373" s="21" t="s">
        <v>514</v>
      </c>
      <c r="D373" s="17" t="s">
        <v>47</v>
      </c>
      <c r="E373" s="22" t="s">
        <v>515</v>
      </c>
      <c r="F373" s="23" t="s">
        <v>131</v>
      </c>
      <c r="G373" s="24">
        <v>8</v>
      </c>
      <c r="H373" s="25">
        <v>0</v>
      </c>
      <c r="I373" s="25">
        <f>ROUND(ROUND(H373,2)*ROUND(G373,3),2)</f>
        <v>0</v>
      </c>
      <c r="O373">
        <f>(I373*21)/100</f>
        <v>0</v>
      </c>
      <c r="P373" t="s">
        <v>24</v>
      </c>
    </row>
    <row r="374" spans="1:5" ht="12.75">
      <c r="A374" s="26" t="s">
        <v>50</v>
      </c>
      <c r="E374" s="27" t="s">
        <v>516</v>
      </c>
    </row>
    <row r="375" spans="1:5" ht="12.75">
      <c r="A375" s="28" t="s">
        <v>52</v>
      </c>
      <c r="E375" s="29" t="s">
        <v>517</v>
      </c>
    </row>
    <row r="376" spans="1:5" ht="63.75">
      <c r="A376" t="s">
        <v>53</v>
      </c>
      <c r="E376" s="27" t="s">
        <v>512</v>
      </c>
    </row>
    <row r="377" spans="1:16" ht="12.75">
      <c r="A377" s="17" t="s">
        <v>45</v>
      </c>
      <c r="B377" s="21" t="s">
        <v>518</v>
      </c>
      <c r="C377" s="21" t="s">
        <v>519</v>
      </c>
      <c r="D377" s="17" t="s">
        <v>47</v>
      </c>
      <c r="E377" s="22" t="s">
        <v>520</v>
      </c>
      <c r="F377" s="23" t="s">
        <v>131</v>
      </c>
      <c r="G377" s="24">
        <v>15.6</v>
      </c>
      <c r="H377" s="25">
        <v>0</v>
      </c>
      <c r="I377" s="25">
        <f>ROUND(ROUND(H377,2)*ROUND(G377,3),2)</f>
        <v>0</v>
      </c>
      <c r="O377">
        <f>(I377*21)/100</f>
        <v>0</v>
      </c>
      <c r="P377" t="s">
        <v>24</v>
      </c>
    </row>
    <row r="378" spans="1:5" ht="12.75">
      <c r="A378" s="26" t="s">
        <v>50</v>
      </c>
      <c r="E378" s="27" t="s">
        <v>47</v>
      </c>
    </row>
    <row r="379" spans="1:5" ht="12.75">
      <c r="A379" s="28" t="s">
        <v>52</v>
      </c>
      <c r="E379" s="29" t="s">
        <v>521</v>
      </c>
    </row>
    <row r="380" spans="1:5" ht="25.5">
      <c r="A380" t="s">
        <v>53</v>
      </c>
      <c r="E380" s="27" t="s">
        <v>522</v>
      </c>
    </row>
    <row r="381" spans="1:16" ht="12.75">
      <c r="A381" s="17" t="s">
        <v>45</v>
      </c>
      <c r="B381" s="21" t="s">
        <v>523</v>
      </c>
      <c r="C381" s="21" t="s">
        <v>524</v>
      </c>
      <c r="D381" s="17" t="s">
        <v>47</v>
      </c>
      <c r="E381" s="22" t="s">
        <v>525</v>
      </c>
      <c r="F381" s="23" t="s">
        <v>131</v>
      </c>
      <c r="G381" s="24">
        <v>25.9</v>
      </c>
      <c r="H381" s="25">
        <v>0</v>
      </c>
      <c r="I381" s="25">
        <f>ROUND(ROUND(H381,2)*ROUND(G381,3),2)</f>
        <v>0</v>
      </c>
      <c r="O381">
        <f>(I381*21)/100</f>
        <v>0</v>
      </c>
      <c r="P381" t="s">
        <v>24</v>
      </c>
    </row>
    <row r="382" spans="1:5" ht="12.75">
      <c r="A382" s="26" t="s">
        <v>50</v>
      </c>
      <c r="E382" s="27" t="s">
        <v>47</v>
      </c>
    </row>
    <row r="383" spans="1:5" ht="38.25">
      <c r="A383" s="28" t="s">
        <v>52</v>
      </c>
      <c r="E383" s="29" t="s">
        <v>526</v>
      </c>
    </row>
    <row r="384" spans="1:5" ht="25.5">
      <c r="A384" t="s">
        <v>53</v>
      </c>
      <c r="E384" s="27" t="s">
        <v>522</v>
      </c>
    </row>
    <row r="385" spans="1:16" ht="12.75">
      <c r="A385" s="17" t="s">
        <v>45</v>
      </c>
      <c r="B385" s="21" t="s">
        <v>527</v>
      </c>
      <c r="C385" s="21" t="s">
        <v>528</v>
      </c>
      <c r="D385" s="17" t="s">
        <v>47</v>
      </c>
      <c r="E385" s="22" t="s">
        <v>529</v>
      </c>
      <c r="F385" s="23" t="s">
        <v>199</v>
      </c>
      <c r="G385" s="24">
        <v>19.6</v>
      </c>
      <c r="H385" s="25">
        <v>0</v>
      </c>
      <c r="I385" s="25">
        <f>ROUND(ROUND(H385,2)*ROUND(G385,3),2)</f>
        <v>0</v>
      </c>
      <c r="O385">
        <f>(I385*21)/100</f>
        <v>0</v>
      </c>
      <c r="P385" t="s">
        <v>24</v>
      </c>
    </row>
    <row r="386" spans="1:5" ht="12.75">
      <c r="A386" s="26" t="s">
        <v>50</v>
      </c>
      <c r="E386" s="27" t="s">
        <v>47</v>
      </c>
    </row>
    <row r="387" spans="1:5" ht="12.75">
      <c r="A387" s="28" t="s">
        <v>52</v>
      </c>
      <c r="E387" s="29" t="s">
        <v>530</v>
      </c>
    </row>
    <row r="388" spans="1:5" ht="25.5">
      <c r="A388" t="s">
        <v>53</v>
      </c>
      <c r="E388" s="27" t="s">
        <v>531</v>
      </c>
    </row>
    <row r="389" spans="1:16" ht="12.75">
      <c r="A389" s="17" t="s">
        <v>45</v>
      </c>
      <c r="B389" s="21" t="s">
        <v>532</v>
      </c>
      <c r="C389" s="21" t="s">
        <v>533</v>
      </c>
      <c r="D389" s="17" t="s">
        <v>47</v>
      </c>
      <c r="E389" s="22" t="s">
        <v>534</v>
      </c>
      <c r="F389" s="23" t="s">
        <v>59</v>
      </c>
      <c r="G389" s="24">
        <v>0.028</v>
      </c>
      <c r="H389" s="25">
        <v>0</v>
      </c>
      <c r="I389" s="25">
        <f>ROUND(ROUND(H389,2)*ROUND(G389,3),2)</f>
        <v>0</v>
      </c>
      <c r="O389">
        <f>(I389*21)/100</f>
        <v>0</v>
      </c>
      <c r="P389" t="s">
        <v>24</v>
      </c>
    </row>
    <row r="390" spans="1:5" ht="12.75">
      <c r="A390" s="26" t="s">
        <v>50</v>
      </c>
      <c r="E390" s="27" t="s">
        <v>47</v>
      </c>
    </row>
    <row r="391" spans="1:5" ht="63.75">
      <c r="A391" s="28" t="s">
        <v>52</v>
      </c>
      <c r="E391" s="29" t="s">
        <v>535</v>
      </c>
    </row>
    <row r="392" spans="1:5" ht="25.5">
      <c r="A392" t="s">
        <v>53</v>
      </c>
      <c r="E392" s="27" t="s">
        <v>531</v>
      </c>
    </row>
    <row r="393" spans="1:16" ht="25.5">
      <c r="A393" s="17" t="s">
        <v>45</v>
      </c>
      <c r="B393" s="21" t="s">
        <v>536</v>
      </c>
      <c r="C393" s="21" t="s">
        <v>537</v>
      </c>
      <c r="D393" s="17" t="s">
        <v>47</v>
      </c>
      <c r="E393" s="22" t="s">
        <v>538</v>
      </c>
      <c r="F393" s="23" t="s">
        <v>131</v>
      </c>
      <c r="G393" s="24">
        <v>44</v>
      </c>
      <c r="H393" s="25">
        <v>0</v>
      </c>
      <c r="I393" s="25">
        <f>ROUND(ROUND(H393,2)*ROUND(G393,3),2)</f>
        <v>0</v>
      </c>
      <c r="O393">
        <f>(I393*21)/100</f>
        <v>0</v>
      </c>
      <c r="P393" t="s">
        <v>24</v>
      </c>
    </row>
    <row r="394" spans="1:5" ht="12.75">
      <c r="A394" s="26" t="s">
        <v>50</v>
      </c>
      <c r="E394" s="27" t="s">
        <v>47</v>
      </c>
    </row>
    <row r="395" spans="1:5" ht="12.75">
      <c r="A395" s="28" t="s">
        <v>52</v>
      </c>
      <c r="E395" s="29" t="s">
        <v>539</v>
      </c>
    </row>
    <row r="396" spans="1:5" ht="25.5">
      <c r="A396" t="s">
        <v>53</v>
      </c>
      <c r="E396" s="27" t="s">
        <v>531</v>
      </c>
    </row>
    <row r="397" spans="1:16" ht="12.75">
      <c r="A397" s="17" t="s">
        <v>45</v>
      </c>
      <c r="B397" s="21" t="s">
        <v>540</v>
      </c>
      <c r="C397" s="21" t="s">
        <v>541</v>
      </c>
      <c r="D397" s="17" t="s">
        <v>47</v>
      </c>
      <c r="E397" s="22" t="s">
        <v>542</v>
      </c>
      <c r="F397" s="23" t="s">
        <v>131</v>
      </c>
      <c r="G397" s="24">
        <v>22.8</v>
      </c>
      <c r="H397" s="25">
        <v>0</v>
      </c>
      <c r="I397" s="25">
        <f>ROUND(ROUND(H397,2)*ROUND(G397,3),2)</f>
        <v>0</v>
      </c>
      <c r="O397">
        <f>(I397*21)/100</f>
        <v>0</v>
      </c>
      <c r="P397" t="s">
        <v>24</v>
      </c>
    </row>
    <row r="398" spans="1:5" ht="12.75">
      <c r="A398" s="26" t="s">
        <v>50</v>
      </c>
      <c r="E398" s="27" t="s">
        <v>47</v>
      </c>
    </row>
    <row r="399" spans="1:5" ht="12.75">
      <c r="A399" s="28" t="s">
        <v>52</v>
      </c>
      <c r="E399" s="29" t="s">
        <v>543</v>
      </c>
    </row>
    <row r="400" spans="1:5" ht="25.5">
      <c r="A400" t="s">
        <v>53</v>
      </c>
      <c r="E400" s="27" t="s">
        <v>531</v>
      </c>
    </row>
    <row r="401" spans="1:16" ht="12.75">
      <c r="A401" s="17" t="s">
        <v>45</v>
      </c>
      <c r="B401" s="21" t="s">
        <v>544</v>
      </c>
      <c r="C401" s="21" t="s">
        <v>545</v>
      </c>
      <c r="D401" s="17" t="s">
        <v>47</v>
      </c>
      <c r="E401" s="22" t="s">
        <v>546</v>
      </c>
      <c r="F401" s="23" t="s">
        <v>318</v>
      </c>
      <c r="G401" s="24">
        <v>73.64</v>
      </c>
      <c r="H401" s="25">
        <v>0</v>
      </c>
      <c r="I401" s="25">
        <f>ROUND(ROUND(H401,2)*ROUND(G401,3),2)</f>
        <v>0</v>
      </c>
      <c r="O401">
        <f>(I401*21)/100</f>
        <v>0</v>
      </c>
      <c r="P401" t="s">
        <v>24</v>
      </c>
    </row>
    <row r="402" spans="1:5" ht="12.75">
      <c r="A402" s="26" t="s">
        <v>50</v>
      </c>
      <c r="E402" s="27" t="s">
        <v>547</v>
      </c>
    </row>
    <row r="403" spans="1:5" ht="12.75">
      <c r="A403" s="28" t="s">
        <v>52</v>
      </c>
      <c r="E403" s="29" t="s">
        <v>548</v>
      </c>
    </row>
    <row r="404" spans="1:5" ht="409.5">
      <c r="A404" t="s">
        <v>53</v>
      </c>
      <c r="E404" s="27" t="s">
        <v>549</v>
      </c>
    </row>
    <row r="405" spans="1:16" ht="12.75">
      <c r="A405" s="17" t="s">
        <v>45</v>
      </c>
      <c r="B405" s="21" t="s">
        <v>550</v>
      </c>
      <c r="C405" s="21" t="s">
        <v>551</v>
      </c>
      <c r="D405" s="17" t="s">
        <v>47</v>
      </c>
      <c r="E405" s="22" t="s">
        <v>552</v>
      </c>
      <c r="F405" s="23" t="s">
        <v>318</v>
      </c>
      <c r="G405" s="24">
        <v>107.448</v>
      </c>
      <c r="H405" s="25">
        <v>0</v>
      </c>
      <c r="I405" s="25">
        <f>ROUND(ROUND(H405,2)*ROUND(G405,3),2)</f>
        <v>0</v>
      </c>
      <c r="O405">
        <f>(I405*21)/100</f>
        <v>0</v>
      </c>
      <c r="P405" t="s">
        <v>24</v>
      </c>
    </row>
    <row r="406" spans="1:5" ht="12.75">
      <c r="A406" s="26" t="s">
        <v>50</v>
      </c>
      <c r="E406" s="27" t="s">
        <v>553</v>
      </c>
    </row>
    <row r="407" spans="1:5" ht="51">
      <c r="A407" s="28" t="s">
        <v>52</v>
      </c>
      <c r="E407" s="29" t="s">
        <v>554</v>
      </c>
    </row>
    <row r="408" spans="1:5" ht="318.75">
      <c r="A408" t="s">
        <v>53</v>
      </c>
      <c r="E408" s="27" t="s">
        <v>555</v>
      </c>
    </row>
    <row r="409" spans="1:16" ht="12.75">
      <c r="A409" s="17" t="s">
        <v>45</v>
      </c>
      <c r="B409" s="21" t="s">
        <v>556</v>
      </c>
      <c r="C409" s="21" t="s">
        <v>557</v>
      </c>
      <c r="D409" s="17" t="s">
        <v>47</v>
      </c>
      <c r="E409" s="22" t="s">
        <v>558</v>
      </c>
      <c r="F409" s="23" t="s">
        <v>85</v>
      </c>
      <c r="G409" s="24">
        <v>2</v>
      </c>
      <c r="H409" s="25">
        <v>0</v>
      </c>
      <c r="I409" s="25">
        <f>ROUND(ROUND(H409,2)*ROUND(G409,3),2)</f>
        <v>0</v>
      </c>
      <c r="O409">
        <f>(I409*21)/100</f>
        <v>0</v>
      </c>
      <c r="P409" t="s">
        <v>24</v>
      </c>
    </row>
    <row r="410" spans="1:5" ht="12.75">
      <c r="A410" s="26" t="s">
        <v>50</v>
      </c>
      <c r="E410" s="27" t="s">
        <v>559</v>
      </c>
    </row>
    <row r="411" spans="1:5" ht="12.75">
      <c r="A411" s="28" t="s">
        <v>52</v>
      </c>
      <c r="E411" s="29" t="s">
        <v>47</v>
      </c>
    </row>
    <row r="412" spans="1:5" ht="12.75">
      <c r="A412" t="s">
        <v>53</v>
      </c>
      <c r="E412" s="27" t="s">
        <v>560</v>
      </c>
    </row>
    <row r="413" spans="1:16" ht="12.75">
      <c r="A413" s="17" t="s">
        <v>45</v>
      </c>
      <c r="B413" s="21" t="s">
        <v>561</v>
      </c>
      <c r="C413" s="21" t="s">
        <v>562</v>
      </c>
      <c r="D413" s="17" t="s">
        <v>47</v>
      </c>
      <c r="E413" s="22" t="s">
        <v>563</v>
      </c>
      <c r="F413" s="23" t="s">
        <v>564</v>
      </c>
      <c r="G413" s="24">
        <v>50</v>
      </c>
      <c r="H413" s="25">
        <v>0</v>
      </c>
      <c r="I413" s="25">
        <f>ROUND(ROUND(H413,2)*ROUND(G413,3),2)</f>
        <v>0</v>
      </c>
      <c r="O413">
        <f>(I413*21)/100</f>
        <v>0</v>
      </c>
      <c r="P413" t="s">
        <v>24</v>
      </c>
    </row>
    <row r="414" spans="1:5" ht="12.75">
      <c r="A414" s="26" t="s">
        <v>50</v>
      </c>
      <c r="E414" s="27" t="s">
        <v>47</v>
      </c>
    </row>
    <row r="415" spans="1:5" ht="12.75">
      <c r="A415" s="28" t="s">
        <v>52</v>
      </c>
      <c r="E415" s="29" t="s">
        <v>565</v>
      </c>
    </row>
    <row r="416" spans="1:5" ht="25.5">
      <c r="A416" t="s">
        <v>53</v>
      </c>
      <c r="E416" s="27" t="s">
        <v>566</v>
      </c>
    </row>
    <row r="417" spans="1:16" ht="12.75">
      <c r="A417" s="17" t="s">
        <v>45</v>
      </c>
      <c r="B417" s="21" t="s">
        <v>567</v>
      </c>
      <c r="C417" s="21" t="s">
        <v>568</v>
      </c>
      <c r="D417" s="17" t="s">
        <v>47</v>
      </c>
      <c r="E417" s="22" t="s">
        <v>569</v>
      </c>
      <c r="F417" s="23" t="s">
        <v>59</v>
      </c>
      <c r="G417" s="24">
        <v>146.988</v>
      </c>
      <c r="H417" s="25">
        <v>0</v>
      </c>
      <c r="I417" s="25">
        <f>ROUND(ROUND(H417,2)*ROUND(G417,3),2)</f>
        <v>0</v>
      </c>
      <c r="O417">
        <f>(I417*21)/100</f>
        <v>0</v>
      </c>
      <c r="P417" t="s">
        <v>24</v>
      </c>
    </row>
    <row r="418" spans="1:5" ht="25.5">
      <c r="A418" s="26" t="s">
        <v>50</v>
      </c>
      <c r="E418" s="27" t="s">
        <v>570</v>
      </c>
    </row>
    <row r="419" spans="1:5" ht="127.5">
      <c r="A419" s="28" t="s">
        <v>52</v>
      </c>
      <c r="E419" s="29" t="s">
        <v>571</v>
      </c>
    </row>
    <row r="420" spans="1:5" ht="114.75">
      <c r="A420" t="s">
        <v>53</v>
      </c>
      <c r="E420" s="27" t="s">
        <v>572</v>
      </c>
    </row>
    <row r="421" spans="1:16" ht="12.75">
      <c r="A421" s="17" t="s">
        <v>45</v>
      </c>
      <c r="B421" s="21" t="s">
        <v>573</v>
      </c>
      <c r="C421" s="21" t="s">
        <v>574</v>
      </c>
      <c r="D421" s="17" t="s">
        <v>47</v>
      </c>
      <c r="E421" s="22" t="s">
        <v>575</v>
      </c>
      <c r="F421" s="23" t="s">
        <v>59</v>
      </c>
      <c r="G421" s="24">
        <v>1.4</v>
      </c>
      <c r="H421" s="25">
        <v>0</v>
      </c>
      <c r="I421" s="25">
        <f>ROUND(ROUND(H421,2)*ROUND(G421,3),2)</f>
        <v>0</v>
      </c>
      <c r="O421">
        <f>(I421*21)/100</f>
        <v>0</v>
      </c>
      <c r="P421" t="s">
        <v>24</v>
      </c>
    </row>
    <row r="422" spans="1:5" ht="12.75">
      <c r="A422" s="26" t="s">
        <v>50</v>
      </c>
      <c r="E422" s="27" t="s">
        <v>114</v>
      </c>
    </row>
    <row r="423" spans="1:5" ht="12.75">
      <c r="A423" s="28" t="s">
        <v>52</v>
      </c>
      <c r="E423" s="29" t="s">
        <v>576</v>
      </c>
    </row>
    <row r="424" spans="1:5" ht="114.75">
      <c r="A424" t="s">
        <v>53</v>
      </c>
      <c r="E424" s="27" t="s">
        <v>572</v>
      </c>
    </row>
    <row r="425" spans="1:16" ht="12.75">
      <c r="A425" s="17" t="s">
        <v>45</v>
      </c>
      <c r="B425" s="21" t="s">
        <v>577</v>
      </c>
      <c r="C425" s="21" t="s">
        <v>578</v>
      </c>
      <c r="D425" s="17" t="s">
        <v>47</v>
      </c>
      <c r="E425" s="22" t="s">
        <v>579</v>
      </c>
      <c r="F425" s="23" t="s">
        <v>59</v>
      </c>
      <c r="G425" s="24">
        <v>0.558</v>
      </c>
      <c r="H425" s="25">
        <v>0</v>
      </c>
      <c r="I425" s="25">
        <f>ROUND(ROUND(H425,2)*ROUND(G425,3),2)</f>
        <v>0</v>
      </c>
      <c r="O425">
        <f>(I425*21)/100</f>
        <v>0</v>
      </c>
      <c r="P425" t="s">
        <v>24</v>
      </c>
    </row>
    <row r="426" spans="1:5" ht="12.75">
      <c r="A426" s="26" t="s">
        <v>50</v>
      </c>
      <c r="E426" s="27" t="s">
        <v>114</v>
      </c>
    </row>
    <row r="427" spans="1:5" ht="51">
      <c r="A427" s="28" t="s">
        <v>52</v>
      </c>
      <c r="E427" s="29" t="s">
        <v>580</v>
      </c>
    </row>
    <row r="428" spans="1:5" ht="114.75">
      <c r="A428" t="s">
        <v>53</v>
      </c>
      <c r="E428" s="27" t="s">
        <v>572</v>
      </c>
    </row>
    <row r="429" spans="1:16" ht="12.75">
      <c r="A429" s="17" t="s">
        <v>45</v>
      </c>
      <c r="B429" s="21" t="s">
        <v>581</v>
      </c>
      <c r="C429" s="21" t="s">
        <v>582</v>
      </c>
      <c r="D429" s="17" t="s">
        <v>47</v>
      </c>
      <c r="E429" s="22" t="s">
        <v>583</v>
      </c>
      <c r="F429" s="23" t="s">
        <v>59</v>
      </c>
      <c r="G429" s="24">
        <v>25.4</v>
      </c>
      <c r="H429" s="25">
        <v>0</v>
      </c>
      <c r="I429" s="25">
        <f>ROUND(ROUND(H429,2)*ROUND(G429,3),2)</f>
        <v>0</v>
      </c>
      <c r="O429">
        <f>(I429*21)/100</f>
        <v>0</v>
      </c>
      <c r="P429" t="s">
        <v>24</v>
      </c>
    </row>
    <row r="430" spans="1:5" ht="12.75">
      <c r="A430" s="26" t="s">
        <v>50</v>
      </c>
      <c r="E430" s="27" t="s">
        <v>114</v>
      </c>
    </row>
    <row r="431" spans="1:5" ht="38.25">
      <c r="A431" s="28" t="s">
        <v>52</v>
      </c>
      <c r="E431" s="29" t="s">
        <v>584</v>
      </c>
    </row>
    <row r="432" spans="1:5" ht="114.75">
      <c r="A432" t="s">
        <v>53</v>
      </c>
      <c r="E432" s="27" t="s">
        <v>572</v>
      </c>
    </row>
    <row r="433" spans="1:16" ht="12.75">
      <c r="A433" s="17" t="s">
        <v>45</v>
      </c>
      <c r="B433" s="21" t="s">
        <v>585</v>
      </c>
      <c r="C433" s="21" t="s">
        <v>586</v>
      </c>
      <c r="D433" s="17" t="s">
        <v>47</v>
      </c>
      <c r="E433" s="22" t="s">
        <v>587</v>
      </c>
      <c r="F433" s="23" t="s">
        <v>64</v>
      </c>
      <c r="G433" s="24">
        <v>0.549</v>
      </c>
      <c r="H433" s="25">
        <v>0</v>
      </c>
      <c r="I433" s="25">
        <f>ROUND(ROUND(H433,2)*ROUND(G433,3),2)</f>
        <v>0</v>
      </c>
      <c r="O433">
        <f>(I433*21)/100</f>
        <v>0</v>
      </c>
      <c r="P433" t="s">
        <v>24</v>
      </c>
    </row>
    <row r="434" spans="1:5" ht="12.75">
      <c r="A434" s="26" t="s">
        <v>50</v>
      </c>
      <c r="E434" s="27" t="s">
        <v>588</v>
      </c>
    </row>
    <row r="435" spans="1:5" ht="76.5">
      <c r="A435" s="28" t="s">
        <v>52</v>
      </c>
      <c r="E435" s="29" t="s">
        <v>589</v>
      </c>
    </row>
    <row r="436" spans="1:5" ht="114.75">
      <c r="A436" t="s">
        <v>53</v>
      </c>
      <c r="E436" s="27" t="s">
        <v>590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Tomášková Lenka</cp:lastModifiedBy>
  <dcterms:modified xsi:type="dcterms:W3CDTF">2018-03-21T06:31:39Z</dcterms:modified>
  <cp:category/>
  <cp:version/>
  <cp:contentType/>
  <cp:contentStatus/>
</cp:coreProperties>
</file>