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 windowHeight="1185" activeTab="0"/>
  </bookViews>
  <sheets>
    <sheet name="Rekapitulace stavby" sheetId="1" r:id="rId1"/>
    <sheet name="BO2016-00 - VON - Vedlejš..." sheetId="2" r:id="rId2"/>
    <sheet name="BO2016-10 - SO101 - Komun..." sheetId="3" r:id="rId3"/>
    <sheet name="BO2016-20 - SO201 - Opěrn..." sheetId="4" r:id="rId4"/>
    <sheet name="BO2016-90 - SO901 - DIO" sheetId="5" r:id="rId5"/>
    <sheet name="Pokyny pro vyplnění" sheetId="6" r:id="rId6"/>
  </sheets>
  <definedNames>
    <definedName name="_xlnm._FilterDatabase" localSheetId="1" hidden="1">'BO2016-00 - VON - Vedlejš...'!$C$80:$K$80</definedName>
    <definedName name="_xlnm._FilterDatabase" localSheetId="2" hidden="1">'BO2016-10 - SO101 - Komun...'!$C$87:$K$87</definedName>
    <definedName name="_xlnm._FilterDatabase" localSheetId="3" hidden="1">'BO2016-20 - SO201 - Opěrn...'!$C$82:$K$82</definedName>
    <definedName name="_xlnm._FilterDatabase" localSheetId="4" hidden="1">'BO2016-90 - SO901 - DIO'!$C$77:$K$77</definedName>
    <definedName name="_xlnm.Print_Titles" localSheetId="1">'BO2016-00 - VON - Vedlejš...'!$80:$80</definedName>
    <definedName name="_xlnm.Print_Titles" localSheetId="2">'BO2016-10 - SO101 - Komun...'!$87:$87</definedName>
    <definedName name="_xlnm.Print_Titles" localSheetId="3">'BO2016-20 - SO201 - Opěrn...'!$82:$82</definedName>
    <definedName name="_xlnm.Print_Titles" localSheetId="4">'BO2016-90 - SO901 - DIO'!$77:$77</definedName>
    <definedName name="_xlnm.Print_Titles" localSheetId="0">'Rekapitulace stavby'!$49:$49</definedName>
    <definedName name="_xlnm.Print_Area" localSheetId="1">'BO2016-00 - VON - Vedlejš...'!$C$4:$J$36,'BO2016-00 - VON - Vedlejš...'!$C$42:$J$62,'BO2016-00 - VON - Vedlejš...'!$C$68:$K$131</definedName>
    <definedName name="_xlnm.Print_Area" localSheetId="2">'BO2016-10 - SO101 - Komun...'!$C$4:$J$36,'BO2016-10 - SO101 - Komun...'!$C$42:$J$69,'BO2016-10 - SO101 - Komun...'!$C$75:$K$737</definedName>
    <definedName name="_xlnm.Print_Area" localSheetId="3">'BO2016-20 - SO201 - Opěrn...'!$C$4:$J$36,'BO2016-20 - SO201 - Opěrn...'!$C$42:$J$64,'BO2016-20 - SO201 - Opěrn...'!$C$70:$K$250</definedName>
    <definedName name="_xlnm.Print_Area" localSheetId="4">'BO2016-90 - SO901 - DIO'!$C$4:$J$36,'BO2016-90 - SO901 - DIO'!$C$42:$J$59,'BO2016-90 - SO901 - DIO'!$C$65:$K$161</definedName>
    <definedName name="_xlnm.Print_Area" localSheetId="5">'Pokyny pro vyplnění'!$B$2:$K$69,'Pokyny pro vyplnění'!$B$72:$K$116,'Pokyny pro vyplnění'!$B$119:$K$188,'Pokyny pro vyplnění'!$B$192:$K$212</definedName>
    <definedName name="_xlnm.Print_Area" localSheetId="0">'Rekapitulace stavby'!$D$4:$AO$33,'Rekapitulace stavby'!$C$39:$AQ$56</definedName>
  </definedNames>
  <calcPr fullCalcOnLoad="1"/>
</workbook>
</file>

<file path=xl/sharedStrings.xml><?xml version="1.0" encoding="utf-8"?>
<sst xmlns="http://schemas.openxmlformats.org/spreadsheetml/2006/main" count="9057" uniqueCount="1587">
  <si>
    <t>Export VZ</t>
  </si>
  <si>
    <t>List obsahuje:</t>
  </si>
  <si>
    <t>3.0</t>
  </si>
  <si>
    <t>ZAMOK</t>
  </si>
  <si>
    <t>False</t>
  </si>
  <si>
    <t>{1f8584ef-860f-4114-8c7f-96fc2b0f418a}</t>
  </si>
  <si>
    <t>0,01</t>
  </si>
  <si>
    <t>21</t>
  </si>
  <si>
    <t>15</t>
  </si>
  <si>
    <t>REKAPITULACE STAVBY</t>
  </si>
  <si>
    <t>v ---  níže se nacházejí doplnkové a pomocné údaje k sestavám  --- v</t>
  </si>
  <si>
    <t>Návod na vyplnění</t>
  </si>
  <si>
    <t>0,001</t>
  </si>
  <si>
    <t>Kód:</t>
  </si>
  <si>
    <t>BO2016N</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</si>
  <si>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</si>
  <si>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</si>
  <si>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III-21036 Statické zajištění silnice Oloví-Boučí</t>
  </si>
  <si>
    <t>0,1</t>
  </si>
  <si>
    <t>KSO:</t>
  </si>
  <si>
    <t/>
  </si>
  <si>
    <t>CC-CZ:</t>
  </si>
  <si>
    <t>1</t>
  </si>
  <si>
    <t>Místo:</t>
  </si>
  <si>
    <t>Oloví</t>
  </si>
  <si>
    <t>Datum:</t>
  </si>
  <si>
    <t>26.2.2016</t>
  </si>
  <si>
    <t>10</t>
  </si>
  <si>
    <t>100</t>
  </si>
  <si>
    <t>Zadavatel:</t>
  </si>
  <si>
    <t>IČ:</t>
  </si>
  <si>
    <t>KSÚS Karlovarského kraje</t>
  </si>
  <si>
    <t>DIČ:</t>
  </si>
  <si>
    <t>Uchazeč:</t>
  </si>
  <si>
    <t>Vyplň údaj</t>
  </si>
  <si>
    <t>Projektant:</t>
  </si>
  <si>
    <t>AZ Consult spol s 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</si>
  <si>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</si>
  <si>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</si>
  <si>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</si>
  <si>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</si>
  <si>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</si>
  <si>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</si>
  <si>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</si>
  <si>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</si>
  <si>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</si>
  <si>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</si>
  <si>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</si>
  <si>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</si>
  <si>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</si>
  <si>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</si>
  <si>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</si>
  <si>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</si>
  <si>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</si>
  <si>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</si>
  <si>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</si>
  <si>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</si>
  <si>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</si>
  <si>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</si>
  <si>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</si>
  <si>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</si>
  <si>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</si>
  <si>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</si>
  <si>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</si>
  <si>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</si>
  <si>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</si>
  <si>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</si>
  <si>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</si>
  <si>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</si>
  <si>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</si>
  <si>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</si>
  <si>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</si>
  <si>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</si>
  <si>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</si>
  <si>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</si>
  <si>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</si>
  <si>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</si>
  <si>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BO2016-00</t>
  </si>
  <si>
    <t>VON - Vedlejší a ostatní náklady</t>
  </si>
  <si>
    <t>STA</t>
  </si>
  <si>
    <t>{88b219b8-624b-4d89-9a39-845779ce6612}</t>
  </si>
  <si>
    <t>2</t>
  </si>
  <si>
    <t>BO2016-10</t>
  </si>
  <si>
    <t>SO101 - Komunikace a odvodnění</t>
  </si>
  <si>
    <t>{6d3c2e8e-972b-4be6-8de9-888083d6995b}</t>
  </si>
  <si>
    <t>BO2016-20</t>
  </si>
  <si>
    <t>SO201 - Opěrná zeď</t>
  </si>
  <si>
    <t>{669c05b1-26d2-499e-a12a-87b5acc2448c}</t>
  </si>
  <si>
    <t>BO2016-90</t>
  </si>
  <si>
    <t>SO901 - DIO</t>
  </si>
  <si>
    <t>{266617e4-c704-4fa8-955c-d59b93747016}</t>
  </si>
  <si>
    <t>Zpět na list:</t>
  </si>
  <si>
    <t>KRYCÍ LIST SOUPISU</t>
  </si>
  <si>
    <t>Objekt:</t>
  </si>
  <si>
    <t>BO2016-00 - VON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</si>
  <si>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</si>
  <si>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</si>
  <si>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</si>
  <si>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</si>
  <si>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</si>
  <si>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</si>
  <si>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</si>
  <si>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</si>
  <si>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</si>
  <si>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</si>
  <si>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</si>
  <si>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</si>
  <si>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</si>
  <si>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</si>
  <si>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</si>
  <si>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</si>
  <si>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</si>
  <si>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</si>
  <si>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</si>
  <si>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</si>
  <si>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</si>
  <si>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</si>
  <si>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</si>
  <si>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</si>
  <si>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</si>
  <si>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</si>
  <si>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</si>
  <si>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</si>
  <si>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</si>
  <si>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</si>
  <si>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</si>
  <si>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012103001</t>
  </si>
  <si>
    <t>Geodetické práce - vytyčení stavby</t>
  </si>
  <si>
    <t>kpl</t>
  </si>
  <si>
    <t>1024</t>
  </si>
  <si>
    <t>936272910</t>
  </si>
  <si>
    <t>PP</t>
  </si>
  <si>
    <t>VV</t>
  </si>
  <si>
    <t>"Vytyčení stavby (směrové a výškové) dle vytyčovacích souřadnic</t>
  </si>
  <si>
    <t>012303001</t>
  </si>
  <si>
    <t>Geodetické práce - zaměření skutečného provedení</t>
  </si>
  <si>
    <t>-1447808366</t>
  </si>
  <si>
    <t>"zaměření skutečného provedení stavby</t>
  </si>
  <si>
    <t>3</t>
  </si>
  <si>
    <t>012303002</t>
  </si>
  <si>
    <t>Geodetické práce - pozemky</t>
  </si>
  <si>
    <t>862915165</t>
  </si>
  <si>
    <t>"podklady pro majetkové vypořádání stavby</t>
  </si>
  <si>
    <t>"- vypracování geometrického plánu včetně projednání a schválení na příslušném KÚ</t>
  </si>
  <si>
    <t>4</t>
  </si>
  <si>
    <t>013244001</t>
  </si>
  <si>
    <t>Dokumentace pro provádění stavby - realizační dokumentace stavby (RDS)</t>
  </si>
  <si>
    <t>407762106</t>
  </si>
  <si>
    <t>Průzkumné, geodetické a projektové práce projektové práce dokumentace stavby (výkresová a textová) pro provádění stavby</t>
  </si>
  <si>
    <t>"Realizační dokumentace stavby</t>
  </si>
  <si>
    <t>013254001</t>
  </si>
  <si>
    <t>Vypracování dokumentace - dokumentace skutečného provedení stavby</t>
  </si>
  <si>
    <t>23854323</t>
  </si>
  <si>
    <t xml:space="preserve">"Dokumentace skutečného provedení stavby </t>
  </si>
  <si>
    <t>VRN3</t>
  </si>
  <si>
    <t>Zařízení staveniště</t>
  </si>
  <si>
    <t>6</t>
  </si>
  <si>
    <t>030001001</t>
  </si>
  <si>
    <t>Kč</t>
  </si>
  <si>
    <t>1283279255</t>
  </si>
  <si>
    <t>Základní rozdělení průvodních činností a nákladů zařízení staveniště</t>
  </si>
  <si>
    <t>"-zařízení staveniště dle požadavku PD - viz. příloha E - Zásady organizace výstavby</t>
  </si>
  <si>
    <t>7</t>
  </si>
  <si>
    <t>034503001</t>
  </si>
  <si>
    <t>Informační tabule na staveništi</t>
  </si>
  <si>
    <t>ks</t>
  </si>
  <si>
    <t>-847795959</t>
  </si>
  <si>
    <t>"- rozměry 2x1 m, provedení plast nebo plech, včetně umístění na stavbě</t>
  </si>
  <si>
    <t>"(dle zadávací dokumentace)</t>
  </si>
  <si>
    <t>VRN4</t>
  </si>
  <si>
    <t>Inženýrská činnost</t>
  </si>
  <si>
    <t>8</t>
  </si>
  <si>
    <t>041903001</t>
  </si>
  <si>
    <t>Odborný dozor - geotechnický dozor</t>
  </si>
  <si>
    <t>1733862643</t>
  </si>
  <si>
    <t xml:space="preserve">"Podrobný IG průzkum v době provádění vrtných a zemních prací </t>
  </si>
  <si>
    <t>"- zjištění přesných informací o skladbě a druhu hornin v podloží navrhovaných opěrných zdí</t>
  </si>
  <si>
    <t>"- odebrání vzorků zemin</t>
  </si>
  <si>
    <t>"- laboratorní rozbor vzorků zemin</t>
  </si>
  <si>
    <t>"- závěrečná zpráva</t>
  </si>
  <si>
    <t>"Zatřídění vybouraných materiálů a zeminy včetně posouzení jejich vhodnosti pro další použití na stavbě</t>
  </si>
  <si>
    <t>VRN7</t>
  </si>
  <si>
    <t>Provozní vlivy</t>
  </si>
  <si>
    <t>9</t>
  </si>
  <si>
    <t>072002010</t>
  </si>
  <si>
    <t>Dopravně inženýrská opatření v místě stavby</t>
  </si>
  <si>
    <t>-633199931</t>
  </si>
  <si>
    <t>"Dopravně inženýrská opatření v místě stavby dle požadavků PD (viz objekt DIO)</t>
  </si>
  <si>
    <t>- zajištění rozhodnutí o zvláštním užívání komunikace, stanovení přechodného</t>
  </si>
  <si>
    <t>značení a rozhodnutí o uzavírce</t>
  </si>
  <si>
    <t>BO2016-10 - SO101 - Komunikace a odvodnění</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</si>
  <si>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</si>
  <si>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</si>
  <si>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</si>
  <si>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</si>
  <si>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</si>
  <si>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</si>
  <si>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</si>
  <si>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</si>
  <si>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</si>
  <si>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</si>
  <si>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</si>
  <si>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</si>
  <si>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</si>
  <si>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</si>
  <si>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</si>
  <si>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111251111</t>
  </si>
  <si>
    <t>Drcení ořezaných větví D do 100 mm s odvozem do 20 km</t>
  </si>
  <si>
    <t>m3</t>
  </si>
  <si>
    <t>CS ÚRS 2016 01</t>
  </si>
  <si>
    <t>1304205304</t>
  </si>
  <si>
    <t>Drcení ořezaných větví strojně - (štěpkování) o průměru větví do 100 mm</t>
  </si>
  <si>
    <t>PSC</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</si>
  <si>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</si>
  <si>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5*0,5+2*1</t>
  </si>
  <si>
    <t>112101101</t>
  </si>
  <si>
    <t>Kácení stromů listnatých D kmene do 300 mm</t>
  </si>
  <si>
    <t>kus</t>
  </si>
  <si>
    <t>-706986394</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</si>
  <si>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</si>
  <si>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</si>
  <si>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112101102</t>
  </si>
  <si>
    <t>Kácení stromů listnatých D kmene do 500 mm</t>
  </si>
  <si>
    <t>-163801954</t>
  </si>
  <si>
    <t>Kácení stromů s odřezáním kmene a s odvětvením listnatých, průměru kmene přes 300 do 500 mm</t>
  </si>
  <si>
    <t>112201101</t>
  </si>
  <si>
    <t>Odstranění pařezů D do 300 mm</t>
  </si>
  <si>
    <t>1495700547</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</si>
  <si>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</si>
  <si>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</si>
  <si>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</si>
  <si>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</si>
  <si>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282988606</t>
  </si>
  <si>
    <t>Odstranění pařezů s jejich vykopáním, vytrháním nebo odstřelením, s přesekáním kořenů průměru přes 300 do 500 mm</t>
  </si>
  <si>
    <t>112201201</t>
  </si>
  <si>
    <t>Odřezání pařezů D do 300 mm</t>
  </si>
  <si>
    <t>770559996</t>
  </si>
  <si>
    <t>Odřezání nebo odsekání pařezů v úrovni přilehlého území s vykopávkou potřebného pracovního prostoru a s jeho zahrnutím výkopkem pro všechny sklony území, průměru přes 100 do 300 mm</t>
  </si>
  <si>
    <t xml:space="preserve">Poznámka k souboru cen:
1. Ceny lze použít jen pro odstranění částí pařezů zasahujících do průtočného profilu na objektech     oceňovaných cenami souboru cen části A01 Zřízení konstrukcí stavebních objektů katalogu 831-2     Hydromeliorace lesnickotechnické. 2. Odřezání nebo odsekání pařezů se oceňuje pouze tehdy, jestliže by příp. odstranění celého pařezu     porušilo stabilitu území. 3. V ceně jsou započteny i náklady na odklizení vytěžené dřevní hmoty na hromady na vzdálenost do     50 m nebo naložení na dopravní prostředek. </t>
  </si>
  <si>
    <t>112201202</t>
  </si>
  <si>
    <t>Odřezání pařezů D do 500 mm</t>
  </si>
  <si>
    <t>1609066112</t>
  </si>
  <si>
    <t>Odřezání nebo odsekání pařezů v úrovni přilehlého území s vykopávkou potřebného pracovního prostoru a s jeho zahrnutím výkopkem pro všechny sklony území, průměru přes 300 do 500 mm</t>
  </si>
  <si>
    <t>113107113</t>
  </si>
  <si>
    <t>Odstranění podkladu pl do 50 m2 z kameniva těženého tl 300 mm</t>
  </si>
  <si>
    <t>m2</t>
  </si>
  <si>
    <t>-2018815168</t>
  </si>
  <si>
    <t>"konstrukce vozovky - výkop pro porubí propustku"</t>
  </si>
  <si>
    <t>6,5+12,8</t>
  </si>
  <si>
    <t>113107142</t>
  </si>
  <si>
    <t>Odstranění podkladu pl do 50 m2 živičných tl 100 mm</t>
  </si>
  <si>
    <t>-788455555</t>
  </si>
  <si>
    <t>113154122</t>
  </si>
  <si>
    <t>Frézování živičného krytu tl 40 mm pruh š 1 m pl do 500 m2 bez překážek v trase</t>
  </si>
  <si>
    <t>-48565355</t>
  </si>
  <si>
    <t>Frézování živičného podkladu nebo krytu s naložením na dopravní prostředek plochy do 500 m2 bez překážek v trase pruhu šířky přes 0,5 m do 1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</si>
  <si>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</si>
  <si>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"kryt vozovky - výkop pro porubí propustku a rigol"</t>
  </si>
  <si>
    <t>19,2+25,3+52</t>
  </si>
  <si>
    <t>11</t>
  </si>
  <si>
    <t>113154124</t>
  </si>
  <si>
    <t>Frézování živičného krytu tl 100 mm pruh š 1 m pl do 500 m2 bez překážek v trase</t>
  </si>
  <si>
    <t>-1860110344</t>
  </si>
  <si>
    <t>Frézování živičného podkladu nebo krytu s naložením na dopravní prostředek plochy do 500 m2 bez překážek v trase pruhu šířky přes 0,5 m do 1 m, tloušťky vrstvy 100 mm</t>
  </si>
  <si>
    <t>12,6+19,5</t>
  </si>
  <si>
    <t>12</t>
  </si>
  <si>
    <t>122201101</t>
  </si>
  <si>
    <t>Odkopávky a prokopávky nezapažené v hornině tř. 3 objem do 100 m3</t>
  </si>
  <si>
    <t>401918413</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</si>
  <si>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</si>
  <si>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</si>
  <si>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"výkop pro gabiony - 30% výkopu"</t>
  </si>
  <si>
    <t>6*6,5*0,3</t>
  </si>
  <si>
    <t>"výkop pro výtokové čelo propustku - 50% výkopu"</t>
  </si>
  <si>
    <t>3,8*4*0,5</t>
  </si>
  <si>
    <t>Součet</t>
  </si>
  <si>
    <t>13</t>
  </si>
  <si>
    <t>122301101</t>
  </si>
  <si>
    <t>Odkopávky a prokopávky nezapažené v hornině tř. 4 objem do 100 m3</t>
  </si>
  <si>
    <t>-905798866</t>
  </si>
  <si>
    <t>Odkopávky a prokopávky nezapažené s přehozením výkopku na vzdálenost do 3 m nebo s naložením na dopravní prostředek v hornině tř. 4 do 100 m3</t>
  </si>
  <si>
    <t>"výkop pro gabiony - 50% výkopu"</t>
  </si>
  <si>
    <t>6*6,5*0,5</t>
  </si>
  <si>
    <t>14</t>
  </si>
  <si>
    <t>128501101</t>
  </si>
  <si>
    <t>Dolamování na dně odkopávek a prokopávek v hornině tř. 6</t>
  </si>
  <si>
    <t>-329030171</t>
  </si>
  <si>
    <t>Dolamování na dně odkopávek a prokopávek v horninách tř. 5 až 7 ve vrstvě tloušťky do 1 000 mm, bez naložení v hornině tř. 6</t>
  </si>
  <si>
    <t xml:space="preserve">Poznámka k souboru cen:
1. Ceny lze použít pouze tehdy, předepisuje-li projekt, že dno nebo údolní boky odkopávky nebo     prokopávky se musí dolámat bez použití trhavin, aby se neporušila skalní hornina v údolních bocích     nebo podloží, a dále podle čl. 3115 Všeobecných podmínek tohoto katalogu. 2. Ceny lze použít i pro dolamování na dně a na údolních bocích při stavbách přehrad, při zavázání     boků hrází, pro injekční a revizní štoly a pro skluzy. 3. Manipulace s výkopkem z dolamování, uvedeného v pozn. č. 2 a prováděného ve výšce přes 8 m nad     vodorovnou rovinou, oddělující tuto odkopávku nebo prokopávku od jámy s ní související, se oceňuje     vždy cenami souboru cen 166 10-11 Přehození neulehlého výkopku,a to na objem dolamování ve výšce     přes 8 do 16 m jednou, ve výšce přes 16 do 24 m dvakrát, atd. a cenou 167 10-11 Nakládání     neulehlého výkopku pro objem dolamování ve výšce přes 8 m. 4. V cenách jsou započteny i náklady na případné nutné přemístění výkopku ve výkopišti a na     přehození výkopku na přilehlém terénu do 3 m od okraje odkopávky nebo prokopávky. </t>
  </si>
  <si>
    <t>"výkop pro gabiony - 20% výkopu"</t>
  </si>
  <si>
    <t>6*6,5*0,2</t>
  </si>
  <si>
    <t>"skalní výchoz"</t>
  </si>
  <si>
    <t>4*1,5*1</t>
  </si>
  <si>
    <t>131301101</t>
  </si>
  <si>
    <t>Hloubení jam nezapažených v hornině tř. 4 objemu do 100 m3</t>
  </si>
  <si>
    <t>280143038</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</si>
  <si>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</si>
  <si>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</si>
  <si>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vtokové jímky propustků"</t>
  </si>
  <si>
    <t>2*2*1,5*2*1,25</t>
  </si>
  <si>
    <t>16</t>
  </si>
  <si>
    <t>132201401</t>
  </si>
  <si>
    <t>Hloubená vykopávka pod základy v hornině tř. 3</t>
  </si>
  <si>
    <t>-458090897</t>
  </si>
  <si>
    <t>Hloubená vykopávka pod základy ručně s přehozením výkopku na vzdálenost 3 m nebo s naložením na ruční dopravní prostředek v hornině tř. 3</t>
  </si>
  <si>
    <t xml:space="preserve">Poznámka k souboru cen:
1. V ceně nejsou započteny náklady na podchycení základového zdiva. </t>
  </si>
  <si>
    <t>"výtokové čelo propustku v km 1.705"</t>
  </si>
  <si>
    <t>7*1,5*1,1</t>
  </si>
  <si>
    <t>17</t>
  </si>
  <si>
    <t>132301101</t>
  </si>
  <si>
    <t>Hloubení rýh š do 600 mm v hornině tř. 4 objemu do 100 m3</t>
  </si>
  <si>
    <t>1700110389</t>
  </si>
  <si>
    <t>Hloubení zapažených i nezapažených rýh šířky do 600 mm s urovnáním dna do předepsaného profilu a spádu v hornině tř. 4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</si>
  <si>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</si>
  <si>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pro drenáž a příkop"</t>
  </si>
  <si>
    <t>112*0,6+112*0,4*0,5</t>
  </si>
  <si>
    <t>"výkop pro rigol"</t>
  </si>
  <si>
    <t>33*0,35*1,1</t>
  </si>
  <si>
    <t>18</t>
  </si>
  <si>
    <t>132301201</t>
  </si>
  <si>
    <t>Hloubení rýh š do 2000 mm v hornině tř. 4 objemu do 100 m3</t>
  </si>
  <si>
    <t>-1168527396</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</si>
  <si>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</si>
  <si>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</si>
  <si>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pr potrubí propustku"</t>
  </si>
  <si>
    <t>1*1,2*6,5</t>
  </si>
  <si>
    <t>2*1,7*8,5</t>
  </si>
  <si>
    <t>19</t>
  </si>
  <si>
    <t>138501101</t>
  </si>
  <si>
    <t>Dolamování hloubených vykopávek jam ve vrstvě tl do 1000 mm v hornině tř. 6</t>
  </si>
  <si>
    <t>-1533623257</t>
  </si>
  <si>
    <t>Dolamování zapažených nebo nezapažených hloubených vykopávek v horninách tř. 5 až 7 s použitím pneumatického nářadí s příp. nutným přemístěním výkopku ve výkopišti, bez naložení jam nebo zářezů, ve vrstvě tl. do 1 000 mm v hornině tř. 6</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</si>
  <si>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</si>
  <si>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"vtokové jímky - dno jímky (odhad - 0,30 m)"</t>
  </si>
  <si>
    <t>2*1,5*0,3*2</t>
  </si>
  <si>
    <t>20</t>
  </si>
  <si>
    <t>138501201</t>
  </si>
  <si>
    <t>Dolamování hloubených vykopávek rýh ve vrstvě tl do 500 mm v hornině tř. 6</t>
  </si>
  <si>
    <t>1419023651</t>
  </si>
  <si>
    <t>Dolamování zapažených nebo nezapažených hloubených vykopávek v horninách tř. 5 až 7 s použitím pneumatického nářadí s příp. nutným přemístěním výkopku ve výkopišti, bez naložení rýh, ve vrstvě tl. do 500 mm v hornině tř. 6</t>
  </si>
  <si>
    <t>"výkop pro drenáž - dno výkopu (odhad - 0,15 m - 0% délky výkopu)"</t>
  </si>
  <si>
    <t>112*0,4*0,15*0,5</t>
  </si>
  <si>
    <t>153210102</t>
  </si>
  <si>
    <t>Prodloužení odvodňovacích prostupů dl do 1,0 m stříkaných betonů skalních stěn</t>
  </si>
  <si>
    <t>-746907057</t>
  </si>
  <si>
    <t>Prodloužení odvodňovacích prostupů při zřizování stříkaného betonu s úpravou výtoku a vyčištěním starého prostupu délka prodloužení přes 400 do 1000 mm</t>
  </si>
  <si>
    <t xml:space="preserve">Poznámka k souboru cen:
1. V cenách jsou započteny i náklady na dodání geotextilie 2. V cenách nejsou započteny náklady na dodání trub pro prodloužení; toto dodání se oceňuje ve     specifikaci. Ztratné lze dohodnout ve výši 1 %. </t>
  </si>
  <si>
    <t>2*1</t>
  </si>
  <si>
    <t>22</t>
  </si>
  <si>
    <t>M</t>
  </si>
  <si>
    <t>286193200</t>
  </si>
  <si>
    <t>trubka, PE-HD d 110</t>
  </si>
  <si>
    <t>m</t>
  </si>
  <si>
    <t>-1112617076</t>
  </si>
  <si>
    <t>Trubky z ostatních plastů systém GEBERIT trubky PE-HD trubka, d 110</t>
  </si>
  <si>
    <t>23</t>
  </si>
  <si>
    <t>162301401</t>
  </si>
  <si>
    <t>Vodorovné přemístění větví stromů listnatých do 5 km D kmene do 300 mm</t>
  </si>
  <si>
    <t>-1872817680</t>
  </si>
  <si>
    <t>Vodorovné přemístění větví, kmenů nebo pařezů s naložením, složením a dopravou do 5000 m větví stromů listnatých, průměru kmene přes 100 do 300 mm</t>
  </si>
  <si>
    <t xml:space="preserve">Poznámka k souboru cen:
1. Průměr kmene i pařezu se měří v místě řezu. 2. Měrná jednotka je 1 strom. </t>
  </si>
  <si>
    <t>24</t>
  </si>
  <si>
    <t>162301402</t>
  </si>
  <si>
    <t>Vodorovné přemístění větví stromů listnatých do 5 km D kmene do 500 mm</t>
  </si>
  <si>
    <t>-1598404430</t>
  </si>
  <si>
    <t>Vodorovné přemístění větví, kmenů nebo pařezů s naložením, složením a dopravou do 5000 m větví stromů listnatých, průměru kmene přes 300 do 500 mm</t>
  </si>
  <si>
    <t>25</t>
  </si>
  <si>
    <t>162301406</t>
  </si>
  <si>
    <t>Vodorovné přemístění větví stromů jehličnatých do 5 km D kmene do 500 mm</t>
  </si>
  <si>
    <t>846110745</t>
  </si>
  <si>
    <t>Vodorovné přemístění větví, kmenů nebo pařezů s naložením, složením a dopravou do 5000 m větví stromů jehličnatých, průměru kmene přes 300 do 500 mm</t>
  </si>
  <si>
    <t>26</t>
  </si>
  <si>
    <t>162301411</t>
  </si>
  <si>
    <t>Vodorovné přemístění kmenů stromů listnatých do 5 km D kmene do 300 mm</t>
  </si>
  <si>
    <t>1703596666</t>
  </si>
  <si>
    <t>Vodorovné přemístění větví, kmenů nebo pařezů s naložením, složením a dopravou do 5000 m kmenů stromů listnatých, průměru přes 100 do 300 mm</t>
  </si>
  <si>
    <t>27</t>
  </si>
  <si>
    <t>162301412</t>
  </si>
  <si>
    <t>Vodorovné přemístění kmenů stromů listnatých do 5 km D kmene do 500 mm</t>
  </si>
  <si>
    <t>284019914</t>
  </si>
  <si>
    <t>Vodorovné přemístění větví, kmenů nebo pařezů s naložením, složením a dopravou do 5000 m kmenů stromů listnatých, průměru přes 300 do 500 mm</t>
  </si>
  <si>
    <t>28</t>
  </si>
  <si>
    <t>162301416</t>
  </si>
  <si>
    <t>Vodorovné přemístění kmenů stromů jehličnatých do 5 km D kmene do 500 mm</t>
  </si>
  <si>
    <t>1560643044</t>
  </si>
  <si>
    <t>Vodorovné přemístění větví, kmenů nebo pařezů s naložením, složením a dopravou do 5000 m kmenů stromů jehličnatých, průměru přes 300 do 500 mm</t>
  </si>
  <si>
    <t>29</t>
  </si>
  <si>
    <t>162301421</t>
  </si>
  <si>
    <t>Vodorovné přemístění pařezů do 5 km D do 300 mm</t>
  </si>
  <si>
    <t>-399289626</t>
  </si>
  <si>
    <t>Vodorovné přemístění větví, kmenů nebo pařezů s naložením, složením a dopravou do 5000 m pařezů kmenů, průměru přes 100 do 300 mm</t>
  </si>
  <si>
    <t>30</t>
  </si>
  <si>
    <t>162301422</t>
  </si>
  <si>
    <t>Vodorovné přemístění pařezů do 5 km D do 500 mm</t>
  </si>
  <si>
    <t>1167786850</t>
  </si>
  <si>
    <t>Vodorovné přemístění větví, kmenů nebo pařezů s naložením, složením a dopravou do 5000 m pařezů kmenů, průměru přes 300 do 500 mm</t>
  </si>
  <si>
    <t>31</t>
  </si>
  <si>
    <t>162601102</t>
  </si>
  <si>
    <t>Vodorovné přemístění do 5000 m výkopku/sypaniny z horniny tř. 1 až 4</t>
  </si>
  <si>
    <t>2087557923</t>
  </si>
  <si>
    <t>Vodorovné přemístění výkopku nebo sypaniny po suchu na obvyklém dopravním prostředku, bez naložení výkopku, avšak se složením bez rozhrnutí z horniny tř. 1 až 4 na vzdálenost přes 4 000 do 5 000 m</t>
  </si>
  <si>
    <t>zásypy - na a z meziskládky</t>
  </si>
  <si>
    <t>29,37+39,8751</t>
  </si>
  <si>
    <t>32</t>
  </si>
  <si>
    <t>162701105</t>
  </si>
  <si>
    <t>Vodorovné přemístění do 10000 m výkopku/sypaniny z horniny tř. 1 až 4</t>
  </si>
  <si>
    <t>814417218</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</si>
  <si>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</si>
  <si>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</si>
  <si>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"výkopy"</t>
  </si>
  <si>
    <t>19,3+27,1+15+102,305+36,7</t>
  </si>
  <si>
    <t>"zásypy"</t>
  </si>
  <si>
    <t>-29,37-39,8751</t>
  </si>
  <si>
    <t>33</t>
  </si>
  <si>
    <t>162701109</t>
  </si>
  <si>
    <t>Příplatek k vodorovnému přemístění výkopku/sypaniny z horniny tř. 1 až 4 ZKD 1000 m přes 10000 m</t>
  </si>
  <si>
    <t>1378531941</t>
  </si>
  <si>
    <t>Vodorovné přemístění výkopku nebo sypaniny po suchu na obvyklém dopravním prostředku, bez naložení výkopku, avšak se složením bez rozhrnutí z horniny tř. 1 až 4 na vzdálenost Příplatek k ceně za každých dalších i započatých 1 000 m</t>
  </si>
  <si>
    <t>"přepravní vzdálenost 25km"</t>
  </si>
  <si>
    <t>131,16*15</t>
  </si>
  <si>
    <t>34</t>
  </si>
  <si>
    <t>162701155</t>
  </si>
  <si>
    <t>Vodorovné přemístění do 10000 m výkopku/sypaniny z horniny tř. 5 až 7</t>
  </si>
  <si>
    <t>-1590491756</t>
  </si>
  <si>
    <t>Vodorovné přemístění výkopku nebo sypaniny po suchu na obvyklém dopravním prostředku, bez naložení výkopku, avšak se složením bez rozhrnutí z horniny tř. 5 až 7 na vzdálenost přes 9 0000 do 10 000 m</t>
  </si>
  <si>
    <t>35</t>
  </si>
  <si>
    <t>162701159</t>
  </si>
  <si>
    <t>Příplatek k vodorovnému přemístění výkopku/sypaniny z horniny tř. 5 až 7 ZKD 1000 m přes 10000 m</t>
  </si>
  <si>
    <t>-101887862</t>
  </si>
  <si>
    <t>Vodorovné přemístění výkopku nebo sypaniny po suchu na obvyklém dopravním prostředku, bez naložení výkopku, avšak se složením bez rozhrnutí z horniny tř. 5 až 7 na vzdálenost Příplatek k ceně za každých dalších i započatých 1 000 m</t>
  </si>
  <si>
    <t>18,96*15</t>
  </si>
  <si>
    <t>36</t>
  </si>
  <si>
    <t>167101101</t>
  </si>
  <si>
    <t>Nakládání výkopku z hornin tř. 1 až 4 do 100 m3</t>
  </si>
  <si>
    <t>-1340796039</t>
  </si>
  <si>
    <t>Nakládání, skládání a překládání neulehlého výkopku nebo sypaniny nakládání, množství do 100 m3, z hornin tř. 1 až 4</t>
  </si>
  <si>
    <t>69,245 "na meziskládce"</t>
  </si>
  <si>
    <t>37</t>
  </si>
  <si>
    <t>171201201</t>
  </si>
  <si>
    <t>Uložení sypaniny na skládky</t>
  </si>
  <si>
    <t>-1091276971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</si>
  <si>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</si>
  <si>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38</t>
  </si>
  <si>
    <t>171201211</t>
  </si>
  <si>
    <t>Poplatek za uložení odpadu ze sypaniny na skládce (skládkovné)</t>
  </si>
  <si>
    <t>t</t>
  </si>
  <si>
    <t>1284003011</t>
  </si>
  <si>
    <t>Uložení sypaniny poplatek za uložení sypaniny na skládce (skládkovné)</t>
  </si>
  <si>
    <t>150,12*1,8 'Přepočtené koeficientem množství</t>
  </si>
  <si>
    <t>39</t>
  </si>
  <si>
    <t>174101101</t>
  </si>
  <si>
    <t>Zásyp jam, šachet rýh nebo kolem objektů sypaninou se zhutněním</t>
  </si>
  <si>
    <t>1141064426</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</si>
  <si>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</si>
  <si>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</si>
  <si>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výkopu pro potrubí a jímky propustku"</t>
  </si>
  <si>
    <t>6,5*0,5*1*1,25</t>
  </si>
  <si>
    <t>9*0,6*2*1,25</t>
  </si>
  <si>
    <t>40</t>
  </si>
  <si>
    <t>589390300</t>
  </si>
  <si>
    <t>směs pro beton mezerovitý MCB</t>
  </si>
  <si>
    <t>-1612650463</t>
  </si>
  <si>
    <t>Směsi betonové pro ostatní betony beton mezerovitý (ČSN 73 6124) MCB</t>
  </si>
  <si>
    <t>41</t>
  </si>
  <si>
    <t>168998014</t>
  </si>
  <si>
    <t>" zásyp za gabiony (místní materiál - odtěžená zemina)"</t>
  </si>
  <si>
    <t>3*6,5*1,1</t>
  </si>
  <si>
    <t xml:space="preserve">"zásyp za výtokovýmé čelem propustku" </t>
  </si>
  <si>
    <t>1,8*4*1,1</t>
  </si>
  <si>
    <t>42</t>
  </si>
  <si>
    <t>174201103</t>
  </si>
  <si>
    <t>Zásyp zářezů pro podzemní vedení sypaninou bez zhutnění</t>
  </si>
  <si>
    <t>-212056236</t>
  </si>
  <si>
    <t>Zásyp sypaninou z jakékoliv horniny s uložením výkopku ve vrstvách bez zhutnění zářezů se šikmými stěnami pro podzemní vedení a kolem objektů zřízených v těchto zářezech</t>
  </si>
  <si>
    <t>"dosypání svahu zářezu nad rigolem a příkopem (místní materiál - odtěžená zemina)"</t>
  </si>
  <si>
    <t>(112+33)*0,25*1,1</t>
  </si>
  <si>
    <t>43</t>
  </si>
  <si>
    <t>175111101</t>
  </si>
  <si>
    <t>Obsypání potrubí ručně sypaninou bez prohození, uloženou do 3 m</t>
  </si>
  <si>
    <t>1009159094</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</si>
  <si>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</si>
  <si>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</si>
  <si>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"zásyp potrubí horské vpusti 1.705"</t>
  </si>
  <si>
    <t>8*0,7*0,25*1,1</t>
  </si>
  <si>
    <t>44</t>
  </si>
  <si>
    <t>583373030</t>
  </si>
  <si>
    <t>štěrkopísek (Bratčice) frakce 0-8</t>
  </si>
  <si>
    <t>-1858779963</t>
  </si>
  <si>
    <t>Kamenivo přírodní těžené pro stavební účely  PTK  (drobné, hrubé, štěrkopísky) štěrkopísky frakce   0-8 pískovna Bratčice</t>
  </si>
  <si>
    <t>1,54*2 'Přepočtené koeficientem množství</t>
  </si>
  <si>
    <t>45</t>
  </si>
  <si>
    <t>175151101</t>
  </si>
  <si>
    <t>Obsypání potrubí strojně sypaninou bez prohození, uloženou do 3 m</t>
  </si>
  <si>
    <t>160584740</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</si>
  <si>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</si>
  <si>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</si>
  <si>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8*0,8*0,2*1,1</t>
  </si>
  <si>
    <t>46</t>
  </si>
  <si>
    <t>583373310</t>
  </si>
  <si>
    <t>štěrkopísek (Bratčice) frakce 0-22</t>
  </si>
  <si>
    <t>1887518953</t>
  </si>
  <si>
    <t>Kamenivo přírodní těžené pro stavební účely  PTK  (drobné, hrubé, štěrkopísky) štěrkopísky frakce   0-22 pískovna Bratčice</t>
  </si>
  <si>
    <t>1,408*2 'Přepočtené koeficientem množství</t>
  </si>
  <si>
    <t>47</t>
  </si>
  <si>
    <t>181411121</t>
  </si>
  <si>
    <t>Založení lučního trávníku výsevem plochy do 1000 m2 v rovině a ve svahu do 1:5</t>
  </si>
  <si>
    <t>303041738</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</si>
  <si>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</si>
  <si>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</si>
  <si>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48</t>
  </si>
  <si>
    <t>005724800</t>
  </si>
  <si>
    <t>osivo směs jetelotravní</t>
  </si>
  <si>
    <t>kg</t>
  </si>
  <si>
    <t>296267482</t>
  </si>
  <si>
    <t>Osiva pícnin směsi travní balení obvykle 25 kg jetelotráva běžná</t>
  </si>
  <si>
    <t>294,5*0,015 'Přepočtené koeficientem množství</t>
  </si>
  <si>
    <t>49</t>
  </si>
  <si>
    <t>182101101</t>
  </si>
  <si>
    <t>Svahování v zářezech v hornině tř. 1 až 4</t>
  </si>
  <si>
    <t>1019262803</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</si>
  <si>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</si>
  <si>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</si>
  <si>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 zářezu nad rigolem a příkopem"</t>
  </si>
  <si>
    <t>(112+33)*1,5</t>
  </si>
  <si>
    <t>50</t>
  </si>
  <si>
    <t>182201101</t>
  </si>
  <si>
    <t>Svahování násypů</t>
  </si>
  <si>
    <t>318797254</t>
  </si>
  <si>
    <t>Svahování trvalých svahů do projektovaných profilů s potřebným přemístěním výkopku při svahování násypů v jakékoliv hornině</t>
  </si>
  <si>
    <t>"vtoky propustků"</t>
  </si>
  <si>
    <t>6*2+4*7</t>
  </si>
  <si>
    <t>"výtoky propustků"</t>
  </si>
  <si>
    <t>15+22</t>
  </si>
  <si>
    <t>51</t>
  </si>
  <si>
    <t>182301121</t>
  </si>
  <si>
    <t>Rozprostření ornice pl do 500 m2 ve svahu přes 1:5 tl vrstvy do 100 mm</t>
  </si>
  <si>
    <t>-33958919</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</si>
  <si>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</si>
  <si>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</si>
  <si>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52</t>
  </si>
  <si>
    <t>001182001</t>
  </si>
  <si>
    <t>Ornice pro ohumus</t>
  </si>
  <si>
    <t>-865019355</t>
  </si>
  <si>
    <t>294,5*0,1 'Přepočtené koeficientem množství</t>
  </si>
  <si>
    <t>Zakládání</t>
  </si>
  <si>
    <t>53</t>
  </si>
  <si>
    <t>153211006</t>
  </si>
  <si>
    <t>Zřízení stříkaného betonu tl do 300 mm skalních a poloskalních ploch</t>
  </si>
  <si>
    <t>-21529542</t>
  </si>
  <si>
    <t>Zřízení stříkaného betonu skalních a poloskalních ploch průměrné tloušťky přes 250 do 300 mm</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</si>
  <si>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</si>
  <si>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6*1,2*0,3</t>
  </si>
  <si>
    <t>54</t>
  </si>
  <si>
    <t>589329250</t>
  </si>
  <si>
    <t>potěr cementový CP 30, třída C25/30 (B30) kamenivo do 4 mm</t>
  </si>
  <si>
    <t>-7773273</t>
  </si>
  <si>
    <t>Směsi pro beton prostý a železový třída C 25/30   ( B30) cementové potěry CP 30 kamenivo do 4 mm</t>
  </si>
  <si>
    <t>2,16*1,2 'Přepočtené koeficientem množství</t>
  </si>
  <si>
    <t>55</t>
  </si>
  <si>
    <t>153272212</t>
  </si>
  <si>
    <t>Výztuž stříkaného betonu příčná i podélná z oceli 10 505 D do 10 mm skalních a poloskalních ploch</t>
  </si>
  <si>
    <t>357474618</t>
  </si>
  <si>
    <t>Výztuž stříkaného betonu příčná a podélná skalních a poloskalních ploch z oceli 10 505 (R) nebo BSt 500, průměru prutů přes 8 do 10 mm</t>
  </si>
  <si>
    <t xml:space="preserve">Poznámka k souboru cen:
1. V cenách jsou započteny i náklady na:     a) případné přichycení výztuže k připraveným kotvičkám nebo k dosavadní výztuži,     b) vázání výztuže drátem popřípadě na svary nahrazující toto vázání. 2. V cenách nejsou započteny náklady na kotvičky; tyto náklady se oceňují cenami souboru cen 153     27-11 . Kotvičky pro výztuž stříkaného betonu </t>
  </si>
  <si>
    <t>"příčná výztuž R10 4ks/m2"</t>
  </si>
  <si>
    <t>6*1,3*4*0,3*0,000617</t>
  </si>
  <si>
    <t>56</t>
  </si>
  <si>
    <t>153273113</t>
  </si>
  <si>
    <t>Výztuž stříkaného betonu ze svařovaných sítí jednovrstvá D drátu 8 mm skalních a poloskalních ploch</t>
  </si>
  <si>
    <t>1764674793</t>
  </si>
  <si>
    <t>Výztuž stříkaného betonu ze svařovaných sítí skalních a poloskalních ploch jednovrstvých, průměru drátu přes 6 do 8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</si>
  <si>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</si>
  <si>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"výztuž KARI KH30"</t>
  </si>
  <si>
    <t>6*1,2*2*1,25*0,00444</t>
  </si>
  <si>
    <t>57</t>
  </si>
  <si>
    <t>211561111</t>
  </si>
  <si>
    <t>Výplň odvodňovacích žeber nebo trativodů kamenivem hrubým drceným frakce 4 až 16 mm</t>
  </si>
  <si>
    <t>-853400760</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</si>
  <si>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</si>
  <si>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</si>
  <si>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"podélná drenáž"</t>
  </si>
  <si>
    <t>112*0,4*0,5</t>
  </si>
  <si>
    <t>58</t>
  </si>
  <si>
    <t>211971121</t>
  </si>
  <si>
    <t>Zřízení opláštění žeber nebo trativodů geotextilií v rýze nebo zářezu sklonu přes 1:2 š do 2,5 m</t>
  </si>
  <si>
    <t>1370698572</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</si>
  <si>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</si>
  <si>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</si>
  <si>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112*(0,4+0,5+0,4+0,5)</t>
  </si>
  <si>
    <t>59</t>
  </si>
  <si>
    <t>693111420</t>
  </si>
  <si>
    <t>textilie GEOFILTEX 63 63/20 200 g/m2 do š 8,8 m</t>
  </si>
  <si>
    <t>1490692879</t>
  </si>
  <si>
    <t>Geotextilie geotextilie netkané GEOFILTEX 63 (polypropylenová vlákna) se základní ÚV stabilizací šíře do 8,8 m 63/ 20  200 g/m2</t>
  </si>
  <si>
    <t>201,6*1,2 'Přepočtené koeficientem množství</t>
  </si>
  <si>
    <t>60</t>
  </si>
  <si>
    <t>212752213</t>
  </si>
  <si>
    <t>Trativod z drenážních trubek plastových flexibilních D do 160 mm včetně lože otevřený výkop</t>
  </si>
  <si>
    <t>423278477</t>
  </si>
  <si>
    <t>Trativody z drenážních trubek se zřízením štěrkopískového lože pod trubky a s jejich obsypem v průměrném celkovém množství do 0,15 m3/m v otevřeném výkopu z trubek plastových flexibilních D přes 100 do 160 mm</t>
  </si>
  <si>
    <t>112</t>
  </si>
  <si>
    <t>61</t>
  </si>
  <si>
    <t>212792312</t>
  </si>
  <si>
    <t>Odvodnění mostní opěry - drenážní plastové potrubí HDPE DN 160</t>
  </si>
  <si>
    <t>-72986122</t>
  </si>
  <si>
    <t>Odvodnění mostní opěry z plastových trub drenážní potrubí HDPE DN 160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</si>
  <si>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</si>
  <si>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62</t>
  </si>
  <si>
    <t>212972113</t>
  </si>
  <si>
    <t>Opláštění drenážních trub filtrační textilií DN 160</t>
  </si>
  <si>
    <t>1603219617</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</si>
  <si>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</si>
  <si>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63</t>
  </si>
  <si>
    <t>213311113</t>
  </si>
  <si>
    <t>Polštáře zhutněné pod základy z kameniva drceného frakce 16 až 63 mm</t>
  </si>
  <si>
    <t>-1485883824</t>
  </si>
  <si>
    <t>Polštáře zhutněné pod základy z kameniva hrubého drceného, frakce 16 - 63 mm</t>
  </si>
  <si>
    <t xml:space="preserve">Poznámka k souboru cen:
1. Ceny jsou určeny pro jakoukoliv míru zhutnění. 2. V cenách jsou započteny i náklady na urovnání povrchu polštáře. </t>
  </si>
  <si>
    <t>"opěrná zeď (gabion) u vtoku propustku"</t>
  </si>
  <si>
    <t>1,25*5*0,15*1,2</t>
  </si>
  <si>
    <t>64</t>
  </si>
  <si>
    <t>273362321</t>
  </si>
  <si>
    <t>Svařovaný nosný spoj výztuže podélný s jedním přesahem dl 100 mm D prutů do 12 mm</t>
  </si>
  <si>
    <t>-1518178900</t>
  </si>
  <si>
    <t>Spoje nosné betonářské výztuže se zaručenou nebo dobrou svařitelností podélné s přesahy po jedné straně svařovanými délky přes 50 do 100 mm, průměru prutů do 12 mm</t>
  </si>
  <si>
    <t xml:space="preserve">Poznámka k souboru cen:
1. Ceny lze použít i nosné svary betonářské výztuže ostatních mostních konstrukcí (nejen základů). 2. Spoje výztuže jsou zajištěny nosným svarem, tupé spoje prodloužením výztuže s možností     zalisování převlečné pevnostní spojovací trubky speciálními kleštěmi. Mechanické spojení dodané     závitové výztuže s maticovou spojkou HBS umožňuje napojení výztuže v čele bednění. Spojení závitové     výztuže se zašroubovanou maticovou spojkou WD 90 umožňuje napojení do výztuže následně betonovaného     postupu u závitové výztuže procházející čelem bednění pracovní spáry. 3. Ceny obsahují i přípravu místa svaru nebo nařezání převlečné trubky k nalisování zamačkovacími     kleštěmi, vlastní zhotovení spoje svarem nebo lisováním styku případně závitovým spojem závitové     výztuže, manipulaci ručně v pracovním okruhu, kontrolu pevnosti spoje, očištění spoje k zajištění     soudržnosti výztuže s betonem. 4. Ceny spojů neobsahují náklady na povrchový antikorozní nátěr výztuže a úpravu bednění výztuže     ukládané ke zhotovení spoje. </t>
  </si>
  <si>
    <t>"kotevní výztuž dříku výtokového čela propustku v km 1,705"</t>
  </si>
  <si>
    <t>2*3*4</t>
  </si>
  <si>
    <t>65</t>
  </si>
  <si>
    <t>274311126</t>
  </si>
  <si>
    <t>Základové pasy, prahy, věnce a ostruhy z betonu prostého C 20/25</t>
  </si>
  <si>
    <t>-1650467573</t>
  </si>
  <si>
    <t>Základové konstrukce z betonu prostého pasy, prahy, věnce a ostruhy ve výkopu nebo na hlavách pilot C 20/25</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</si>
  <si>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</si>
  <si>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"zpevnění svahu pod výtokem propustků - ukončující práh"</t>
  </si>
  <si>
    <t>(2+3)*0,4*0,6</t>
  </si>
  <si>
    <t>66</t>
  </si>
  <si>
    <t>274321511</t>
  </si>
  <si>
    <t>Základové pasy ze ŽB bez zvýšených nároků na prostředí tř. C 25/30</t>
  </si>
  <si>
    <t>-67167414</t>
  </si>
  <si>
    <t>Základy z betonu železového (bez výztuže) pasy z betonu bez zvýšených nároků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</si>
  <si>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</si>
  <si>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"výtokové čelo propustku"</t>
  </si>
  <si>
    <t>0,8*0,6*3</t>
  </si>
  <si>
    <t>67</t>
  </si>
  <si>
    <t>274351215</t>
  </si>
  <si>
    <t>Zřízení bednění stěn základových pasů</t>
  </si>
  <si>
    <t>202617120</t>
  </si>
  <si>
    <t>Bednění základových stěn pasů svislé nebo šikmé (odkloněné), půdorysně přímé nebo zalomené ve volných nebo zapažených jámách, rýhách, šachtách, včetně případných vzpěr zřízení</t>
  </si>
  <si>
    <t>2*(0,8+3)*0,6</t>
  </si>
  <si>
    <t>68</t>
  </si>
  <si>
    <t>274351216</t>
  </si>
  <si>
    <t>Odstranění bednění stěn základových pasů</t>
  </si>
  <si>
    <t>894690530</t>
  </si>
  <si>
    <t>Bednění základových stěn pasů svislé nebo šikmé (odkloněné), půdorysně přímé nebo zalomené ve volných nebo zapažených jámách, rýhách, šachtách, včetně případných vzpěr odstranění</t>
  </si>
  <si>
    <t>Svislé a kompletní konstrukce</t>
  </si>
  <si>
    <t>69</t>
  </si>
  <si>
    <t>327323128</t>
  </si>
  <si>
    <t>Opěrné zdi a valy ze ŽB tř. C 30/37</t>
  </si>
  <si>
    <t>-160337442</t>
  </si>
  <si>
    <t>Opěrné zdi a valy z betonu železového bez zvláštních nároků na vliv prostředí (X0, XC) tř. C 30/37</t>
  </si>
  <si>
    <t xml:space="preserve">Poznámka k souboru cen:
1. Ceny jsou určeny pro jakoukoliv tloušťku zdí. </t>
  </si>
  <si>
    <t>1,3*0,4*3</t>
  </si>
  <si>
    <t>70</t>
  </si>
  <si>
    <t>327324128R</t>
  </si>
  <si>
    <t>Opěrné zdi a valy ze ŽB odolného proti agresivnímu prostředí tř. C 30/37 XF4 - samozhutnitelný beton SCC (konzistence S5, DMAX=16mm)</t>
  </si>
  <si>
    <t>-414327053</t>
  </si>
  <si>
    <t>Opěrné zdi a valy z betonu železového odolný proti agresivnímu prostředí (XA) tř. C 30/37 XF4 - samozhutnitelný beton SCC (konzistence S5, DMAX=16mm)</t>
  </si>
  <si>
    <t>6*1,2*0,6*1,1</t>
  </si>
  <si>
    <t>71</t>
  </si>
  <si>
    <t>327351211</t>
  </si>
  <si>
    <t>Bednění opěrných zdí a valů svislých i skloněných zřízení</t>
  </si>
  <si>
    <t>-1667484190</t>
  </si>
  <si>
    <t>Bednění opěrných zdí a valů svislých i skloněných, výšky do 20 m zřízení</t>
  </si>
  <si>
    <t xml:space="preserve">Poznámka k souboru cen:
1. Bednění zdí a valů výšky přes 20 m se oceňuje podle ustanovení úvodního katalogu. 2. Ceny lze použít i pro bednění základů z betonu prostého nebo železového. </t>
  </si>
  <si>
    <t>2*(0,4+3)*1,3</t>
  </si>
  <si>
    <t>72</t>
  </si>
  <si>
    <t>-1008058934</t>
  </si>
  <si>
    <t>6*1,2</t>
  </si>
  <si>
    <t>73</t>
  </si>
  <si>
    <t>327351221</t>
  </si>
  <si>
    <t>Bednění opěrných zdí a valů svislých i skloněných odstranění</t>
  </si>
  <si>
    <t>-1261110902</t>
  </si>
  <si>
    <t>Bednění opěrných zdí a valů svislých i skloněných, výšky do 20 m odstranění</t>
  </si>
  <si>
    <t>74</t>
  </si>
  <si>
    <t>-780068914</t>
  </si>
  <si>
    <t>75</t>
  </si>
  <si>
    <t>327361016</t>
  </si>
  <si>
    <t>Výztuž opěrných zdí a valů D nad 12 mm z betonářské oceli 10 505</t>
  </si>
  <si>
    <t>140175309</t>
  </si>
  <si>
    <t>Výztuž opěrných zdí a valů průměru přes 12 mm, z oceli 10 505 (R) nebo BSt 500</t>
  </si>
  <si>
    <t xml:space="preserve">Poznámka k souboru cen:
1. Ceny lze použít i pro případné výztuže základů opěrných zdí a valů. </t>
  </si>
  <si>
    <t>"výtokové čelo propustku - 120 kg/m3"</t>
  </si>
  <si>
    <t>1,3*0,4*3*0,12</t>
  </si>
  <si>
    <t>76</t>
  </si>
  <si>
    <t>742536164</t>
  </si>
  <si>
    <t>"dřík - 120 kg/m3"</t>
  </si>
  <si>
    <t>6*0,6*1,2*0,12</t>
  </si>
  <si>
    <t>77</t>
  </si>
  <si>
    <t>334214521</t>
  </si>
  <si>
    <t>Zdivo nadzákladové opěrných zdí z lomového kamene do drátěných gabionů na sucho</t>
  </si>
  <si>
    <t>2027923532</t>
  </si>
  <si>
    <t>Zdivo nadzákladové opěrných zdí do drátěných gabionů z lomového kamene neupraveného výplňového na základ ze štěrkodrti na sucho</t>
  </si>
  <si>
    <t xml:space="preserve">Poznámka k souboru cen:
1. V cenách jsou započteny náklady na sestavení drátěných krabic gabionů do stupňovité zdi, výplň     krabic kamenivem nakladačem nebo jeřábem s kontejnerem, lícové urovnání pohledové a horní plochy     výplně gabionu, vyklínkování výplně na sucho a dodání sestavy drátěných krabic gabionů (5 m2 sítě/     1 m3 kamene). 2. Soubor cen nelze použít pro ocenění rovnaniny za rubem opěr a křídel z lomového kamene, které se     oceňují souborem cen 463 21-11 Rovnanina z lomového kamene neopracovaného tříděného. </t>
  </si>
  <si>
    <t>1*2*5</t>
  </si>
  <si>
    <t>Vodorovné konstrukce</t>
  </si>
  <si>
    <t>78</t>
  </si>
  <si>
    <t>451315114</t>
  </si>
  <si>
    <t>Podkladní nebo výplňová vrstva z betonu C 12/15 tl do 100 mm</t>
  </si>
  <si>
    <t>1619946444</t>
  </si>
  <si>
    <t>Podkladní a výplňové vrstvy z betonu prostého tloušťky do 100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</si>
  <si>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</si>
  <si>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6*0,8</t>
  </si>
  <si>
    <t>79</t>
  </si>
  <si>
    <t>451572111</t>
  </si>
  <si>
    <t>Lože pod potrubí otevřený výkop z kameniva drobného těženého</t>
  </si>
  <si>
    <t>-2073284619</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</si>
  <si>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</si>
  <si>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</si>
  <si>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"potrubí horské vpusti 1.705"</t>
  </si>
  <si>
    <t>8*0,6*0,15*1,1</t>
  </si>
  <si>
    <t>80</t>
  </si>
  <si>
    <t>465513156</t>
  </si>
  <si>
    <t>Dlažba svahu u opěr z upraveného lomového žulového kamene LK 20 do lože C 25/30 plochy do 10 m2</t>
  </si>
  <si>
    <t>31279613</t>
  </si>
  <si>
    <t>Dlažba svahu u mostních opěr z upraveného lomového žulového kamene s vyspárováním maltou MC 25, šíře spáry 15 mm do betonového lože C 25/30 LK 20, plochy do 10 m2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</si>
  <si>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</si>
  <si>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"zpevnění svahu pod výtokem propustků"</t>
  </si>
  <si>
    <t>3+4</t>
  </si>
  <si>
    <t>Komunikace</t>
  </si>
  <si>
    <t>81</t>
  </si>
  <si>
    <t>567122113</t>
  </si>
  <si>
    <t>Podklad ze směsi stmelené cementem SC C 8/10 (KSC I) tl 140 mm</t>
  </si>
  <si>
    <t>-1175330524</t>
  </si>
  <si>
    <t>Podklad ze směsi stmelené cementem bez dilatačních spár, s rozprostřením a zhutněním SC C 8/10 (KSC I), po zhutnění tl. 140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</si>
  <si>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</si>
  <si>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82</t>
  </si>
  <si>
    <t>569951133</t>
  </si>
  <si>
    <t>Zpevnění krajnic asfaltovým recyklátem tl 150 mm</t>
  </si>
  <si>
    <t>-1646522389</t>
  </si>
  <si>
    <t>Zpevnění krajnic nebo komunikací pro pěší s rozprostřením a zhutněním, po zhutnění asfaltovým recyklátem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</si>
  <si>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</si>
  <si>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 podél příkopu"</t>
  </si>
  <si>
    <t>112*0,5*1,1</t>
  </si>
  <si>
    <t>"krajnice u výtoku propustku 1,857"</t>
  </si>
  <si>
    <t>6*1,5</t>
  </si>
  <si>
    <t>83</t>
  </si>
  <si>
    <t>573191111</t>
  </si>
  <si>
    <t>Nátěr infiltrační kationaktivní v množství emulzí 1 kg/m2</t>
  </si>
  <si>
    <t>1883316708</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</si>
  <si>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</si>
  <si>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</si>
  <si>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84</t>
  </si>
  <si>
    <t>573231111</t>
  </si>
  <si>
    <t>Postřik živičný spojovací ze silniční emulze v množství do 0,7 kg/m2</t>
  </si>
  <si>
    <t>1542883712</t>
  </si>
  <si>
    <t>Postřik živičný spojovací bez posypu kamenivem ze silniční emulze, v množství od 0,50 do 0,80 kg/m2</t>
  </si>
  <si>
    <t>85</t>
  </si>
  <si>
    <t>577134111</t>
  </si>
  <si>
    <t>Asfaltový beton vrstva obrusná ACO 11 (ABS) tř. I tl 40 mm š do 3 m z nemodifikovaného asfaltu</t>
  </si>
  <si>
    <t>1554022781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</si>
  <si>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</si>
  <si>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</si>
  <si>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86</t>
  </si>
  <si>
    <t>577165112</t>
  </si>
  <si>
    <t>Asfaltový beton vrstva ložní ACL 16 (ABH) tl 70 mm š do 3 m z nemodifikovaného asfaltu</t>
  </si>
  <si>
    <t>594144323</t>
  </si>
  <si>
    <t>Asfaltový beton vrstva ložní ACL 16 (ABH) s rozprostřením a zhutněním z nemodifikovaného asfaltu v pruhu šířky do 3 m, po zhutnění tl. 70 mm</t>
  </si>
  <si>
    <t xml:space="preserve">Poznámka k souboru cen:
1. ČSN EN 13108-1 připouští pro ACL 16 pouze tl. 50 až 70 mm. </t>
  </si>
  <si>
    <t>87</t>
  </si>
  <si>
    <t>59706911R</t>
  </si>
  <si>
    <t>Příplatek ZKD 10 mm tl lože z betonu C20/25XF3 přes 100 mm u rigolu dlážděného</t>
  </si>
  <si>
    <t>863157974</t>
  </si>
  <si>
    <t>Rigol dlážděný Příplatek k cenám za každých dalších i započatých 10 mm tloušťky lože přes 100 mm</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</si>
  <si>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</si>
  <si>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"příplatek za dalších 50 mm pod dlažbou"</t>
  </si>
  <si>
    <t>16,25*5+(7+9+2)*5</t>
  </si>
  <si>
    <t>88</t>
  </si>
  <si>
    <t>59716111R</t>
  </si>
  <si>
    <t>Rigol dlážděný do lože z betonu C20/25 XF3 tl 100 mm z lomového kamene</t>
  </si>
  <si>
    <t>2018789202</t>
  </si>
  <si>
    <t>Rigol dlážděný do lože z betonu prostého C20/25 XF3 tl. 100 mm, s vyplněním a zatřením spár cementovou maltou z lomového kamene tl. do 250 mm</t>
  </si>
  <si>
    <t>"zpevnění příkopu a rigolu u vpustí"</t>
  </si>
  <si>
    <t>7+9+2</t>
  </si>
  <si>
    <t>89</t>
  </si>
  <si>
    <t>59766111R</t>
  </si>
  <si>
    <t>Rigol dlážděný do lože z betonu C20/25XF3tl 100 mm z dlažebních kostek velkých</t>
  </si>
  <si>
    <t>519712388</t>
  </si>
  <si>
    <t>Rigol dlážděný do lože z betonu prostého C20/25XF3 tl. 100 mm, s vyplněním a zatřením spár cementovou maltou z dlažebních kostek velkých</t>
  </si>
  <si>
    <t>"rigol 500mm"</t>
  </si>
  <si>
    <t>32,5*0,5</t>
  </si>
  <si>
    <t>Trubní vedení</t>
  </si>
  <si>
    <t>90</t>
  </si>
  <si>
    <t>820441113</t>
  </si>
  <si>
    <t>Přeseknutí železobetonové trouby DN nad 400 do 600 mm</t>
  </si>
  <si>
    <t>692140064</t>
  </si>
  <si>
    <t>Přeseknutí železobetonové trouby v rovině kolmé nebo skloněné k ose trouby, se začištěním DN přes 400 do 600 mm</t>
  </si>
  <si>
    <t>"úprava délky ŽB trub propusku"</t>
  </si>
  <si>
    <t>91</t>
  </si>
  <si>
    <t>894201112</t>
  </si>
  <si>
    <t>Dno šachet tl nad 200 mm z prostého betonu bez zvýšených nároků na prostředí tř. C 12/15</t>
  </si>
  <si>
    <t>1561285891</t>
  </si>
  <si>
    <t>Ostatní konstrukce na trubním vedení z prostého betonu dno šachet tloušťky přes 200 mm z betonu bez zvýšených nároků na prostředí tř. C 12/15</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</si>
  <si>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</si>
  <si>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"podkladní beton prefabrikované vtokové jímky horské vpusti"</t>
  </si>
  <si>
    <t>2,8*0,1*1,1</t>
  </si>
  <si>
    <t>92</t>
  </si>
  <si>
    <t>894201131</t>
  </si>
  <si>
    <t>Dno šachet tl nad 200 mm z prostého betonu bez zvýšených nároků na prostředí tř. C 30/37</t>
  </si>
  <si>
    <t>-2001793607</t>
  </si>
  <si>
    <t>Ostatní konstrukce na trubním vedení z prostého betonu dno šachet tloušťky přes 200 mm z betonu bez zvýšených nároků na prostředí tř. C 30/37</t>
  </si>
  <si>
    <t>"dno monolitické vtokové jímky propustku"</t>
  </si>
  <si>
    <t>2,8*0,25*1,1</t>
  </si>
  <si>
    <t>93</t>
  </si>
  <si>
    <t>894302171</t>
  </si>
  <si>
    <t>Stěny šachet tl nad 200 mm ze ŽB bez zvýšených nároků na prostředí tř. C 30/37</t>
  </si>
  <si>
    <t>602863909</t>
  </si>
  <si>
    <t>Ostatní konstrukce na trubním vedení ze železového betonu stěny šachet tloušťky přes 200 mm ze železového betonu bez zvýšených nároků na prostředí tř. C 30/37</t>
  </si>
  <si>
    <t xml:space="preserve">Poznámka k souboru cen:
1. Ceny stropů jsou určeny pro jakékoliv tloušťky a plochy stropů. </t>
  </si>
  <si>
    <t>"stěny a římsa monolitické vtokové jímky propustku"</t>
  </si>
  <si>
    <t>1,2*1,65*1,1</t>
  </si>
  <si>
    <t>94</t>
  </si>
  <si>
    <t>894502201</t>
  </si>
  <si>
    <t>Bednění stěn šachet pravoúhlých nebo vícehranných oboustranné</t>
  </si>
  <si>
    <t>-1154942157</t>
  </si>
  <si>
    <t>Bednění konstrukcí na trubním vedení stěn šachet pravoúhlých nebo čtyř a vícehranných oboustranné</t>
  </si>
  <si>
    <t>2*(1,5+0,95)*1,65</t>
  </si>
  <si>
    <t>95</t>
  </si>
  <si>
    <t>894608112</t>
  </si>
  <si>
    <t>Výztuž šachet z betonářské oceli 10 505</t>
  </si>
  <si>
    <t>715916013</t>
  </si>
  <si>
    <t>Výztuž šachet z betonářské oceli 10 505 (R) nebo BSt 500</t>
  </si>
  <si>
    <t>"stěny a římsa monolitické vtokové jímky propustku - 100kg/m3"</t>
  </si>
  <si>
    <t>1,2*1,65*1,1*0,1</t>
  </si>
  <si>
    <t>96</t>
  </si>
  <si>
    <t>894608211</t>
  </si>
  <si>
    <t>Výztuž šachet ze svařovaných sítí typu Kari</t>
  </si>
  <si>
    <t>1870089195</t>
  </si>
  <si>
    <t>2,8*2*1,1*0,0079</t>
  </si>
  <si>
    <t>97</t>
  </si>
  <si>
    <t>899103111</t>
  </si>
  <si>
    <t>Osazení poklopů litinových nebo ocelových včetně rámů hmotnosti nad 100 do 150 kg</t>
  </si>
  <si>
    <t>-388740455</t>
  </si>
  <si>
    <t>Osazení poklopů litinových a ocelových včetně rámů hmotnosti jednotlivě přes 100 do 150 kg</t>
  </si>
  <si>
    <t xml:space="preserve">Poznámka k souboru cen:
1. Cena -1111 lze použít i pro osazení rektifikačních kroužků nebo rámečků. 2. V cenách nejsou započteny náklady na dodání poklopů včetně rámů; tyto náklady se oceňují ve     specifikaci. </t>
  </si>
  <si>
    <t>"osazení dvojité mříže horské vpusti"</t>
  </si>
  <si>
    <t>98</t>
  </si>
  <si>
    <t>592R</t>
  </si>
  <si>
    <t>rám (litina) s dvojitou mříží (plast)  horské vpusti (C250)</t>
  </si>
  <si>
    <t>-1733354287</t>
  </si>
  <si>
    <t>99</t>
  </si>
  <si>
    <t>899501221</t>
  </si>
  <si>
    <t>Stupadla do šachet ocelová s PE povlakem vidlicová pro přímé zabudování do hmoždinek</t>
  </si>
  <si>
    <t>-670753310</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</si>
  <si>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</si>
  <si>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</si>
  <si>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894414111</t>
  </si>
  <si>
    <t>Osazení železobetonových dílců pro šachty skruží základových</t>
  </si>
  <si>
    <t>-326486961</t>
  </si>
  <si>
    <t xml:space="preserve">Poznámka k souboru cen:
1. V cenách nejsou započteny náklady na dodání železobetonových dílců; dodání těchto dílců se     oceňuje ve specifikaci. </t>
  </si>
  <si>
    <t>101</t>
  </si>
  <si>
    <t>5921R</t>
  </si>
  <si>
    <t xml:space="preserve">prefabrikovaná jímka horské vpusti  (TBV-Q HV 1600/1000/1400)
</t>
  </si>
  <si>
    <t>-1102083543</t>
  </si>
  <si>
    <t>Prefabrikáty pro uliční vpusti dílce betonové pro uliční vpusti vpusť dešťová uliční s rámem mříž M2 C250 DIN 19583-11 500/500 mm</t>
  </si>
  <si>
    <t>Ostatní konstrukce a práce, bourání</t>
  </si>
  <si>
    <t>102</t>
  </si>
  <si>
    <t>91112211R</t>
  </si>
  <si>
    <t>Výroba dílů ocelového zábradlí s povrchovou úpravou Zn + nátěr</t>
  </si>
  <si>
    <t>-1269503034</t>
  </si>
  <si>
    <t>Ocelové zábradlí svařovaného nebo šroubovaného výroba dílů hmotnosti přes 50 kg</t>
  </si>
  <si>
    <t xml:space="preserve">Poznámka k souboru cen:
1. V cenách výroby 911 12-21 nejsou započteny náklady na dodávku materiálu pro výrobu dílů     zábradlí; tyto náklady se oceňují jako specifikace u cen montáže. 2. V cenách montáže 911 12-22 jsou započteny i náklady na spojení dílů, jejich vyrovnání a upevnění     k nosné konstrukci včetně spojovacího a kotevního materiálu. 3. V cenách montáže 911 12-22 nejsou započteny náklady na dodávku materiálu, které se oceňují ve     specifikaci:     a) u vyráběných dílu jako dodávka materiálu pro výrobu dílů,     b) u nakupovaných dílů jako dodávka hotového nakupovaného výrobku. 4. Demontáž částí ocelového zábradlí se oceňuje cenami souboru cen 966 07-52 části B01 tohoto     katalogu. </t>
  </si>
  <si>
    <t>0,172*1000 'Přepočtené koeficientem množství</t>
  </si>
  <si>
    <t>103</t>
  </si>
  <si>
    <t>135111200</t>
  </si>
  <si>
    <t>ocel široká jakost S235JR 160x10 mm</t>
  </si>
  <si>
    <t>2030121992</t>
  </si>
  <si>
    <t>Ocel široká jakost oceli S235JRG2 (11 375) šířka  x  tloušťka 160 x 10 mm</t>
  </si>
  <si>
    <t>P</t>
  </si>
  <si>
    <t>Poznámka k položce:
Hmotnost: 12,56 kg/m</t>
  </si>
  <si>
    <t>"kotevní deska - hmotnost: 12,56 kg/m"</t>
  </si>
  <si>
    <t>4*0,2*0,01256*1,05</t>
  </si>
  <si>
    <t>104</t>
  </si>
  <si>
    <t>130108120</t>
  </si>
  <si>
    <t>ocel profilová UPN, v jakosti 11 375, h=65 mm</t>
  </si>
  <si>
    <t>1180584654</t>
  </si>
  <si>
    <t>Ocel profilová v jakosti 11 375 ocel profilová U UPN h=65 mm</t>
  </si>
  <si>
    <t>Poznámka k položce:
Hmotnost: 7,09 kg/m</t>
  </si>
  <si>
    <t>"sloupek a výplň - hmotnost: 7,09 kg/m"</t>
  </si>
  <si>
    <t>(4*1,1+4*0,95+4*1,5)*0,00709*1,05</t>
  </si>
  <si>
    <t>105</t>
  </si>
  <si>
    <t>130108160</t>
  </si>
  <si>
    <t>ocel profilová UPN, v jakosti 11 375, h=100 mm</t>
  </si>
  <si>
    <t>1542241773</t>
  </si>
  <si>
    <t>Ocel profilová v jakosti 11 375 ocel profilová U UPN h=100 mm</t>
  </si>
  <si>
    <t>Poznámka k položce:
Hmotnost: 10,60 kg/m</t>
  </si>
  <si>
    <t>"madlo - hmotnost: 10,60 kg/m"</t>
  </si>
  <si>
    <t>(2*0,95+2*1,5)*0,0106*1,05</t>
  </si>
  <si>
    <t>106</t>
  </si>
  <si>
    <t>911122211</t>
  </si>
  <si>
    <t>Montáž dílů ocelového zábradlí do 50 kg při opravách mostů</t>
  </si>
  <si>
    <t>-770567800</t>
  </si>
  <si>
    <t>Oprava částí ocelového zábradlí mostů svařovaného nebo šroubovaného montáž dílů hmotnosti do 50 kg</t>
  </si>
  <si>
    <t>"zábradlí na vtokové jímce propustku 1,857"</t>
  </si>
  <si>
    <t>172</t>
  </si>
  <si>
    <t>107</t>
  </si>
  <si>
    <t>911331111</t>
  </si>
  <si>
    <t>Svodidlo ocelové jednostranné zádržnosti N2 typ JSNH4/N2 se zaberaněním sloupků v rozmezí do 2 m</t>
  </si>
  <si>
    <t>-924692603</t>
  </si>
  <si>
    <t>Silniční svodidlo s osazením sloupků zaberaněním ocelové úroveň zádržnosti N2 vzdálenosti sloupků do 2 m JSNH4/N2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</si>
  <si>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</si>
  <si>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"svodidlo v místě propustku"</t>
  </si>
  <si>
    <t>108</t>
  </si>
  <si>
    <t>915121112</t>
  </si>
  <si>
    <t>Vodorovné dopravní značení šířky 250 mm retroreflexní bílou barvou vodící čáry</t>
  </si>
  <si>
    <t>-581678273</t>
  </si>
  <si>
    <t>Vodorovné dopravní značení stříkané barvou vodící čára bílá šířky 250 mm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</si>
  <si>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</si>
  <si>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2*170</t>
  </si>
  <si>
    <t>109</t>
  </si>
  <si>
    <t>91613121R</t>
  </si>
  <si>
    <t>Osazení silničního obrubníku betonového stojatého s boční opěrou do lože z betonu prostého C20/25 XF3</t>
  </si>
  <si>
    <t>1788523835</t>
  </si>
  <si>
    <t>Osazení silničního obrubníku betonového se zřízením lože, s vyplněním a zatřením spár cementovou maltou stojatého s boční opěrou z betonu prostého C20/25 XF3 ,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</si>
  <si>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</si>
  <si>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"vtoková jímka horské vpusti"</t>
  </si>
  <si>
    <t>110</t>
  </si>
  <si>
    <t>592174650</t>
  </si>
  <si>
    <t>obrubník betonový silniční Standard 100x15x25 cm</t>
  </si>
  <si>
    <t>153654876</t>
  </si>
  <si>
    <t>Obrubníky betonové a železobetonové obrubník silniční Standard   100 x 15 x 25</t>
  </si>
  <si>
    <t>111</t>
  </si>
  <si>
    <t>91624121R</t>
  </si>
  <si>
    <t>Osazení žulového krajniku KS3 stojatého s boční opěrou do lože z betonu C20/25XF3</t>
  </si>
  <si>
    <t>-1271216770</t>
  </si>
  <si>
    <t>Osazení žulového krajniku KS3 stojatého s boční opěrou do lože z betonu C20/25XF3, s vyplněním a zatřením spár cementovou maltou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</si>
  <si>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</si>
  <si>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"krajník rigolu"</t>
  </si>
  <si>
    <t>32,5</t>
  </si>
  <si>
    <t>583802110</t>
  </si>
  <si>
    <t>krajník silniční kamenný, (aAP) žula, KS3 13x20 x 30-80</t>
  </si>
  <si>
    <t>201874055</t>
  </si>
  <si>
    <t>Výrobky lomařské a kamenické pro komunikace (kostky dlažební, krajníky a obrubníky) krajníky silniční kamenné žula (materiálová skupina I/2) KS 3    13 x 20 x 30-80 cm</t>
  </si>
  <si>
    <t>113</t>
  </si>
  <si>
    <t>91699112R</t>
  </si>
  <si>
    <t>Lože pod obrubníky, krajníky nebo obruby z dlažebních kostek z betonu C20/25XF3</t>
  </si>
  <si>
    <t>965186754</t>
  </si>
  <si>
    <t>Lože pod obrubníky, krajníky nebo obruby z dlažebních kostek z betonu prostého tř. C20/25XF3</t>
  </si>
  <si>
    <t>"dalších 50 mm lože pod krajníky"</t>
  </si>
  <si>
    <t>32,5*0,4*0,05</t>
  </si>
  <si>
    <t>114</t>
  </si>
  <si>
    <t>919112233</t>
  </si>
  <si>
    <t>Řezání spár pro vytvoření komůrky š 20 mm hl 40 mm pro těsnící zálivku v živičném krytu</t>
  </si>
  <si>
    <t>396835280</t>
  </si>
  <si>
    <t>Řezání dilatačních spár v živičném krytu vytvoření komůrky pro těsnící zálivku šířky 20 mm, hloubky 40 mm</t>
  </si>
  <si>
    <t xml:space="preserve">Poznámka k souboru cen:
1. V cenách jsou započteny i náklady na vyčištění spár po řezání. </t>
  </si>
  <si>
    <t>"spára podél rigolu"</t>
  </si>
  <si>
    <t>115</t>
  </si>
  <si>
    <t>919122132</t>
  </si>
  <si>
    <t>Těsnění spár zálivkou za tepla pro komůrky š 20 mm hl 40 mm s těsnicím profilem</t>
  </si>
  <si>
    <t>-63892917</t>
  </si>
  <si>
    <t>Utěsnění dilatačních spár zálivkou za tepla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</si>
  <si>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</si>
  <si>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116</t>
  </si>
  <si>
    <t>919521140</t>
  </si>
  <si>
    <t>Zřízení silničního propustku z trub betonových nebo ŽB DN 600</t>
  </si>
  <si>
    <t>991774646</t>
  </si>
  <si>
    <t>Zřízení silničního propustku z trub betonových nebo železobetonových DN 600 mm</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</si>
  <si>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</si>
  <si>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"potrubí - propustek 1,857"</t>
  </si>
  <si>
    <t>117</t>
  </si>
  <si>
    <t>592224100</t>
  </si>
  <si>
    <t>trouba hrdlová přímá železobetonová s integrovaným těsněním TZH-Q 600/2500 60 x 250 x 10 cm</t>
  </si>
  <si>
    <t>1752986156</t>
  </si>
  <si>
    <t>Trouby pro splaškové odpadní vody železobetonové trouby hrdlové přímé s integrovaným těsněním TZH-Q  600/2500  integro  60 x 250 x 10</t>
  </si>
  <si>
    <t>10*0,4 'Přepočtené koeficientem množství</t>
  </si>
  <si>
    <t>118</t>
  </si>
  <si>
    <t>919535556</t>
  </si>
  <si>
    <t>Obetonování trubního propustku betonem se zvýšenými nároky na prostředí tř. C 25/30</t>
  </si>
  <si>
    <t>1177425368</t>
  </si>
  <si>
    <t>Obetonování trubního propustku betonem prostým se zvýšenými nároky na prostředí tř. C 25/30</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</si>
  <si>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</si>
  <si>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"propustek 1.857"</t>
  </si>
  <si>
    <t>10*1,15</t>
  </si>
  <si>
    <t>11,5*1,1 'Přepočtené koeficientem množství</t>
  </si>
  <si>
    <t>119</t>
  </si>
  <si>
    <t>919551111</t>
  </si>
  <si>
    <t>Zřízení propustku z trub plastových PE rýhovaných se spojkami nebo s hrdlem DN 300 mm</t>
  </si>
  <si>
    <t>1392016451</t>
  </si>
  <si>
    <t>Zřízení propustku z trub plastových polyetylenových rýhovaných (např. typ Pecor Optima) se spojkami nebo s hrdlem DN 300 mm</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</si>
  <si>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</si>
  <si>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"potrubí - horská vpust 1.705"</t>
  </si>
  <si>
    <t>120</t>
  </si>
  <si>
    <t>286113360</t>
  </si>
  <si>
    <t>trubka kanalizace plastová KGEM-250x2000 mm SN8</t>
  </si>
  <si>
    <t>-641969171</t>
  </si>
  <si>
    <t>Trubky z polyvinylchloridu kanalizace domovní a uliční KG - Systém (PVC) systém OSMA trubky KGEM s hrdlem SN 8 KGEM-250x2000</t>
  </si>
  <si>
    <t>8*0,5 'Přepočtené koeficientem množství</t>
  </si>
  <si>
    <t>121</t>
  </si>
  <si>
    <t>919726121</t>
  </si>
  <si>
    <t>Geotextilie pro ochranu, separaci a filtraci netkaná měrná hmotnost do 200 g/m2</t>
  </si>
  <si>
    <t>2068362710</t>
  </si>
  <si>
    <t>Geotextilie netkaná pro ochranu, separaci nebo filtraci měrná hmotnost do 200 g/m2</t>
  </si>
  <si>
    <t xml:space="preserve">Poznámka k souboru cen:
1. V cenách jsou započteny i náklady na položení a dodání geotextilie včetně přesahů. </t>
  </si>
  <si>
    <t>(1+2)*5</t>
  </si>
  <si>
    <t>122</t>
  </si>
  <si>
    <t>919731122</t>
  </si>
  <si>
    <t>Zarovnání styčné plochy podkladu nebo krytu živičného tl do 100 mm</t>
  </si>
  <si>
    <t>-1814462228</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</si>
  <si>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</si>
  <si>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</si>
  <si>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"odříznutí a zarovnání krytu stávající vozovky na hraně výkopu pro propusky"</t>
  </si>
  <si>
    <t>6,2*2*2</t>
  </si>
  <si>
    <t>123</t>
  </si>
  <si>
    <t>919735112</t>
  </si>
  <si>
    <t>Řezání stávajícího živičného krytu hl do 100 mm</t>
  </si>
  <si>
    <t>1239586653</t>
  </si>
  <si>
    <t>Řezání stávajícího živičného krytu nebo podkladu hloubky přes 50 do 100 mm</t>
  </si>
  <si>
    <t xml:space="preserve">Poznámka k souboru cen:
1. V cenách jsou započteny i náklady na spotřebu vody. </t>
  </si>
  <si>
    <t>124</t>
  </si>
  <si>
    <t>93511221R</t>
  </si>
  <si>
    <t>Osazení příkopového žlabu do betonu C20/25XF3 tl 100 mm z betonových tvárnic š 800 mm</t>
  </si>
  <si>
    <t>367305839</t>
  </si>
  <si>
    <t>Osazení betonového příkopového žlabu s vyplněním a zatřením spár cementovou maltou s ložem tl. 100 mm z betonu prostého tř. C20/25XF3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</si>
  <si>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</si>
  <si>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"zpevnění dna příkopu"</t>
  </si>
  <si>
    <t>125</t>
  </si>
  <si>
    <t>592275860</t>
  </si>
  <si>
    <t>žlabovka betonová TBM-Q 220-600 50 x 72 x 6 cm</t>
  </si>
  <si>
    <t>-1598840211</t>
  </si>
  <si>
    <t>Tvárnice meliorační a příkopové betonové a železobetonové žlabovky TBM-Q 220-600   50 x 72 x 6</t>
  </si>
  <si>
    <t>112*2 'Přepočtené koeficientem množství</t>
  </si>
  <si>
    <t>126</t>
  </si>
  <si>
    <t>938909612</t>
  </si>
  <si>
    <t>Odstranění nánosu na krajnicích tl do 200 mm</t>
  </si>
  <si>
    <t>-1547757140</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</si>
  <si>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</si>
  <si>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 xml:space="preserve">Poznámka k souboru cen:
1. V cenách nejsou započteny náklady na vodorovnou dopravu odstraněného materiálu, která se oceňuje     cenami souboru cen 997 22-15 Vodorovná doprava suti. </t>
  </si>
  <si>
    <t>"krajnice podél příkopu a rigolu"</t>
  </si>
  <si>
    <t>(112+33)*0,5*1,1</t>
  </si>
  <si>
    <t>127</t>
  </si>
  <si>
    <t>966005311</t>
  </si>
  <si>
    <t>Rozebrání a odstranění silničního svodidla s jednou pásnicí</t>
  </si>
  <si>
    <t>-379205934</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</si>
  <si>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</si>
  <si>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</si>
  <si>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128</t>
  </si>
  <si>
    <t>977141114</t>
  </si>
  <si>
    <t>Vrty pro kotvy do betonu průměru 14 mm hloubky 110 mm s vyplněním epoxidovým tmelem</t>
  </si>
  <si>
    <t>-1514369605</t>
  </si>
  <si>
    <t>Vrty pro kotvy do betonu s vyplněním epoxidovým tmelem, průměru 14 mm, hloubky 110 mm</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</si>
  <si>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</si>
  <si>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"pro kotevní šrouby zábradlí"</t>
  </si>
  <si>
    <t>4*4</t>
  </si>
  <si>
    <t>129</t>
  </si>
  <si>
    <t>953965121</t>
  </si>
  <si>
    <t>Kotevní šroub pro chemické kotvy M 12 dl 160 mm</t>
  </si>
  <si>
    <t>1886956086</t>
  </si>
  <si>
    <t>Kotvy chemické s vyvrtáním otvoru kotevní šrouby pro chemické kotvy, velikost M 12, délka 160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</si>
  <si>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</si>
  <si>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130</t>
  </si>
  <si>
    <t>985112113</t>
  </si>
  <si>
    <t>Odsekání degradovaného betonu stěn tl do 50 mm</t>
  </si>
  <si>
    <t>1526854405</t>
  </si>
  <si>
    <t>Odsekání degradovaného betonu stěn, tloušťky přes 30 do 50 mm</t>
  </si>
  <si>
    <t xml:space="preserve">Poznámka k souboru cen:
1. V ceně -2111 až -2133 jsou započteny i náklady na odstranění degradovaného betonu ručním     pneumatickým kladivem s dočištěním k obnažení betonářské výztuže a jejím ručním očištěním. </t>
  </si>
  <si>
    <t>"zálivka svislých zápor"</t>
  </si>
  <si>
    <t>6/1,6*1*0,15</t>
  </si>
  <si>
    <t>131</t>
  </si>
  <si>
    <t>985112123</t>
  </si>
  <si>
    <t>Odsekání degradovaného betonu líce kleneb a podhledů tl do 50 mm</t>
  </si>
  <si>
    <t>967929198</t>
  </si>
  <si>
    <t>Odsekání degradovaného betonu líce kleneb a podhledů, tloušťky přes 30 do 50 mm</t>
  </si>
  <si>
    <t>"podkladní beton"</t>
  </si>
  <si>
    <t>6*0,8*0,1</t>
  </si>
  <si>
    <t>132</t>
  </si>
  <si>
    <t>985112192</t>
  </si>
  <si>
    <t>Příplatek k odsekání degradovaného betonu za práci ve stísněném prostoru</t>
  </si>
  <si>
    <t>1771256867</t>
  </si>
  <si>
    <t>Odsekání degradovaného betonu Příplatek k cenám za práci ve stísněném prostoru</t>
  </si>
  <si>
    <t>133</t>
  </si>
  <si>
    <t>98532421R</t>
  </si>
  <si>
    <t xml:space="preserve">Ochranný nátěr betonu typ S5 (dle TAB. č.5 TP 31)
</t>
  </si>
  <si>
    <t>-1481023945</t>
  </si>
  <si>
    <t xml:space="preserve">Ochranný nátěr betonu typ S5 (dle TAB. č.5 TP 31)
</t>
  </si>
  <si>
    <t>6*(1,2+0,15)</t>
  </si>
  <si>
    <t>997</t>
  </si>
  <si>
    <t>Přesun sutě</t>
  </si>
  <si>
    <t>134</t>
  </si>
  <si>
    <t>997221551</t>
  </si>
  <si>
    <t>Vodorovná doprava suti ze sypkých materiálů do 1 km</t>
  </si>
  <si>
    <t>-250855396</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</si>
  <si>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</si>
  <si>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</si>
  <si>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135</t>
  </si>
  <si>
    <t>997221559</t>
  </si>
  <si>
    <t>Příplatek ZKD 1 km u vodorovné dopravy suti ze sypkých materiálů</t>
  </si>
  <si>
    <t>755091117</t>
  </si>
  <si>
    <t>Vodorovná doprava suti bez naložení, ale se složením a s hrubým urovnáním Příplatek k ceně za každý další i započatý 1 km přes 1 km</t>
  </si>
  <si>
    <t>"přepravní vzdálenost do 15 km"</t>
  </si>
  <si>
    <t>54,001*14</t>
  </si>
  <si>
    <t>136</t>
  </si>
  <si>
    <t>997221611</t>
  </si>
  <si>
    <t>Nakládání suti na dopravní prostředky pro vodorovnou dopravu</t>
  </si>
  <si>
    <t>1649110302</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</si>
  <si>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</si>
  <si>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</si>
  <si>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137</t>
  </si>
  <si>
    <t>997221845</t>
  </si>
  <si>
    <t>Poplatek za uložení odpadu z asfaltových povrchů na skládce (skládkovné)</t>
  </si>
  <si>
    <t>-1600167549</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</si>
  <si>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</si>
  <si>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</si>
  <si>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138</t>
  </si>
  <si>
    <t>997221855</t>
  </si>
  <si>
    <t>Poplatek za uložení odpadu z kameniva na skládce (skládkovné)</t>
  </si>
  <si>
    <t>-2017239779</t>
  </si>
  <si>
    <t>Poplatek za uložení stavebního odpadu na skládce (skládkovné) z kameniva</t>
  </si>
  <si>
    <t>9,65 "kamenivo"</t>
  </si>
  <si>
    <t>22,365 "nános z krajnic"</t>
  </si>
  <si>
    <t>998</t>
  </si>
  <si>
    <t>Přesun hmot</t>
  </si>
  <si>
    <t>139</t>
  </si>
  <si>
    <t>998225111</t>
  </si>
  <si>
    <t>Přesun hmot pro pozemní komunikace s krytem z kamene, monolitickým betonovým nebo živičným</t>
  </si>
  <si>
    <t>-1175203867</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</si>
  <si>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</si>
  <si>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</si>
  <si>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PSV</t>
  </si>
  <si>
    <t>Práce a dodávky PSV</t>
  </si>
  <si>
    <t>711</t>
  </si>
  <si>
    <t>Izolace proti vodě, vlhkosti a plynům</t>
  </si>
  <si>
    <t>140</t>
  </si>
  <si>
    <t>711112001</t>
  </si>
  <si>
    <t>Provedení izolace proti zemní vlhkosti svislé za studena nátěrem penetračním</t>
  </si>
  <si>
    <t>437725251</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</si>
  <si>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</si>
  <si>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</si>
  <si>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"výtokové čelo"</t>
  </si>
  <si>
    <t>(0,4+3+0,4)*1,3</t>
  </si>
  <si>
    <t>"vtokové jímky"</t>
  </si>
  <si>
    <t>2*(1,5+0,95)*2*1,6</t>
  </si>
  <si>
    <t>141</t>
  </si>
  <si>
    <t>111631500</t>
  </si>
  <si>
    <t>lak asfaltový ALP/9 (t) bal 9 kg</t>
  </si>
  <si>
    <t>-299935181</t>
  </si>
  <si>
    <t>Poznámka k položce:
Spotřeba 0,3-0,4kg/m2 dle povrchu, ředidlo technický benzín</t>
  </si>
  <si>
    <t>20*0,0003 'Přepočtené koeficientem množství</t>
  </si>
  <si>
    <t>142</t>
  </si>
  <si>
    <t>711112002</t>
  </si>
  <si>
    <t>Provedení izolace proti zemní vlhkosti svislé za studena lakem asfaltovým</t>
  </si>
  <si>
    <t>657755935</t>
  </si>
  <si>
    <t>Provedení izolace proti zemní vlhkosti natěradly a tmely za studena na ploše svislé S nátěrem lakem asfaltovým</t>
  </si>
  <si>
    <t>143</t>
  </si>
  <si>
    <t>111631520</t>
  </si>
  <si>
    <t>lak asfaltový RENOLAK ALN bal. 160 kg</t>
  </si>
  <si>
    <t>-203746120</t>
  </si>
  <si>
    <t>Výrobky asfaltové izolační a zálivkové hmoty laky asfaltové izolační RENOLAK, PND 23-016-94 obnovovací a ochranné nátěry RENOLAK ALN   bal. 160 kg</t>
  </si>
  <si>
    <t>Poznámka k položce:
Spotřeba: 0,3-0,5 kg/m2. Pro vytvoření hydroizolační vrstvy, na napenetrovaný podklad jsou nutné nejméně 3 nátěry. Není vhodný na šikmé střechy a tam, kde je předpoklad vysokých teplot.</t>
  </si>
  <si>
    <t>20,62*0,001 'Přepočtené koeficientem množství</t>
  </si>
  <si>
    <t>144</t>
  </si>
  <si>
    <t>998711101</t>
  </si>
  <si>
    <t>Přesun hmot tonážní pro izolace proti vodě, vlhkosti a plynům v objektech výšky do 6 m</t>
  </si>
  <si>
    <t>1250147026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</si>
  <si>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</si>
  <si>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</si>
  <si>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BO2016-20 - SO201 - Opěrná zeď</t>
  </si>
  <si>
    <t>2055894189</t>
  </si>
  <si>
    <t>38*1,5*1,1</t>
  </si>
  <si>
    <t>113539542</t>
  </si>
  <si>
    <t>6*3*1</t>
  </si>
  <si>
    <t>1121060734</t>
  </si>
  <si>
    <t>153811112</t>
  </si>
  <si>
    <t>Osazení kotvy tyčové dl přes 5 m D přes 28 do 32 mm</t>
  </si>
  <si>
    <t>218454408</t>
  </si>
  <si>
    <t>Osazení kotev tyčových bez provedení vrtu, zainjektování a napnutí kotvy při délce přes 5 m a průměru přes 28 do 32 mm</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</si>
  <si>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</si>
  <si>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10*8*1</t>
  </si>
  <si>
    <t>130214340</t>
  </si>
  <si>
    <t>tyč kotevní celozávitová CKT D 30 mm S 670 H</t>
  </si>
  <si>
    <t>1048045454</t>
  </si>
  <si>
    <t>Ocel betonářská a příslušenství kotevní tyče celozávitové kotevní tyče  CKT standardní délky 2, 3, 4, 6 a 12 m značka oceli S 670 H (500/550 MPa) tyč CKT D 30 mm</t>
  </si>
  <si>
    <t>130214530</t>
  </si>
  <si>
    <t>spojník pro CKT D 30 mm S 670 H</t>
  </si>
  <si>
    <t>-14722294</t>
  </si>
  <si>
    <t>Ocel betonářská a příslušenství kotevní tyče celozávitové kotevní tyče  CKT standardní délky 2, 3, 4, 6 a 12 m značka oceli S 670 H (500/550 MPa) spojník pro CKT D 30 mm</t>
  </si>
  <si>
    <t>130214440</t>
  </si>
  <si>
    <t>matice pro CKT D 30 mm S 670 H</t>
  </si>
  <si>
    <t>1806545745</t>
  </si>
  <si>
    <t>Ocel betonářská a příslušenství kotevní tyče celozávitové kotevní tyče  CKT standardní délky 2, 3, 4, 6 a 12 m značka oceli S 670 H (500/550 MPa) matice pro CKT D 30 mm</t>
  </si>
  <si>
    <t>130214210</t>
  </si>
  <si>
    <t>podložka pro CKT 200x200x40 mm</t>
  </si>
  <si>
    <t>1315510717</t>
  </si>
  <si>
    <t>Ocel betonářská a příslušenství kotevní tyče celozávitové kotevní tyče  CKT standardní délky 2, 3, 4, 6 a 12 m značka oceli ST 500 S (500/550 MPa) podložka pro CKT 200x200x40 mm</t>
  </si>
  <si>
    <t>130214211</t>
  </si>
  <si>
    <t>kryt hlavy kotvy</t>
  </si>
  <si>
    <t>-567850745</t>
  </si>
  <si>
    <t>153811197</t>
  </si>
  <si>
    <t>Příplatek ke kotvám tyčovým za antikorozní úpravu trvalých kotev</t>
  </si>
  <si>
    <t>-2067712585</t>
  </si>
  <si>
    <t>Osazení kotev tyčových bez provedení vrtu, zainjektování a napnutí kotvy Příplatek k ceně za antikorozní úpravu trvalých kotev</t>
  </si>
  <si>
    <t>153811211</t>
  </si>
  <si>
    <t>Napnutí kotev tyčových únosnost kotvy do 0,45 MN</t>
  </si>
  <si>
    <t>-1054176953</t>
  </si>
  <si>
    <t>Napnutí tyčových kotev při předepsané únosnosti kotvy do 0,45 MN</t>
  </si>
  <si>
    <t xml:space="preserve">Poznámka k souboru cen:
1. Ceny jsou určeny pro jakoukoliv délku kotev. 2. V cenách jsou započteny i náklady na dopínání kotev při poklesu předpětí. </t>
  </si>
  <si>
    <t>-1497469433</t>
  </si>
  <si>
    <t>-495867988</t>
  </si>
  <si>
    <t>120*0,015 'Přepočtené koeficientem množství</t>
  </si>
  <si>
    <t>182111111</t>
  </si>
  <si>
    <t>Zpevnění svahu jutovou, kokosovou nebo plastovou rohoží do 1:1</t>
  </si>
  <si>
    <t>1572440733</t>
  </si>
  <si>
    <t>Zpevnění svahu jutovou, kokosovou nebo plastovou rohoží na svahu přes 1:2 do 1:1</t>
  </si>
  <si>
    <t xml:space="preserve">Poznámka k souboru cen:
1. Množství jednotek se stanoví v m2 zpevněné plochy svahu před zpevněním. 2. V cenách nejsou započteny náklady na dodání rohože tyto náklady se oceňují ve specifikaci. </t>
  </si>
  <si>
    <t>"svah pod opěrnou zdí"</t>
  </si>
  <si>
    <t>40*3</t>
  </si>
  <si>
    <t>693113150</t>
  </si>
  <si>
    <t>textilie jutařská PETEX 150 g/m2 š 150 cm</t>
  </si>
  <si>
    <t>2140875827</t>
  </si>
  <si>
    <t>Geotextilie geotextilie vytlačované PETEX, podklad pod podlahové krytiny (PVC,koberce), šířka 150 cm 150 g/m2</t>
  </si>
  <si>
    <t>Poznámka k položce:
150 g/m2</t>
  </si>
  <si>
    <t>120*0,67 'Přepočtené koeficientem množství</t>
  </si>
  <si>
    <t>-1417141092</t>
  </si>
  <si>
    <t>-609499647</t>
  </si>
  <si>
    <t>-918182053</t>
  </si>
  <si>
    <t>120*0,1 'Přepočtené koeficientem množství</t>
  </si>
  <si>
    <t>-1018910451</t>
  </si>
  <si>
    <t>"zajištění stěny výkopu"</t>
  </si>
  <si>
    <t>36*1,3*0,3</t>
  </si>
  <si>
    <t>-600192415</t>
  </si>
  <si>
    <t>14,04*1,2 'Přepočtené koeficientem množství</t>
  </si>
  <si>
    <t>-536586555</t>
  </si>
  <si>
    <t>36*1,3*4*0,3*0,000617</t>
  </si>
  <si>
    <t>1832923654</t>
  </si>
  <si>
    <t>36*1,3*2*1,25*0,00444</t>
  </si>
  <si>
    <t>1755345430</t>
  </si>
  <si>
    <t>-1970054241</t>
  </si>
  <si>
    <t>224312114</t>
  </si>
  <si>
    <t>Vrty maloprofilové D do 156 mm úklon přes 45° hl do 25 m hor. III a IV</t>
  </si>
  <si>
    <t>-1891044511</t>
  </si>
  <si>
    <t>Maloprofilové vrty průběžným sacím vrtáním průměru přes 93 do 156 mm úklonu přes 45 st. v hl 0 až 25 m v hornině tř. III a IV</t>
  </si>
  <si>
    <t>"vrty pro kotvy"</t>
  </si>
  <si>
    <t>10*7,5</t>
  </si>
  <si>
    <t>-1900012794</t>
  </si>
  <si>
    <t>"kotevní výztuž dříku"</t>
  </si>
  <si>
    <t>2*3*4*6</t>
  </si>
  <si>
    <t>281602111</t>
  </si>
  <si>
    <t>Injektování povrchové nízkotlaké s dvojitým obturátorem mikropilot a kotev tlakem do 0,6 MPa</t>
  </si>
  <si>
    <t>hod</t>
  </si>
  <si>
    <t>1965866753</t>
  </si>
  <si>
    <t>Injektování povrchové s dvojitým obturátorem mikropilot nebo kotev tlakem do 0,60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</si>
  <si>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</si>
  <si>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"60 min/kotva"</t>
  </si>
  <si>
    <t>10*1</t>
  </si>
  <si>
    <t>585221530</t>
  </si>
  <si>
    <t>cement struskoportlandskýCEM II/B-M (S-LL) 32.5R bal. 25 kg PL</t>
  </si>
  <si>
    <t>-117435772</t>
  </si>
  <si>
    <t>Poznámka k položce:
portlandský směsný cement</t>
  </si>
  <si>
    <t>"1m3=1000l=1000kg cementu"</t>
  </si>
  <si>
    <t>10*7,5*0,02*1,25/1*1</t>
  </si>
  <si>
    <t>282602112</t>
  </si>
  <si>
    <t>Injektování povrchové vysokotlaké s dvojitým obturátorem mikropilot a kotev tlakem do 2 MPa</t>
  </si>
  <si>
    <t>-134039495</t>
  </si>
  <si>
    <t>Injektování povrchové s dvojitým obturátorem mikropilot nebo kotev tlakem přes 0,60 do 2,0 Mpa</t>
  </si>
  <si>
    <t>"2x 30 min/1m kořene kotvy"</t>
  </si>
  <si>
    <t>10*2*3*0,5</t>
  </si>
  <si>
    <t>-1753086514</t>
  </si>
  <si>
    <t>"100l (100kg cementu) na 1m/kořene"</t>
  </si>
  <si>
    <t>10*3*0,1</t>
  </si>
  <si>
    <t>154379620</t>
  </si>
  <si>
    <t>"dřík opěrné zdi"</t>
  </si>
  <si>
    <t>36*1,2*0,6*1,1</t>
  </si>
  <si>
    <t>-329294641</t>
  </si>
  <si>
    <t>36*1,2</t>
  </si>
  <si>
    <t>1640924661</t>
  </si>
  <si>
    <t>501023930</t>
  </si>
  <si>
    <t>"dřík opěrné zdi - 120 kg/m3"</t>
  </si>
  <si>
    <t>36*0,6*1,2*0,12</t>
  </si>
  <si>
    <t>-1635186862</t>
  </si>
  <si>
    <t>36*0,8</t>
  </si>
  <si>
    <t>931992121</t>
  </si>
  <si>
    <t>Výplň dilatačních spár z extrudovaného polystyrénu tl 20 mm</t>
  </si>
  <si>
    <t>1405044978</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</si>
  <si>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</si>
  <si>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</si>
  <si>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"spáry dříku"</t>
  </si>
  <si>
    <t>5*1,2*0,6</t>
  </si>
  <si>
    <t>931994142</t>
  </si>
  <si>
    <t>Těsnění dilatační spáry betonové konstrukce polyuretanovým tmelem do pl 4,0 cm2</t>
  </si>
  <si>
    <t>1597572252</t>
  </si>
  <si>
    <t>Těsnění spáry betonové konstrukce pásy, profily, tmely tmelem polyuretanovým spáry dilatační do 4,0 cm2</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</si>
  <si>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</si>
  <si>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5*(1,2+0,15)</t>
  </si>
  <si>
    <t>-525052459</t>
  </si>
  <si>
    <t>36/1,6*1*0,15</t>
  </si>
  <si>
    <t>526599988</t>
  </si>
  <si>
    <t>36*0,8*0,1</t>
  </si>
  <si>
    <t>1555204932</t>
  </si>
  <si>
    <t>1175168293</t>
  </si>
  <si>
    <t>36*(1,2+0,15)</t>
  </si>
  <si>
    <t>998004011</t>
  </si>
  <si>
    <t>Přesun hmot pro injektování, kotvy a mikropiloty</t>
  </si>
  <si>
    <t>-1698585038</t>
  </si>
  <si>
    <t>Přesun hmot pro injektování, mikropiloty nebo kotvy</t>
  </si>
  <si>
    <t xml:space="preserve">Poznámka k souboru cen:
1. Přesunu hmot lze použít bez omezení největší dopravní vzdálenosti. 2. Ceny přesunu hmot - 1011 jsou určeny i pro výplně z kameniva. </t>
  </si>
  <si>
    <t>BO2016-90 - SO901 - DIO</t>
  </si>
  <si>
    <t>91138182R</t>
  </si>
  <si>
    <t>Montáž a demontáž dočasného silničního betonového svodidla výšky 0,5 m</t>
  </si>
  <si>
    <t>-1648985411</t>
  </si>
  <si>
    <t>2*8</t>
  </si>
  <si>
    <t>913331215R</t>
  </si>
  <si>
    <t>Příplatek k dočasnému silničnímu bet. svodidlu za první a ZKD den použití</t>
  </si>
  <si>
    <t>199327187</t>
  </si>
  <si>
    <t>16*30</t>
  </si>
  <si>
    <t>913111111</t>
  </si>
  <si>
    <t>Montáž a demontáž plastového podstavce dočasné dopravní značky</t>
  </si>
  <si>
    <t>-2121695463</t>
  </si>
  <si>
    <t>Montáž a demontáž dočasných dopravních značek zařízení pro upevnění samostatných značek podstavce plastového</t>
  </si>
  <si>
    <t xml:space="preserve">Poznámka k souboru cen:
1. V cenách jsou započteny náklady na montáž i demontáž dočasné značky, nebo podstavce. </t>
  </si>
  <si>
    <t>1188262895</t>
  </si>
  <si>
    <t>913111112</t>
  </si>
  <si>
    <t>Montáž a demontáž sloupku délky do 2 m dočasné dopravní značky</t>
  </si>
  <si>
    <t>2122945636</t>
  </si>
  <si>
    <t>Montáž a demontáž dočasných dopravních značek zařízení pro upevnění samostatných značek sloupku délky do 2 m</t>
  </si>
  <si>
    <t>2*5</t>
  </si>
  <si>
    <t>913111115</t>
  </si>
  <si>
    <t>Montáž a demontáž dočasné dopravní značky samostatné základní</t>
  </si>
  <si>
    <t>1548690974</t>
  </si>
  <si>
    <t>Montáž a demontáž dočasných dopravních značek samostatných značek základních</t>
  </si>
  <si>
    <t>2*8+1+2</t>
  </si>
  <si>
    <t>913111211</t>
  </si>
  <si>
    <t>Příplatek k dočasnému podstavci plastovému za první a ZKD den použití</t>
  </si>
  <si>
    <t>-346206749</t>
  </si>
  <si>
    <t>Montáž a demontáž dočasných dopravních značek Příplatek za první a každý další den použití dočasných dopravních značek k ceně 11-1111</t>
  </si>
  <si>
    <t>(30+10)*60</t>
  </si>
  <si>
    <t>913111212</t>
  </si>
  <si>
    <t>Příplatek k dočasnému sloupku délky do 2 m za první a ZKD den použití</t>
  </si>
  <si>
    <t>2119130295</t>
  </si>
  <si>
    <t>Montáž a demontáž dočasných dopravních značek Příplatek za první a každý další den použití dočasných dopravních značek k ceně 11-1112</t>
  </si>
  <si>
    <t>10*60</t>
  </si>
  <si>
    <t>913111215</t>
  </si>
  <si>
    <t>Příplatek k dočasné dopravní značce samostatné základní za první a ZKD den použití</t>
  </si>
  <si>
    <t>-72404946</t>
  </si>
  <si>
    <t>Montáž a demontáž dočasných dopravních značek Příplatek za první a každý další den použití dočasných dopravních značek k ceně 11-1115</t>
  </si>
  <si>
    <t>19*60</t>
  </si>
  <si>
    <t>913221111</t>
  </si>
  <si>
    <t>Montáž a demontáž dočasné dopravní zábrany Z2 světelné šířky 1,5 m se 3 světly</t>
  </si>
  <si>
    <t>-52027888</t>
  </si>
  <si>
    <t>Montáž a demontáž dočasných dopravních zábran Z2 světelných včetně zásobníku na akumulátor, šířky 1,5 m, 3 světla</t>
  </si>
  <si>
    <t xml:space="preserve">Poznámka k souboru cen:
1. V cenách jsou započteny náklady na montáž i demontáž dočasné zábrany. </t>
  </si>
  <si>
    <t>913221211</t>
  </si>
  <si>
    <t>Příplatek k dočasné dopravní zábraně Z2 světelné šířky 1,5m se 3 světly za první a ZKD den použití</t>
  </si>
  <si>
    <t>1567026552</t>
  </si>
  <si>
    <t>Montáž a demontáž dočasných dopravních zábran Z2 Příplatek za první a každý další den použití dočasných dopravních zábran Z2 k ceně 22-1111</t>
  </si>
  <si>
    <t>1*60</t>
  </si>
  <si>
    <t>913321111</t>
  </si>
  <si>
    <t>Montáž a demontáž dočasné dopravní směrové desky základní Z4</t>
  </si>
  <si>
    <t>-1980376911</t>
  </si>
  <si>
    <t>Montáž a demontáž dočasných dopravních vodících zařízení směrové desky Z4 základní</t>
  </si>
  <si>
    <t xml:space="preserve">Poznámka k souboru cen:
1. V cenách jsou započteny náklady na montáž i demontáž dočasného vodícího zařízení. </t>
  </si>
  <si>
    <t>913321115</t>
  </si>
  <si>
    <t>Montáž a demontáž dočasné soupravy směrových desek Z4 s výstražným světlem 3 desky</t>
  </si>
  <si>
    <t>1189745674</t>
  </si>
  <si>
    <t>Montáž a demontáž dočasných dopravních vodících zařízení soupravy směrových desek Z4 s výstražným světlem 3 desky</t>
  </si>
  <si>
    <t>913321211</t>
  </si>
  <si>
    <t>Příplatek k dočasné směrové desce základní Z4 za první a ZKD den použití</t>
  </si>
  <si>
    <t>891693282</t>
  </si>
  <si>
    <t>Montáž a demontáž dočasných dopravních vodících zařízení Příplatek za první a každý další den použití dočasných dopravních vodících zařízení k ceně 32-1111</t>
  </si>
  <si>
    <t>30*60</t>
  </si>
  <si>
    <t>913321215</t>
  </si>
  <si>
    <t>Příplatek k dočasné soupravě směrových desek Z4 s výstražným světlem 3 desky za 1. a ZKD den použití</t>
  </si>
  <si>
    <t>-1013759158</t>
  </si>
  <si>
    <t>Montáž a demontáž dočasných dopravních vodících zařízení Příplatek za první a každý další den použití dočasných dopravních vodících zařízení k ceně 32-1115</t>
  </si>
  <si>
    <t>913411111</t>
  </si>
  <si>
    <t>Montáž a demontáž mobilní semaforové soupravy se 2 semafory</t>
  </si>
  <si>
    <t>682685715</t>
  </si>
  <si>
    <t>Montáž a demontáž mobilní semaforové soupravy 2 semafory</t>
  </si>
  <si>
    <t xml:space="preserve">Poznámka k souboru cen:
1. V cenách jsou započteny náklady na montáž i demontáž dočasné semaforové soupravy. </t>
  </si>
  <si>
    <t>913411211</t>
  </si>
  <si>
    <t>Příplatek k dočasné mobilní semaforové soupravě se 2 semafory za první a ZKD den použití</t>
  </si>
  <si>
    <t>-1994721724</t>
  </si>
  <si>
    <t>Montáž a demontáž mobilní semaforové soupravy Příplatek za první a každý další den použití mobilní semaforové soupravy k ceně 41-1111</t>
  </si>
  <si>
    <t>913911112</t>
  </si>
  <si>
    <t>Montáž a demontáž akumulátoru dočasného dopravního značení olověného 12 V/55 Ah</t>
  </si>
  <si>
    <t>1659556656</t>
  </si>
  <si>
    <t>Montáž a demontáž akumulátorů a zásobníků dočasného dopravního značení akumulátoru olověného 12V/55 Ah</t>
  </si>
  <si>
    <t xml:space="preserve">Poznámka k souboru cen:
1. V cenách jsou započteny náklady na montáž i demontáž dočasného akumulátoru a zásobníku. </t>
  </si>
  <si>
    <t>913911122</t>
  </si>
  <si>
    <t>Montáž a demontáž dočasného zásobníku ocelového na akumulátor a řídící jednotku</t>
  </si>
  <si>
    <t>-1798207994</t>
  </si>
  <si>
    <t>Montáž a demontáž akumulátorů a zásobníků dočasného dopravního značení zásobníku na akumulátor a řídící jednotku ocelového</t>
  </si>
  <si>
    <t>913911212</t>
  </si>
  <si>
    <t>Příplatek k dočasnému akumulátor 12V/55 Ah za první a ZKD den použití</t>
  </si>
  <si>
    <t>-1557323530</t>
  </si>
  <si>
    <t>Montáž a demontáž akumulátorů a zásobníků dočasného dopravního značení Příplatek za první a každý další den použití akumulátorů a zásobníků dočasného dopravního značení k ceně 91-1112</t>
  </si>
  <si>
    <t>913911222</t>
  </si>
  <si>
    <t>Příplatek k dočasnému ocelovému zásobníku na akumulátor za první a ZKD den použití</t>
  </si>
  <si>
    <t>327264958</t>
  </si>
  <si>
    <t>Montáž a demontáž akumulátorů a zásobníků dočasného dopravního značení Příplatek za první a každý další den použití akumulátorů a zásobníků dočasného dopravního značení k ceně 91-1122</t>
  </si>
  <si>
    <t>91512111R</t>
  </si>
  <si>
    <t>Dočasné vodorovné značení V5 bude provedeno žlutou nalepovací páskou (po dokončení stavby odstranit)</t>
  </si>
  <si>
    <t>-402131333</t>
  </si>
  <si>
    <t>Vodorovné dopravní značení stříkané barvou vodící čára bílá šířky 250 mm základní</t>
  </si>
  <si>
    <t xml:space="preserve">2,5*2*2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</si>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</sst>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pplyAlignment="0">
      <protection locked="0"/>
    </xf>
    <xf numFmtId="0" fontId="7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72">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0" fillId="33" borderId="0" xfId="0" applyFont="1" applyFill="1" applyAlignment="1">
      <alignment/>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0"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90"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0"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5"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6" fillId="0" borderId="0" xfId="0" applyFont="1" applyAlignment="1">
      <alignment horizontal="left"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0"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0" fillId="0" borderId="0" xfId="0" applyNumberFormat="1" applyFont="1" applyAlignment="1">
      <alignmen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84" fillId="0" borderId="13"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5" fillId="0" borderId="13" xfId="0" applyFont="1" applyBorder="1" applyAlignment="1">
      <alignment vertical="center"/>
    </xf>
    <xf numFmtId="0" fontId="99"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5" fillId="0" borderId="31" xfId="0" applyFont="1" applyBorder="1" applyAlignment="1">
      <alignment vertical="center"/>
    </xf>
    <xf numFmtId="0" fontId="85" fillId="0" borderId="32" xfId="0" applyFont="1" applyBorder="1" applyAlignment="1">
      <alignment vertical="center"/>
    </xf>
    <xf numFmtId="0" fontId="85" fillId="0" borderId="33" xfId="0" applyFont="1" applyBorder="1" applyAlignment="1">
      <alignment vertical="center"/>
    </xf>
    <xf numFmtId="0" fontId="0" fillId="0" borderId="0" xfId="0" applyFont="1" applyAlignment="1">
      <alignment/>
    </xf>
    <xf numFmtId="0" fontId="100" fillId="0" borderId="0" xfId="0" applyFont="1" applyAlignment="1">
      <alignment vertical="center" wrapText="1"/>
    </xf>
    <xf numFmtId="0" fontId="100" fillId="0" borderId="0" xfId="0" applyFont="1" applyBorder="1" applyAlignment="1">
      <alignment vertical="center" wrapText="1"/>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13" fillId="0" borderId="0" xfId="0" applyFont="1" applyBorder="1" applyAlignment="1">
      <alignment horizontal="left" vertical="center" wrapText="1"/>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64" fillId="33" borderId="0" xfId="36" applyFill="1" applyAlignment="1">
      <alignment/>
    </xf>
    <xf numFmtId="0" fontId="102" fillId="0" borderId="0" xfId="36" applyFont="1" applyAlignment="1">
      <alignment horizontal="center" vertical="center"/>
    </xf>
    <xf numFmtId="0" fontId="103" fillId="33" borderId="0" xfId="0" applyFont="1" applyFill="1" applyAlignment="1">
      <alignment horizontal="left" vertical="center"/>
    </xf>
    <xf numFmtId="0" fontId="14" fillId="33" borderId="0" xfId="0" applyFont="1" applyFill="1" applyAlignment="1">
      <alignment vertical="center"/>
    </xf>
    <xf numFmtId="0" fontId="104" fillId="33" borderId="0" xfId="36" applyFont="1" applyFill="1" applyAlignment="1">
      <alignment vertical="center"/>
    </xf>
    <xf numFmtId="0" fontId="87"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103" fillId="33" borderId="0" xfId="0" applyFont="1" applyFill="1" applyAlignment="1" applyProtection="1">
      <alignment horizontal="left" vertical="center"/>
      <protection/>
    </xf>
    <xf numFmtId="0" fontId="104" fillId="33" borderId="0" xfId="36" applyFont="1" applyFill="1" applyAlignment="1" applyProtection="1">
      <alignment vertical="center"/>
      <protection/>
    </xf>
    <xf numFmtId="0" fontId="14"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vertical="center" wrapText="1"/>
      <protection locked="0"/>
    </xf>
    <xf numFmtId="0" fontId="0" fillId="0" borderId="42" xfId="47" applyFont="1" applyBorder="1" applyAlignment="1">
      <alignment vertical="center" wrapText="1"/>
      <protection locked="0"/>
    </xf>
    <xf numFmtId="0" fontId="14" fillId="0" borderId="43"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3" xfId="47" applyFont="1" applyBorder="1" applyAlignment="1">
      <alignment horizontal="left" vertical="center"/>
      <protection locked="0"/>
    </xf>
    <xf numFmtId="0" fontId="11" fillId="0" borderId="43" xfId="47" applyFont="1" applyBorder="1" applyAlignment="1">
      <alignment horizontal="center" vertical="center"/>
      <protection locked="0"/>
    </xf>
    <xf numFmtId="0" fontId="6" fillId="0" borderId="43"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2" xfId="47" applyFont="1" applyBorder="1" applyAlignment="1">
      <alignment horizontal="left" vertical="center"/>
      <protection locked="0"/>
    </xf>
    <xf numFmtId="0" fontId="14" fillId="0" borderId="43"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14"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3"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2" xfId="47" applyFont="1" applyBorder="1" applyAlignment="1">
      <alignment horizontal="left" vertical="center" wrapText="1"/>
      <protection locked="0"/>
    </xf>
    <xf numFmtId="0" fontId="4" fillId="0" borderId="43"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3" xfId="47" applyFont="1" applyBorder="1" applyAlignment="1">
      <alignment vertical="center"/>
      <protection locked="0"/>
    </xf>
    <xf numFmtId="0" fontId="11" fillId="0" borderId="43"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3"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3" xfId="47" applyFont="1" applyBorder="1" applyAlignment="1">
      <alignment horizontal="left"/>
      <protection locked="0"/>
    </xf>
    <xf numFmtId="0" fontId="6" fillId="0" borderId="43" xfId="47" applyFont="1" applyBorder="1" applyAlignment="1">
      <alignment/>
      <protection locked="0"/>
    </xf>
    <xf numFmtId="0" fontId="0" fillId="0" borderId="40" xfId="47" applyFont="1" applyBorder="1" applyAlignment="1">
      <alignmen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2" xfId="47" applyFont="1" applyBorder="1" applyAlignment="1">
      <alignment vertical="top"/>
      <protection locked="0"/>
    </xf>
    <xf numFmtId="0" fontId="0" fillId="0" borderId="43" xfId="47" applyFont="1" applyBorder="1" applyAlignment="1">
      <alignment vertical="top"/>
      <protection locked="0"/>
    </xf>
    <xf numFmtId="0" fontId="0" fillId="0" borderId="44" xfId="47" applyFont="1" applyBorder="1" applyAlignment="1">
      <alignment vertical="top"/>
      <protection locked="0"/>
    </xf>
    <xf numFmtId="0" fontId="0" fillId="0" borderId="0" xfId="0" applyFont="1" applyAlignment="1">
      <alignment/>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4" fontId="91" fillId="0" borderId="0" xfId="0" applyNumberFormat="1" applyFont="1" applyAlignment="1">
      <alignment horizontal="right" vertical="center"/>
    </xf>
    <xf numFmtId="4" fontId="91" fillId="0" borderId="0" xfId="0" applyNumberFormat="1" applyFont="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92"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5" fillId="0" borderId="0" xfId="0" applyNumberFormat="1" applyFont="1" applyBorder="1" applyAlignment="1">
      <alignment vertical="center"/>
    </xf>
    <xf numFmtId="0" fontId="105" fillId="0" borderId="0" xfId="0" applyFont="1" applyAlignment="1">
      <alignment horizontal="left" vertical="top" wrapText="1"/>
    </xf>
    <xf numFmtId="0" fontId="80"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80" fillId="0" borderId="0" xfId="0" applyFont="1" applyBorder="1" applyAlignment="1">
      <alignment horizontal="right" vertical="center"/>
    </xf>
    <xf numFmtId="0" fontId="104" fillId="33" borderId="0" xfId="36" applyFont="1" applyFill="1" applyAlignment="1">
      <alignment vertical="center"/>
    </xf>
    <xf numFmtId="0" fontId="90"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0" fillId="0" borderId="0" xfId="0" applyFont="1" applyAlignment="1">
      <alignment horizontal="left" vertical="center" wrapText="1"/>
    </xf>
    <xf numFmtId="0" fontId="4" fillId="0" borderId="0" xfId="47" applyFont="1" applyBorder="1" applyAlignment="1">
      <alignment horizontal="left" vertical="top"/>
      <protection locked="0"/>
    </xf>
    <xf numFmtId="0" fontId="4" fillId="0" borderId="0" xfId="47" applyFont="1" applyBorder="1" applyAlignment="1">
      <alignment horizontal="left" vertical="center"/>
      <protection locked="0"/>
    </xf>
    <xf numFmtId="0" fontId="7" fillId="0" borderId="0" xfId="47" applyFont="1" applyBorder="1" applyAlignment="1">
      <alignment horizontal="center" vertical="center" wrapText="1"/>
      <protection locked="0"/>
    </xf>
    <xf numFmtId="0" fontId="11" fillId="0" borderId="43" xfId="47" applyFont="1" applyBorder="1" applyAlignment="1">
      <alignment horizontal="left"/>
      <protection locked="0"/>
    </xf>
    <xf numFmtId="0" fontId="4" fillId="0" borderId="0" xfId="47" applyFont="1" applyBorder="1" applyAlignment="1">
      <alignment horizontal="left" vertical="center" wrapText="1"/>
      <protection locked="0"/>
    </xf>
    <xf numFmtId="0" fontId="7" fillId="0" borderId="0" xfId="47" applyFont="1" applyBorder="1" applyAlignment="1">
      <alignment horizontal="center" vertical="center"/>
      <protection locked="0"/>
    </xf>
    <xf numFmtId="49" fontId="4" fillId="0" borderId="0" xfId="47" applyNumberFormat="1" applyFont="1" applyBorder="1" applyAlignment="1">
      <alignment horizontal="left" vertical="center" wrapText="1"/>
      <protection locked="0"/>
    </xf>
    <xf numFmtId="0" fontId="11"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D544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D155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B8AC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5081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6B07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D5449.tmp" descr="C:\KROSplusData\System\Temp\radD5449.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D1555.tmp" descr="C:\KROSplusData\System\Temp\radD1555.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B8AC8.tmp" descr="C:\KROSplusData\System\Temp\radB8AC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50818.tmp" descr="C:\KROSplusData\System\Temp\rad5081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B078.tmp" descr="C:\KROSplusData\System\Temp\rad6B07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zoomScalePageLayoutView="0" workbookViewId="0" topLeftCell="A1">
      <pane ySplit="1" topLeftCell="A36"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36" t="s">
        <v>0</v>
      </c>
      <c r="B1" s="237"/>
      <c r="C1" s="237"/>
      <c r="D1" s="238" t="s">
        <v>1</v>
      </c>
      <c r="E1" s="237"/>
      <c r="F1" s="237"/>
      <c r="G1" s="237"/>
      <c r="H1" s="237"/>
      <c r="I1" s="237"/>
      <c r="J1" s="237"/>
      <c r="K1" s="239" t="s">
        <v>1404</v>
      </c>
      <c r="L1" s="239"/>
      <c r="M1" s="239"/>
      <c r="N1" s="239"/>
      <c r="O1" s="239"/>
      <c r="P1" s="239"/>
      <c r="Q1" s="239"/>
      <c r="R1" s="239"/>
      <c r="S1" s="239"/>
      <c r="T1" s="237"/>
      <c r="U1" s="237"/>
      <c r="V1" s="237"/>
      <c r="W1" s="239" t="s">
        <v>1405</v>
      </c>
      <c r="X1" s="239"/>
      <c r="Y1" s="239"/>
      <c r="Z1" s="239"/>
      <c r="AA1" s="239"/>
      <c r="AB1" s="239"/>
      <c r="AC1" s="239"/>
      <c r="AD1" s="239"/>
      <c r="AE1" s="239"/>
      <c r="AF1" s="239"/>
      <c r="AG1" s="239"/>
      <c r="AH1" s="239"/>
      <c r="AI1" s="231"/>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323"/>
      <c r="AS2" s="323"/>
      <c r="AT2" s="323"/>
      <c r="AU2" s="323"/>
      <c r="AV2" s="323"/>
      <c r="AW2" s="323"/>
      <c r="AX2" s="323"/>
      <c r="AY2" s="323"/>
      <c r="AZ2" s="323"/>
      <c r="BA2" s="323"/>
      <c r="BB2" s="323"/>
      <c r="BC2" s="323"/>
      <c r="BD2" s="323"/>
      <c r="BE2" s="323"/>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351" t="s">
        <v>14</v>
      </c>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22"/>
      <c r="AQ5" s="24"/>
      <c r="BE5" s="349" t="s">
        <v>15</v>
      </c>
      <c r="BS5" s="17" t="s">
        <v>6</v>
      </c>
    </row>
    <row r="6" spans="2:71" ht="36.75" customHeight="1">
      <c r="B6" s="21"/>
      <c r="C6" s="22"/>
      <c r="D6" s="29" t="s">
        <v>16</v>
      </c>
      <c r="E6" s="22"/>
      <c r="F6" s="22"/>
      <c r="G6" s="22"/>
      <c r="H6" s="22"/>
      <c r="I6" s="22"/>
      <c r="J6" s="22"/>
      <c r="K6" s="353" t="s">
        <v>17</v>
      </c>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22"/>
      <c r="AQ6" s="24"/>
      <c r="BE6" s="323"/>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323"/>
      <c r="BS7" s="17" t="s">
        <v>22</v>
      </c>
    </row>
    <row r="8" spans="2:71" ht="14.2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323"/>
      <c r="BS8" s="17" t="s">
        <v>27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23"/>
      <c r="BS9" s="17" t="s">
        <v>28</v>
      </c>
    </row>
    <row r="10" spans="2:71" ht="14.2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323"/>
      <c r="BS10" s="17" t="s">
        <v>18</v>
      </c>
    </row>
    <row r="11" spans="2:71" ht="18"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323"/>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23"/>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323"/>
      <c r="BS13" s="17" t="s">
        <v>18</v>
      </c>
    </row>
    <row r="14" spans="2:71" ht="15">
      <c r="B14" s="21"/>
      <c r="C14" s="22"/>
      <c r="D14" s="22"/>
      <c r="E14" s="354" t="s">
        <v>34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0" t="s">
        <v>32</v>
      </c>
      <c r="AL14" s="22"/>
      <c r="AM14" s="22"/>
      <c r="AN14" s="32" t="s">
        <v>34</v>
      </c>
      <c r="AO14" s="22"/>
      <c r="AP14" s="22"/>
      <c r="AQ14" s="24"/>
      <c r="BE14" s="323"/>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23"/>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323"/>
      <c r="BS16" s="17" t="s">
        <v>4</v>
      </c>
    </row>
    <row r="17" spans="2:71" ht="18" customHeight="1">
      <c r="B17" s="21"/>
      <c r="C17" s="22"/>
      <c r="D17" s="22"/>
      <c r="E17" s="28"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323"/>
      <c r="BS17" s="17" t="s">
        <v>37</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23"/>
      <c r="BS18" s="17" t="s">
        <v>6</v>
      </c>
    </row>
    <row r="19" spans="2:71" ht="14.25" customHeight="1">
      <c r="B19" s="21"/>
      <c r="C19" s="22"/>
      <c r="D19" s="30"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23"/>
      <c r="BS19" s="17" t="s">
        <v>6</v>
      </c>
    </row>
    <row r="20" spans="2:71" ht="22.5" customHeight="1">
      <c r="B20" s="21"/>
      <c r="C20" s="22"/>
      <c r="D20" s="22"/>
      <c r="E20" s="355" t="s">
        <v>20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2"/>
      <c r="AP20" s="22"/>
      <c r="AQ20" s="24"/>
      <c r="BE20" s="323"/>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23"/>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23"/>
    </row>
    <row r="23" spans="2:57" s="1" customFormat="1" ht="25.5"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56">
        <f>ROUND(AG51,2)</f>
        <v>0</v>
      </c>
      <c r="AL23" s="357"/>
      <c r="AM23" s="357"/>
      <c r="AN23" s="357"/>
      <c r="AO23" s="357"/>
      <c r="AP23" s="35"/>
      <c r="AQ23" s="38"/>
      <c r="BE23" s="340"/>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40"/>
    </row>
    <row r="25" spans="2:57" s="1" customFormat="1" ht="13.5">
      <c r="B25" s="34"/>
      <c r="C25" s="35"/>
      <c r="D25" s="35"/>
      <c r="E25" s="35"/>
      <c r="F25" s="35"/>
      <c r="G25" s="35"/>
      <c r="H25" s="35"/>
      <c r="I25" s="35"/>
      <c r="J25" s="35"/>
      <c r="K25" s="35"/>
      <c r="L25" s="358" t="s">
        <v>40</v>
      </c>
      <c r="M25" s="345"/>
      <c r="N25" s="345"/>
      <c r="O25" s="345"/>
      <c r="P25" s="35"/>
      <c r="Q25" s="35"/>
      <c r="R25" s="35"/>
      <c r="S25" s="35"/>
      <c r="T25" s="35"/>
      <c r="U25" s="35"/>
      <c r="V25" s="35"/>
      <c r="W25" s="358" t="s">
        <v>41</v>
      </c>
      <c r="X25" s="345"/>
      <c r="Y25" s="345"/>
      <c r="Z25" s="345"/>
      <c r="AA25" s="345"/>
      <c r="AB25" s="345"/>
      <c r="AC25" s="345"/>
      <c r="AD25" s="345"/>
      <c r="AE25" s="345"/>
      <c r="AF25" s="35"/>
      <c r="AG25" s="35"/>
      <c r="AH25" s="35"/>
      <c r="AI25" s="35"/>
      <c r="AJ25" s="35"/>
      <c r="AK25" s="358" t="s">
        <v>42</v>
      </c>
      <c r="AL25" s="345"/>
      <c r="AM25" s="345"/>
      <c r="AN25" s="345"/>
      <c r="AO25" s="345"/>
      <c r="AP25" s="35"/>
      <c r="AQ25" s="38"/>
      <c r="BE25" s="340"/>
    </row>
    <row r="26" spans="2:57" s="2" customFormat="1" ht="14.25" customHeight="1">
      <c r="B26" s="40"/>
      <c r="C26" s="41"/>
      <c r="D26" s="42" t="s">
        <v>43</v>
      </c>
      <c r="E26" s="41"/>
      <c r="F26" s="42" t="s">
        <v>44</v>
      </c>
      <c r="G26" s="41"/>
      <c r="H26" s="41"/>
      <c r="I26" s="41"/>
      <c r="J26" s="41"/>
      <c r="K26" s="41"/>
      <c r="L26" s="346">
        <v>0.21</v>
      </c>
      <c r="M26" s="347"/>
      <c r="N26" s="347"/>
      <c r="O26" s="347"/>
      <c r="P26" s="41"/>
      <c r="Q26" s="41"/>
      <c r="R26" s="41"/>
      <c r="S26" s="41"/>
      <c r="T26" s="41"/>
      <c r="U26" s="41"/>
      <c r="V26" s="41"/>
      <c r="W26" s="348">
        <f>ROUND(AZ51,2)</f>
        <v>0</v>
      </c>
      <c r="X26" s="347"/>
      <c r="Y26" s="347"/>
      <c r="Z26" s="347"/>
      <c r="AA26" s="347"/>
      <c r="AB26" s="347"/>
      <c r="AC26" s="347"/>
      <c r="AD26" s="347"/>
      <c r="AE26" s="347"/>
      <c r="AF26" s="41"/>
      <c r="AG26" s="41"/>
      <c r="AH26" s="41"/>
      <c r="AI26" s="41"/>
      <c r="AJ26" s="41"/>
      <c r="AK26" s="348">
        <f>ROUND(AV51,2)</f>
        <v>0</v>
      </c>
      <c r="AL26" s="347"/>
      <c r="AM26" s="347"/>
      <c r="AN26" s="347"/>
      <c r="AO26" s="347"/>
      <c r="AP26" s="41"/>
      <c r="AQ26" s="43"/>
      <c r="BE26" s="350"/>
    </row>
    <row r="27" spans="2:57" s="2" customFormat="1" ht="14.25" customHeight="1">
      <c r="B27" s="40"/>
      <c r="C27" s="41"/>
      <c r="D27" s="41"/>
      <c r="E27" s="41"/>
      <c r="F27" s="42" t="s">
        <v>45</v>
      </c>
      <c r="G27" s="41"/>
      <c r="H27" s="41"/>
      <c r="I27" s="41"/>
      <c r="J27" s="41"/>
      <c r="K27" s="41"/>
      <c r="L27" s="346">
        <v>0.15</v>
      </c>
      <c r="M27" s="347"/>
      <c r="N27" s="347"/>
      <c r="O27" s="347"/>
      <c r="P27" s="41"/>
      <c r="Q27" s="41"/>
      <c r="R27" s="41"/>
      <c r="S27" s="41"/>
      <c r="T27" s="41"/>
      <c r="U27" s="41"/>
      <c r="V27" s="41"/>
      <c r="W27" s="348">
        <f>ROUND(BA51,2)</f>
        <v>0</v>
      </c>
      <c r="X27" s="347"/>
      <c r="Y27" s="347"/>
      <c r="Z27" s="347"/>
      <c r="AA27" s="347"/>
      <c r="AB27" s="347"/>
      <c r="AC27" s="347"/>
      <c r="AD27" s="347"/>
      <c r="AE27" s="347"/>
      <c r="AF27" s="41"/>
      <c r="AG27" s="41"/>
      <c r="AH27" s="41"/>
      <c r="AI27" s="41"/>
      <c r="AJ27" s="41"/>
      <c r="AK27" s="348">
        <f>ROUND(AW51,2)</f>
        <v>0</v>
      </c>
      <c r="AL27" s="347"/>
      <c r="AM27" s="347"/>
      <c r="AN27" s="347"/>
      <c r="AO27" s="347"/>
      <c r="AP27" s="41"/>
      <c r="AQ27" s="43"/>
      <c r="BE27" s="350"/>
    </row>
    <row r="28" spans="2:57" s="2" customFormat="1" ht="14.25" customHeight="1" hidden="1">
      <c r="B28" s="40"/>
      <c r="C28" s="41"/>
      <c r="D28" s="41"/>
      <c r="E28" s="41"/>
      <c r="F28" s="42" t="s">
        <v>46</v>
      </c>
      <c r="G28" s="41"/>
      <c r="H28" s="41"/>
      <c r="I28" s="41"/>
      <c r="J28" s="41"/>
      <c r="K28" s="41"/>
      <c r="L28" s="346">
        <v>0.21</v>
      </c>
      <c r="M28" s="347"/>
      <c r="N28" s="347"/>
      <c r="O28" s="347"/>
      <c r="P28" s="41"/>
      <c r="Q28" s="41"/>
      <c r="R28" s="41"/>
      <c r="S28" s="41"/>
      <c r="T28" s="41"/>
      <c r="U28" s="41"/>
      <c r="V28" s="41"/>
      <c r="W28" s="348">
        <f>ROUND(BB51,2)</f>
        <v>0</v>
      </c>
      <c r="X28" s="347"/>
      <c r="Y28" s="347"/>
      <c r="Z28" s="347"/>
      <c r="AA28" s="347"/>
      <c r="AB28" s="347"/>
      <c r="AC28" s="347"/>
      <c r="AD28" s="347"/>
      <c r="AE28" s="347"/>
      <c r="AF28" s="41"/>
      <c r="AG28" s="41"/>
      <c r="AH28" s="41"/>
      <c r="AI28" s="41"/>
      <c r="AJ28" s="41"/>
      <c r="AK28" s="348">
        <v>0</v>
      </c>
      <c r="AL28" s="347"/>
      <c r="AM28" s="347"/>
      <c r="AN28" s="347"/>
      <c r="AO28" s="347"/>
      <c r="AP28" s="41"/>
      <c r="AQ28" s="43"/>
      <c r="BE28" s="350"/>
    </row>
    <row r="29" spans="2:57" s="2" customFormat="1" ht="14.25" customHeight="1" hidden="1">
      <c r="B29" s="40"/>
      <c r="C29" s="41"/>
      <c r="D29" s="41"/>
      <c r="E29" s="41"/>
      <c r="F29" s="42" t="s">
        <v>47</v>
      </c>
      <c r="G29" s="41"/>
      <c r="H29" s="41"/>
      <c r="I29" s="41"/>
      <c r="J29" s="41"/>
      <c r="K29" s="41"/>
      <c r="L29" s="346">
        <v>0.15</v>
      </c>
      <c r="M29" s="347"/>
      <c r="N29" s="347"/>
      <c r="O29" s="347"/>
      <c r="P29" s="41"/>
      <c r="Q29" s="41"/>
      <c r="R29" s="41"/>
      <c r="S29" s="41"/>
      <c r="T29" s="41"/>
      <c r="U29" s="41"/>
      <c r="V29" s="41"/>
      <c r="W29" s="348">
        <f>ROUND(BC51,2)</f>
        <v>0</v>
      </c>
      <c r="X29" s="347"/>
      <c r="Y29" s="347"/>
      <c r="Z29" s="347"/>
      <c r="AA29" s="347"/>
      <c r="AB29" s="347"/>
      <c r="AC29" s="347"/>
      <c r="AD29" s="347"/>
      <c r="AE29" s="347"/>
      <c r="AF29" s="41"/>
      <c r="AG29" s="41"/>
      <c r="AH29" s="41"/>
      <c r="AI29" s="41"/>
      <c r="AJ29" s="41"/>
      <c r="AK29" s="348">
        <v>0</v>
      </c>
      <c r="AL29" s="347"/>
      <c r="AM29" s="347"/>
      <c r="AN29" s="347"/>
      <c r="AO29" s="347"/>
      <c r="AP29" s="41"/>
      <c r="AQ29" s="43"/>
      <c r="BE29" s="350"/>
    </row>
    <row r="30" spans="2:57" s="2" customFormat="1" ht="14.25" customHeight="1" hidden="1">
      <c r="B30" s="40"/>
      <c r="C30" s="41"/>
      <c r="D30" s="41"/>
      <c r="E30" s="41"/>
      <c r="F30" s="42" t="s">
        <v>48</v>
      </c>
      <c r="G30" s="41"/>
      <c r="H30" s="41"/>
      <c r="I30" s="41"/>
      <c r="J30" s="41"/>
      <c r="K30" s="41"/>
      <c r="L30" s="346">
        <v>0</v>
      </c>
      <c r="M30" s="347"/>
      <c r="N30" s="347"/>
      <c r="O30" s="347"/>
      <c r="P30" s="41"/>
      <c r="Q30" s="41"/>
      <c r="R30" s="41"/>
      <c r="S30" s="41"/>
      <c r="T30" s="41"/>
      <c r="U30" s="41"/>
      <c r="V30" s="41"/>
      <c r="W30" s="348">
        <f>ROUND(BD51,2)</f>
        <v>0</v>
      </c>
      <c r="X30" s="347"/>
      <c r="Y30" s="347"/>
      <c r="Z30" s="347"/>
      <c r="AA30" s="347"/>
      <c r="AB30" s="347"/>
      <c r="AC30" s="347"/>
      <c r="AD30" s="347"/>
      <c r="AE30" s="347"/>
      <c r="AF30" s="41"/>
      <c r="AG30" s="41"/>
      <c r="AH30" s="41"/>
      <c r="AI30" s="41"/>
      <c r="AJ30" s="41"/>
      <c r="AK30" s="348">
        <v>0</v>
      </c>
      <c r="AL30" s="347"/>
      <c r="AM30" s="347"/>
      <c r="AN30" s="347"/>
      <c r="AO30" s="347"/>
      <c r="AP30" s="41"/>
      <c r="AQ30" s="43"/>
      <c r="BE30" s="350"/>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40"/>
    </row>
    <row r="32" spans="2:57" s="1" customFormat="1" ht="25.5"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333" t="s">
        <v>51</v>
      </c>
      <c r="Y32" s="334"/>
      <c r="Z32" s="334"/>
      <c r="AA32" s="334"/>
      <c r="AB32" s="334"/>
      <c r="AC32" s="46"/>
      <c r="AD32" s="46"/>
      <c r="AE32" s="46"/>
      <c r="AF32" s="46"/>
      <c r="AG32" s="46"/>
      <c r="AH32" s="46"/>
      <c r="AI32" s="46"/>
      <c r="AJ32" s="46"/>
      <c r="AK32" s="335">
        <f>SUM(AK23:AK30)</f>
        <v>0</v>
      </c>
      <c r="AL32" s="334"/>
      <c r="AM32" s="334"/>
      <c r="AN32" s="334"/>
      <c r="AO32" s="336"/>
      <c r="AP32" s="44"/>
      <c r="AQ32" s="48"/>
      <c r="BE32" s="340"/>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52</v>
      </c>
      <c r="AR39" s="34"/>
    </row>
    <row r="40" spans="2:44" s="1" customFormat="1" ht="6.75" customHeight="1">
      <c r="B40" s="34"/>
      <c r="AR40" s="34"/>
    </row>
    <row r="41" spans="2:44" s="3" customFormat="1" ht="14.25" customHeight="1">
      <c r="B41" s="55"/>
      <c r="C41" s="56" t="s">
        <v>13</v>
      </c>
      <c r="L41" s="3" t="str">
        <f>K5</f>
        <v>BO2016N</v>
      </c>
      <c r="AR41" s="55"/>
    </row>
    <row r="42" spans="2:44" s="4" customFormat="1" ht="36.75" customHeight="1">
      <c r="B42" s="57"/>
      <c r="C42" s="58" t="s">
        <v>16</v>
      </c>
      <c r="L42" s="337" t="str">
        <f>K6</f>
        <v>III-21036 Statické zajištění silnice Oloví-Boučí</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R42" s="57"/>
    </row>
    <row r="43" spans="2:44" s="1" customFormat="1" ht="6.75" customHeight="1">
      <c r="B43" s="34"/>
      <c r="AR43" s="34"/>
    </row>
    <row r="44" spans="2:44" s="1" customFormat="1" ht="15">
      <c r="B44" s="34"/>
      <c r="C44" s="56" t="s">
        <v>23</v>
      </c>
      <c r="L44" s="59" t="str">
        <f>IF(K8="","",K8)</f>
        <v>Oloví</v>
      </c>
      <c r="AI44" s="56" t="s">
        <v>25</v>
      </c>
      <c r="AM44" s="339" t="str">
        <f>IF(AN8="","",AN8)</f>
        <v>26.2.2016</v>
      </c>
      <c r="AN44" s="340"/>
      <c r="AR44" s="34"/>
    </row>
    <row r="45" spans="2:44" s="1" customFormat="1" ht="6.75" customHeight="1">
      <c r="B45" s="34"/>
      <c r="AR45" s="34"/>
    </row>
    <row r="46" spans="2:56" s="1" customFormat="1" ht="15">
      <c r="B46" s="34"/>
      <c r="C46" s="56" t="s">
        <v>29</v>
      </c>
      <c r="L46" s="3" t="str">
        <f>IF(E11="","",E11)</f>
        <v>KSÚS Karlovarského kraje</v>
      </c>
      <c r="AI46" s="56" t="s">
        <v>35</v>
      </c>
      <c r="AM46" s="341" t="str">
        <f>IF(E17="","",E17)</f>
        <v>AZ Consult spol s r.o.</v>
      </c>
      <c r="AN46" s="340"/>
      <c r="AO46" s="340"/>
      <c r="AP46" s="340"/>
      <c r="AR46" s="34"/>
      <c r="AS46" s="342" t="s">
        <v>53</v>
      </c>
      <c r="AT46" s="343"/>
      <c r="AU46" s="61"/>
      <c r="AV46" s="61"/>
      <c r="AW46" s="61"/>
      <c r="AX46" s="61"/>
      <c r="AY46" s="61"/>
      <c r="AZ46" s="61"/>
      <c r="BA46" s="61"/>
      <c r="BB46" s="61"/>
      <c r="BC46" s="61"/>
      <c r="BD46" s="62"/>
    </row>
    <row r="47" spans="2:56" s="1" customFormat="1" ht="15">
      <c r="B47" s="34"/>
      <c r="C47" s="56" t="s">
        <v>33</v>
      </c>
      <c r="L47" s="3">
        <f>IF(E14="Vyplň údaj","",E14)</f>
      </c>
      <c r="AR47" s="34"/>
      <c r="AS47" s="344"/>
      <c r="AT47" s="345"/>
      <c r="AU47" s="35"/>
      <c r="AV47" s="35"/>
      <c r="AW47" s="35"/>
      <c r="AX47" s="35"/>
      <c r="AY47" s="35"/>
      <c r="AZ47" s="35"/>
      <c r="BA47" s="35"/>
      <c r="BB47" s="35"/>
      <c r="BC47" s="35"/>
      <c r="BD47" s="64"/>
    </row>
    <row r="48" spans="2:56" s="1" customFormat="1" ht="10.5" customHeight="1">
      <c r="B48" s="34"/>
      <c r="AR48" s="34"/>
      <c r="AS48" s="344"/>
      <c r="AT48" s="345"/>
      <c r="AU48" s="35"/>
      <c r="AV48" s="35"/>
      <c r="AW48" s="35"/>
      <c r="AX48" s="35"/>
      <c r="AY48" s="35"/>
      <c r="AZ48" s="35"/>
      <c r="BA48" s="35"/>
      <c r="BB48" s="35"/>
      <c r="BC48" s="35"/>
      <c r="BD48" s="64"/>
    </row>
    <row r="49" spans="2:56" s="1" customFormat="1" ht="29.25" customHeight="1">
      <c r="B49" s="34"/>
      <c r="C49" s="329" t="s">
        <v>54</v>
      </c>
      <c r="D49" s="330"/>
      <c r="E49" s="330"/>
      <c r="F49" s="330"/>
      <c r="G49" s="330"/>
      <c r="H49" s="65"/>
      <c r="I49" s="331" t="s">
        <v>55</v>
      </c>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2" t="s">
        <v>56</v>
      </c>
      <c r="AH49" s="330"/>
      <c r="AI49" s="330"/>
      <c r="AJ49" s="330"/>
      <c r="AK49" s="330"/>
      <c r="AL49" s="330"/>
      <c r="AM49" s="330"/>
      <c r="AN49" s="331" t="s">
        <v>57</v>
      </c>
      <c r="AO49" s="330"/>
      <c r="AP49" s="330"/>
      <c r="AQ49" s="66" t="s">
        <v>58</v>
      </c>
      <c r="AR49" s="34"/>
      <c r="AS49" s="67" t="s">
        <v>59</v>
      </c>
      <c r="AT49" s="68" t="s">
        <v>60</v>
      </c>
      <c r="AU49" s="68" t="s">
        <v>61</v>
      </c>
      <c r="AV49" s="68" t="s">
        <v>62</v>
      </c>
      <c r="AW49" s="68" t="s">
        <v>63</v>
      </c>
      <c r="AX49" s="68" t="s">
        <v>64</v>
      </c>
      <c r="AY49" s="68" t="s">
        <v>65</v>
      </c>
      <c r="AZ49" s="68" t="s">
        <v>66</v>
      </c>
      <c r="BA49" s="68" t="s">
        <v>67</v>
      </c>
      <c r="BB49" s="68" t="s">
        <v>68</v>
      </c>
      <c r="BC49" s="68" t="s">
        <v>69</v>
      </c>
      <c r="BD49" s="69" t="s">
        <v>70</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71</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327">
        <f>ROUND(SUM(AG52:AG55),2)</f>
        <v>0</v>
      </c>
      <c r="AH51" s="327"/>
      <c r="AI51" s="327"/>
      <c r="AJ51" s="327"/>
      <c r="AK51" s="327"/>
      <c r="AL51" s="327"/>
      <c r="AM51" s="327"/>
      <c r="AN51" s="328">
        <f>SUM(AG51,AT51)</f>
        <v>0</v>
      </c>
      <c r="AO51" s="328"/>
      <c r="AP51" s="328"/>
      <c r="AQ51" s="73" t="s">
        <v>20</v>
      </c>
      <c r="AR51" s="57"/>
      <c r="AS51" s="74">
        <f>ROUND(SUM(AS52:AS55),2)</f>
        <v>0</v>
      </c>
      <c r="AT51" s="75">
        <f>ROUND(SUM(AV51:AW51),2)</f>
        <v>0</v>
      </c>
      <c r="AU51" s="76">
        <f>ROUND(SUM(AU52:AU55),5)</f>
        <v>0</v>
      </c>
      <c r="AV51" s="75">
        <f>ROUND(AZ51*L26,2)</f>
        <v>0</v>
      </c>
      <c r="AW51" s="75">
        <f>ROUND(BA51*L27,2)</f>
        <v>0</v>
      </c>
      <c r="AX51" s="75">
        <f>ROUND(BB51*L26,2)</f>
        <v>0</v>
      </c>
      <c r="AY51" s="75">
        <f>ROUND(BC51*L27,2)</f>
        <v>0</v>
      </c>
      <c r="AZ51" s="75">
        <f>ROUND(SUM(AZ52:AZ55),2)</f>
        <v>0</v>
      </c>
      <c r="BA51" s="75">
        <f>ROUND(SUM(BA52:BA55),2)</f>
        <v>0</v>
      </c>
      <c r="BB51" s="75">
        <f>ROUND(SUM(BB52:BB55),2)</f>
        <v>0</v>
      </c>
      <c r="BC51" s="75">
        <f>ROUND(SUM(BC52:BC55),2)</f>
        <v>0</v>
      </c>
      <c r="BD51" s="77">
        <f>ROUND(SUM(BD52:BD55),2)</f>
        <v>0</v>
      </c>
      <c r="BS51" s="58" t="s">
        <v>72</v>
      </c>
      <c r="BT51" s="58" t="s">
        <v>73</v>
      </c>
      <c r="BU51" s="78" t="s">
        <v>74</v>
      </c>
      <c r="BV51" s="58" t="s">
        <v>75</v>
      </c>
      <c r="BW51" s="58" t="s">
        <v>5</v>
      </c>
      <c r="BX51" s="58" t="s">
        <v>76</v>
      </c>
      <c r="CL51" s="58" t="s">
        <v>20</v>
      </c>
    </row>
    <row r="52" spans="1:91" s="5" customFormat="1" ht="27" customHeight="1">
      <c r="A52" s="232" t="s">
        <v>1406</v>
      </c>
      <c r="B52" s="79"/>
      <c r="C52" s="80"/>
      <c r="D52" s="326" t="s">
        <v>77</v>
      </c>
      <c r="E52" s="325"/>
      <c r="F52" s="325"/>
      <c r="G52" s="325"/>
      <c r="H52" s="325"/>
      <c r="I52" s="81"/>
      <c r="J52" s="326" t="s">
        <v>78</v>
      </c>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4">
        <f>'BO2016-00 - VON - Vedlejš...'!J27</f>
        <v>0</v>
      </c>
      <c r="AH52" s="325"/>
      <c r="AI52" s="325"/>
      <c r="AJ52" s="325"/>
      <c r="AK52" s="325"/>
      <c r="AL52" s="325"/>
      <c r="AM52" s="325"/>
      <c r="AN52" s="324">
        <f>SUM(AG52,AT52)</f>
        <v>0</v>
      </c>
      <c r="AO52" s="325"/>
      <c r="AP52" s="325"/>
      <c r="AQ52" s="82" t="s">
        <v>79</v>
      </c>
      <c r="AR52" s="79"/>
      <c r="AS52" s="83">
        <v>0</v>
      </c>
      <c r="AT52" s="84">
        <f>ROUND(SUM(AV52:AW52),2)</f>
        <v>0</v>
      </c>
      <c r="AU52" s="85">
        <f>'BO2016-00 - VON - Vedlejš...'!P81</f>
        <v>0</v>
      </c>
      <c r="AV52" s="84">
        <f>'BO2016-00 - VON - Vedlejš...'!J30</f>
        <v>0</v>
      </c>
      <c r="AW52" s="84">
        <f>'BO2016-00 - VON - Vedlejš...'!J31</f>
        <v>0</v>
      </c>
      <c r="AX52" s="84">
        <f>'BO2016-00 - VON - Vedlejš...'!J32</f>
        <v>0</v>
      </c>
      <c r="AY52" s="84">
        <f>'BO2016-00 - VON - Vedlejš...'!J33</f>
        <v>0</v>
      </c>
      <c r="AZ52" s="84">
        <f>'BO2016-00 - VON - Vedlejš...'!F30</f>
        <v>0</v>
      </c>
      <c r="BA52" s="84">
        <f>'BO2016-00 - VON - Vedlejš...'!F31</f>
        <v>0</v>
      </c>
      <c r="BB52" s="84">
        <f>'BO2016-00 - VON - Vedlejš...'!F32</f>
        <v>0</v>
      </c>
      <c r="BC52" s="84">
        <f>'BO2016-00 - VON - Vedlejš...'!F33</f>
        <v>0</v>
      </c>
      <c r="BD52" s="86">
        <f>'BO2016-00 - VON - Vedlejš...'!F34</f>
        <v>0</v>
      </c>
      <c r="BT52" s="87" t="s">
        <v>22</v>
      </c>
      <c r="BV52" s="87" t="s">
        <v>75</v>
      </c>
      <c r="BW52" s="87" t="s">
        <v>80</v>
      </c>
      <c r="BX52" s="87" t="s">
        <v>5</v>
      </c>
      <c r="CL52" s="87" t="s">
        <v>20</v>
      </c>
      <c r="CM52" s="87" t="s">
        <v>81</v>
      </c>
    </row>
    <row r="53" spans="1:91" s="5" customFormat="1" ht="27" customHeight="1">
      <c r="A53" s="232" t="s">
        <v>1406</v>
      </c>
      <c r="B53" s="79"/>
      <c r="C53" s="80"/>
      <c r="D53" s="326" t="s">
        <v>82</v>
      </c>
      <c r="E53" s="325"/>
      <c r="F53" s="325"/>
      <c r="G53" s="325"/>
      <c r="H53" s="325"/>
      <c r="I53" s="81"/>
      <c r="J53" s="326" t="s">
        <v>83</v>
      </c>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4">
        <f>'BO2016-10 - SO101 - Komun...'!J27</f>
        <v>0</v>
      </c>
      <c r="AH53" s="325"/>
      <c r="AI53" s="325"/>
      <c r="AJ53" s="325"/>
      <c r="AK53" s="325"/>
      <c r="AL53" s="325"/>
      <c r="AM53" s="325"/>
      <c r="AN53" s="324">
        <f>SUM(AG53,AT53)</f>
        <v>0</v>
      </c>
      <c r="AO53" s="325"/>
      <c r="AP53" s="325"/>
      <c r="AQ53" s="82" t="s">
        <v>79</v>
      </c>
      <c r="AR53" s="79"/>
      <c r="AS53" s="83">
        <v>0</v>
      </c>
      <c r="AT53" s="84">
        <f>ROUND(SUM(AV53:AW53),2)</f>
        <v>0</v>
      </c>
      <c r="AU53" s="85">
        <f>'BO2016-10 - SO101 - Komun...'!P88</f>
        <v>0</v>
      </c>
      <c r="AV53" s="84">
        <f>'BO2016-10 - SO101 - Komun...'!J30</f>
        <v>0</v>
      </c>
      <c r="AW53" s="84">
        <f>'BO2016-10 - SO101 - Komun...'!J31</f>
        <v>0</v>
      </c>
      <c r="AX53" s="84">
        <f>'BO2016-10 - SO101 - Komun...'!J32</f>
        <v>0</v>
      </c>
      <c r="AY53" s="84">
        <f>'BO2016-10 - SO101 - Komun...'!J33</f>
        <v>0</v>
      </c>
      <c r="AZ53" s="84">
        <f>'BO2016-10 - SO101 - Komun...'!F30</f>
        <v>0</v>
      </c>
      <c r="BA53" s="84">
        <f>'BO2016-10 - SO101 - Komun...'!F31</f>
        <v>0</v>
      </c>
      <c r="BB53" s="84">
        <f>'BO2016-10 - SO101 - Komun...'!F32</f>
        <v>0</v>
      </c>
      <c r="BC53" s="84">
        <f>'BO2016-10 - SO101 - Komun...'!F33</f>
        <v>0</v>
      </c>
      <c r="BD53" s="86">
        <f>'BO2016-10 - SO101 - Komun...'!F34</f>
        <v>0</v>
      </c>
      <c r="BT53" s="87" t="s">
        <v>22</v>
      </c>
      <c r="BV53" s="87" t="s">
        <v>75</v>
      </c>
      <c r="BW53" s="87" t="s">
        <v>84</v>
      </c>
      <c r="BX53" s="87" t="s">
        <v>5</v>
      </c>
      <c r="CL53" s="87" t="s">
        <v>20</v>
      </c>
      <c r="CM53" s="87" t="s">
        <v>81</v>
      </c>
    </row>
    <row r="54" spans="1:91" s="5" customFormat="1" ht="27" customHeight="1">
      <c r="A54" s="232" t="s">
        <v>1406</v>
      </c>
      <c r="B54" s="79"/>
      <c r="C54" s="80"/>
      <c r="D54" s="326" t="s">
        <v>85</v>
      </c>
      <c r="E54" s="325"/>
      <c r="F54" s="325"/>
      <c r="G54" s="325"/>
      <c r="H54" s="325"/>
      <c r="I54" s="81"/>
      <c r="J54" s="326" t="s">
        <v>86</v>
      </c>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4">
        <f>'BO2016-20 - SO201 - Opěrn...'!J27</f>
        <v>0</v>
      </c>
      <c r="AH54" s="325"/>
      <c r="AI54" s="325"/>
      <c r="AJ54" s="325"/>
      <c r="AK54" s="325"/>
      <c r="AL54" s="325"/>
      <c r="AM54" s="325"/>
      <c r="AN54" s="324">
        <f>SUM(AG54,AT54)</f>
        <v>0</v>
      </c>
      <c r="AO54" s="325"/>
      <c r="AP54" s="325"/>
      <c r="AQ54" s="82" t="s">
        <v>79</v>
      </c>
      <c r="AR54" s="79"/>
      <c r="AS54" s="83">
        <v>0</v>
      </c>
      <c r="AT54" s="84">
        <f>ROUND(SUM(AV54:AW54),2)</f>
        <v>0</v>
      </c>
      <c r="AU54" s="85">
        <f>'BO2016-20 - SO201 - Opěrn...'!P83</f>
        <v>0</v>
      </c>
      <c r="AV54" s="84">
        <f>'BO2016-20 - SO201 - Opěrn...'!J30</f>
        <v>0</v>
      </c>
      <c r="AW54" s="84">
        <f>'BO2016-20 - SO201 - Opěrn...'!J31</f>
        <v>0</v>
      </c>
      <c r="AX54" s="84">
        <f>'BO2016-20 - SO201 - Opěrn...'!J32</f>
        <v>0</v>
      </c>
      <c r="AY54" s="84">
        <f>'BO2016-20 - SO201 - Opěrn...'!J33</f>
        <v>0</v>
      </c>
      <c r="AZ54" s="84">
        <f>'BO2016-20 - SO201 - Opěrn...'!F30</f>
        <v>0</v>
      </c>
      <c r="BA54" s="84">
        <f>'BO2016-20 - SO201 - Opěrn...'!F31</f>
        <v>0</v>
      </c>
      <c r="BB54" s="84">
        <f>'BO2016-20 - SO201 - Opěrn...'!F32</f>
        <v>0</v>
      </c>
      <c r="BC54" s="84">
        <f>'BO2016-20 - SO201 - Opěrn...'!F33</f>
        <v>0</v>
      </c>
      <c r="BD54" s="86">
        <f>'BO2016-20 - SO201 - Opěrn...'!F34</f>
        <v>0</v>
      </c>
      <c r="BT54" s="87" t="s">
        <v>22</v>
      </c>
      <c r="BV54" s="87" t="s">
        <v>75</v>
      </c>
      <c r="BW54" s="87" t="s">
        <v>87</v>
      </c>
      <c r="BX54" s="87" t="s">
        <v>5</v>
      </c>
      <c r="CL54" s="87" t="s">
        <v>20</v>
      </c>
      <c r="CM54" s="87" t="s">
        <v>81</v>
      </c>
    </row>
    <row r="55" spans="1:91" s="5" customFormat="1" ht="27" customHeight="1">
      <c r="A55" s="232" t="s">
        <v>1406</v>
      </c>
      <c r="B55" s="79"/>
      <c r="C55" s="80"/>
      <c r="D55" s="326" t="s">
        <v>88</v>
      </c>
      <c r="E55" s="325"/>
      <c r="F55" s="325"/>
      <c r="G55" s="325"/>
      <c r="H55" s="325"/>
      <c r="I55" s="81"/>
      <c r="J55" s="326" t="s">
        <v>89</v>
      </c>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4">
        <f>'BO2016-90 - SO901 - DIO'!J27</f>
        <v>0</v>
      </c>
      <c r="AH55" s="325"/>
      <c r="AI55" s="325"/>
      <c r="AJ55" s="325"/>
      <c r="AK55" s="325"/>
      <c r="AL55" s="325"/>
      <c r="AM55" s="325"/>
      <c r="AN55" s="324">
        <f>SUM(AG55,AT55)</f>
        <v>0</v>
      </c>
      <c r="AO55" s="325"/>
      <c r="AP55" s="325"/>
      <c r="AQ55" s="82" t="s">
        <v>79</v>
      </c>
      <c r="AR55" s="79"/>
      <c r="AS55" s="88">
        <v>0</v>
      </c>
      <c r="AT55" s="89">
        <f>ROUND(SUM(AV55:AW55),2)</f>
        <v>0</v>
      </c>
      <c r="AU55" s="90">
        <f>'BO2016-90 - SO901 - DIO'!P78</f>
        <v>0</v>
      </c>
      <c r="AV55" s="89">
        <f>'BO2016-90 - SO901 - DIO'!J30</f>
        <v>0</v>
      </c>
      <c r="AW55" s="89">
        <f>'BO2016-90 - SO901 - DIO'!J31</f>
        <v>0</v>
      </c>
      <c r="AX55" s="89">
        <f>'BO2016-90 - SO901 - DIO'!J32</f>
        <v>0</v>
      </c>
      <c r="AY55" s="89">
        <f>'BO2016-90 - SO901 - DIO'!J33</f>
        <v>0</v>
      </c>
      <c r="AZ55" s="89">
        <f>'BO2016-90 - SO901 - DIO'!F30</f>
        <v>0</v>
      </c>
      <c r="BA55" s="89">
        <f>'BO2016-90 - SO901 - DIO'!F31</f>
        <v>0</v>
      </c>
      <c r="BB55" s="89">
        <f>'BO2016-90 - SO901 - DIO'!F32</f>
        <v>0</v>
      </c>
      <c r="BC55" s="89">
        <f>'BO2016-90 - SO901 - DIO'!F33</f>
        <v>0</v>
      </c>
      <c r="BD55" s="91">
        <f>'BO2016-90 - SO901 - DIO'!F34</f>
        <v>0</v>
      </c>
      <c r="BT55" s="87" t="s">
        <v>22</v>
      </c>
      <c r="BV55" s="87" t="s">
        <v>75</v>
      </c>
      <c r="BW55" s="87" t="s">
        <v>90</v>
      </c>
      <c r="BX55" s="87" t="s">
        <v>5</v>
      </c>
      <c r="CL55" s="87" t="s">
        <v>20</v>
      </c>
      <c r="CM55" s="87" t="s">
        <v>81</v>
      </c>
    </row>
    <row r="56" spans="2:44" s="1" customFormat="1" ht="30" customHeight="1">
      <c r="B56" s="34"/>
      <c r="AR56" s="34"/>
    </row>
    <row r="57" spans="2:44" s="1" customFormat="1" ht="6.75" customHeight="1">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34"/>
    </row>
  </sheetData>
  <sheetProtection password="CC35" sheet="1" objects="1" scenarios="1"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G52:AM52"/>
    <mergeCell ref="D52:H52"/>
    <mergeCell ref="J52:AF52"/>
    <mergeCell ref="X32:AB32"/>
    <mergeCell ref="AK32:AO32"/>
    <mergeCell ref="L42:AO42"/>
    <mergeCell ref="AM44:AN44"/>
    <mergeCell ref="AM46:AP46"/>
    <mergeCell ref="J53:AF53"/>
    <mergeCell ref="AN54:AP54"/>
    <mergeCell ref="AG54:AM54"/>
    <mergeCell ref="D54:H54"/>
    <mergeCell ref="J54:AF54"/>
    <mergeCell ref="C49:G49"/>
    <mergeCell ref="I49:AF49"/>
    <mergeCell ref="AG49:AM49"/>
    <mergeCell ref="AN49:AP49"/>
    <mergeCell ref="AN52:AP52"/>
    <mergeCell ref="AR2:BE2"/>
    <mergeCell ref="AN55:AP55"/>
    <mergeCell ref="AG55:AM55"/>
    <mergeCell ref="D55:H55"/>
    <mergeCell ref="J55:AF55"/>
    <mergeCell ref="AG51:AM51"/>
    <mergeCell ref="AN51:AP51"/>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BO2016-00 - VON - Vedlejš...'!C2" tooltip="BO2016-00 - VON - Vedlejš..." display="/"/>
    <hyperlink ref="A53" location="'BO2016-10 - SO101 - Komun...'!C2" tooltip="BO2016-10 - SO101 - Komun..." display="/"/>
    <hyperlink ref="A54" location="'BO2016-20 - SO201 - Opěrn...'!C2" tooltip="BO2016-20 - SO201 - Opěrn..." display="/"/>
    <hyperlink ref="A55" location="'BO2016-90 - SO901 - DIO'!C2" tooltip="BO2016-90 - SO901 - DIO"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4"/>
      <c r="C1" s="234"/>
      <c r="D1" s="233" t="s">
        <v>1</v>
      </c>
      <c r="E1" s="234"/>
      <c r="F1" s="235" t="s">
        <v>1407</v>
      </c>
      <c r="G1" s="359" t="s">
        <v>1408</v>
      </c>
      <c r="H1" s="359"/>
      <c r="I1" s="240"/>
      <c r="J1" s="235" t="s">
        <v>1409</v>
      </c>
      <c r="K1" s="233" t="s">
        <v>91</v>
      </c>
      <c r="L1" s="235" t="s">
        <v>1410</v>
      </c>
      <c r="M1" s="235"/>
      <c r="N1" s="235"/>
      <c r="O1" s="235"/>
      <c r="P1" s="235"/>
      <c r="Q1" s="235"/>
      <c r="R1" s="235"/>
      <c r="S1" s="235"/>
      <c r="T1" s="235"/>
      <c r="U1" s="231"/>
      <c r="V1" s="23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3"/>
      <c r="M2" s="323"/>
      <c r="N2" s="323"/>
      <c r="O2" s="323"/>
      <c r="P2" s="323"/>
      <c r="Q2" s="323"/>
      <c r="R2" s="323"/>
      <c r="S2" s="323"/>
      <c r="T2" s="323"/>
      <c r="U2" s="323"/>
      <c r="V2" s="323"/>
      <c r="AT2" s="17" t="s">
        <v>80</v>
      </c>
    </row>
    <row r="3" spans="2:46" ht="6.75" customHeight="1">
      <c r="B3" s="18"/>
      <c r="C3" s="19"/>
      <c r="D3" s="19"/>
      <c r="E3" s="19"/>
      <c r="F3" s="19"/>
      <c r="G3" s="19"/>
      <c r="H3" s="19"/>
      <c r="I3" s="93"/>
      <c r="J3" s="19"/>
      <c r="K3" s="20"/>
      <c r="AT3" s="17" t="s">
        <v>81</v>
      </c>
    </row>
    <row r="4" spans="2:46" ht="36.75" customHeight="1">
      <c r="B4" s="21"/>
      <c r="C4" s="22"/>
      <c r="D4" s="23" t="s">
        <v>92</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60" t="str">
        <f>'Rekapitulace stavby'!K6</f>
        <v>III-21036 Statické zajištění silnice Oloví-Boučí</v>
      </c>
      <c r="F7" s="352"/>
      <c r="G7" s="352"/>
      <c r="H7" s="352"/>
      <c r="I7" s="94"/>
      <c r="J7" s="22"/>
      <c r="K7" s="24"/>
    </row>
    <row r="8" spans="2:11" s="1" customFormat="1" ht="15">
      <c r="B8" s="34"/>
      <c r="C8" s="35"/>
      <c r="D8" s="30" t="s">
        <v>93</v>
      </c>
      <c r="E8" s="35"/>
      <c r="F8" s="35"/>
      <c r="G8" s="35"/>
      <c r="H8" s="35"/>
      <c r="I8" s="95"/>
      <c r="J8" s="35"/>
      <c r="K8" s="38"/>
    </row>
    <row r="9" spans="2:11" s="1" customFormat="1" ht="36.75" customHeight="1">
      <c r="B9" s="34"/>
      <c r="C9" s="35"/>
      <c r="D9" s="35"/>
      <c r="E9" s="361" t="s">
        <v>94</v>
      </c>
      <c r="F9" s="345"/>
      <c r="G9" s="345"/>
      <c r="H9" s="3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26.2.2016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355" t="s">
        <v>20</v>
      </c>
      <c r="F24" s="362"/>
      <c r="G24" s="362"/>
      <c r="H24" s="362"/>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ROUND(J81,2)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ROUND(SUM(BE81:BE131),2)</f>
        <v>0</v>
      </c>
      <c r="G30" s="35"/>
      <c r="H30" s="35"/>
      <c r="I30" s="108">
        <v>0.21</v>
      </c>
      <c r="J30" s="107">
        <f>ROUND(ROUND((SUM(BE81:BE131)),2)*I30,2)</f>
        <v>0</v>
      </c>
      <c r="K30" s="38"/>
    </row>
    <row r="31" spans="2:11" s="1" customFormat="1" ht="14.25" customHeight="1">
      <c r="B31" s="34"/>
      <c r="C31" s="35"/>
      <c r="D31" s="35"/>
      <c r="E31" s="42" t="s">
        <v>45</v>
      </c>
      <c r="F31" s="107">
        <f>ROUND(SUM(BF81:BF131),2)</f>
        <v>0</v>
      </c>
      <c r="G31" s="35"/>
      <c r="H31" s="35"/>
      <c r="I31" s="108">
        <v>0.15</v>
      </c>
      <c r="J31" s="107">
        <f>ROUND(ROUND((SUM(BF81:BF131)),2)*I31,2)</f>
        <v>0</v>
      </c>
      <c r="K31" s="38"/>
    </row>
    <row r="32" spans="2:11" s="1" customFormat="1" ht="14.25" customHeight="1" hidden="1">
      <c r="B32" s="34"/>
      <c r="C32" s="35"/>
      <c r="D32" s="35"/>
      <c r="E32" s="42" t="s">
        <v>46</v>
      </c>
      <c r="F32" s="107">
        <f>ROUND(SUM(BG81:BG131),2)</f>
        <v>0</v>
      </c>
      <c r="G32" s="35"/>
      <c r="H32" s="35"/>
      <c r="I32" s="108">
        <v>0.21</v>
      </c>
      <c r="J32" s="107">
        <v>0</v>
      </c>
      <c r="K32" s="38"/>
    </row>
    <row r="33" spans="2:11" s="1" customFormat="1" ht="14.25" customHeight="1" hidden="1">
      <c r="B33" s="34"/>
      <c r="C33" s="35"/>
      <c r="D33" s="35"/>
      <c r="E33" s="42" t="s">
        <v>47</v>
      </c>
      <c r="F33" s="107">
        <f>ROUND(SUM(BH81:BH131),2)</f>
        <v>0</v>
      </c>
      <c r="G33" s="35"/>
      <c r="H33" s="35"/>
      <c r="I33" s="108">
        <v>0.15</v>
      </c>
      <c r="J33" s="107">
        <v>0</v>
      </c>
      <c r="K33" s="38"/>
    </row>
    <row r="34" spans="2:11" s="1" customFormat="1" ht="14.25" customHeight="1" hidden="1">
      <c r="B34" s="34"/>
      <c r="C34" s="35"/>
      <c r="D34" s="35"/>
      <c r="E34" s="42" t="s">
        <v>48</v>
      </c>
      <c r="F34" s="107">
        <f>ROUND(SUM(BI81:BI131),2)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95</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60" t="str">
        <f>E7</f>
        <v>III-21036 Statické zajištění silnice Oloví-Boučí</v>
      </c>
      <c r="F45" s="345"/>
      <c r="G45" s="345"/>
      <c r="H45" s="345"/>
      <c r="I45" s="95"/>
      <c r="J45" s="35"/>
      <c r="K45" s="38"/>
    </row>
    <row r="46" spans="2:11" s="1" customFormat="1" ht="14.25" customHeight="1">
      <c r="B46" s="34"/>
      <c r="C46" s="30" t="s">
        <v>93</v>
      </c>
      <c r="D46" s="35"/>
      <c r="E46" s="35"/>
      <c r="F46" s="35"/>
      <c r="G46" s="35"/>
      <c r="H46" s="35"/>
      <c r="I46" s="95"/>
      <c r="J46" s="35"/>
      <c r="K46" s="38"/>
    </row>
    <row r="47" spans="2:11" s="1" customFormat="1" ht="23.25" customHeight="1">
      <c r="B47" s="34"/>
      <c r="C47" s="35"/>
      <c r="D47" s="35"/>
      <c r="E47" s="361" t="str">
        <f>E9</f>
        <v>BO2016-00 - VON - Vedlejší a ostatní náklady</v>
      </c>
      <c r="F47" s="345"/>
      <c r="G47" s="345"/>
      <c r="H47" s="3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Oloví</v>
      </c>
      <c r="G49" s="35"/>
      <c r="H49" s="35"/>
      <c r="I49" s="96" t="s">
        <v>25</v>
      </c>
      <c r="J49" s="97" t="str">
        <f>IF(J12="","",J12)</f>
        <v>26.2.2016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KSÚS Karlovarského kraje</v>
      </c>
      <c r="G51" s="35"/>
      <c r="H51" s="35"/>
      <c r="I51" s="96" t="s">
        <v>35</v>
      </c>
      <c r="J51" s="28" t="str">
        <f>E21</f>
        <v>AZ Consult spol s 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96</v>
      </c>
      <c r="D54" s="109"/>
      <c r="E54" s="109"/>
      <c r="F54" s="109"/>
      <c r="G54" s="109"/>
      <c r="H54" s="109"/>
      <c r="I54" s="120"/>
      <c r="J54" s="121" t="s">
        <v>97</v>
      </c>
      <c r="K54" s="122"/>
    </row>
    <row r="55" spans="2:11" s="1" customFormat="1" ht="9.75" customHeight="1">
      <c r="B55" s="34"/>
      <c r="C55" s="35"/>
      <c r="D55" s="35"/>
      <c r="E55" s="35"/>
      <c r="F55" s="35"/>
      <c r="G55" s="35"/>
      <c r="H55" s="35"/>
      <c r="I55" s="95"/>
      <c r="J55" s="35"/>
      <c r="K55" s="38"/>
    </row>
    <row r="56" spans="2:47" s="1" customFormat="1" ht="29.25" customHeight="1">
      <c r="B56" s="34"/>
      <c r="C56" s="123" t="s">
        <v>98</v>
      </c>
      <c r="D56" s="35"/>
      <c r="E56" s="35"/>
      <c r="F56" s="35"/>
      <c r="G56" s="35"/>
      <c r="H56" s="35"/>
      <c r="I56" s="95"/>
      <c r="J56" s="105">
        <f>J81</f>
        <v>0</v>
      </c>
      <c r="K56" s="38"/>
      <c r="AU56" s="17" t="s">
        <v>99</v>
      </c>
    </row>
    <row r="57" spans="2:11" s="7" customFormat="1" ht="24.75" customHeight="1">
      <c r="B57" s="124"/>
      <c r="C57" s="125"/>
      <c r="D57" s="126" t="s">
        <v>100</v>
      </c>
      <c r="E57" s="127"/>
      <c r="F57" s="127"/>
      <c r="G57" s="127"/>
      <c r="H57" s="127"/>
      <c r="I57" s="128"/>
      <c r="J57" s="129">
        <f>J82</f>
        <v>0</v>
      </c>
      <c r="K57" s="130"/>
    </row>
    <row r="58" spans="2:11" s="8" customFormat="1" ht="19.5" customHeight="1">
      <c r="B58" s="131"/>
      <c r="C58" s="132"/>
      <c r="D58" s="133" t="s">
        <v>101</v>
      </c>
      <c r="E58" s="134"/>
      <c r="F58" s="134"/>
      <c r="G58" s="134"/>
      <c r="H58" s="134"/>
      <c r="I58" s="135"/>
      <c r="J58" s="136">
        <f>J83</f>
        <v>0</v>
      </c>
      <c r="K58" s="137"/>
    </row>
    <row r="59" spans="2:11" s="8" customFormat="1" ht="19.5" customHeight="1">
      <c r="B59" s="131"/>
      <c r="C59" s="132"/>
      <c r="D59" s="133" t="s">
        <v>102</v>
      </c>
      <c r="E59" s="134"/>
      <c r="F59" s="134"/>
      <c r="G59" s="134"/>
      <c r="H59" s="134"/>
      <c r="I59" s="135"/>
      <c r="J59" s="136">
        <f>J105</f>
        <v>0</v>
      </c>
      <c r="K59" s="137"/>
    </row>
    <row r="60" spans="2:11" s="8" customFormat="1" ht="19.5" customHeight="1">
      <c r="B60" s="131"/>
      <c r="C60" s="132"/>
      <c r="D60" s="133" t="s">
        <v>103</v>
      </c>
      <c r="E60" s="134"/>
      <c r="F60" s="134"/>
      <c r="G60" s="134"/>
      <c r="H60" s="134"/>
      <c r="I60" s="135"/>
      <c r="J60" s="136">
        <f>J115</f>
        <v>0</v>
      </c>
      <c r="K60" s="137"/>
    </row>
    <row r="61" spans="2:11" s="8" customFormat="1" ht="19.5" customHeight="1">
      <c r="B61" s="131"/>
      <c r="C61" s="132"/>
      <c r="D61" s="133" t="s">
        <v>104</v>
      </c>
      <c r="E61" s="134"/>
      <c r="F61" s="134"/>
      <c r="G61" s="134"/>
      <c r="H61" s="134"/>
      <c r="I61" s="135"/>
      <c r="J61" s="136">
        <f>J125</f>
        <v>0</v>
      </c>
      <c r="K61" s="137"/>
    </row>
    <row r="62" spans="2:11" s="1" customFormat="1" ht="21.75" customHeight="1">
      <c r="B62" s="34"/>
      <c r="C62" s="35"/>
      <c r="D62" s="35"/>
      <c r="E62" s="35"/>
      <c r="F62" s="35"/>
      <c r="G62" s="35"/>
      <c r="H62" s="35"/>
      <c r="I62" s="95"/>
      <c r="J62" s="35"/>
      <c r="K62" s="38"/>
    </row>
    <row r="63" spans="2:11" s="1" customFormat="1" ht="6.75" customHeight="1">
      <c r="B63" s="49"/>
      <c r="C63" s="50"/>
      <c r="D63" s="50"/>
      <c r="E63" s="50"/>
      <c r="F63" s="50"/>
      <c r="G63" s="50"/>
      <c r="H63" s="50"/>
      <c r="I63" s="116"/>
      <c r="J63" s="50"/>
      <c r="K63" s="51"/>
    </row>
    <row r="67" spans="2:12" s="1" customFormat="1" ht="6.75" customHeight="1">
      <c r="B67" s="52"/>
      <c r="C67" s="53"/>
      <c r="D67" s="53"/>
      <c r="E67" s="53"/>
      <c r="F67" s="53"/>
      <c r="G67" s="53"/>
      <c r="H67" s="53"/>
      <c r="I67" s="117"/>
      <c r="J67" s="53"/>
      <c r="K67" s="53"/>
      <c r="L67" s="34"/>
    </row>
    <row r="68" spans="2:12" s="1" customFormat="1" ht="36.75" customHeight="1">
      <c r="B68" s="34"/>
      <c r="C68" s="54" t="s">
        <v>105</v>
      </c>
      <c r="I68" s="138"/>
      <c r="L68" s="34"/>
    </row>
    <row r="69" spans="2:12" s="1" customFormat="1" ht="6.75" customHeight="1">
      <c r="B69" s="34"/>
      <c r="I69" s="138"/>
      <c r="L69" s="34"/>
    </row>
    <row r="70" spans="2:12" s="1" customFormat="1" ht="14.25" customHeight="1">
      <c r="B70" s="34"/>
      <c r="C70" s="56" t="s">
        <v>16</v>
      </c>
      <c r="I70" s="138"/>
      <c r="L70" s="34"/>
    </row>
    <row r="71" spans="2:12" s="1" customFormat="1" ht="22.5" customHeight="1">
      <c r="B71" s="34"/>
      <c r="E71" s="363" t="str">
        <f>E7</f>
        <v>III-21036 Statické zajištění silnice Oloví-Boučí</v>
      </c>
      <c r="F71" s="340"/>
      <c r="G71" s="340"/>
      <c r="H71" s="340"/>
      <c r="I71" s="138"/>
      <c r="L71" s="34"/>
    </row>
    <row r="72" spans="2:12" s="1" customFormat="1" ht="14.25" customHeight="1">
      <c r="B72" s="34"/>
      <c r="C72" s="56" t="s">
        <v>93</v>
      </c>
      <c r="I72" s="138"/>
      <c r="L72" s="34"/>
    </row>
    <row r="73" spans="2:12" s="1" customFormat="1" ht="23.25" customHeight="1">
      <c r="B73" s="34"/>
      <c r="E73" s="337" t="str">
        <f>E9</f>
        <v>BO2016-00 - VON - Vedlejší a ostatní náklady</v>
      </c>
      <c r="F73" s="340"/>
      <c r="G73" s="340"/>
      <c r="H73" s="340"/>
      <c r="I73" s="138"/>
      <c r="L73" s="34"/>
    </row>
    <row r="74" spans="2:12" s="1" customFormat="1" ht="6.75" customHeight="1">
      <c r="B74" s="34"/>
      <c r="I74" s="138"/>
      <c r="L74" s="34"/>
    </row>
    <row r="75" spans="2:12" s="1" customFormat="1" ht="18" customHeight="1">
      <c r="B75" s="34"/>
      <c r="C75" s="56" t="s">
        <v>23</v>
      </c>
      <c r="F75" s="139" t="str">
        <f>F12</f>
        <v>Oloví</v>
      </c>
      <c r="I75" s="140" t="s">
        <v>25</v>
      </c>
      <c r="J75" s="60" t="str">
        <f>IF(J12="","",J12)</f>
        <v>26.2.2016</v>
      </c>
      <c r="L75" s="34"/>
    </row>
    <row r="76" spans="2:12" s="1" customFormat="1" ht="6.75" customHeight="1">
      <c r="B76" s="34"/>
      <c r="I76" s="138"/>
      <c r="L76" s="34"/>
    </row>
    <row r="77" spans="2:12" s="1" customFormat="1" ht="15">
      <c r="B77" s="34"/>
      <c r="C77" s="56" t="s">
        <v>29</v>
      </c>
      <c r="F77" s="139" t="str">
        <f>E15</f>
        <v>KSÚS Karlovarského kraje</v>
      </c>
      <c r="I77" s="140" t="s">
        <v>35</v>
      </c>
      <c r="J77" s="139" t="str">
        <f>E21</f>
        <v>AZ Consult spol s r.o.</v>
      </c>
      <c r="L77" s="34"/>
    </row>
    <row r="78" spans="2:12" s="1" customFormat="1" ht="14.25" customHeight="1">
      <c r="B78" s="34"/>
      <c r="C78" s="56" t="s">
        <v>33</v>
      </c>
      <c r="F78" s="139">
        <f>IF(E18="","",E18)</f>
      </c>
      <c r="I78" s="138"/>
      <c r="L78" s="34"/>
    </row>
    <row r="79" spans="2:12" s="1" customFormat="1" ht="9.75" customHeight="1">
      <c r="B79" s="34"/>
      <c r="I79" s="138"/>
      <c r="L79" s="34"/>
    </row>
    <row r="80" spans="2:20" s="9" customFormat="1" ht="29.25" customHeight="1">
      <c r="B80" s="141"/>
      <c r="C80" s="142" t="s">
        <v>106</v>
      </c>
      <c r="D80" s="143" t="s">
        <v>58</v>
      </c>
      <c r="E80" s="143" t="s">
        <v>54</v>
      </c>
      <c r="F80" s="143" t="s">
        <v>107</v>
      </c>
      <c r="G80" s="143" t="s">
        <v>108</v>
      </c>
      <c r="H80" s="143" t="s">
        <v>109</v>
      </c>
      <c r="I80" s="144" t="s">
        <v>110</v>
      </c>
      <c r="J80" s="143" t="s">
        <v>97</v>
      </c>
      <c r="K80" s="145" t="s">
        <v>111</v>
      </c>
      <c r="L80" s="141"/>
      <c r="M80" s="67" t="s">
        <v>112</v>
      </c>
      <c r="N80" s="68" t="s">
        <v>43</v>
      </c>
      <c r="O80" s="68" t="s">
        <v>113</v>
      </c>
      <c r="P80" s="68" t="s">
        <v>114</v>
      </c>
      <c r="Q80" s="68" t="s">
        <v>115</v>
      </c>
      <c r="R80" s="68" t="s">
        <v>116</v>
      </c>
      <c r="S80" s="68" t="s">
        <v>117</v>
      </c>
      <c r="T80" s="69" t="s">
        <v>118</v>
      </c>
    </row>
    <row r="81" spans="2:63" s="1" customFormat="1" ht="29.25" customHeight="1">
      <c r="B81" s="34"/>
      <c r="C81" s="71" t="s">
        <v>98</v>
      </c>
      <c r="I81" s="138"/>
      <c r="J81" s="146">
        <f>BK81</f>
        <v>0</v>
      </c>
      <c r="L81" s="34"/>
      <c r="M81" s="70"/>
      <c r="N81" s="61"/>
      <c r="O81" s="61"/>
      <c r="P81" s="147">
        <f>P82</f>
        <v>0</v>
      </c>
      <c r="Q81" s="61"/>
      <c r="R81" s="147">
        <f>R82</f>
        <v>0</v>
      </c>
      <c r="S81" s="61"/>
      <c r="T81" s="148">
        <f>T82</f>
        <v>0</v>
      </c>
      <c r="AT81" s="17" t="s">
        <v>72</v>
      </c>
      <c r="AU81" s="17" t="s">
        <v>99</v>
      </c>
      <c r="BK81" s="149">
        <f>BK82</f>
        <v>0</v>
      </c>
    </row>
    <row r="82" spans="2:63" s="10" customFormat="1" ht="36.75" customHeight="1">
      <c r="B82" s="150"/>
      <c r="D82" s="151" t="s">
        <v>72</v>
      </c>
      <c r="E82" s="152" t="s">
        <v>119</v>
      </c>
      <c r="F82" s="152" t="s">
        <v>120</v>
      </c>
      <c r="I82" s="153"/>
      <c r="J82" s="154">
        <f>BK82</f>
        <v>0</v>
      </c>
      <c r="L82" s="150"/>
      <c r="M82" s="155"/>
      <c r="N82" s="156"/>
      <c r="O82" s="156"/>
      <c r="P82" s="157">
        <f>P83+P105+P115+P125</f>
        <v>0</v>
      </c>
      <c r="Q82" s="156"/>
      <c r="R82" s="157">
        <f>R83+R105+R115+R125</f>
        <v>0</v>
      </c>
      <c r="S82" s="156"/>
      <c r="T82" s="158">
        <f>T83+T105+T115+T125</f>
        <v>0</v>
      </c>
      <c r="AR82" s="151" t="s">
        <v>121</v>
      </c>
      <c r="AT82" s="159" t="s">
        <v>72</v>
      </c>
      <c r="AU82" s="159" t="s">
        <v>73</v>
      </c>
      <c r="AY82" s="151" t="s">
        <v>122</v>
      </c>
      <c r="BK82" s="160">
        <f>BK83+BK105+BK115+BK125</f>
        <v>0</v>
      </c>
    </row>
    <row r="83" spans="2:63" s="10" customFormat="1" ht="19.5" customHeight="1">
      <c r="B83" s="150"/>
      <c r="D83" s="161" t="s">
        <v>72</v>
      </c>
      <c r="E83" s="162" t="s">
        <v>123</v>
      </c>
      <c r="F83" s="162" t="s">
        <v>124</v>
      </c>
      <c r="I83" s="153"/>
      <c r="J83" s="163">
        <f>BK83</f>
        <v>0</v>
      </c>
      <c r="L83" s="150"/>
      <c r="M83" s="155"/>
      <c r="N83" s="156"/>
      <c r="O83" s="156"/>
      <c r="P83" s="157">
        <f>SUM(P84:P104)</f>
        <v>0</v>
      </c>
      <c r="Q83" s="156"/>
      <c r="R83" s="157">
        <f>SUM(R84:R104)</f>
        <v>0</v>
      </c>
      <c r="S83" s="156"/>
      <c r="T83" s="158">
        <f>SUM(T84:T104)</f>
        <v>0</v>
      </c>
      <c r="AR83" s="151" t="s">
        <v>121</v>
      </c>
      <c r="AT83" s="159" t="s">
        <v>72</v>
      </c>
      <c r="AU83" s="159" t="s">
        <v>22</v>
      </c>
      <c r="AY83" s="151" t="s">
        <v>122</v>
      </c>
      <c r="BK83" s="160">
        <f>SUM(BK84:BK104)</f>
        <v>0</v>
      </c>
    </row>
    <row r="84" spans="2:65" s="1" customFormat="1" ht="22.5" customHeight="1">
      <c r="B84" s="164"/>
      <c r="C84" s="165" t="s">
        <v>22</v>
      </c>
      <c r="D84" s="165" t="s">
        <v>125</v>
      </c>
      <c r="E84" s="166" t="s">
        <v>126</v>
      </c>
      <c r="F84" s="167" t="s">
        <v>127</v>
      </c>
      <c r="G84" s="168" t="s">
        <v>128</v>
      </c>
      <c r="H84" s="169">
        <v>1</v>
      </c>
      <c r="I84" s="170"/>
      <c r="J84" s="171">
        <f>ROUND(I84*H84,2)</f>
        <v>0</v>
      </c>
      <c r="K84" s="167" t="s">
        <v>20</v>
      </c>
      <c r="L84" s="34"/>
      <c r="M84" s="172" t="s">
        <v>20</v>
      </c>
      <c r="N84" s="173" t="s">
        <v>44</v>
      </c>
      <c r="O84" s="35"/>
      <c r="P84" s="174">
        <f>O84*H84</f>
        <v>0</v>
      </c>
      <c r="Q84" s="174">
        <v>0</v>
      </c>
      <c r="R84" s="174">
        <f>Q84*H84</f>
        <v>0</v>
      </c>
      <c r="S84" s="174">
        <v>0</v>
      </c>
      <c r="T84" s="175">
        <f>S84*H84</f>
        <v>0</v>
      </c>
      <c r="AR84" s="17" t="s">
        <v>129</v>
      </c>
      <c r="AT84" s="17" t="s">
        <v>125</v>
      </c>
      <c r="AU84" s="17" t="s">
        <v>81</v>
      </c>
      <c r="AY84" s="17" t="s">
        <v>122</v>
      </c>
      <c r="BE84" s="176">
        <f>IF(N84="základní",J84,0)</f>
        <v>0</v>
      </c>
      <c r="BF84" s="176">
        <f>IF(N84="snížená",J84,0)</f>
        <v>0</v>
      </c>
      <c r="BG84" s="176">
        <f>IF(N84="zákl. přenesená",J84,0)</f>
        <v>0</v>
      </c>
      <c r="BH84" s="176">
        <f>IF(N84="sníž. přenesená",J84,0)</f>
        <v>0</v>
      </c>
      <c r="BI84" s="176">
        <f>IF(N84="nulová",J84,0)</f>
        <v>0</v>
      </c>
      <c r="BJ84" s="17" t="s">
        <v>22</v>
      </c>
      <c r="BK84" s="176">
        <f>ROUND(I84*H84,2)</f>
        <v>0</v>
      </c>
      <c r="BL84" s="17" t="s">
        <v>129</v>
      </c>
      <c r="BM84" s="17" t="s">
        <v>130</v>
      </c>
    </row>
    <row r="85" spans="2:47" s="1" customFormat="1" ht="13.5">
      <c r="B85" s="34"/>
      <c r="D85" s="177" t="s">
        <v>131</v>
      </c>
      <c r="F85" s="178" t="s">
        <v>127</v>
      </c>
      <c r="I85" s="138"/>
      <c r="L85" s="34"/>
      <c r="M85" s="63"/>
      <c r="N85" s="35"/>
      <c r="O85" s="35"/>
      <c r="P85" s="35"/>
      <c r="Q85" s="35"/>
      <c r="R85" s="35"/>
      <c r="S85" s="35"/>
      <c r="T85" s="64"/>
      <c r="AT85" s="17" t="s">
        <v>131</v>
      </c>
      <c r="AU85" s="17" t="s">
        <v>81</v>
      </c>
    </row>
    <row r="86" spans="2:51" s="11" customFormat="1" ht="13.5">
      <c r="B86" s="179"/>
      <c r="D86" s="177" t="s">
        <v>132</v>
      </c>
      <c r="E86" s="180" t="s">
        <v>20</v>
      </c>
      <c r="F86" s="181" t="s">
        <v>133</v>
      </c>
      <c r="H86" s="182" t="s">
        <v>20</v>
      </c>
      <c r="I86" s="183"/>
      <c r="L86" s="179"/>
      <c r="M86" s="184"/>
      <c r="N86" s="185"/>
      <c r="O86" s="185"/>
      <c r="P86" s="185"/>
      <c r="Q86" s="185"/>
      <c r="R86" s="185"/>
      <c r="S86" s="185"/>
      <c r="T86" s="186"/>
      <c r="AT86" s="182" t="s">
        <v>132</v>
      </c>
      <c r="AU86" s="182" t="s">
        <v>81</v>
      </c>
      <c r="AV86" s="11" t="s">
        <v>22</v>
      </c>
      <c r="AW86" s="11" t="s">
        <v>37</v>
      </c>
      <c r="AX86" s="11" t="s">
        <v>73</v>
      </c>
      <c r="AY86" s="182" t="s">
        <v>122</v>
      </c>
    </row>
    <row r="87" spans="2:51" s="12" customFormat="1" ht="13.5">
      <c r="B87" s="187"/>
      <c r="D87" s="188" t="s">
        <v>132</v>
      </c>
      <c r="E87" s="189" t="s">
        <v>20</v>
      </c>
      <c r="F87" s="190" t="s">
        <v>22</v>
      </c>
      <c r="H87" s="191">
        <v>1</v>
      </c>
      <c r="I87" s="192"/>
      <c r="L87" s="187"/>
      <c r="M87" s="193"/>
      <c r="N87" s="194"/>
      <c r="O87" s="194"/>
      <c r="P87" s="194"/>
      <c r="Q87" s="194"/>
      <c r="R87" s="194"/>
      <c r="S87" s="194"/>
      <c r="T87" s="195"/>
      <c r="AT87" s="196" t="s">
        <v>132</v>
      </c>
      <c r="AU87" s="196" t="s">
        <v>81</v>
      </c>
      <c r="AV87" s="12" t="s">
        <v>81</v>
      </c>
      <c r="AW87" s="12" t="s">
        <v>37</v>
      </c>
      <c r="AX87" s="12" t="s">
        <v>22</v>
      </c>
      <c r="AY87" s="196" t="s">
        <v>122</v>
      </c>
    </row>
    <row r="88" spans="2:65" s="1" customFormat="1" ht="22.5" customHeight="1">
      <c r="B88" s="164"/>
      <c r="C88" s="165" t="s">
        <v>81</v>
      </c>
      <c r="D88" s="165" t="s">
        <v>125</v>
      </c>
      <c r="E88" s="166" t="s">
        <v>134</v>
      </c>
      <c r="F88" s="167" t="s">
        <v>135</v>
      </c>
      <c r="G88" s="168" t="s">
        <v>128</v>
      </c>
      <c r="H88" s="169">
        <v>1</v>
      </c>
      <c r="I88" s="170"/>
      <c r="J88" s="171">
        <f>ROUND(I88*H88,2)</f>
        <v>0</v>
      </c>
      <c r="K88" s="167" t="s">
        <v>20</v>
      </c>
      <c r="L88" s="34"/>
      <c r="M88" s="172" t="s">
        <v>20</v>
      </c>
      <c r="N88" s="173" t="s">
        <v>44</v>
      </c>
      <c r="O88" s="35"/>
      <c r="P88" s="174">
        <f>O88*H88</f>
        <v>0</v>
      </c>
      <c r="Q88" s="174">
        <v>0</v>
      </c>
      <c r="R88" s="174">
        <f>Q88*H88</f>
        <v>0</v>
      </c>
      <c r="S88" s="174">
        <v>0</v>
      </c>
      <c r="T88" s="175">
        <f>S88*H88</f>
        <v>0</v>
      </c>
      <c r="AR88" s="17" t="s">
        <v>129</v>
      </c>
      <c r="AT88" s="17" t="s">
        <v>125</v>
      </c>
      <c r="AU88" s="17" t="s">
        <v>81</v>
      </c>
      <c r="AY88" s="17" t="s">
        <v>122</v>
      </c>
      <c r="BE88" s="176">
        <f>IF(N88="základní",J88,0)</f>
        <v>0</v>
      </c>
      <c r="BF88" s="176">
        <f>IF(N88="snížená",J88,0)</f>
        <v>0</v>
      </c>
      <c r="BG88" s="176">
        <f>IF(N88="zákl. přenesená",J88,0)</f>
        <v>0</v>
      </c>
      <c r="BH88" s="176">
        <f>IF(N88="sníž. přenesená",J88,0)</f>
        <v>0</v>
      </c>
      <c r="BI88" s="176">
        <f>IF(N88="nulová",J88,0)</f>
        <v>0</v>
      </c>
      <c r="BJ88" s="17" t="s">
        <v>22</v>
      </c>
      <c r="BK88" s="176">
        <f>ROUND(I88*H88,2)</f>
        <v>0</v>
      </c>
      <c r="BL88" s="17" t="s">
        <v>129</v>
      </c>
      <c r="BM88" s="17" t="s">
        <v>136</v>
      </c>
    </row>
    <row r="89" spans="2:47" s="1" customFormat="1" ht="13.5">
      <c r="B89" s="34"/>
      <c r="D89" s="177" t="s">
        <v>131</v>
      </c>
      <c r="F89" s="178" t="s">
        <v>135</v>
      </c>
      <c r="I89" s="138"/>
      <c r="L89" s="34"/>
      <c r="M89" s="63"/>
      <c r="N89" s="35"/>
      <c r="O89" s="35"/>
      <c r="P89" s="35"/>
      <c r="Q89" s="35"/>
      <c r="R89" s="35"/>
      <c r="S89" s="35"/>
      <c r="T89" s="64"/>
      <c r="AT89" s="17" t="s">
        <v>131</v>
      </c>
      <c r="AU89" s="17" t="s">
        <v>81</v>
      </c>
    </row>
    <row r="90" spans="2:51" s="11" customFormat="1" ht="13.5">
      <c r="B90" s="179"/>
      <c r="D90" s="177" t="s">
        <v>132</v>
      </c>
      <c r="E90" s="180" t="s">
        <v>20</v>
      </c>
      <c r="F90" s="181" t="s">
        <v>137</v>
      </c>
      <c r="H90" s="182" t="s">
        <v>20</v>
      </c>
      <c r="I90" s="183"/>
      <c r="L90" s="179"/>
      <c r="M90" s="184"/>
      <c r="N90" s="185"/>
      <c r="O90" s="185"/>
      <c r="P90" s="185"/>
      <c r="Q90" s="185"/>
      <c r="R90" s="185"/>
      <c r="S90" s="185"/>
      <c r="T90" s="186"/>
      <c r="AT90" s="182" t="s">
        <v>132</v>
      </c>
      <c r="AU90" s="182" t="s">
        <v>81</v>
      </c>
      <c r="AV90" s="11" t="s">
        <v>22</v>
      </c>
      <c r="AW90" s="11" t="s">
        <v>37</v>
      </c>
      <c r="AX90" s="11" t="s">
        <v>73</v>
      </c>
      <c r="AY90" s="182" t="s">
        <v>122</v>
      </c>
    </row>
    <row r="91" spans="2:51" s="12" customFormat="1" ht="13.5">
      <c r="B91" s="187"/>
      <c r="D91" s="188" t="s">
        <v>132</v>
      </c>
      <c r="E91" s="189" t="s">
        <v>20</v>
      </c>
      <c r="F91" s="190" t="s">
        <v>22</v>
      </c>
      <c r="H91" s="191">
        <v>1</v>
      </c>
      <c r="I91" s="192"/>
      <c r="L91" s="187"/>
      <c r="M91" s="193"/>
      <c r="N91" s="194"/>
      <c r="O91" s="194"/>
      <c r="P91" s="194"/>
      <c r="Q91" s="194"/>
      <c r="R91" s="194"/>
      <c r="S91" s="194"/>
      <c r="T91" s="195"/>
      <c r="AT91" s="196" t="s">
        <v>132</v>
      </c>
      <c r="AU91" s="196" t="s">
        <v>81</v>
      </c>
      <c r="AV91" s="12" t="s">
        <v>81</v>
      </c>
      <c r="AW91" s="12" t="s">
        <v>37</v>
      </c>
      <c r="AX91" s="12" t="s">
        <v>22</v>
      </c>
      <c r="AY91" s="196" t="s">
        <v>122</v>
      </c>
    </row>
    <row r="92" spans="2:65" s="1" customFormat="1" ht="22.5" customHeight="1">
      <c r="B92" s="164"/>
      <c r="C92" s="165" t="s">
        <v>138</v>
      </c>
      <c r="D92" s="165" t="s">
        <v>125</v>
      </c>
      <c r="E92" s="166" t="s">
        <v>139</v>
      </c>
      <c r="F92" s="167" t="s">
        <v>140</v>
      </c>
      <c r="G92" s="168" t="s">
        <v>128</v>
      </c>
      <c r="H92" s="169">
        <v>1</v>
      </c>
      <c r="I92" s="170"/>
      <c r="J92" s="171">
        <f>ROUND(I92*H92,2)</f>
        <v>0</v>
      </c>
      <c r="K92" s="167" t="s">
        <v>20</v>
      </c>
      <c r="L92" s="34"/>
      <c r="M92" s="172" t="s">
        <v>20</v>
      </c>
      <c r="N92" s="173" t="s">
        <v>44</v>
      </c>
      <c r="O92" s="35"/>
      <c r="P92" s="174">
        <f>O92*H92</f>
        <v>0</v>
      </c>
      <c r="Q92" s="174">
        <v>0</v>
      </c>
      <c r="R92" s="174">
        <f>Q92*H92</f>
        <v>0</v>
      </c>
      <c r="S92" s="174">
        <v>0</v>
      </c>
      <c r="T92" s="175">
        <f>S92*H92</f>
        <v>0</v>
      </c>
      <c r="AR92" s="17" t="s">
        <v>129</v>
      </c>
      <c r="AT92" s="17" t="s">
        <v>125</v>
      </c>
      <c r="AU92" s="17" t="s">
        <v>81</v>
      </c>
      <c r="AY92" s="17" t="s">
        <v>122</v>
      </c>
      <c r="BE92" s="176">
        <f>IF(N92="základní",J92,0)</f>
        <v>0</v>
      </c>
      <c r="BF92" s="176">
        <f>IF(N92="snížená",J92,0)</f>
        <v>0</v>
      </c>
      <c r="BG92" s="176">
        <f>IF(N92="zákl. přenesená",J92,0)</f>
        <v>0</v>
      </c>
      <c r="BH92" s="176">
        <f>IF(N92="sníž. přenesená",J92,0)</f>
        <v>0</v>
      </c>
      <c r="BI92" s="176">
        <f>IF(N92="nulová",J92,0)</f>
        <v>0</v>
      </c>
      <c r="BJ92" s="17" t="s">
        <v>22</v>
      </c>
      <c r="BK92" s="176">
        <f>ROUND(I92*H92,2)</f>
        <v>0</v>
      </c>
      <c r="BL92" s="17" t="s">
        <v>129</v>
      </c>
      <c r="BM92" s="17" t="s">
        <v>141</v>
      </c>
    </row>
    <row r="93" spans="2:47" s="1" customFormat="1" ht="13.5">
      <c r="B93" s="34"/>
      <c r="D93" s="177" t="s">
        <v>131</v>
      </c>
      <c r="F93" s="178" t="s">
        <v>140</v>
      </c>
      <c r="I93" s="138"/>
      <c r="L93" s="34"/>
      <c r="M93" s="63"/>
      <c r="N93" s="35"/>
      <c r="O93" s="35"/>
      <c r="P93" s="35"/>
      <c r="Q93" s="35"/>
      <c r="R93" s="35"/>
      <c r="S93" s="35"/>
      <c r="T93" s="64"/>
      <c r="AT93" s="17" t="s">
        <v>131</v>
      </c>
      <c r="AU93" s="17" t="s">
        <v>81</v>
      </c>
    </row>
    <row r="94" spans="2:51" s="11" customFormat="1" ht="13.5">
      <c r="B94" s="179"/>
      <c r="D94" s="177" t="s">
        <v>132</v>
      </c>
      <c r="E94" s="180" t="s">
        <v>20</v>
      </c>
      <c r="F94" s="181" t="s">
        <v>142</v>
      </c>
      <c r="H94" s="182" t="s">
        <v>20</v>
      </c>
      <c r="I94" s="183"/>
      <c r="L94" s="179"/>
      <c r="M94" s="184"/>
      <c r="N94" s="185"/>
      <c r="O94" s="185"/>
      <c r="P94" s="185"/>
      <c r="Q94" s="185"/>
      <c r="R94" s="185"/>
      <c r="S94" s="185"/>
      <c r="T94" s="186"/>
      <c r="AT94" s="182" t="s">
        <v>132</v>
      </c>
      <c r="AU94" s="182" t="s">
        <v>81</v>
      </c>
      <c r="AV94" s="11" t="s">
        <v>22</v>
      </c>
      <c r="AW94" s="11" t="s">
        <v>37</v>
      </c>
      <c r="AX94" s="11" t="s">
        <v>73</v>
      </c>
      <c r="AY94" s="182" t="s">
        <v>122</v>
      </c>
    </row>
    <row r="95" spans="2:51" s="11" customFormat="1" ht="13.5">
      <c r="B95" s="179"/>
      <c r="D95" s="177" t="s">
        <v>132</v>
      </c>
      <c r="E95" s="180" t="s">
        <v>20</v>
      </c>
      <c r="F95" s="181" t="s">
        <v>143</v>
      </c>
      <c r="H95" s="182" t="s">
        <v>20</v>
      </c>
      <c r="I95" s="183"/>
      <c r="L95" s="179"/>
      <c r="M95" s="184"/>
      <c r="N95" s="185"/>
      <c r="O95" s="185"/>
      <c r="P95" s="185"/>
      <c r="Q95" s="185"/>
      <c r="R95" s="185"/>
      <c r="S95" s="185"/>
      <c r="T95" s="186"/>
      <c r="AT95" s="182" t="s">
        <v>132</v>
      </c>
      <c r="AU95" s="182" t="s">
        <v>81</v>
      </c>
      <c r="AV95" s="11" t="s">
        <v>22</v>
      </c>
      <c r="AW95" s="11" t="s">
        <v>37</v>
      </c>
      <c r="AX95" s="11" t="s">
        <v>73</v>
      </c>
      <c r="AY95" s="182" t="s">
        <v>122</v>
      </c>
    </row>
    <row r="96" spans="2:51" s="12" customFormat="1" ht="13.5">
      <c r="B96" s="187"/>
      <c r="D96" s="188" t="s">
        <v>132</v>
      </c>
      <c r="E96" s="189" t="s">
        <v>20</v>
      </c>
      <c r="F96" s="190" t="s">
        <v>22</v>
      </c>
      <c r="H96" s="191">
        <v>1</v>
      </c>
      <c r="I96" s="192"/>
      <c r="L96" s="187"/>
      <c r="M96" s="193"/>
      <c r="N96" s="194"/>
      <c r="O96" s="194"/>
      <c r="P96" s="194"/>
      <c r="Q96" s="194"/>
      <c r="R96" s="194"/>
      <c r="S96" s="194"/>
      <c r="T96" s="195"/>
      <c r="AT96" s="196" t="s">
        <v>132</v>
      </c>
      <c r="AU96" s="196" t="s">
        <v>81</v>
      </c>
      <c r="AV96" s="12" t="s">
        <v>81</v>
      </c>
      <c r="AW96" s="12" t="s">
        <v>37</v>
      </c>
      <c r="AX96" s="12" t="s">
        <v>22</v>
      </c>
      <c r="AY96" s="196" t="s">
        <v>122</v>
      </c>
    </row>
    <row r="97" spans="2:65" s="1" customFormat="1" ht="22.5" customHeight="1">
      <c r="B97" s="164"/>
      <c r="C97" s="165" t="s">
        <v>144</v>
      </c>
      <c r="D97" s="165" t="s">
        <v>125</v>
      </c>
      <c r="E97" s="166" t="s">
        <v>145</v>
      </c>
      <c r="F97" s="167" t="s">
        <v>146</v>
      </c>
      <c r="G97" s="168" t="s">
        <v>128</v>
      </c>
      <c r="H97" s="169">
        <v>1</v>
      </c>
      <c r="I97" s="170"/>
      <c r="J97" s="171">
        <f>ROUND(I97*H97,2)</f>
        <v>0</v>
      </c>
      <c r="K97" s="167" t="s">
        <v>20</v>
      </c>
      <c r="L97" s="34"/>
      <c r="M97" s="172" t="s">
        <v>20</v>
      </c>
      <c r="N97" s="173" t="s">
        <v>44</v>
      </c>
      <c r="O97" s="35"/>
      <c r="P97" s="174">
        <f>O97*H97</f>
        <v>0</v>
      </c>
      <c r="Q97" s="174">
        <v>0</v>
      </c>
      <c r="R97" s="174">
        <f>Q97*H97</f>
        <v>0</v>
      </c>
      <c r="S97" s="174">
        <v>0</v>
      </c>
      <c r="T97" s="175">
        <f>S97*H97</f>
        <v>0</v>
      </c>
      <c r="AR97" s="17" t="s">
        <v>129</v>
      </c>
      <c r="AT97" s="17" t="s">
        <v>125</v>
      </c>
      <c r="AU97" s="17" t="s">
        <v>81</v>
      </c>
      <c r="AY97" s="17" t="s">
        <v>122</v>
      </c>
      <c r="BE97" s="176">
        <f>IF(N97="základní",J97,0)</f>
        <v>0</v>
      </c>
      <c r="BF97" s="176">
        <f>IF(N97="snížená",J97,0)</f>
        <v>0</v>
      </c>
      <c r="BG97" s="176">
        <f>IF(N97="zákl. přenesená",J97,0)</f>
        <v>0</v>
      </c>
      <c r="BH97" s="176">
        <f>IF(N97="sníž. přenesená",J97,0)</f>
        <v>0</v>
      </c>
      <c r="BI97" s="176">
        <f>IF(N97="nulová",J97,0)</f>
        <v>0</v>
      </c>
      <c r="BJ97" s="17" t="s">
        <v>22</v>
      </c>
      <c r="BK97" s="176">
        <f>ROUND(I97*H97,2)</f>
        <v>0</v>
      </c>
      <c r="BL97" s="17" t="s">
        <v>129</v>
      </c>
      <c r="BM97" s="17" t="s">
        <v>147</v>
      </c>
    </row>
    <row r="98" spans="2:47" s="1" customFormat="1" ht="27">
      <c r="B98" s="34"/>
      <c r="D98" s="177" t="s">
        <v>131</v>
      </c>
      <c r="F98" s="178" t="s">
        <v>148</v>
      </c>
      <c r="I98" s="138"/>
      <c r="L98" s="34"/>
      <c r="M98" s="63"/>
      <c r="N98" s="35"/>
      <c r="O98" s="35"/>
      <c r="P98" s="35"/>
      <c r="Q98" s="35"/>
      <c r="R98" s="35"/>
      <c r="S98" s="35"/>
      <c r="T98" s="64"/>
      <c r="AT98" s="17" t="s">
        <v>131</v>
      </c>
      <c r="AU98" s="17" t="s">
        <v>81</v>
      </c>
    </row>
    <row r="99" spans="2:51" s="11" customFormat="1" ht="13.5">
      <c r="B99" s="179"/>
      <c r="D99" s="177" t="s">
        <v>132</v>
      </c>
      <c r="E99" s="180" t="s">
        <v>20</v>
      </c>
      <c r="F99" s="181" t="s">
        <v>149</v>
      </c>
      <c r="H99" s="182" t="s">
        <v>20</v>
      </c>
      <c r="I99" s="183"/>
      <c r="L99" s="179"/>
      <c r="M99" s="184"/>
      <c r="N99" s="185"/>
      <c r="O99" s="185"/>
      <c r="P99" s="185"/>
      <c r="Q99" s="185"/>
      <c r="R99" s="185"/>
      <c r="S99" s="185"/>
      <c r="T99" s="186"/>
      <c r="AT99" s="182" t="s">
        <v>132</v>
      </c>
      <c r="AU99" s="182" t="s">
        <v>81</v>
      </c>
      <c r="AV99" s="11" t="s">
        <v>22</v>
      </c>
      <c r="AW99" s="11" t="s">
        <v>37</v>
      </c>
      <c r="AX99" s="11" t="s">
        <v>73</v>
      </c>
      <c r="AY99" s="182" t="s">
        <v>122</v>
      </c>
    </row>
    <row r="100" spans="2:51" s="12" customFormat="1" ht="13.5">
      <c r="B100" s="187"/>
      <c r="D100" s="188" t="s">
        <v>132</v>
      </c>
      <c r="E100" s="189" t="s">
        <v>20</v>
      </c>
      <c r="F100" s="190" t="s">
        <v>22</v>
      </c>
      <c r="H100" s="191">
        <v>1</v>
      </c>
      <c r="I100" s="192"/>
      <c r="L100" s="187"/>
      <c r="M100" s="193"/>
      <c r="N100" s="194"/>
      <c r="O100" s="194"/>
      <c r="P100" s="194"/>
      <c r="Q100" s="194"/>
      <c r="R100" s="194"/>
      <c r="S100" s="194"/>
      <c r="T100" s="195"/>
      <c r="AT100" s="196" t="s">
        <v>132</v>
      </c>
      <c r="AU100" s="196" t="s">
        <v>81</v>
      </c>
      <c r="AV100" s="12" t="s">
        <v>81</v>
      </c>
      <c r="AW100" s="12" t="s">
        <v>37</v>
      </c>
      <c r="AX100" s="12" t="s">
        <v>22</v>
      </c>
      <c r="AY100" s="196" t="s">
        <v>122</v>
      </c>
    </row>
    <row r="101" spans="2:65" s="1" customFormat="1" ht="22.5" customHeight="1">
      <c r="B101" s="164"/>
      <c r="C101" s="165" t="s">
        <v>121</v>
      </c>
      <c r="D101" s="165" t="s">
        <v>125</v>
      </c>
      <c r="E101" s="166" t="s">
        <v>150</v>
      </c>
      <c r="F101" s="167" t="s">
        <v>151</v>
      </c>
      <c r="G101" s="168" t="s">
        <v>128</v>
      </c>
      <c r="H101" s="169">
        <v>1</v>
      </c>
      <c r="I101" s="170"/>
      <c r="J101" s="171">
        <f>ROUND(I101*H101,2)</f>
        <v>0</v>
      </c>
      <c r="K101" s="167" t="s">
        <v>20</v>
      </c>
      <c r="L101" s="34"/>
      <c r="M101" s="172" t="s">
        <v>20</v>
      </c>
      <c r="N101" s="173" t="s">
        <v>44</v>
      </c>
      <c r="O101" s="35"/>
      <c r="P101" s="174">
        <f>O101*H101</f>
        <v>0</v>
      </c>
      <c r="Q101" s="174">
        <v>0</v>
      </c>
      <c r="R101" s="174">
        <f>Q101*H101</f>
        <v>0</v>
      </c>
      <c r="S101" s="174">
        <v>0</v>
      </c>
      <c r="T101" s="175">
        <f>S101*H101</f>
        <v>0</v>
      </c>
      <c r="AR101" s="17" t="s">
        <v>129</v>
      </c>
      <c r="AT101" s="17" t="s">
        <v>125</v>
      </c>
      <c r="AU101" s="17" t="s">
        <v>81</v>
      </c>
      <c r="AY101" s="17" t="s">
        <v>122</v>
      </c>
      <c r="BE101" s="176">
        <f>IF(N101="základní",J101,0)</f>
        <v>0</v>
      </c>
      <c r="BF101" s="176">
        <f>IF(N101="snížená",J101,0)</f>
        <v>0</v>
      </c>
      <c r="BG101" s="176">
        <f>IF(N101="zákl. přenesená",J101,0)</f>
        <v>0</v>
      </c>
      <c r="BH101" s="176">
        <f>IF(N101="sníž. přenesená",J101,0)</f>
        <v>0</v>
      </c>
      <c r="BI101" s="176">
        <f>IF(N101="nulová",J101,0)</f>
        <v>0</v>
      </c>
      <c r="BJ101" s="17" t="s">
        <v>22</v>
      </c>
      <c r="BK101" s="176">
        <f>ROUND(I101*H101,2)</f>
        <v>0</v>
      </c>
      <c r="BL101" s="17" t="s">
        <v>129</v>
      </c>
      <c r="BM101" s="17" t="s">
        <v>152</v>
      </c>
    </row>
    <row r="102" spans="2:47" s="1" customFormat="1" ht="13.5">
      <c r="B102" s="34"/>
      <c r="D102" s="177" t="s">
        <v>131</v>
      </c>
      <c r="F102" s="178" t="s">
        <v>151</v>
      </c>
      <c r="I102" s="138"/>
      <c r="L102" s="34"/>
      <c r="M102" s="63"/>
      <c r="N102" s="35"/>
      <c r="O102" s="35"/>
      <c r="P102" s="35"/>
      <c r="Q102" s="35"/>
      <c r="R102" s="35"/>
      <c r="S102" s="35"/>
      <c r="T102" s="64"/>
      <c r="AT102" s="17" t="s">
        <v>131</v>
      </c>
      <c r="AU102" s="17" t="s">
        <v>81</v>
      </c>
    </row>
    <row r="103" spans="2:51" s="11" customFormat="1" ht="13.5">
      <c r="B103" s="179"/>
      <c r="D103" s="177" t="s">
        <v>132</v>
      </c>
      <c r="E103" s="180" t="s">
        <v>20</v>
      </c>
      <c r="F103" s="181" t="s">
        <v>153</v>
      </c>
      <c r="H103" s="182" t="s">
        <v>20</v>
      </c>
      <c r="I103" s="183"/>
      <c r="L103" s="179"/>
      <c r="M103" s="184"/>
      <c r="N103" s="185"/>
      <c r="O103" s="185"/>
      <c r="P103" s="185"/>
      <c r="Q103" s="185"/>
      <c r="R103" s="185"/>
      <c r="S103" s="185"/>
      <c r="T103" s="186"/>
      <c r="AT103" s="182" t="s">
        <v>132</v>
      </c>
      <c r="AU103" s="182" t="s">
        <v>81</v>
      </c>
      <c r="AV103" s="11" t="s">
        <v>22</v>
      </c>
      <c r="AW103" s="11" t="s">
        <v>37</v>
      </c>
      <c r="AX103" s="11" t="s">
        <v>73</v>
      </c>
      <c r="AY103" s="182" t="s">
        <v>122</v>
      </c>
    </row>
    <row r="104" spans="2:51" s="12" customFormat="1" ht="13.5">
      <c r="B104" s="187"/>
      <c r="D104" s="177" t="s">
        <v>132</v>
      </c>
      <c r="E104" s="196" t="s">
        <v>20</v>
      </c>
      <c r="F104" s="197" t="s">
        <v>22</v>
      </c>
      <c r="H104" s="198">
        <v>1</v>
      </c>
      <c r="I104" s="192"/>
      <c r="L104" s="187"/>
      <c r="M104" s="193"/>
      <c r="N104" s="194"/>
      <c r="O104" s="194"/>
      <c r="P104" s="194"/>
      <c r="Q104" s="194"/>
      <c r="R104" s="194"/>
      <c r="S104" s="194"/>
      <c r="T104" s="195"/>
      <c r="AT104" s="196" t="s">
        <v>132</v>
      </c>
      <c r="AU104" s="196" t="s">
        <v>81</v>
      </c>
      <c r="AV104" s="12" t="s">
        <v>81</v>
      </c>
      <c r="AW104" s="12" t="s">
        <v>37</v>
      </c>
      <c r="AX104" s="12" t="s">
        <v>22</v>
      </c>
      <c r="AY104" s="196" t="s">
        <v>122</v>
      </c>
    </row>
    <row r="105" spans="2:63" s="10" customFormat="1" ht="29.25" customHeight="1">
      <c r="B105" s="150"/>
      <c r="D105" s="161" t="s">
        <v>72</v>
      </c>
      <c r="E105" s="162" t="s">
        <v>154</v>
      </c>
      <c r="F105" s="162" t="s">
        <v>155</v>
      </c>
      <c r="I105" s="153"/>
      <c r="J105" s="163">
        <f>BK105</f>
        <v>0</v>
      </c>
      <c r="L105" s="150"/>
      <c r="M105" s="155"/>
      <c r="N105" s="156"/>
      <c r="O105" s="156"/>
      <c r="P105" s="157">
        <f>SUM(P106:P114)</f>
        <v>0</v>
      </c>
      <c r="Q105" s="156"/>
      <c r="R105" s="157">
        <f>SUM(R106:R114)</f>
        <v>0</v>
      </c>
      <c r="S105" s="156"/>
      <c r="T105" s="158">
        <f>SUM(T106:T114)</f>
        <v>0</v>
      </c>
      <c r="AR105" s="151" t="s">
        <v>121</v>
      </c>
      <c r="AT105" s="159" t="s">
        <v>72</v>
      </c>
      <c r="AU105" s="159" t="s">
        <v>22</v>
      </c>
      <c r="AY105" s="151" t="s">
        <v>122</v>
      </c>
      <c r="BK105" s="160">
        <f>SUM(BK106:BK114)</f>
        <v>0</v>
      </c>
    </row>
    <row r="106" spans="2:65" s="1" customFormat="1" ht="22.5" customHeight="1">
      <c r="B106" s="164"/>
      <c r="C106" s="165" t="s">
        <v>156</v>
      </c>
      <c r="D106" s="165" t="s">
        <v>125</v>
      </c>
      <c r="E106" s="166" t="s">
        <v>157</v>
      </c>
      <c r="F106" s="167" t="s">
        <v>155</v>
      </c>
      <c r="G106" s="168" t="s">
        <v>158</v>
      </c>
      <c r="H106" s="169">
        <v>1</v>
      </c>
      <c r="I106" s="170"/>
      <c r="J106" s="171">
        <f>ROUND(I106*H106,2)</f>
        <v>0</v>
      </c>
      <c r="K106" s="167" t="s">
        <v>20</v>
      </c>
      <c r="L106" s="34"/>
      <c r="M106" s="172" t="s">
        <v>20</v>
      </c>
      <c r="N106" s="173" t="s">
        <v>44</v>
      </c>
      <c r="O106" s="35"/>
      <c r="P106" s="174">
        <f>O106*H106</f>
        <v>0</v>
      </c>
      <c r="Q106" s="174">
        <v>0</v>
      </c>
      <c r="R106" s="174">
        <f>Q106*H106</f>
        <v>0</v>
      </c>
      <c r="S106" s="174">
        <v>0</v>
      </c>
      <c r="T106" s="175">
        <f>S106*H106</f>
        <v>0</v>
      </c>
      <c r="AR106" s="17" t="s">
        <v>129</v>
      </c>
      <c r="AT106" s="17" t="s">
        <v>125</v>
      </c>
      <c r="AU106" s="17" t="s">
        <v>81</v>
      </c>
      <c r="AY106" s="17" t="s">
        <v>122</v>
      </c>
      <c r="BE106" s="176">
        <f>IF(N106="základní",J106,0)</f>
        <v>0</v>
      </c>
      <c r="BF106" s="176">
        <f>IF(N106="snížená",J106,0)</f>
        <v>0</v>
      </c>
      <c r="BG106" s="176">
        <f>IF(N106="zákl. přenesená",J106,0)</f>
        <v>0</v>
      </c>
      <c r="BH106" s="176">
        <f>IF(N106="sníž. přenesená",J106,0)</f>
        <v>0</v>
      </c>
      <c r="BI106" s="176">
        <f>IF(N106="nulová",J106,0)</f>
        <v>0</v>
      </c>
      <c r="BJ106" s="17" t="s">
        <v>22</v>
      </c>
      <c r="BK106" s="176">
        <f>ROUND(I106*H106,2)</f>
        <v>0</v>
      </c>
      <c r="BL106" s="17" t="s">
        <v>129</v>
      </c>
      <c r="BM106" s="17" t="s">
        <v>159</v>
      </c>
    </row>
    <row r="107" spans="2:47" s="1" customFormat="1" ht="13.5">
      <c r="B107" s="34"/>
      <c r="D107" s="177" t="s">
        <v>131</v>
      </c>
      <c r="F107" s="178" t="s">
        <v>160</v>
      </c>
      <c r="I107" s="138"/>
      <c r="L107" s="34"/>
      <c r="M107" s="63"/>
      <c r="N107" s="35"/>
      <c r="O107" s="35"/>
      <c r="P107" s="35"/>
      <c r="Q107" s="35"/>
      <c r="R107" s="35"/>
      <c r="S107" s="35"/>
      <c r="T107" s="64"/>
      <c r="AT107" s="17" t="s">
        <v>131</v>
      </c>
      <c r="AU107" s="17" t="s">
        <v>81</v>
      </c>
    </row>
    <row r="108" spans="2:51" s="11" customFormat="1" ht="13.5">
      <c r="B108" s="179"/>
      <c r="D108" s="177" t="s">
        <v>132</v>
      </c>
      <c r="E108" s="180" t="s">
        <v>20</v>
      </c>
      <c r="F108" s="181" t="s">
        <v>161</v>
      </c>
      <c r="H108" s="182" t="s">
        <v>20</v>
      </c>
      <c r="I108" s="183"/>
      <c r="L108" s="179"/>
      <c r="M108" s="184"/>
      <c r="N108" s="185"/>
      <c r="O108" s="185"/>
      <c r="P108" s="185"/>
      <c r="Q108" s="185"/>
      <c r="R108" s="185"/>
      <c r="S108" s="185"/>
      <c r="T108" s="186"/>
      <c r="AT108" s="182" t="s">
        <v>132</v>
      </c>
      <c r="AU108" s="182" t="s">
        <v>81</v>
      </c>
      <c r="AV108" s="11" t="s">
        <v>22</v>
      </c>
      <c r="AW108" s="11" t="s">
        <v>37</v>
      </c>
      <c r="AX108" s="11" t="s">
        <v>73</v>
      </c>
      <c r="AY108" s="182" t="s">
        <v>122</v>
      </c>
    </row>
    <row r="109" spans="2:51" s="12" customFormat="1" ht="13.5">
      <c r="B109" s="187"/>
      <c r="D109" s="188" t="s">
        <v>132</v>
      </c>
      <c r="E109" s="189" t="s">
        <v>20</v>
      </c>
      <c r="F109" s="190" t="s">
        <v>22</v>
      </c>
      <c r="H109" s="191">
        <v>1</v>
      </c>
      <c r="I109" s="192"/>
      <c r="L109" s="187"/>
      <c r="M109" s="193"/>
      <c r="N109" s="194"/>
      <c r="O109" s="194"/>
      <c r="P109" s="194"/>
      <c r="Q109" s="194"/>
      <c r="R109" s="194"/>
      <c r="S109" s="194"/>
      <c r="T109" s="195"/>
      <c r="AT109" s="196" t="s">
        <v>132</v>
      </c>
      <c r="AU109" s="196" t="s">
        <v>81</v>
      </c>
      <c r="AV109" s="12" t="s">
        <v>81</v>
      </c>
      <c r="AW109" s="12" t="s">
        <v>37</v>
      </c>
      <c r="AX109" s="12" t="s">
        <v>22</v>
      </c>
      <c r="AY109" s="196" t="s">
        <v>122</v>
      </c>
    </row>
    <row r="110" spans="2:65" s="1" customFormat="1" ht="22.5" customHeight="1">
      <c r="B110" s="164"/>
      <c r="C110" s="165" t="s">
        <v>162</v>
      </c>
      <c r="D110" s="165" t="s">
        <v>125</v>
      </c>
      <c r="E110" s="166" t="s">
        <v>163</v>
      </c>
      <c r="F110" s="167" t="s">
        <v>164</v>
      </c>
      <c r="G110" s="168" t="s">
        <v>165</v>
      </c>
      <c r="H110" s="169">
        <v>1</v>
      </c>
      <c r="I110" s="170"/>
      <c r="J110" s="171">
        <f>ROUND(I110*H110,2)</f>
        <v>0</v>
      </c>
      <c r="K110" s="167" t="s">
        <v>20</v>
      </c>
      <c r="L110" s="34"/>
      <c r="M110" s="172" t="s">
        <v>20</v>
      </c>
      <c r="N110" s="173" t="s">
        <v>44</v>
      </c>
      <c r="O110" s="35"/>
      <c r="P110" s="174">
        <f>O110*H110</f>
        <v>0</v>
      </c>
      <c r="Q110" s="174">
        <v>0</v>
      </c>
      <c r="R110" s="174">
        <f>Q110*H110</f>
        <v>0</v>
      </c>
      <c r="S110" s="174">
        <v>0</v>
      </c>
      <c r="T110" s="175">
        <f>S110*H110</f>
        <v>0</v>
      </c>
      <c r="AR110" s="17" t="s">
        <v>129</v>
      </c>
      <c r="AT110" s="17" t="s">
        <v>125</v>
      </c>
      <c r="AU110" s="17" t="s">
        <v>81</v>
      </c>
      <c r="AY110" s="17" t="s">
        <v>122</v>
      </c>
      <c r="BE110" s="176">
        <f>IF(N110="základní",J110,0)</f>
        <v>0</v>
      </c>
      <c r="BF110" s="176">
        <f>IF(N110="snížená",J110,0)</f>
        <v>0</v>
      </c>
      <c r="BG110" s="176">
        <f>IF(N110="zákl. přenesená",J110,0)</f>
        <v>0</v>
      </c>
      <c r="BH110" s="176">
        <f>IF(N110="sníž. přenesená",J110,0)</f>
        <v>0</v>
      </c>
      <c r="BI110" s="176">
        <f>IF(N110="nulová",J110,0)</f>
        <v>0</v>
      </c>
      <c r="BJ110" s="17" t="s">
        <v>22</v>
      </c>
      <c r="BK110" s="176">
        <f>ROUND(I110*H110,2)</f>
        <v>0</v>
      </c>
      <c r="BL110" s="17" t="s">
        <v>129</v>
      </c>
      <c r="BM110" s="17" t="s">
        <v>166</v>
      </c>
    </row>
    <row r="111" spans="2:47" s="1" customFormat="1" ht="13.5">
      <c r="B111" s="34"/>
      <c r="D111" s="177" t="s">
        <v>131</v>
      </c>
      <c r="F111" s="178" t="s">
        <v>164</v>
      </c>
      <c r="I111" s="138"/>
      <c r="L111" s="34"/>
      <c r="M111" s="63"/>
      <c r="N111" s="35"/>
      <c r="O111" s="35"/>
      <c r="P111" s="35"/>
      <c r="Q111" s="35"/>
      <c r="R111" s="35"/>
      <c r="S111" s="35"/>
      <c r="T111" s="64"/>
      <c r="AT111" s="17" t="s">
        <v>131</v>
      </c>
      <c r="AU111" s="17" t="s">
        <v>81</v>
      </c>
    </row>
    <row r="112" spans="2:51" s="11" customFormat="1" ht="13.5">
      <c r="B112" s="179"/>
      <c r="D112" s="177" t="s">
        <v>132</v>
      </c>
      <c r="E112" s="180" t="s">
        <v>20</v>
      </c>
      <c r="F112" s="181" t="s">
        <v>167</v>
      </c>
      <c r="H112" s="182" t="s">
        <v>20</v>
      </c>
      <c r="I112" s="183"/>
      <c r="L112" s="179"/>
      <c r="M112" s="184"/>
      <c r="N112" s="185"/>
      <c r="O112" s="185"/>
      <c r="P112" s="185"/>
      <c r="Q112" s="185"/>
      <c r="R112" s="185"/>
      <c r="S112" s="185"/>
      <c r="T112" s="186"/>
      <c r="AT112" s="182" t="s">
        <v>132</v>
      </c>
      <c r="AU112" s="182" t="s">
        <v>81</v>
      </c>
      <c r="AV112" s="11" t="s">
        <v>22</v>
      </c>
      <c r="AW112" s="11" t="s">
        <v>37</v>
      </c>
      <c r="AX112" s="11" t="s">
        <v>73</v>
      </c>
      <c r="AY112" s="182" t="s">
        <v>122</v>
      </c>
    </row>
    <row r="113" spans="2:51" s="11" customFormat="1" ht="13.5">
      <c r="B113" s="179"/>
      <c r="D113" s="177" t="s">
        <v>132</v>
      </c>
      <c r="E113" s="180" t="s">
        <v>20</v>
      </c>
      <c r="F113" s="181" t="s">
        <v>168</v>
      </c>
      <c r="H113" s="182" t="s">
        <v>20</v>
      </c>
      <c r="I113" s="183"/>
      <c r="L113" s="179"/>
      <c r="M113" s="184"/>
      <c r="N113" s="185"/>
      <c r="O113" s="185"/>
      <c r="P113" s="185"/>
      <c r="Q113" s="185"/>
      <c r="R113" s="185"/>
      <c r="S113" s="185"/>
      <c r="T113" s="186"/>
      <c r="AT113" s="182" t="s">
        <v>132</v>
      </c>
      <c r="AU113" s="182" t="s">
        <v>81</v>
      </c>
      <c r="AV113" s="11" t="s">
        <v>22</v>
      </c>
      <c r="AW113" s="11" t="s">
        <v>37</v>
      </c>
      <c r="AX113" s="11" t="s">
        <v>73</v>
      </c>
      <c r="AY113" s="182" t="s">
        <v>122</v>
      </c>
    </row>
    <row r="114" spans="2:51" s="12" customFormat="1" ht="13.5">
      <c r="B114" s="187"/>
      <c r="D114" s="177" t="s">
        <v>132</v>
      </c>
      <c r="E114" s="196" t="s">
        <v>20</v>
      </c>
      <c r="F114" s="197" t="s">
        <v>22</v>
      </c>
      <c r="H114" s="198">
        <v>1</v>
      </c>
      <c r="I114" s="192"/>
      <c r="L114" s="187"/>
      <c r="M114" s="193"/>
      <c r="N114" s="194"/>
      <c r="O114" s="194"/>
      <c r="P114" s="194"/>
      <c r="Q114" s="194"/>
      <c r="R114" s="194"/>
      <c r="S114" s="194"/>
      <c r="T114" s="195"/>
      <c r="AT114" s="196" t="s">
        <v>132</v>
      </c>
      <c r="AU114" s="196" t="s">
        <v>81</v>
      </c>
      <c r="AV114" s="12" t="s">
        <v>81</v>
      </c>
      <c r="AW114" s="12" t="s">
        <v>37</v>
      </c>
      <c r="AX114" s="12" t="s">
        <v>22</v>
      </c>
      <c r="AY114" s="196" t="s">
        <v>122</v>
      </c>
    </row>
    <row r="115" spans="2:63" s="10" customFormat="1" ht="29.25" customHeight="1">
      <c r="B115" s="150"/>
      <c r="D115" s="161" t="s">
        <v>72</v>
      </c>
      <c r="E115" s="162" t="s">
        <v>169</v>
      </c>
      <c r="F115" s="162" t="s">
        <v>170</v>
      </c>
      <c r="I115" s="153"/>
      <c r="J115" s="163">
        <f>BK115</f>
        <v>0</v>
      </c>
      <c r="L115" s="150"/>
      <c r="M115" s="155"/>
      <c r="N115" s="156"/>
      <c r="O115" s="156"/>
      <c r="P115" s="157">
        <f>SUM(P116:P124)</f>
        <v>0</v>
      </c>
      <c r="Q115" s="156"/>
      <c r="R115" s="157">
        <f>SUM(R116:R124)</f>
        <v>0</v>
      </c>
      <c r="S115" s="156"/>
      <c r="T115" s="158">
        <f>SUM(T116:T124)</f>
        <v>0</v>
      </c>
      <c r="AR115" s="151" t="s">
        <v>121</v>
      </c>
      <c r="AT115" s="159" t="s">
        <v>72</v>
      </c>
      <c r="AU115" s="159" t="s">
        <v>22</v>
      </c>
      <c r="AY115" s="151" t="s">
        <v>122</v>
      </c>
      <c r="BK115" s="160">
        <f>SUM(BK116:BK124)</f>
        <v>0</v>
      </c>
    </row>
    <row r="116" spans="2:65" s="1" customFormat="1" ht="22.5" customHeight="1">
      <c r="B116" s="164"/>
      <c r="C116" s="165" t="s">
        <v>171</v>
      </c>
      <c r="D116" s="165" t="s">
        <v>125</v>
      </c>
      <c r="E116" s="166" t="s">
        <v>172</v>
      </c>
      <c r="F116" s="167" t="s">
        <v>173</v>
      </c>
      <c r="G116" s="168" t="s">
        <v>128</v>
      </c>
      <c r="H116" s="169">
        <v>1</v>
      </c>
      <c r="I116" s="170"/>
      <c r="J116" s="171">
        <f>ROUND(I116*H116,2)</f>
        <v>0</v>
      </c>
      <c r="K116" s="167" t="s">
        <v>20</v>
      </c>
      <c r="L116" s="34"/>
      <c r="M116" s="172" t="s">
        <v>20</v>
      </c>
      <c r="N116" s="173" t="s">
        <v>44</v>
      </c>
      <c r="O116" s="35"/>
      <c r="P116" s="174">
        <f>O116*H116</f>
        <v>0</v>
      </c>
      <c r="Q116" s="174">
        <v>0</v>
      </c>
      <c r="R116" s="174">
        <f>Q116*H116</f>
        <v>0</v>
      </c>
      <c r="S116" s="174">
        <v>0</v>
      </c>
      <c r="T116" s="175">
        <f>S116*H116</f>
        <v>0</v>
      </c>
      <c r="AR116" s="17" t="s">
        <v>129</v>
      </c>
      <c r="AT116" s="17" t="s">
        <v>125</v>
      </c>
      <c r="AU116" s="17" t="s">
        <v>81</v>
      </c>
      <c r="AY116" s="17" t="s">
        <v>122</v>
      </c>
      <c r="BE116" s="176">
        <f>IF(N116="základní",J116,0)</f>
        <v>0</v>
      </c>
      <c r="BF116" s="176">
        <f>IF(N116="snížená",J116,0)</f>
        <v>0</v>
      </c>
      <c r="BG116" s="176">
        <f>IF(N116="zákl. přenesená",J116,0)</f>
        <v>0</v>
      </c>
      <c r="BH116" s="176">
        <f>IF(N116="sníž. přenesená",J116,0)</f>
        <v>0</v>
      </c>
      <c r="BI116" s="176">
        <f>IF(N116="nulová",J116,0)</f>
        <v>0</v>
      </c>
      <c r="BJ116" s="17" t="s">
        <v>22</v>
      </c>
      <c r="BK116" s="176">
        <f>ROUND(I116*H116,2)</f>
        <v>0</v>
      </c>
      <c r="BL116" s="17" t="s">
        <v>129</v>
      </c>
      <c r="BM116" s="17" t="s">
        <v>174</v>
      </c>
    </row>
    <row r="117" spans="2:47" s="1" customFormat="1" ht="13.5">
      <c r="B117" s="34"/>
      <c r="D117" s="177" t="s">
        <v>131</v>
      </c>
      <c r="F117" s="178" t="s">
        <v>173</v>
      </c>
      <c r="I117" s="138"/>
      <c r="L117" s="34"/>
      <c r="M117" s="63"/>
      <c r="N117" s="35"/>
      <c r="O117" s="35"/>
      <c r="P117" s="35"/>
      <c r="Q117" s="35"/>
      <c r="R117" s="35"/>
      <c r="S117" s="35"/>
      <c r="T117" s="64"/>
      <c r="AT117" s="17" t="s">
        <v>131</v>
      </c>
      <c r="AU117" s="17" t="s">
        <v>81</v>
      </c>
    </row>
    <row r="118" spans="2:51" s="11" customFormat="1" ht="13.5">
      <c r="B118" s="179"/>
      <c r="D118" s="177" t="s">
        <v>132</v>
      </c>
      <c r="E118" s="180" t="s">
        <v>20</v>
      </c>
      <c r="F118" s="181" t="s">
        <v>175</v>
      </c>
      <c r="H118" s="182" t="s">
        <v>20</v>
      </c>
      <c r="I118" s="183"/>
      <c r="L118" s="179"/>
      <c r="M118" s="184"/>
      <c r="N118" s="185"/>
      <c r="O118" s="185"/>
      <c r="P118" s="185"/>
      <c r="Q118" s="185"/>
      <c r="R118" s="185"/>
      <c r="S118" s="185"/>
      <c r="T118" s="186"/>
      <c r="AT118" s="182" t="s">
        <v>132</v>
      </c>
      <c r="AU118" s="182" t="s">
        <v>81</v>
      </c>
      <c r="AV118" s="11" t="s">
        <v>22</v>
      </c>
      <c r="AW118" s="11" t="s">
        <v>37</v>
      </c>
      <c r="AX118" s="11" t="s">
        <v>73</v>
      </c>
      <c r="AY118" s="182" t="s">
        <v>122</v>
      </c>
    </row>
    <row r="119" spans="2:51" s="11" customFormat="1" ht="27">
      <c r="B119" s="179"/>
      <c r="D119" s="177" t="s">
        <v>132</v>
      </c>
      <c r="E119" s="180" t="s">
        <v>20</v>
      </c>
      <c r="F119" s="181" t="s">
        <v>176</v>
      </c>
      <c r="H119" s="182" t="s">
        <v>20</v>
      </c>
      <c r="I119" s="183"/>
      <c r="L119" s="179"/>
      <c r="M119" s="184"/>
      <c r="N119" s="185"/>
      <c r="O119" s="185"/>
      <c r="P119" s="185"/>
      <c r="Q119" s="185"/>
      <c r="R119" s="185"/>
      <c r="S119" s="185"/>
      <c r="T119" s="186"/>
      <c r="AT119" s="182" t="s">
        <v>132</v>
      </c>
      <c r="AU119" s="182" t="s">
        <v>81</v>
      </c>
      <c r="AV119" s="11" t="s">
        <v>22</v>
      </c>
      <c r="AW119" s="11" t="s">
        <v>37</v>
      </c>
      <c r="AX119" s="11" t="s">
        <v>73</v>
      </c>
      <c r="AY119" s="182" t="s">
        <v>122</v>
      </c>
    </row>
    <row r="120" spans="2:51" s="11" customFormat="1" ht="13.5">
      <c r="B120" s="179"/>
      <c r="D120" s="177" t="s">
        <v>132</v>
      </c>
      <c r="E120" s="180" t="s">
        <v>20</v>
      </c>
      <c r="F120" s="181" t="s">
        <v>177</v>
      </c>
      <c r="H120" s="182" t="s">
        <v>20</v>
      </c>
      <c r="I120" s="183"/>
      <c r="L120" s="179"/>
      <c r="M120" s="184"/>
      <c r="N120" s="185"/>
      <c r="O120" s="185"/>
      <c r="P120" s="185"/>
      <c r="Q120" s="185"/>
      <c r="R120" s="185"/>
      <c r="S120" s="185"/>
      <c r="T120" s="186"/>
      <c r="AT120" s="182" t="s">
        <v>132</v>
      </c>
      <c r="AU120" s="182" t="s">
        <v>81</v>
      </c>
      <c r="AV120" s="11" t="s">
        <v>22</v>
      </c>
      <c r="AW120" s="11" t="s">
        <v>37</v>
      </c>
      <c r="AX120" s="11" t="s">
        <v>73</v>
      </c>
      <c r="AY120" s="182" t="s">
        <v>122</v>
      </c>
    </row>
    <row r="121" spans="2:51" s="11" customFormat="1" ht="13.5">
      <c r="B121" s="179"/>
      <c r="D121" s="177" t="s">
        <v>132</v>
      </c>
      <c r="E121" s="180" t="s">
        <v>20</v>
      </c>
      <c r="F121" s="181" t="s">
        <v>178</v>
      </c>
      <c r="H121" s="182" t="s">
        <v>20</v>
      </c>
      <c r="I121" s="183"/>
      <c r="L121" s="179"/>
      <c r="M121" s="184"/>
      <c r="N121" s="185"/>
      <c r="O121" s="185"/>
      <c r="P121" s="185"/>
      <c r="Q121" s="185"/>
      <c r="R121" s="185"/>
      <c r="S121" s="185"/>
      <c r="T121" s="186"/>
      <c r="AT121" s="182" t="s">
        <v>132</v>
      </c>
      <c r="AU121" s="182" t="s">
        <v>81</v>
      </c>
      <c r="AV121" s="11" t="s">
        <v>22</v>
      </c>
      <c r="AW121" s="11" t="s">
        <v>37</v>
      </c>
      <c r="AX121" s="11" t="s">
        <v>73</v>
      </c>
      <c r="AY121" s="182" t="s">
        <v>122</v>
      </c>
    </row>
    <row r="122" spans="2:51" s="11" customFormat="1" ht="13.5">
      <c r="B122" s="179"/>
      <c r="D122" s="177" t="s">
        <v>132</v>
      </c>
      <c r="E122" s="180" t="s">
        <v>20</v>
      </c>
      <c r="F122" s="181" t="s">
        <v>179</v>
      </c>
      <c r="H122" s="182" t="s">
        <v>20</v>
      </c>
      <c r="I122" s="183"/>
      <c r="L122" s="179"/>
      <c r="M122" s="184"/>
      <c r="N122" s="185"/>
      <c r="O122" s="185"/>
      <c r="P122" s="185"/>
      <c r="Q122" s="185"/>
      <c r="R122" s="185"/>
      <c r="S122" s="185"/>
      <c r="T122" s="186"/>
      <c r="AT122" s="182" t="s">
        <v>132</v>
      </c>
      <c r="AU122" s="182" t="s">
        <v>81</v>
      </c>
      <c r="AV122" s="11" t="s">
        <v>22</v>
      </c>
      <c r="AW122" s="11" t="s">
        <v>37</v>
      </c>
      <c r="AX122" s="11" t="s">
        <v>73</v>
      </c>
      <c r="AY122" s="182" t="s">
        <v>122</v>
      </c>
    </row>
    <row r="123" spans="2:51" s="11" customFormat="1" ht="27">
      <c r="B123" s="179"/>
      <c r="D123" s="177" t="s">
        <v>132</v>
      </c>
      <c r="E123" s="180" t="s">
        <v>20</v>
      </c>
      <c r="F123" s="181" t="s">
        <v>180</v>
      </c>
      <c r="H123" s="182" t="s">
        <v>20</v>
      </c>
      <c r="I123" s="183"/>
      <c r="L123" s="179"/>
      <c r="M123" s="184"/>
      <c r="N123" s="185"/>
      <c r="O123" s="185"/>
      <c r="P123" s="185"/>
      <c r="Q123" s="185"/>
      <c r="R123" s="185"/>
      <c r="S123" s="185"/>
      <c r="T123" s="186"/>
      <c r="AT123" s="182" t="s">
        <v>132</v>
      </c>
      <c r="AU123" s="182" t="s">
        <v>81</v>
      </c>
      <c r="AV123" s="11" t="s">
        <v>22</v>
      </c>
      <c r="AW123" s="11" t="s">
        <v>37</v>
      </c>
      <c r="AX123" s="11" t="s">
        <v>73</v>
      </c>
      <c r="AY123" s="182" t="s">
        <v>122</v>
      </c>
    </row>
    <row r="124" spans="2:51" s="12" customFormat="1" ht="13.5">
      <c r="B124" s="187"/>
      <c r="D124" s="177" t="s">
        <v>132</v>
      </c>
      <c r="E124" s="196" t="s">
        <v>20</v>
      </c>
      <c r="F124" s="197" t="s">
        <v>22</v>
      </c>
      <c r="H124" s="198">
        <v>1</v>
      </c>
      <c r="I124" s="192"/>
      <c r="L124" s="187"/>
      <c r="M124" s="193"/>
      <c r="N124" s="194"/>
      <c r="O124" s="194"/>
      <c r="P124" s="194"/>
      <c r="Q124" s="194"/>
      <c r="R124" s="194"/>
      <c r="S124" s="194"/>
      <c r="T124" s="195"/>
      <c r="AT124" s="196" t="s">
        <v>132</v>
      </c>
      <c r="AU124" s="196" t="s">
        <v>81</v>
      </c>
      <c r="AV124" s="12" t="s">
        <v>81</v>
      </c>
      <c r="AW124" s="12" t="s">
        <v>37</v>
      </c>
      <c r="AX124" s="12" t="s">
        <v>22</v>
      </c>
      <c r="AY124" s="196" t="s">
        <v>122</v>
      </c>
    </row>
    <row r="125" spans="2:63" s="10" customFormat="1" ht="29.25" customHeight="1">
      <c r="B125" s="150"/>
      <c r="D125" s="161" t="s">
        <v>72</v>
      </c>
      <c r="E125" s="162" t="s">
        <v>181</v>
      </c>
      <c r="F125" s="162" t="s">
        <v>182</v>
      </c>
      <c r="I125" s="153"/>
      <c r="J125" s="163">
        <f>BK125</f>
        <v>0</v>
      </c>
      <c r="L125" s="150"/>
      <c r="M125" s="155"/>
      <c r="N125" s="156"/>
      <c r="O125" s="156"/>
      <c r="P125" s="157">
        <f>SUM(P126:P131)</f>
        <v>0</v>
      </c>
      <c r="Q125" s="156"/>
      <c r="R125" s="157">
        <f>SUM(R126:R131)</f>
        <v>0</v>
      </c>
      <c r="S125" s="156"/>
      <c r="T125" s="158">
        <f>SUM(T126:T131)</f>
        <v>0</v>
      </c>
      <c r="AR125" s="151" t="s">
        <v>121</v>
      </c>
      <c r="AT125" s="159" t="s">
        <v>72</v>
      </c>
      <c r="AU125" s="159" t="s">
        <v>22</v>
      </c>
      <c r="AY125" s="151" t="s">
        <v>122</v>
      </c>
      <c r="BK125" s="160">
        <f>SUM(BK126:BK131)</f>
        <v>0</v>
      </c>
    </row>
    <row r="126" spans="2:65" s="1" customFormat="1" ht="22.5" customHeight="1">
      <c r="B126" s="164"/>
      <c r="C126" s="165" t="s">
        <v>183</v>
      </c>
      <c r="D126" s="165" t="s">
        <v>125</v>
      </c>
      <c r="E126" s="166" t="s">
        <v>184</v>
      </c>
      <c r="F126" s="167" t="s">
        <v>185</v>
      </c>
      <c r="G126" s="168" t="s">
        <v>128</v>
      </c>
      <c r="H126" s="169">
        <v>1</v>
      </c>
      <c r="I126" s="170"/>
      <c r="J126" s="171">
        <f>ROUND(I126*H126,2)</f>
        <v>0</v>
      </c>
      <c r="K126" s="167" t="s">
        <v>20</v>
      </c>
      <c r="L126" s="34"/>
      <c r="M126" s="172" t="s">
        <v>20</v>
      </c>
      <c r="N126" s="173" t="s">
        <v>44</v>
      </c>
      <c r="O126" s="35"/>
      <c r="P126" s="174">
        <f>O126*H126</f>
        <v>0</v>
      </c>
      <c r="Q126" s="174">
        <v>0</v>
      </c>
      <c r="R126" s="174">
        <f>Q126*H126</f>
        <v>0</v>
      </c>
      <c r="S126" s="174">
        <v>0</v>
      </c>
      <c r="T126" s="175">
        <f>S126*H126</f>
        <v>0</v>
      </c>
      <c r="AR126" s="17" t="s">
        <v>129</v>
      </c>
      <c r="AT126" s="17" t="s">
        <v>125</v>
      </c>
      <c r="AU126" s="17" t="s">
        <v>81</v>
      </c>
      <c r="AY126" s="17" t="s">
        <v>122</v>
      </c>
      <c r="BE126" s="176">
        <f>IF(N126="základní",J126,0)</f>
        <v>0</v>
      </c>
      <c r="BF126" s="176">
        <f>IF(N126="snížená",J126,0)</f>
        <v>0</v>
      </c>
      <c r="BG126" s="176">
        <f>IF(N126="zákl. přenesená",J126,0)</f>
        <v>0</v>
      </c>
      <c r="BH126" s="176">
        <f>IF(N126="sníž. přenesená",J126,0)</f>
        <v>0</v>
      </c>
      <c r="BI126" s="176">
        <f>IF(N126="nulová",J126,0)</f>
        <v>0</v>
      </c>
      <c r="BJ126" s="17" t="s">
        <v>22</v>
      </c>
      <c r="BK126" s="176">
        <f>ROUND(I126*H126,2)</f>
        <v>0</v>
      </c>
      <c r="BL126" s="17" t="s">
        <v>129</v>
      </c>
      <c r="BM126" s="17" t="s">
        <v>186</v>
      </c>
    </row>
    <row r="127" spans="2:47" s="1" customFormat="1" ht="13.5">
      <c r="B127" s="34"/>
      <c r="D127" s="177" t="s">
        <v>131</v>
      </c>
      <c r="F127" s="178" t="s">
        <v>185</v>
      </c>
      <c r="I127" s="138"/>
      <c r="L127" s="34"/>
      <c r="M127" s="63"/>
      <c r="N127" s="35"/>
      <c r="O127" s="35"/>
      <c r="P127" s="35"/>
      <c r="Q127" s="35"/>
      <c r="R127" s="35"/>
      <c r="S127" s="35"/>
      <c r="T127" s="64"/>
      <c r="AT127" s="17" t="s">
        <v>131</v>
      </c>
      <c r="AU127" s="17" t="s">
        <v>81</v>
      </c>
    </row>
    <row r="128" spans="2:51" s="11" customFormat="1" ht="13.5">
      <c r="B128" s="179"/>
      <c r="D128" s="177" t="s">
        <v>132</v>
      </c>
      <c r="E128" s="180" t="s">
        <v>20</v>
      </c>
      <c r="F128" s="181" t="s">
        <v>187</v>
      </c>
      <c r="H128" s="182" t="s">
        <v>20</v>
      </c>
      <c r="I128" s="183"/>
      <c r="L128" s="179"/>
      <c r="M128" s="184"/>
      <c r="N128" s="185"/>
      <c r="O128" s="185"/>
      <c r="P128" s="185"/>
      <c r="Q128" s="185"/>
      <c r="R128" s="185"/>
      <c r="S128" s="185"/>
      <c r="T128" s="186"/>
      <c r="AT128" s="182" t="s">
        <v>132</v>
      </c>
      <c r="AU128" s="182" t="s">
        <v>81</v>
      </c>
      <c r="AV128" s="11" t="s">
        <v>22</v>
      </c>
      <c r="AW128" s="11" t="s">
        <v>37</v>
      </c>
      <c r="AX128" s="11" t="s">
        <v>73</v>
      </c>
      <c r="AY128" s="182" t="s">
        <v>122</v>
      </c>
    </row>
    <row r="129" spans="2:51" s="11" customFormat="1" ht="13.5">
      <c r="B129" s="179"/>
      <c r="D129" s="177" t="s">
        <v>132</v>
      </c>
      <c r="E129" s="180" t="s">
        <v>20</v>
      </c>
      <c r="F129" s="181" t="s">
        <v>188</v>
      </c>
      <c r="H129" s="182" t="s">
        <v>20</v>
      </c>
      <c r="I129" s="183"/>
      <c r="L129" s="179"/>
      <c r="M129" s="184"/>
      <c r="N129" s="185"/>
      <c r="O129" s="185"/>
      <c r="P129" s="185"/>
      <c r="Q129" s="185"/>
      <c r="R129" s="185"/>
      <c r="S129" s="185"/>
      <c r="T129" s="186"/>
      <c r="AT129" s="182" t="s">
        <v>132</v>
      </c>
      <c r="AU129" s="182" t="s">
        <v>81</v>
      </c>
      <c r="AV129" s="11" t="s">
        <v>22</v>
      </c>
      <c r="AW129" s="11" t="s">
        <v>37</v>
      </c>
      <c r="AX129" s="11" t="s">
        <v>73</v>
      </c>
      <c r="AY129" s="182" t="s">
        <v>122</v>
      </c>
    </row>
    <row r="130" spans="2:51" s="11" customFormat="1" ht="13.5">
      <c r="B130" s="179"/>
      <c r="D130" s="177" t="s">
        <v>132</v>
      </c>
      <c r="E130" s="180" t="s">
        <v>20</v>
      </c>
      <c r="F130" s="181" t="s">
        <v>189</v>
      </c>
      <c r="H130" s="182" t="s">
        <v>20</v>
      </c>
      <c r="I130" s="183"/>
      <c r="L130" s="179"/>
      <c r="M130" s="184"/>
      <c r="N130" s="185"/>
      <c r="O130" s="185"/>
      <c r="P130" s="185"/>
      <c r="Q130" s="185"/>
      <c r="R130" s="185"/>
      <c r="S130" s="185"/>
      <c r="T130" s="186"/>
      <c r="AT130" s="182" t="s">
        <v>132</v>
      </c>
      <c r="AU130" s="182" t="s">
        <v>81</v>
      </c>
      <c r="AV130" s="11" t="s">
        <v>22</v>
      </c>
      <c r="AW130" s="11" t="s">
        <v>37</v>
      </c>
      <c r="AX130" s="11" t="s">
        <v>73</v>
      </c>
      <c r="AY130" s="182" t="s">
        <v>122</v>
      </c>
    </row>
    <row r="131" spans="2:51" s="12" customFormat="1" ht="13.5">
      <c r="B131" s="187"/>
      <c r="D131" s="177" t="s">
        <v>132</v>
      </c>
      <c r="E131" s="196" t="s">
        <v>20</v>
      </c>
      <c r="F131" s="197" t="s">
        <v>22</v>
      </c>
      <c r="H131" s="198">
        <v>1</v>
      </c>
      <c r="I131" s="192"/>
      <c r="L131" s="187"/>
      <c r="M131" s="199"/>
      <c r="N131" s="200"/>
      <c r="O131" s="200"/>
      <c r="P131" s="200"/>
      <c r="Q131" s="200"/>
      <c r="R131" s="200"/>
      <c r="S131" s="200"/>
      <c r="T131" s="201"/>
      <c r="AT131" s="196" t="s">
        <v>132</v>
      </c>
      <c r="AU131" s="196" t="s">
        <v>81</v>
      </c>
      <c r="AV131" s="12" t="s">
        <v>81</v>
      </c>
      <c r="AW131" s="12" t="s">
        <v>37</v>
      </c>
      <c r="AX131" s="12" t="s">
        <v>22</v>
      </c>
      <c r="AY131" s="196" t="s">
        <v>122</v>
      </c>
    </row>
    <row r="132" spans="2:12" s="1" customFormat="1" ht="6.75" customHeight="1">
      <c r="B132" s="49"/>
      <c r="C132" s="50"/>
      <c r="D132" s="50"/>
      <c r="E132" s="50"/>
      <c r="F132" s="50"/>
      <c r="G132" s="50"/>
      <c r="H132" s="50"/>
      <c r="I132" s="116"/>
      <c r="J132" s="50"/>
      <c r="K132" s="50"/>
      <c r="L132" s="34"/>
    </row>
    <row r="133" ht="13.5">
      <c r="AT133" s="202"/>
    </row>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7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4"/>
      <c r="C1" s="234"/>
      <c r="D1" s="233" t="s">
        <v>1</v>
      </c>
      <c r="E1" s="234"/>
      <c r="F1" s="235" t="s">
        <v>1407</v>
      </c>
      <c r="G1" s="359" t="s">
        <v>1408</v>
      </c>
      <c r="H1" s="359"/>
      <c r="I1" s="240"/>
      <c r="J1" s="235" t="s">
        <v>1409</v>
      </c>
      <c r="K1" s="233" t="s">
        <v>91</v>
      </c>
      <c r="L1" s="235" t="s">
        <v>1410</v>
      </c>
      <c r="M1" s="235"/>
      <c r="N1" s="235"/>
      <c r="O1" s="235"/>
      <c r="P1" s="235"/>
      <c r="Q1" s="235"/>
      <c r="R1" s="235"/>
      <c r="S1" s="235"/>
      <c r="T1" s="235"/>
      <c r="U1" s="231"/>
      <c r="V1" s="23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3"/>
      <c r="M2" s="323"/>
      <c r="N2" s="323"/>
      <c r="O2" s="323"/>
      <c r="P2" s="323"/>
      <c r="Q2" s="323"/>
      <c r="R2" s="323"/>
      <c r="S2" s="323"/>
      <c r="T2" s="323"/>
      <c r="U2" s="323"/>
      <c r="V2" s="323"/>
      <c r="AT2" s="17" t="s">
        <v>84</v>
      </c>
    </row>
    <row r="3" spans="2:46" ht="6.75" customHeight="1">
      <c r="B3" s="18"/>
      <c r="C3" s="19"/>
      <c r="D3" s="19"/>
      <c r="E3" s="19"/>
      <c r="F3" s="19"/>
      <c r="G3" s="19"/>
      <c r="H3" s="19"/>
      <c r="I3" s="93"/>
      <c r="J3" s="19"/>
      <c r="K3" s="20"/>
      <c r="AT3" s="17" t="s">
        <v>81</v>
      </c>
    </row>
    <row r="4" spans="2:46" ht="36.75" customHeight="1">
      <c r="B4" s="21"/>
      <c r="C4" s="22"/>
      <c r="D4" s="23" t="s">
        <v>92</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60" t="str">
        <f>'Rekapitulace stavby'!K6</f>
        <v>III-21036 Statické zajištění silnice Oloví-Boučí</v>
      </c>
      <c r="F7" s="352"/>
      <c r="G7" s="352"/>
      <c r="H7" s="352"/>
      <c r="I7" s="94"/>
      <c r="J7" s="22"/>
      <c r="K7" s="24"/>
    </row>
    <row r="8" spans="2:11" s="1" customFormat="1" ht="15">
      <c r="B8" s="34"/>
      <c r="C8" s="35"/>
      <c r="D8" s="30" t="s">
        <v>93</v>
      </c>
      <c r="E8" s="35"/>
      <c r="F8" s="35"/>
      <c r="G8" s="35"/>
      <c r="H8" s="35"/>
      <c r="I8" s="95"/>
      <c r="J8" s="35"/>
      <c r="K8" s="38"/>
    </row>
    <row r="9" spans="2:11" s="1" customFormat="1" ht="36.75" customHeight="1">
      <c r="B9" s="34"/>
      <c r="C9" s="35"/>
      <c r="D9" s="35"/>
      <c r="E9" s="361" t="s">
        <v>190</v>
      </c>
      <c r="F9" s="345"/>
      <c r="G9" s="345"/>
      <c r="H9" s="3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26.2.2016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355" t="s">
        <v>20</v>
      </c>
      <c r="F24" s="362"/>
      <c r="G24" s="362"/>
      <c r="H24" s="362"/>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ROUND(J88,2)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ROUND(SUM(BE88:BE737),2)</f>
        <v>0</v>
      </c>
      <c r="G30" s="35"/>
      <c r="H30" s="35"/>
      <c r="I30" s="108">
        <v>0.21</v>
      </c>
      <c r="J30" s="107">
        <f>ROUND(ROUND((SUM(BE88:BE737)),2)*I30,2)</f>
        <v>0</v>
      </c>
      <c r="K30" s="38"/>
    </row>
    <row r="31" spans="2:11" s="1" customFormat="1" ht="14.25" customHeight="1">
      <c r="B31" s="34"/>
      <c r="C31" s="35"/>
      <c r="D31" s="35"/>
      <c r="E31" s="42" t="s">
        <v>45</v>
      </c>
      <c r="F31" s="107">
        <f>ROUND(SUM(BF88:BF737),2)</f>
        <v>0</v>
      </c>
      <c r="G31" s="35"/>
      <c r="H31" s="35"/>
      <c r="I31" s="108">
        <v>0.15</v>
      </c>
      <c r="J31" s="107">
        <f>ROUND(ROUND((SUM(BF88:BF737)),2)*I31,2)</f>
        <v>0</v>
      </c>
      <c r="K31" s="38"/>
    </row>
    <row r="32" spans="2:11" s="1" customFormat="1" ht="14.25" customHeight="1" hidden="1">
      <c r="B32" s="34"/>
      <c r="C32" s="35"/>
      <c r="D32" s="35"/>
      <c r="E32" s="42" t="s">
        <v>46</v>
      </c>
      <c r="F32" s="107">
        <f>ROUND(SUM(BG88:BG737),2)</f>
        <v>0</v>
      </c>
      <c r="G32" s="35"/>
      <c r="H32" s="35"/>
      <c r="I32" s="108">
        <v>0.21</v>
      </c>
      <c r="J32" s="107">
        <v>0</v>
      </c>
      <c r="K32" s="38"/>
    </row>
    <row r="33" spans="2:11" s="1" customFormat="1" ht="14.25" customHeight="1" hidden="1">
      <c r="B33" s="34"/>
      <c r="C33" s="35"/>
      <c r="D33" s="35"/>
      <c r="E33" s="42" t="s">
        <v>47</v>
      </c>
      <c r="F33" s="107">
        <f>ROUND(SUM(BH88:BH737),2)</f>
        <v>0</v>
      </c>
      <c r="G33" s="35"/>
      <c r="H33" s="35"/>
      <c r="I33" s="108">
        <v>0.15</v>
      </c>
      <c r="J33" s="107">
        <v>0</v>
      </c>
      <c r="K33" s="38"/>
    </row>
    <row r="34" spans="2:11" s="1" customFormat="1" ht="14.25" customHeight="1" hidden="1">
      <c r="B34" s="34"/>
      <c r="C34" s="35"/>
      <c r="D34" s="35"/>
      <c r="E34" s="42" t="s">
        <v>48</v>
      </c>
      <c r="F34" s="107">
        <f>ROUND(SUM(BI88:BI737),2)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95</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60" t="str">
        <f>E7</f>
        <v>III-21036 Statické zajištění silnice Oloví-Boučí</v>
      </c>
      <c r="F45" s="345"/>
      <c r="G45" s="345"/>
      <c r="H45" s="345"/>
      <c r="I45" s="95"/>
      <c r="J45" s="35"/>
      <c r="K45" s="38"/>
    </row>
    <row r="46" spans="2:11" s="1" customFormat="1" ht="14.25" customHeight="1">
      <c r="B46" s="34"/>
      <c r="C46" s="30" t="s">
        <v>93</v>
      </c>
      <c r="D46" s="35"/>
      <c r="E46" s="35"/>
      <c r="F46" s="35"/>
      <c r="G46" s="35"/>
      <c r="H46" s="35"/>
      <c r="I46" s="95"/>
      <c r="J46" s="35"/>
      <c r="K46" s="38"/>
    </row>
    <row r="47" spans="2:11" s="1" customFormat="1" ht="23.25" customHeight="1">
      <c r="B47" s="34"/>
      <c r="C47" s="35"/>
      <c r="D47" s="35"/>
      <c r="E47" s="361" t="str">
        <f>E9</f>
        <v>BO2016-10 - SO101 - Komunikace a odvodnění</v>
      </c>
      <c r="F47" s="345"/>
      <c r="G47" s="345"/>
      <c r="H47" s="3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Oloví</v>
      </c>
      <c r="G49" s="35"/>
      <c r="H49" s="35"/>
      <c r="I49" s="96" t="s">
        <v>25</v>
      </c>
      <c r="J49" s="97" t="str">
        <f>IF(J12="","",J12)</f>
        <v>26.2.2016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KSÚS Karlovarského kraje</v>
      </c>
      <c r="G51" s="35"/>
      <c r="H51" s="35"/>
      <c r="I51" s="96" t="s">
        <v>35</v>
      </c>
      <c r="J51" s="28" t="str">
        <f>E21</f>
        <v>AZ Consult spol s 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96</v>
      </c>
      <c r="D54" s="109"/>
      <c r="E54" s="109"/>
      <c r="F54" s="109"/>
      <c r="G54" s="109"/>
      <c r="H54" s="109"/>
      <c r="I54" s="120"/>
      <c r="J54" s="121" t="s">
        <v>97</v>
      </c>
      <c r="K54" s="122"/>
    </row>
    <row r="55" spans="2:11" s="1" customFormat="1" ht="9.75" customHeight="1">
      <c r="B55" s="34"/>
      <c r="C55" s="35"/>
      <c r="D55" s="35"/>
      <c r="E55" s="35"/>
      <c r="F55" s="35"/>
      <c r="G55" s="35"/>
      <c r="H55" s="35"/>
      <c r="I55" s="95"/>
      <c r="J55" s="35"/>
      <c r="K55" s="38"/>
    </row>
    <row r="56" spans="2:47" s="1" customFormat="1" ht="29.25" customHeight="1">
      <c r="B56" s="34"/>
      <c r="C56" s="123" t="s">
        <v>98</v>
      </c>
      <c r="D56" s="35"/>
      <c r="E56" s="35"/>
      <c r="F56" s="35"/>
      <c r="G56" s="35"/>
      <c r="H56" s="35"/>
      <c r="I56" s="95"/>
      <c r="J56" s="105">
        <f>J88</f>
        <v>0</v>
      </c>
      <c r="K56" s="38"/>
      <c r="AU56" s="17" t="s">
        <v>99</v>
      </c>
    </row>
    <row r="57" spans="2:11" s="7" customFormat="1" ht="24.75" customHeight="1">
      <c r="B57" s="124"/>
      <c r="C57" s="125"/>
      <c r="D57" s="126" t="s">
        <v>191</v>
      </c>
      <c r="E57" s="127"/>
      <c r="F57" s="127"/>
      <c r="G57" s="127"/>
      <c r="H57" s="127"/>
      <c r="I57" s="128"/>
      <c r="J57" s="129">
        <f>J89</f>
        <v>0</v>
      </c>
      <c r="K57" s="130"/>
    </row>
    <row r="58" spans="2:11" s="8" customFormat="1" ht="19.5" customHeight="1">
      <c r="B58" s="131"/>
      <c r="C58" s="132"/>
      <c r="D58" s="133" t="s">
        <v>192</v>
      </c>
      <c r="E58" s="134"/>
      <c r="F58" s="134"/>
      <c r="G58" s="134"/>
      <c r="H58" s="134"/>
      <c r="I58" s="135"/>
      <c r="J58" s="136">
        <f>J90</f>
        <v>0</v>
      </c>
      <c r="K58" s="137"/>
    </row>
    <row r="59" spans="2:11" s="8" customFormat="1" ht="19.5" customHeight="1">
      <c r="B59" s="131"/>
      <c r="C59" s="132"/>
      <c r="D59" s="133" t="s">
        <v>193</v>
      </c>
      <c r="E59" s="134"/>
      <c r="F59" s="134"/>
      <c r="G59" s="134"/>
      <c r="H59" s="134"/>
      <c r="I59" s="135"/>
      <c r="J59" s="136">
        <f>J322</f>
        <v>0</v>
      </c>
      <c r="K59" s="137"/>
    </row>
    <row r="60" spans="2:11" s="8" customFormat="1" ht="19.5" customHeight="1">
      <c r="B60" s="131"/>
      <c r="C60" s="132"/>
      <c r="D60" s="133" t="s">
        <v>194</v>
      </c>
      <c r="E60" s="134"/>
      <c r="F60" s="134"/>
      <c r="G60" s="134"/>
      <c r="H60" s="134"/>
      <c r="I60" s="135"/>
      <c r="J60" s="136">
        <f>J394</f>
        <v>0</v>
      </c>
      <c r="K60" s="137"/>
    </row>
    <row r="61" spans="2:11" s="8" customFormat="1" ht="19.5" customHeight="1">
      <c r="B61" s="131"/>
      <c r="C61" s="132"/>
      <c r="D61" s="133" t="s">
        <v>195</v>
      </c>
      <c r="E61" s="134"/>
      <c r="F61" s="134"/>
      <c r="G61" s="134"/>
      <c r="H61" s="134"/>
      <c r="I61" s="135"/>
      <c r="J61" s="136">
        <f>J437</f>
        <v>0</v>
      </c>
      <c r="K61" s="137"/>
    </row>
    <row r="62" spans="2:11" s="8" customFormat="1" ht="19.5" customHeight="1">
      <c r="B62" s="131"/>
      <c r="C62" s="132"/>
      <c r="D62" s="133" t="s">
        <v>196</v>
      </c>
      <c r="E62" s="134"/>
      <c r="F62" s="134"/>
      <c r="G62" s="134"/>
      <c r="H62" s="134"/>
      <c r="I62" s="135"/>
      <c r="J62" s="136">
        <f>J453</f>
        <v>0</v>
      </c>
      <c r="K62" s="137"/>
    </row>
    <row r="63" spans="2:11" s="8" customFormat="1" ht="19.5" customHeight="1">
      <c r="B63" s="131"/>
      <c r="C63" s="132"/>
      <c r="D63" s="133" t="s">
        <v>197</v>
      </c>
      <c r="E63" s="134"/>
      <c r="F63" s="134"/>
      <c r="G63" s="134"/>
      <c r="H63" s="134"/>
      <c r="I63" s="135"/>
      <c r="J63" s="136">
        <f>J497</f>
        <v>0</v>
      </c>
      <c r="K63" s="137"/>
    </row>
    <row r="64" spans="2:11" s="8" customFormat="1" ht="19.5" customHeight="1">
      <c r="B64" s="131"/>
      <c r="C64" s="132"/>
      <c r="D64" s="133" t="s">
        <v>198</v>
      </c>
      <c r="E64" s="134"/>
      <c r="F64" s="134"/>
      <c r="G64" s="134"/>
      <c r="H64" s="134"/>
      <c r="I64" s="135"/>
      <c r="J64" s="136">
        <f>J544</f>
        <v>0</v>
      </c>
      <c r="K64" s="137"/>
    </row>
    <row r="65" spans="2:11" s="8" customFormat="1" ht="19.5" customHeight="1">
      <c r="B65" s="131"/>
      <c r="C65" s="132"/>
      <c r="D65" s="133" t="s">
        <v>199</v>
      </c>
      <c r="E65" s="134"/>
      <c r="F65" s="134"/>
      <c r="G65" s="134"/>
      <c r="H65" s="134"/>
      <c r="I65" s="135"/>
      <c r="J65" s="136">
        <f>J685</f>
        <v>0</v>
      </c>
      <c r="K65" s="137"/>
    </row>
    <row r="66" spans="2:11" s="8" customFormat="1" ht="19.5" customHeight="1">
      <c r="B66" s="131"/>
      <c r="C66" s="132"/>
      <c r="D66" s="133" t="s">
        <v>200</v>
      </c>
      <c r="E66" s="134"/>
      <c r="F66" s="134"/>
      <c r="G66" s="134"/>
      <c r="H66" s="134"/>
      <c r="I66" s="135"/>
      <c r="J66" s="136">
        <f>J706</f>
        <v>0</v>
      </c>
      <c r="K66" s="137"/>
    </row>
    <row r="67" spans="2:11" s="7" customFormat="1" ht="24.75" customHeight="1">
      <c r="B67" s="124"/>
      <c r="C67" s="125"/>
      <c r="D67" s="126" t="s">
        <v>201</v>
      </c>
      <c r="E67" s="127"/>
      <c r="F67" s="127"/>
      <c r="G67" s="127"/>
      <c r="H67" s="127"/>
      <c r="I67" s="128"/>
      <c r="J67" s="129">
        <f>J710</f>
        <v>0</v>
      </c>
      <c r="K67" s="130"/>
    </row>
    <row r="68" spans="2:11" s="8" customFormat="1" ht="19.5" customHeight="1">
      <c r="B68" s="131"/>
      <c r="C68" s="132"/>
      <c r="D68" s="133" t="s">
        <v>202</v>
      </c>
      <c r="E68" s="134"/>
      <c r="F68" s="134"/>
      <c r="G68" s="134"/>
      <c r="H68" s="134"/>
      <c r="I68" s="135"/>
      <c r="J68" s="136">
        <f>J711</f>
        <v>0</v>
      </c>
      <c r="K68" s="137"/>
    </row>
    <row r="69" spans="2:11" s="1" customFormat="1" ht="21.75" customHeight="1">
      <c r="B69" s="34"/>
      <c r="C69" s="35"/>
      <c r="D69" s="35"/>
      <c r="E69" s="35"/>
      <c r="F69" s="35"/>
      <c r="G69" s="35"/>
      <c r="H69" s="35"/>
      <c r="I69" s="95"/>
      <c r="J69" s="35"/>
      <c r="K69" s="38"/>
    </row>
    <row r="70" spans="2:11" s="1" customFormat="1" ht="6.75" customHeight="1">
      <c r="B70" s="49"/>
      <c r="C70" s="50"/>
      <c r="D70" s="50"/>
      <c r="E70" s="50"/>
      <c r="F70" s="50"/>
      <c r="G70" s="50"/>
      <c r="H70" s="50"/>
      <c r="I70" s="116"/>
      <c r="J70" s="50"/>
      <c r="K70" s="51"/>
    </row>
    <row r="74" spans="2:12" s="1" customFormat="1" ht="6.75" customHeight="1">
      <c r="B74" s="52"/>
      <c r="C74" s="53"/>
      <c r="D74" s="53"/>
      <c r="E74" s="53"/>
      <c r="F74" s="53"/>
      <c r="G74" s="53"/>
      <c r="H74" s="53"/>
      <c r="I74" s="117"/>
      <c r="J74" s="53"/>
      <c r="K74" s="53"/>
      <c r="L74" s="34"/>
    </row>
    <row r="75" spans="2:12" s="1" customFormat="1" ht="36.75" customHeight="1">
      <c r="B75" s="34"/>
      <c r="C75" s="54" t="s">
        <v>105</v>
      </c>
      <c r="I75" s="138"/>
      <c r="L75" s="34"/>
    </row>
    <row r="76" spans="2:12" s="1" customFormat="1" ht="6.75" customHeight="1">
      <c r="B76" s="34"/>
      <c r="I76" s="138"/>
      <c r="L76" s="34"/>
    </row>
    <row r="77" spans="2:12" s="1" customFormat="1" ht="14.25" customHeight="1">
      <c r="B77" s="34"/>
      <c r="C77" s="56" t="s">
        <v>16</v>
      </c>
      <c r="I77" s="138"/>
      <c r="L77" s="34"/>
    </row>
    <row r="78" spans="2:12" s="1" customFormat="1" ht="22.5" customHeight="1">
      <c r="B78" s="34"/>
      <c r="E78" s="363" t="str">
        <f>E7</f>
        <v>III-21036 Statické zajištění silnice Oloví-Boučí</v>
      </c>
      <c r="F78" s="340"/>
      <c r="G78" s="340"/>
      <c r="H78" s="340"/>
      <c r="I78" s="138"/>
      <c r="L78" s="34"/>
    </row>
    <row r="79" spans="2:12" s="1" customFormat="1" ht="14.25" customHeight="1">
      <c r="B79" s="34"/>
      <c r="C79" s="56" t="s">
        <v>93</v>
      </c>
      <c r="I79" s="138"/>
      <c r="L79" s="34"/>
    </row>
    <row r="80" spans="2:12" s="1" customFormat="1" ht="23.25" customHeight="1">
      <c r="B80" s="34"/>
      <c r="E80" s="337" t="str">
        <f>E9</f>
        <v>BO2016-10 - SO101 - Komunikace a odvodnění</v>
      </c>
      <c r="F80" s="340"/>
      <c r="G80" s="340"/>
      <c r="H80" s="340"/>
      <c r="I80" s="138"/>
      <c r="L80" s="34"/>
    </row>
    <row r="81" spans="2:12" s="1" customFormat="1" ht="6.75" customHeight="1">
      <c r="B81" s="34"/>
      <c r="I81" s="138"/>
      <c r="L81" s="34"/>
    </row>
    <row r="82" spans="2:12" s="1" customFormat="1" ht="18" customHeight="1">
      <c r="B82" s="34"/>
      <c r="C82" s="56" t="s">
        <v>23</v>
      </c>
      <c r="F82" s="139" t="str">
        <f>F12</f>
        <v>Oloví</v>
      </c>
      <c r="I82" s="140" t="s">
        <v>25</v>
      </c>
      <c r="J82" s="60" t="str">
        <f>IF(J12="","",J12)</f>
        <v>26.2.2016</v>
      </c>
      <c r="L82" s="34"/>
    </row>
    <row r="83" spans="2:12" s="1" customFormat="1" ht="6.75" customHeight="1">
      <c r="B83" s="34"/>
      <c r="I83" s="138"/>
      <c r="L83" s="34"/>
    </row>
    <row r="84" spans="2:12" s="1" customFormat="1" ht="15">
      <c r="B84" s="34"/>
      <c r="C84" s="56" t="s">
        <v>29</v>
      </c>
      <c r="F84" s="139" t="str">
        <f>E15</f>
        <v>KSÚS Karlovarského kraje</v>
      </c>
      <c r="I84" s="140" t="s">
        <v>35</v>
      </c>
      <c r="J84" s="139" t="str">
        <f>E21</f>
        <v>AZ Consult spol s r.o.</v>
      </c>
      <c r="L84" s="34"/>
    </row>
    <row r="85" spans="2:12" s="1" customFormat="1" ht="14.25" customHeight="1">
      <c r="B85" s="34"/>
      <c r="C85" s="56" t="s">
        <v>33</v>
      </c>
      <c r="F85" s="139">
        <f>IF(E18="","",E18)</f>
      </c>
      <c r="I85" s="138"/>
      <c r="L85" s="34"/>
    </row>
    <row r="86" spans="2:12" s="1" customFormat="1" ht="9.75" customHeight="1">
      <c r="B86" s="34"/>
      <c r="I86" s="138"/>
      <c r="L86" s="34"/>
    </row>
    <row r="87" spans="2:20" s="9" customFormat="1" ht="29.25" customHeight="1">
      <c r="B87" s="141"/>
      <c r="C87" s="142" t="s">
        <v>106</v>
      </c>
      <c r="D87" s="143" t="s">
        <v>58</v>
      </c>
      <c r="E87" s="143" t="s">
        <v>54</v>
      </c>
      <c r="F87" s="143" t="s">
        <v>107</v>
      </c>
      <c r="G87" s="143" t="s">
        <v>108</v>
      </c>
      <c r="H87" s="143" t="s">
        <v>109</v>
      </c>
      <c r="I87" s="144" t="s">
        <v>110</v>
      </c>
      <c r="J87" s="143" t="s">
        <v>97</v>
      </c>
      <c r="K87" s="145" t="s">
        <v>111</v>
      </c>
      <c r="L87" s="141"/>
      <c r="M87" s="67" t="s">
        <v>112</v>
      </c>
      <c r="N87" s="68" t="s">
        <v>43</v>
      </c>
      <c r="O87" s="68" t="s">
        <v>113</v>
      </c>
      <c r="P87" s="68" t="s">
        <v>114</v>
      </c>
      <c r="Q87" s="68" t="s">
        <v>115</v>
      </c>
      <c r="R87" s="68" t="s">
        <v>116</v>
      </c>
      <c r="S87" s="68" t="s">
        <v>117</v>
      </c>
      <c r="T87" s="69" t="s">
        <v>118</v>
      </c>
    </row>
    <row r="88" spans="2:63" s="1" customFormat="1" ht="29.25" customHeight="1">
      <c r="B88" s="34"/>
      <c r="C88" s="71" t="s">
        <v>98</v>
      </c>
      <c r="I88" s="138"/>
      <c r="J88" s="146">
        <f>BK88</f>
        <v>0</v>
      </c>
      <c r="L88" s="34"/>
      <c r="M88" s="70"/>
      <c r="N88" s="61"/>
      <c r="O88" s="61"/>
      <c r="P88" s="147">
        <f>P89+P710</f>
        <v>0</v>
      </c>
      <c r="Q88" s="61"/>
      <c r="R88" s="147">
        <f>R89+R710</f>
        <v>264.02317417</v>
      </c>
      <c r="S88" s="61"/>
      <c r="T88" s="148">
        <f>T89+T710</f>
        <v>54.11613</v>
      </c>
      <c r="AT88" s="17" t="s">
        <v>72</v>
      </c>
      <c r="AU88" s="17" t="s">
        <v>99</v>
      </c>
      <c r="BK88" s="149">
        <f>BK89+BK710</f>
        <v>0</v>
      </c>
    </row>
    <row r="89" spans="2:63" s="10" customFormat="1" ht="36.75" customHeight="1">
      <c r="B89" s="150"/>
      <c r="D89" s="151" t="s">
        <v>72</v>
      </c>
      <c r="E89" s="152" t="s">
        <v>203</v>
      </c>
      <c r="F89" s="152" t="s">
        <v>204</v>
      </c>
      <c r="I89" s="153"/>
      <c r="J89" s="154">
        <f>BK89</f>
        <v>0</v>
      </c>
      <c r="L89" s="150"/>
      <c r="M89" s="155"/>
      <c r="N89" s="156"/>
      <c r="O89" s="156"/>
      <c r="P89" s="157">
        <f>P90+P322+P394+P437+P453+P497+P544+P685+P706</f>
        <v>0</v>
      </c>
      <c r="Q89" s="156"/>
      <c r="R89" s="157">
        <f>R90+R322+R394+R437+R453+R497+R544+R685+R706</f>
        <v>263.99617417</v>
      </c>
      <c r="S89" s="156"/>
      <c r="T89" s="158">
        <f>T90+T322+T394+T437+T453+T497+T544+T685+T706</f>
        <v>54.11613</v>
      </c>
      <c r="AR89" s="151" t="s">
        <v>22</v>
      </c>
      <c r="AT89" s="159" t="s">
        <v>72</v>
      </c>
      <c r="AU89" s="159" t="s">
        <v>73</v>
      </c>
      <c r="AY89" s="151" t="s">
        <v>122</v>
      </c>
      <c r="BK89" s="160">
        <f>BK90+BK322+BK394+BK437+BK453+BK497+BK544+BK685+BK706</f>
        <v>0</v>
      </c>
    </row>
    <row r="90" spans="2:63" s="10" customFormat="1" ht="19.5" customHeight="1">
      <c r="B90" s="150"/>
      <c r="D90" s="161" t="s">
        <v>72</v>
      </c>
      <c r="E90" s="162" t="s">
        <v>22</v>
      </c>
      <c r="F90" s="162" t="s">
        <v>205</v>
      </c>
      <c r="I90" s="153"/>
      <c r="J90" s="163">
        <f>BK90</f>
        <v>0</v>
      </c>
      <c r="L90" s="150"/>
      <c r="M90" s="155"/>
      <c r="N90" s="156"/>
      <c r="O90" s="156"/>
      <c r="P90" s="157">
        <f>SUM(P91:P321)</f>
        <v>0</v>
      </c>
      <c r="Q90" s="156"/>
      <c r="R90" s="157">
        <f>SUM(R91:R321)</f>
        <v>38.703685</v>
      </c>
      <c r="S90" s="156"/>
      <c r="T90" s="158">
        <f>SUM(T91:T321)</f>
        <v>31.3004</v>
      </c>
      <c r="AR90" s="151" t="s">
        <v>22</v>
      </c>
      <c r="AT90" s="159" t="s">
        <v>72</v>
      </c>
      <c r="AU90" s="159" t="s">
        <v>22</v>
      </c>
      <c r="AY90" s="151" t="s">
        <v>122</v>
      </c>
      <c r="BK90" s="160">
        <f>SUM(BK91:BK321)</f>
        <v>0</v>
      </c>
    </row>
    <row r="91" spans="2:65" s="1" customFormat="1" ht="22.5" customHeight="1">
      <c r="B91" s="164"/>
      <c r="C91" s="165" t="s">
        <v>22</v>
      </c>
      <c r="D91" s="165" t="s">
        <v>125</v>
      </c>
      <c r="E91" s="166" t="s">
        <v>206</v>
      </c>
      <c r="F91" s="167" t="s">
        <v>207</v>
      </c>
      <c r="G91" s="168" t="s">
        <v>208</v>
      </c>
      <c r="H91" s="169">
        <v>4.5</v>
      </c>
      <c r="I91" s="170"/>
      <c r="J91" s="171">
        <f>ROUND(I91*H91,2)</f>
        <v>0</v>
      </c>
      <c r="K91" s="167" t="s">
        <v>209</v>
      </c>
      <c r="L91" s="34"/>
      <c r="M91" s="172" t="s">
        <v>20</v>
      </c>
      <c r="N91" s="173" t="s">
        <v>44</v>
      </c>
      <c r="O91" s="35"/>
      <c r="P91" s="174">
        <f>O91*H91</f>
        <v>0</v>
      </c>
      <c r="Q91" s="174">
        <v>0</v>
      </c>
      <c r="R91" s="174">
        <f>Q91*H91</f>
        <v>0</v>
      </c>
      <c r="S91" s="174">
        <v>0</v>
      </c>
      <c r="T91" s="175">
        <f>S91*H91</f>
        <v>0</v>
      </c>
      <c r="AR91" s="17" t="s">
        <v>144</v>
      </c>
      <c r="AT91" s="17" t="s">
        <v>125</v>
      </c>
      <c r="AU91" s="17" t="s">
        <v>81</v>
      </c>
      <c r="AY91" s="17" t="s">
        <v>122</v>
      </c>
      <c r="BE91" s="176">
        <f>IF(N91="základní",J91,0)</f>
        <v>0</v>
      </c>
      <c r="BF91" s="176">
        <f>IF(N91="snížená",J91,0)</f>
        <v>0</v>
      </c>
      <c r="BG91" s="176">
        <f>IF(N91="zákl. přenesená",J91,0)</f>
        <v>0</v>
      </c>
      <c r="BH91" s="176">
        <f>IF(N91="sníž. přenesená",J91,0)</f>
        <v>0</v>
      </c>
      <c r="BI91" s="176">
        <f>IF(N91="nulová",J91,0)</f>
        <v>0</v>
      </c>
      <c r="BJ91" s="17" t="s">
        <v>22</v>
      </c>
      <c r="BK91" s="176">
        <f>ROUND(I91*H91,2)</f>
        <v>0</v>
      </c>
      <c r="BL91" s="17" t="s">
        <v>144</v>
      </c>
      <c r="BM91" s="17" t="s">
        <v>210</v>
      </c>
    </row>
    <row r="92" spans="2:47" s="1" customFormat="1" ht="13.5">
      <c r="B92" s="34"/>
      <c r="D92" s="177" t="s">
        <v>131</v>
      </c>
      <c r="F92" s="178" t="s">
        <v>211</v>
      </c>
      <c r="I92" s="138"/>
      <c r="L92" s="34"/>
      <c r="M92" s="63"/>
      <c r="N92" s="35"/>
      <c r="O92" s="35"/>
      <c r="P92" s="35"/>
      <c r="Q92" s="35"/>
      <c r="R92" s="35"/>
      <c r="S92" s="35"/>
      <c r="T92" s="64"/>
      <c r="AT92" s="17" t="s">
        <v>131</v>
      </c>
      <c r="AU92" s="17" t="s">
        <v>81</v>
      </c>
    </row>
    <row r="93" spans="2:47" s="1" customFormat="1" ht="54">
      <c r="B93" s="34"/>
      <c r="D93" s="177" t="s">
        <v>212</v>
      </c>
      <c r="F93" s="203" t="s">
        <v>213</v>
      </c>
      <c r="I93" s="138"/>
      <c r="L93" s="34"/>
      <c r="M93" s="63"/>
      <c r="N93" s="35"/>
      <c r="O93" s="35"/>
      <c r="P93" s="35"/>
      <c r="Q93" s="35"/>
      <c r="R93" s="35"/>
      <c r="S93" s="35"/>
      <c r="T93" s="64"/>
      <c r="AT93" s="17" t="s">
        <v>212</v>
      </c>
      <c r="AU93" s="17" t="s">
        <v>81</v>
      </c>
    </row>
    <row r="94" spans="2:51" s="12" customFormat="1" ht="13.5">
      <c r="B94" s="187"/>
      <c r="D94" s="188" t="s">
        <v>132</v>
      </c>
      <c r="E94" s="189" t="s">
        <v>20</v>
      </c>
      <c r="F94" s="190" t="s">
        <v>214</v>
      </c>
      <c r="H94" s="191">
        <v>4.5</v>
      </c>
      <c r="I94" s="192"/>
      <c r="L94" s="187"/>
      <c r="M94" s="193"/>
      <c r="N94" s="194"/>
      <c r="O94" s="194"/>
      <c r="P94" s="194"/>
      <c r="Q94" s="194"/>
      <c r="R94" s="194"/>
      <c r="S94" s="194"/>
      <c r="T94" s="195"/>
      <c r="AT94" s="196" t="s">
        <v>132</v>
      </c>
      <c r="AU94" s="196" t="s">
        <v>81</v>
      </c>
      <c r="AV94" s="12" t="s">
        <v>81</v>
      </c>
      <c r="AW94" s="12" t="s">
        <v>37</v>
      </c>
      <c r="AX94" s="12" t="s">
        <v>22</v>
      </c>
      <c r="AY94" s="196" t="s">
        <v>122</v>
      </c>
    </row>
    <row r="95" spans="2:65" s="1" customFormat="1" ht="22.5" customHeight="1">
      <c r="B95" s="164"/>
      <c r="C95" s="165" t="s">
        <v>81</v>
      </c>
      <c r="D95" s="165" t="s">
        <v>125</v>
      </c>
      <c r="E95" s="166" t="s">
        <v>215</v>
      </c>
      <c r="F95" s="167" t="s">
        <v>216</v>
      </c>
      <c r="G95" s="168" t="s">
        <v>217</v>
      </c>
      <c r="H95" s="169">
        <v>4</v>
      </c>
      <c r="I95" s="170"/>
      <c r="J95" s="171">
        <f>ROUND(I95*H95,2)</f>
        <v>0</v>
      </c>
      <c r="K95" s="167" t="s">
        <v>209</v>
      </c>
      <c r="L95" s="34"/>
      <c r="M95" s="172" t="s">
        <v>20</v>
      </c>
      <c r="N95" s="173" t="s">
        <v>44</v>
      </c>
      <c r="O95" s="35"/>
      <c r="P95" s="174">
        <f>O95*H95</f>
        <v>0</v>
      </c>
      <c r="Q95" s="174">
        <v>0</v>
      </c>
      <c r="R95" s="174">
        <f>Q95*H95</f>
        <v>0</v>
      </c>
      <c r="S95" s="174">
        <v>0</v>
      </c>
      <c r="T95" s="175">
        <f>S95*H95</f>
        <v>0</v>
      </c>
      <c r="AR95" s="17" t="s">
        <v>144</v>
      </c>
      <c r="AT95" s="17" t="s">
        <v>125</v>
      </c>
      <c r="AU95" s="17" t="s">
        <v>81</v>
      </c>
      <c r="AY95" s="17" t="s">
        <v>122</v>
      </c>
      <c r="BE95" s="176">
        <f>IF(N95="základní",J95,0)</f>
        <v>0</v>
      </c>
      <c r="BF95" s="176">
        <f>IF(N95="snížená",J95,0)</f>
        <v>0</v>
      </c>
      <c r="BG95" s="176">
        <f>IF(N95="zákl. přenesená",J95,0)</f>
        <v>0</v>
      </c>
      <c r="BH95" s="176">
        <f>IF(N95="sníž. přenesená",J95,0)</f>
        <v>0</v>
      </c>
      <c r="BI95" s="176">
        <f>IF(N95="nulová",J95,0)</f>
        <v>0</v>
      </c>
      <c r="BJ95" s="17" t="s">
        <v>22</v>
      </c>
      <c r="BK95" s="176">
        <f>ROUND(I95*H95,2)</f>
        <v>0</v>
      </c>
      <c r="BL95" s="17" t="s">
        <v>144</v>
      </c>
      <c r="BM95" s="17" t="s">
        <v>218</v>
      </c>
    </row>
    <row r="96" spans="2:47" s="1" customFormat="1" ht="13.5">
      <c r="B96" s="34"/>
      <c r="D96" s="177" t="s">
        <v>131</v>
      </c>
      <c r="F96" s="178" t="s">
        <v>219</v>
      </c>
      <c r="I96" s="138"/>
      <c r="L96" s="34"/>
      <c r="M96" s="63"/>
      <c r="N96" s="35"/>
      <c r="O96" s="35"/>
      <c r="P96" s="35"/>
      <c r="Q96" s="35"/>
      <c r="R96" s="35"/>
      <c r="S96" s="35"/>
      <c r="T96" s="64"/>
      <c r="AT96" s="17" t="s">
        <v>131</v>
      </c>
      <c r="AU96" s="17" t="s">
        <v>81</v>
      </c>
    </row>
    <row r="97" spans="2:47" s="1" customFormat="1" ht="121.5">
      <c r="B97" s="34"/>
      <c r="D97" s="188" t="s">
        <v>212</v>
      </c>
      <c r="F97" s="204" t="s">
        <v>220</v>
      </c>
      <c r="I97" s="138"/>
      <c r="L97" s="34"/>
      <c r="M97" s="63"/>
      <c r="N97" s="35"/>
      <c r="O97" s="35"/>
      <c r="P97" s="35"/>
      <c r="Q97" s="35"/>
      <c r="R97" s="35"/>
      <c r="S97" s="35"/>
      <c r="T97" s="64"/>
      <c r="AT97" s="17" t="s">
        <v>212</v>
      </c>
      <c r="AU97" s="17" t="s">
        <v>81</v>
      </c>
    </row>
    <row r="98" spans="2:65" s="1" customFormat="1" ht="22.5" customHeight="1">
      <c r="B98" s="164"/>
      <c r="C98" s="165" t="s">
        <v>138</v>
      </c>
      <c r="D98" s="165" t="s">
        <v>125</v>
      </c>
      <c r="E98" s="166" t="s">
        <v>221</v>
      </c>
      <c r="F98" s="167" t="s">
        <v>222</v>
      </c>
      <c r="G98" s="168" t="s">
        <v>217</v>
      </c>
      <c r="H98" s="169">
        <v>3</v>
      </c>
      <c r="I98" s="170"/>
      <c r="J98" s="171">
        <f>ROUND(I98*H98,2)</f>
        <v>0</v>
      </c>
      <c r="K98" s="167" t="s">
        <v>209</v>
      </c>
      <c r="L98" s="34"/>
      <c r="M98" s="172" t="s">
        <v>20</v>
      </c>
      <c r="N98" s="173" t="s">
        <v>44</v>
      </c>
      <c r="O98" s="35"/>
      <c r="P98" s="174">
        <f>O98*H98</f>
        <v>0</v>
      </c>
      <c r="Q98" s="174">
        <v>0</v>
      </c>
      <c r="R98" s="174">
        <f>Q98*H98</f>
        <v>0</v>
      </c>
      <c r="S98" s="174">
        <v>0</v>
      </c>
      <c r="T98" s="175">
        <f>S98*H98</f>
        <v>0</v>
      </c>
      <c r="AR98" s="17" t="s">
        <v>144</v>
      </c>
      <c r="AT98" s="17" t="s">
        <v>125</v>
      </c>
      <c r="AU98" s="17" t="s">
        <v>81</v>
      </c>
      <c r="AY98" s="17" t="s">
        <v>122</v>
      </c>
      <c r="BE98" s="176">
        <f>IF(N98="základní",J98,0)</f>
        <v>0</v>
      </c>
      <c r="BF98" s="176">
        <f>IF(N98="snížená",J98,0)</f>
        <v>0</v>
      </c>
      <c r="BG98" s="176">
        <f>IF(N98="zákl. přenesená",J98,0)</f>
        <v>0</v>
      </c>
      <c r="BH98" s="176">
        <f>IF(N98="sníž. přenesená",J98,0)</f>
        <v>0</v>
      </c>
      <c r="BI98" s="176">
        <f>IF(N98="nulová",J98,0)</f>
        <v>0</v>
      </c>
      <c r="BJ98" s="17" t="s">
        <v>22</v>
      </c>
      <c r="BK98" s="176">
        <f>ROUND(I98*H98,2)</f>
        <v>0</v>
      </c>
      <c r="BL98" s="17" t="s">
        <v>144</v>
      </c>
      <c r="BM98" s="17" t="s">
        <v>223</v>
      </c>
    </row>
    <row r="99" spans="2:47" s="1" customFormat="1" ht="13.5">
      <c r="B99" s="34"/>
      <c r="D99" s="177" t="s">
        <v>131</v>
      </c>
      <c r="F99" s="178" t="s">
        <v>224</v>
      </c>
      <c r="I99" s="138"/>
      <c r="L99" s="34"/>
      <c r="M99" s="63"/>
      <c r="N99" s="35"/>
      <c r="O99" s="35"/>
      <c r="P99" s="35"/>
      <c r="Q99" s="35"/>
      <c r="R99" s="35"/>
      <c r="S99" s="35"/>
      <c r="T99" s="64"/>
      <c r="AT99" s="17" t="s">
        <v>131</v>
      </c>
      <c r="AU99" s="17" t="s">
        <v>81</v>
      </c>
    </row>
    <row r="100" spans="2:47" s="1" customFormat="1" ht="121.5">
      <c r="B100" s="34"/>
      <c r="D100" s="188" t="s">
        <v>212</v>
      </c>
      <c r="F100" s="204" t="s">
        <v>220</v>
      </c>
      <c r="I100" s="138"/>
      <c r="L100" s="34"/>
      <c r="M100" s="63"/>
      <c r="N100" s="35"/>
      <c r="O100" s="35"/>
      <c r="P100" s="35"/>
      <c r="Q100" s="35"/>
      <c r="R100" s="35"/>
      <c r="S100" s="35"/>
      <c r="T100" s="64"/>
      <c r="AT100" s="17" t="s">
        <v>212</v>
      </c>
      <c r="AU100" s="17" t="s">
        <v>81</v>
      </c>
    </row>
    <row r="101" spans="2:65" s="1" customFormat="1" ht="22.5" customHeight="1">
      <c r="B101" s="164"/>
      <c r="C101" s="165" t="s">
        <v>144</v>
      </c>
      <c r="D101" s="165" t="s">
        <v>125</v>
      </c>
      <c r="E101" s="166" t="s">
        <v>225</v>
      </c>
      <c r="F101" s="167" t="s">
        <v>226</v>
      </c>
      <c r="G101" s="168" t="s">
        <v>217</v>
      </c>
      <c r="H101" s="169">
        <v>1</v>
      </c>
      <c r="I101" s="170"/>
      <c r="J101" s="171">
        <f>ROUND(I101*H101,2)</f>
        <v>0</v>
      </c>
      <c r="K101" s="167" t="s">
        <v>209</v>
      </c>
      <c r="L101" s="34"/>
      <c r="M101" s="172" t="s">
        <v>20</v>
      </c>
      <c r="N101" s="173" t="s">
        <v>44</v>
      </c>
      <c r="O101" s="35"/>
      <c r="P101" s="174">
        <f>O101*H101</f>
        <v>0</v>
      </c>
      <c r="Q101" s="174">
        <v>8E-05</v>
      </c>
      <c r="R101" s="174">
        <f>Q101*H101</f>
        <v>8E-05</v>
      </c>
      <c r="S101" s="174">
        <v>0</v>
      </c>
      <c r="T101" s="175">
        <f>S101*H101</f>
        <v>0</v>
      </c>
      <c r="AR101" s="17" t="s">
        <v>144</v>
      </c>
      <c r="AT101" s="17" t="s">
        <v>125</v>
      </c>
      <c r="AU101" s="17" t="s">
        <v>81</v>
      </c>
      <c r="AY101" s="17" t="s">
        <v>122</v>
      </c>
      <c r="BE101" s="176">
        <f>IF(N101="základní",J101,0)</f>
        <v>0</v>
      </c>
      <c r="BF101" s="176">
        <f>IF(N101="snížená",J101,0)</f>
        <v>0</v>
      </c>
      <c r="BG101" s="176">
        <f>IF(N101="zákl. přenesená",J101,0)</f>
        <v>0</v>
      </c>
      <c r="BH101" s="176">
        <f>IF(N101="sníž. přenesená",J101,0)</f>
        <v>0</v>
      </c>
      <c r="BI101" s="176">
        <f>IF(N101="nulová",J101,0)</f>
        <v>0</v>
      </c>
      <c r="BJ101" s="17" t="s">
        <v>22</v>
      </c>
      <c r="BK101" s="176">
        <f>ROUND(I101*H101,2)</f>
        <v>0</v>
      </c>
      <c r="BL101" s="17" t="s">
        <v>144</v>
      </c>
      <c r="BM101" s="17" t="s">
        <v>227</v>
      </c>
    </row>
    <row r="102" spans="2:47" s="1" customFormat="1" ht="27">
      <c r="B102" s="34"/>
      <c r="D102" s="177" t="s">
        <v>131</v>
      </c>
      <c r="F102" s="178" t="s">
        <v>228</v>
      </c>
      <c r="I102" s="138"/>
      <c r="L102" s="34"/>
      <c r="M102" s="63"/>
      <c r="N102" s="35"/>
      <c r="O102" s="35"/>
      <c r="P102" s="35"/>
      <c r="Q102" s="35"/>
      <c r="R102" s="35"/>
      <c r="S102" s="35"/>
      <c r="T102" s="64"/>
      <c r="AT102" s="17" t="s">
        <v>131</v>
      </c>
      <c r="AU102" s="17" t="s">
        <v>81</v>
      </c>
    </row>
    <row r="103" spans="2:47" s="1" customFormat="1" ht="108">
      <c r="B103" s="34"/>
      <c r="D103" s="188" t="s">
        <v>212</v>
      </c>
      <c r="F103" s="204" t="s">
        <v>229</v>
      </c>
      <c r="I103" s="138"/>
      <c r="L103" s="34"/>
      <c r="M103" s="63"/>
      <c r="N103" s="35"/>
      <c r="O103" s="35"/>
      <c r="P103" s="35"/>
      <c r="Q103" s="35"/>
      <c r="R103" s="35"/>
      <c r="S103" s="35"/>
      <c r="T103" s="64"/>
      <c r="AT103" s="17" t="s">
        <v>212</v>
      </c>
      <c r="AU103" s="17" t="s">
        <v>81</v>
      </c>
    </row>
    <row r="104" spans="2:65" s="1" customFormat="1" ht="22.5" customHeight="1">
      <c r="B104" s="164"/>
      <c r="C104" s="165" t="s">
        <v>121</v>
      </c>
      <c r="D104" s="165" t="s">
        <v>125</v>
      </c>
      <c r="E104" s="166" t="s">
        <v>230</v>
      </c>
      <c r="F104" s="167" t="s">
        <v>231</v>
      </c>
      <c r="G104" s="168" t="s">
        <v>217</v>
      </c>
      <c r="H104" s="169">
        <v>1</v>
      </c>
      <c r="I104" s="170"/>
      <c r="J104" s="171">
        <f>ROUND(I104*H104,2)</f>
        <v>0</v>
      </c>
      <c r="K104" s="167" t="s">
        <v>209</v>
      </c>
      <c r="L104" s="34"/>
      <c r="M104" s="172" t="s">
        <v>20</v>
      </c>
      <c r="N104" s="173" t="s">
        <v>44</v>
      </c>
      <c r="O104" s="35"/>
      <c r="P104" s="174">
        <f>O104*H104</f>
        <v>0</v>
      </c>
      <c r="Q104" s="174">
        <v>8E-05</v>
      </c>
      <c r="R104" s="174">
        <f>Q104*H104</f>
        <v>8E-05</v>
      </c>
      <c r="S104" s="174">
        <v>0</v>
      </c>
      <c r="T104" s="175">
        <f>S104*H104</f>
        <v>0</v>
      </c>
      <c r="AR104" s="17" t="s">
        <v>144</v>
      </c>
      <c r="AT104" s="17" t="s">
        <v>125</v>
      </c>
      <c r="AU104" s="17" t="s">
        <v>81</v>
      </c>
      <c r="AY104" s="17" t="s">
        <v>122</v>
      </c>
      <c r="BE104" s="176">
        <f>IF(N104="základní",J104,0)</f>
        <v>0</v>
      </c>
      <c r="BF104" s="176">
        <f>IF(N104="snížená",J104,0)</f>
        <v>0</v>
      </c>
      <c r="BG104" s="176">
        <f>IF(N104="zákl. přenesená",J104,0)</f>
        <v>0</v>
      </c>
      <c r="BH104" s="176">
        <f>IF(N104="sníž. přenesená",J104,0)</f>
        <v>0</v>
      </c>
      <c r="BI104" s="176">
        <f>IF(N104="nulová",J104,0)</f>
        <v>0</v>
      </c>
      <c r="BJ104" s="17" t="s">
        <v>22</v>
      </c>
      <c r="BK104" s="176">
        <f>ROUND(I104*H104,2)</f>
        <v>0</v>
      </c>
      <c r="BL104" s="17" t="s">
        <v>144</v>
      </c>
      <c r="BM104" s="17" t="s">
        <v>232</v>
      </c>
    </row>
    <row r="105" spans="2:47" s="1" customFormat="1" ht="27">
      <c r="B105" s="34"/>
      <c r="D105" s="177" t="s">
        <v>131</v>
      </c>
      <c r="F105" s="178" t="s">
        <v>233</v>
      </c>
      <c r="I105" s="138"/>
      <c r="L105" s="34"/>
      <c r="M105" s="63"/>
      <c r="N105" s="35"/>
      <c r="O105" s="35"/>
      <c r="P105" s="35"/>
      <c r="Q105" s="35"/>
      <c r="R105" s="35"/>
      <c r="S105" s="35"/>
      <c r="T105" s="64"/>
      <c r="AT105" s="17" t="s">
        <v>131</v>
      </c>
      <c r="AU105" s="17" t="s">
        <v>81</v>
      </c>
    </row>
    <row r="106" spans="2:47" s="1" customFormat="1" ht="108">
      <c r="B106" s="34"/>
      <c r="D106" s="188" t="s">
        <v>212</v>
      </c>
      <c r="F106" s="204" t="s">
        <v>229</v>
      </c>
      <c r="I106" s="138"/>
      <c r="L106" s="34"/>
      <c r="M106" s="63"/>
      <c r="N106" s="35"/>
      <c r="O106" s="35"/>
      <c r="P106" s="35"/>
      <c r="Q106" s="35"/>
      <c r="R106" s="35"/>
      <c r="S106" s="35"/>
      <c r="T106" s="64"/>
      <c r="AT106" s="17" t="s">
        <v>212</v>
      </c>
      <c r="AU106" s="17" t="s">
        <v>81</v>
      </c>
    </row>
    <row r="107" spans="2:65" s="1" customFormat="1" ht="22.5" customHeight="1">
      <c r="B107" s="164"/>
      <c r="C107" s="165" t="s">
        <v>156</v>
      </c>
      <c r="D107" s="165" t="s">
        <v>125</v>
      </c>
      <c r="E107" s="166" t="s">
        <v>234</v>
      </c>
      <c r="F107" s="167" t="s">
        <v>235</v>
      </c>
      <c r="G107" s="168" t="s">
        <v>217</v>
      </c>
      <c r="H107" s="169">
        <v>3</v>
      </c>
      <c r="I107" s="170"/>
      <c r="J107" s="171">
        <f>ROUND(I107*H107,2)</f>
        <v>0</v>
      </c>
      <c r="K107" s="167" t="s">
        <v>209</v>
      </c>
      <c r="L107" s="34"/>
      <c r="M107" s="172" t="s">
        <v>20</v>
      </c>
      <c r="N107" s="173" t="s">
        <v>44</v>
      </c>
      <c r="O107" s="35"/>
      <c r="P107" s="174">
        <f>O107*H107</f>
        <v>0</v>
      </c>
      <c r="Q107" s="174">
        <v>0</v>
      </c>
      <c r="R107" s="174">
        <f>Q107*H107</f>
        <v>0</v>
      </c>
      <c r="S107" s="174">
        <v>0</v>
      </c>
      <c r="T107" s="175">
        <f>S107*H107</f>
        <v>0</v>
      </c>
      <c r="AR107" s="17" t="s">
        <v>144</v>
      </c>
      <c r="AT107" s="17" t="s">
        <v>125</v>
      </c>
      <c r="AU107" s="17" t="s">
        <v>81</v>
      </c>
      <c r="AY107" s="17" t="s">
        <v>122</v>
      </c>
      <c r="BE107" s="176">
        <f>IF(N107="základní",J107,0)</f>
        <v>0</v>
      </c>
      <c r="BF107" s="176">
        <f>IF(N107="snížená",J107,0)</f>
        <v>0</v>
      </c>
      <c r="BG107" s="176">
        <f>IF(N107="zákl. přenesená",J107,0)</f>
        <v>0</v>
      </c>
      <c r="BH107" s="176">
        <f>IF(N107="sníž. přenesená",J107,0)</f>
        <v>0</v>
      </c>
      <c r="BI107" s="176">
        <f>IF(N107="nulová",J107,0)</f>
        <v>0</v>
      </c>
      <c r="BJ107" s="17" t="s">
        <v>22</v>
      </c>
      <c r="BK107" s="176">
        <f>ROUND(I107*H107,2)</f>
        <v>0</v>
      </c>
      <c r="BL107" s="17" t="s">
        <v>144</v>
      </c>
      <c r="BM107" s="17" t="s">
        <v>236</v>
      </c>
    </row>
    <row r="108" spans="2:47" s="1" customFormat="1" ht="27">
      <c r="B108" s="34"/>
      <c r="D108" s="177" t="s">
        <v>131</v>
      </c>
      <c r="F108" s="178" t="s">
        <v>237</v>
      </c>
      <c r="I108" s="138"/>
      <c r="L108" s="34"/>
      <c r="M108" s="63"/>
      <c r="N108" s="35"/>
      <c r="O108" s="35"/>
      <c r="P108" s="35"/>
      <c r="Q108" s="35"/>
      <c r="R108" s="35"/>
      <c r="S108" s="35"/>
      <c r="T108" s="64"/>
      <c r="AT108" s="17" t="s">
        <v>131</v>
      </c>
      <c r="AU108" s="17" t="s">
        <v>81</v>
      </c>
    </row>
    <row r="109" spans="2:47" s="1" customFormat="1" ht="94.5">
      <c r="B109" s="34"/>
      <c r="D109" s="188" t="s">
        <v>212</v>
      </c>
      <c r="F109" s="204" t="s">
        <v>238</v>
      </c>
      <c r="I109" s="138"/>
      <c r="L109" s="34"/>
      <c r="M109" s="63"/>
      <c r="N109" s="35"/>
      <c r="O109" s="35"/>
      <c r="P109" s="35"/>
      <c r="Q109" s="35"/>
      <c r="R109" s="35"/>
      <c r="S109" s="35"/>
      <c r="T109" s="64"/>
      <c r="AT109" s="17" t="s">
        <v>212</v>
      </c>
      <c r="AU109" s="17" t="s">
        <v>81</v>
      </c>
    </row>
    <row r="110" spans="2:65" s="1" customFormat="1" ht="22.5" customHeight="1">
      <c r="B110" s="164"/>
      <c r="C110" s="165" t="s">
        <v>162</v>
      </c>
      <c r="D110" s="165" t="s">
        <v>125</v>
      </c>
      <c r="E110" s="166" t="s">
        <v>239</v>
      </c>
      <c r="F110" s="167" t="s">
        <v>240</v>
      </c>
      <c r="G110" s="168" t="s">
        <v>217</v>
      </c>
      <c r="H110" s="169">
        <v>2</v>
      </c>
      <c r="I110" s="170"/>
      <c r="J110" s="171">
        <f>ROUND(I110*H110,2)</f>
        <v>0</v>
      </c>
      <c r="K110" s="167" t="s">
        <v>209</v>
      </c>
      <c r="L110" s="34"/>
      <c r="M110" s="172" t="s">
        <v>20</v>
      </c>
      <c r="N110" s="173" t="s">
        <v>44</v>
      </c>
      <c r="O110" s="35"/>
      <c r="P110" s="174">
        <f>O110*H110</f>
        <v>0</v>
      </c>
      <c r="Q110" s="174">
        <v>0</v>
      </c>
      <c r="R110" s="174">
        <f>Q110*H110</f>
        <v>0</v>
      </c>
      <c r="S110" s="174">
        <v>0</v>
      </c>
      <c r="T110" s="175">
        <f>S110*H110</f>
        <v>0</v>
      </c>
      <c r="AR110" s="17" t="s">
        <v>144</v>
      </c>
      <c r="AT110" s="17" t="s">
        <v>125</v>
      </c>
      <c r="AU110" s="17" t="s">
        <v>81</v>
      </c>
      <c r="AY110" s="17" t="s">
        <v>122</v>
      </c>
      <c r="BE110" s="176">
        <f>IF(N110="základní",J110,0)</f>
        <v>0</v>
      </c>
      <c r="BF110" s="176">
        <f>IF(N110="snížená",J110,0)</f>
        <v>0</v>
      </c>
      <c r="BG110" s="176">
        <f>IF(N110="zákl. přenesená",J110,0)</f>
        <v>0</v>
      </c>
      <c r="BH110" s="176">
        <f>IF(N110="sníž. přenesená",J110,0)</f>
        <v>0</v>
      </c>
      <c r="BI110" s="176">
        <f>IF(N110="nulová",J110,0)</f>
        <v>0</v>
      </c>
      <c r="BJ110" s="17" t="s">
        <v>22</v>
      </c>
      <c r="BK110" s="176">
        <f>ROUND(I110*H110,2)</f>
        <v>0</v>
      </c>
      <c r="BL110" s="17" t="s">
        <v>144</v>
      </c>
      <c r="BM110" s="17" t="s">
        <v>241</v>
      </c>
    </row>
    <row r="111" spans="2:47" s="1" customFormat="1" ht="27">
      <c r="B111" s="34"/>
      <c r="D111" s="177" t="s">
        <v>131</v>
      </c>
      <c r="F111" s="178" t="s">
        <v>242</v>
      </c>
      <c r="I111" s="138"/>
      <c r="L111" s="34"/>
      <c r="M111" s="63"/>
      <c r="N111" s="35"/>
      <c r="O111" s="35"/>
      <c r="P111" s="35"/>
      <c r="Q111" s="35"/>
      <c r="R111" s="35"/>
      <c r="S111" s="35"/>
      <c r="T111" s="64"/>
      <c r="AT111" s="17" t="s">
        <v>131</v>
      </c>
      <c r="AU111" s="17" t="s">
        <v>81</v>
      </c>
    </row>
    <row r="112" spans="2:47" s="1" customFormat="1" ht="94.5">
      <c r="B112" s="34"/>
      <c r="D112" s="188" t="s">
        <v>212</v>
      </c>
      <c r="F112" s="204" t="s">
        <v>238</v>
      </c>
      <c r="I112" s="138"/>
      <c r="L112" s="34"/>
      <c r="M112" s="63"/>
      <c r="N112" s="35"/>
      <c r="O112" s="35"/>
      <c r="P112" s="35"/>
      <c r="Q112" s="35"/>
      <c r="R112" s="35"/>
      <c r="S112" s="35"/>
      <c r="T112" s="64"/>
      <c r="AT112" s="17" t="s">
        <v>212</v>
      </c>
      <c r="AU112" s="17" t="s">
        <v>81</v>
      </c>
    </row>
    <row r="113" spans="2:65" s="1" customFormat="1" ht="22.5" customHeight="1">
      <c r="B113" s="164"/>
      <c r="C113" s="165" t="s">
        <v>171</v>
      </c>
      <c r="D113" s="165" t="s">
        <v>125</v>
      </c>
      <c r="E113" s="166" t="s">
        <v>243</v>
      </c>
      <c r="F113" s="167" t="s">
        <v>244</v>
      </c>
      <c r="G113" s="168" t="s">
        <v>245</v>
      </c>
      <c r="H113" s="169">
        <v>19.3</v>
      </c>
      <c r="I113" s="170"/>
      <c r="J113" s="171">
        <f>ROUND(I113*H113,2)</f>
        <v>0</v>
      </c>
      <c r="K113" s="167" t="s">
        <v>209</v>
      </c>
      <c r="L113" s="34"/>
      <c r="M113" s="172" t="s">
        <v>20</v>
      </c>
      <c r="N113" s="173" t="s">
        <v>44</v>
      </c>
      <c r="O113" s="35"/>
      <c r="P113" s="174">
        <f>O113*H113</f>
        <v>0</v>
      </c>
      <c r="Q113" s="174">
        <v>0</v>
      </c>
      <c r="R113" s="174">
        <f>Q113*H113</f>
        <v>0</v>
      </c>
      <c r="S113" s="174">
        <v>0.5</v>
      </c>
      <c r="T113" s="175">
        <f>S113*H113</f>
        <v>9.65</v>
      </c>
      <c r="AR113" s="17" t="s">
        <v>144</v>
      </c>
      <c r="AT113" s="17" t="s">
        <v>125</v>
      </c>
      <c r="AU113" s="17" t="s">
        <v>81</v>
      </c>
      <c r="AY113" s="17" t="s">
        <v>122</v>
      </c>
      <c r="BE113" s="176">
        <f>IF(N113="základní",J113,0)</f>
        <v>0</v>
      </c>
      <c r="BF113" s="176">
        <f>IF(N113="snížená",J113,0)</f>
        <v>0</v>
      </c>
      <c r="BG113" s="176">
        <f>IF(N113="zákl. přenesená",J113,0)</f>
        <v>0</v>
      </c>
      <c r="BH113" s="176">
        <f>IF(N113="sníž. přenesená",J113,0)</f>
        <v>0</v>
      </c>
      <c r="BI113" s="176">
        <f>IF(N113="nulová",J113,0)</f>
        <v>0</v>
      </c>
      <c r="BJ113" s="17" t="s">
        <v>22</v>
      </c>
      <c r="BK113" s="176">
        <f>ROUND(I113*H113,2)</f>
        <v>0</v>
      </c>
      <c r="BL113" s="17" t="s">
        <v>144</v>
      </c>
      <c r="BM113" s="17" t="s">
        <v>246</v>
      </c>
    </row>
    <row r="114" spans="2:51" s="11" customFormat="1" ht="13.5">
      <c r="B114" s="179"/>
      <c r="D114" s="177" t="s">
        <v>132</v>
      </c>
      <c r="E114" s="180" t="s">
        <v>20</v>
      </c>
      <c r="F114" s="181" t="s">
        <v>247</v>
      </c>
      <c r="H114" s="182" t="s">
        <v>20</v>
      </c>
      <c r="I114" s="183"/>
      <c r="L114" s="179"/>
      <c r="M114" s="184"/>
      <c r="N114" s="185"/>
      <c r="O114" s="185"/>
      <c r="P114" s="185"/>
      <c r="Q114" s="185"/>
      <c r="R114" s="185"/>
      <c r="S114" s="185"/>
      <c r="T114" s="186"/>
      <c r="AT114" s="182" t="s">
        <v>132</v>
      </c>
      <c r="AU114" s="182" t="s">
        <v>81</v>
      </c>
      <c r="AV114" s="11" t="s">
        <v>22</v>
      </c>
      <c r="AW114" s="11" t="s">
        <v>37</v>
      </c>
      <c r="AX114" s="11" t="s">
        <v>73</v>
      </c>
      <c r="AY114" s="182" t="s">
        <v>122</v>
      </c>
    </row>
    <row r="115" spans="2:51" s="12" customFormat="1" ht="13.5">
      <c r="B115" s="187"/>
      <c r="D115" s="188" t="s">
        <v>132</v>
      </c>
      <c r="E115" s="189" t="s">
        <v>20</v>
      </c>
      <c r="F115" s="190" t="s">
        <v>248</v>
      </c>
      <c r="H115" s="191">
        <v>19.3</v>
      </c>
      <c r="I115" s="192"/>
      <c r="L115" s="187"/>
      <c r="M115" s="193"/>
      <c r="N115" s="194"/>
      <c r="O115" s="194"/>
      <c r="P115" s="194"/>
      <c r="Q115" s="194"/>
      <c r="R115" s="194"/>
      <c r="S115" s="194"/>
      <c r="T115" s="195"/>
      <c r="AT115" s="196" t="s">
        <v>132</v>
      </c>
      <c r="AU115" s="196" t="s">
        <v>81</v>
      </c>
      <c r="AV115" s="12" t="s">
        <v>81</v>
      </c>
      <c r="AW115" s="12" t="s">
        <v>37</v>
      </c>
      <c r="AX115" s="12" t="s">
        <v>22</v>
      </c>
      <c r="AY115" s="196" t="s">
        <v>122</v>
      </c>
    </row>
    <row r="116" spans="2:65" s="1" customFormat="1" ht="22.5" customHeight="1">
      <c r="B116" s="164"/>
      <c r="C116" s="165" t="s">
        <v>183</v>
      </c>
      <c r="D116" s="165" t="s">
        <v>125</v>
      </c>
      <c r="E116" s="166" t="s">
        <v>249</v>
      </c>
      <c r="F116" s="167" t="s">
        <v>250</v>
      </c>
      <c r="G116" s="168" t="s">
        <v>245</v>
      </c>
      <c r="H116" s="169">
        <v>19.3</v>
      </c>
      <c r="I116" s="170"/>
      <c r="J116" s="171">
        <f>ROUND(I116*H116,2)</f>
        <v>0</v>
      </c>
      <c r="K116" s="167" t="s">
        <v>209</v>
      </c>
      <c r="L116" s="34"/>
      <c r="M116" s="172" t="s">
        <v>20</v>
      </c>
      <c r="N116" s="173" t="s">
        <v>44</v>
      </c>
      <c r="O116" s="35"/>
      <c r="P116" s="174">
        <f>O116*H116</f>
        <v>0</v>
      </c>
      <c r="Q116" s="174">
        <v>0</v>
      </c>
      <c r="R116" s="174">
        <f>Q116*H116</f>
        <v>0</v>
      </c>
      <c r="S116" s="174">
        <v>0.181</v>
      </c>
      <c r="T116" s="175">
        <f>S116*H116</f>
        <v>3.4933</v>
      </c>
      <c r="AR116" s="17" t="s">
        <v>144</v>
      </c>
      <c r="AT116" s="17" t="s">
        <v>125</v>
      </c>
      <c r="AU116" s="17" t="s">
        <v>81</v>
      </c>
      <c r="AY116" s="17" t="s">
        <v>122</v>
      </c>
      <c r="BE116" s="176">
        <f>IF(N116="základní",J116,0)</f>
        <v>0</v>
      </c>
      <c r="BF116" s="176">
        <f>IF(N116="snížená",J116,0)</f>
        <v>0</v>
      </c>
      <c r="BG116" s="176">
        <f>IF(N116="zákl. přenesená",J116,0)</f>
        <v>0</v>
      </c>
      <c r="BH116" s="176">
        <f>IF(N116="sníž. přenesená",J116,0)</f>
        <v>0</v>
      </c>
      <c r="BI116" s="176">
        <f>IF(N116="nulová",J116,0)</f>
        <v>0</v>
      </c>
      <c r="BJ116" s="17" t="s">
        <v>22</v>
      </c>
      <c r="BK116" s="176">
        <f>ROUND(I116*H116,2)</f>
        <v>0</v>
      </c>
      <c r="BL116" s="17" t="s">
        <v>144</v>
      </c>
      <c r="BM116" s="17" t="s">
        <v>251</v>
      </c>
    </row>
    <row r="117" spans="2:65" s="1" customFormat="1" ht="22.5" customHeight="1">
      <c r="B117" s="164"/>
      <c r="C117" s="165" t="s">
        <v>27</v>
      </c>
      <c r="D117" s="165" t="s">
        <v>125</v>
      </c>
      <c r="E117" s="166" t="s">
        <v>252</v>
      </c>
      <c r="F117" s="167" t="s">
        <v>253</v>
      </c>
      <c r="G117" s="168" t="s">
        <v>245</v>
      </c>
      <c r="H117" s="169">
        <v>96.5</v>
      </c>
      <c r="I117" s="170"/>
      <c r="J117" s="171">
        <f>ROUND(I117*H117,2)</f>
        <v>0</v>
      </c>
      <c r="K117" s="167" t="s">
        <v>209</v>
      </c>
      <c r="L117" s="34"/>
      <c r="M117" s="172" t="s">
        <v>20</v>
      </c>
      <c r="N117" s="173" t="s">
        <v>44</v>
      </c>
      <c r="O117" s="35"/>
      <c r="P117" s="174">
        <f>O117*H117</f>
        <v>0</v>
      </c>
      <c r="Q117" s="174">
        <v>4E-05</v>
      </c>
      <c r="R117" s="174">
        <f>Q117*H117</f>
        <v>0.00386</v>
      </c>
      <c r="S117" s="174">
        <v>0.103</v>
      </c>
      <c r="T117" s="175">
        <f>S117*H117</f>
        <v>9.939499999999999</v>
      </c>
      <c r="AR117" s="17" t="s">
        <v>144</v>
      </c>
      <c r="AT117" s="17" t="s">
        <v>125</v>
      </c>
      <c r="AU117" s="17" t="s">
        <v>81</v>
      </c>
      <c r="AY117" s="17" t="s">
        <v>122</v>
      </c>
      <c r="BE117" s="176">
        <f>IF(N117="základní",J117,0)</f>
        <v>0</v>
      </c>
      <c r="BF117" s="176">
        <f>IF(N117="snížená",J117,0)</f>
        <v>0</v>
      </c>
      <c r="BG117" s="176">
        <f>IF(N117="zákl. přenesená",J117,0)</f>
        <v>0</v>
      </c>
      <c r="BH117" s="176">
        <f>IF(N117="sníž. přenesená",J117,0)</f>
        <v>0</v>
      </c>
      <c r="BI117" s="176">
        <f>IF(N117="nulová",J117,0)</f>
        <v>0</v>
      </c>
      <c r="BJ117" s="17" t="s">
        <v>22</v>
      </c>
      <c r="BK117" s="176">
        <f>ROUND(I117*H117,2)</f>
        <v>0</v>
      </c>
      <c r="BL117" s="17" t="s">
        <v>144</v>
      </c>
      <c r="BM117" s="17" t="s">
        <v>254</v>
      </c>
    </row>
    <row r="118" spans="2:47" s="1" customFormat="1" ht="27">
      <c r="B118" s="34"/>
      <c r="D118" s="177" t="s">
        <v>131</v>
      </c>
      <c r="F118" s="178" t="s">
        <v>255</v>
      </c>
      <c r="I118" s="138"/>
      <c r="L118" s="34"/>
      <c r="M118" s="63"/>
      <c r="N118" s="35"/>
      <c r="O118" s="35"/>
      <c r="P118" s="35"/>
      <c r="Q118" s="35"/>
      <c r="R118" s="35"/>
      <c r="S118" s="35"/>
      <c r="T118" s="64"/>
      <c r="AT118" s="17" t="s">
        <v>131</v>
      </c>
      <c r="AU118" s="17" t="s">
        <v>81</v>
      </c>
    </row>
    <row r="119" spans="2:47" s="1" customFormat="1" ht="216">
      <c r="B119" s="34"/>
      <c r="D119" s="177" t="s">
        <v>212</v>
      </c>
      <c r="F119" s="203" t="s">
        <v>256</v>
      </c>
      <c r="I119" s="138"/>
      <c r="L119" s="34"/>
      <c r="M119" s="63"/>
      <c r="N119" s="35"/>
      <c r="O119" s="35"/>
      <c r="P119" s="35"/>
      <c r="Q119" s="35"/>
      <c r="R119" s="35"/>
      <c r="S119" s="35"/>
      <c r="T119" s="64"/>
      <c r="AT119" s="17" t="s">
        <v>212</v>
      </c>
      <c r="AU119" s="17" t="s">
        <v>81</v>
      </c>
    </row>
    <row r="120" spans="2:51" s="11" customFormat="1" ht="13.5">
      <c r="B120" s="179"/>
      <c r="D120" s="177" t="s">
        <v>132</v>
      </c>
      <c r="E120" s="180" t="s">
        <v>20</v>
      </c>
      <c r="F120" s="181" t="s">
        <v>257</v>
      </c>
      <c r="H120" s="182" t="s">
        <v>20</v>
      </c>
      <c r="I120" s="183"/>
      <c r="L120" s="179"/>
      <c r="M120" s="184"/>
      <c r="N120" s="185"/>
      <c r="O120" s="185"/>
      <c r="P120" s="185"/>
      <c r="Q120" s="185"/>
      <c r="R120" s="185"/>
      <c r="S120" s="185"/>
      <c r="T120" s="186"/>
      <c r="AT120" s="182" t="s">
        <v>132</v>
      </c>
      <c r="AU120" s="182" t="s">
        <v>81</v>
      </c>
      <c r="AV120" s="11" t="s">
        <v>22</v>
      </c>
      <c r="AW120" s="11" t="s">
        <v>37</v>
      </c>
      <c r="AX120" s="11" t="s">
        <v>73</v>
      </c>
      <c r="AY120" s="182" t="s">
        <v>122</v>
      </c>
    </row>
    <row r="121" spans="2:51" s="12" customFormat="1" ht="13.5">
      <c r="B121" s="187"/>
      <c r="D121" s="188" t="s">
        <v>132</v>
      </c>
      <c r="E121" s="189" t="s">
        <v>20</v>
      </c>
      <c r="F121" s="190" t="s">
        <v>258</v>
      </c>
      <c r="H121" s="191">
        <v>96.5</v>
      </c>
      <c r="I121" s="192"/>
      <c r="L121" s="187"/>
      <c r="M121" s="193"/>
      <c r="N121" s="194"/>
      <c r="O121" s="194"/>
      <c r="P121" s="194"/>
      <c r="Q121" s="194"/>
      <c r="R121" s="194"/>
      <c r="S121" s="194"/>
      <c r="T121" s="195"/>
      <c r="AT121" s="196" t="s">
        <v>132</v>
      </c>
      <c r="AU121" s="196" t="s">
        <v>81</v>
      </c>
      <c r="AV121" s="12" t="s">
        <v>81</v>
      </c>
      <c r="AW121" s="12" t="s">
        <v>37</v>
      </c>
      <c r="AX121" s="12" t="s">
        <v>22</v>
      </c>
      <c r="AY121" s="196" t="s">
        <v>122</v>
      </c>
    </row>
    <row r="122" spans="2:65" s="1" customFormat="1" ht="22.5" customHeight="1">
      <c r="B122" s="164"/>
      <c r="C122" s="165" t="s">
        <v>259</v>
      </c>
      <c r="D122" s="165" t="s">
        <v>125</v>
      </c>
      <c r="E122" s="166" t="s">
        <v>260</v>
      </c>
      <c r="F122" s="167" t="s">
        <v>261</v>
      </c>
      <c r="G122" s="168" t="s">
        <v>245</v>
      </c>
      <c r="H122" s="169">
        <v>32.1</v>
      </c>
      <c r="I122" s="170"/>
      <c r="J122" s="171">
        <f>ROUND(I122*H122,2)</f>
        <v>0</v>
      </c>
      <c r="K122" s="167" t="s">
        <v>209</v>
      </c>
      <c r="L122" s="34"/>
      <c r="M122" s="172" t="s">
        <v>20</v>
      </c>
      <c r="N122" s="173" t="s">
        <v>44</v>
      </c>
      <c r="O122" s="35"/>
      <c r="P122" s="174">
        <f>O122*H122</f>
        <v>0</v>
      </c>
      <c r="Q122" s="174">
        <v>9E-05</v>
      </c>
      <c r="R122" s="174">
        <f>Q122*H122</f>
        <v>0.0028890000000000005</v>
      </c>
      <c r="S122" s="174">
        <v>0.256</v>
      </c>
      <c r="T122" s="175">
        <f>S122*H122</f>
        <v>8.217600000000001</v>
      </c>
      <c r="AR122" s="17" t="s">
        <v>144</v>
      </c>
      <c r="AT122" s="17" t="s">
        <v>125</v>
      </c>
      <c r="AU122" s="17" t="s">
        <v>81</v>
      </c>
      <c r="AY122" s="17" t="s">
        <v>122</v>
      </c>
      <c r="BE122" s="176">
        <f>IF(N122="základní",J122,0)</f>
        <v>0</v>
      </c>
      <c r="BF122" s="176">
        <f>IF(N122="snížená",J122,0)</f>
        <v>0</v>
      </c>
      <c r="BG122" s="176">
        <f>IF(N122="zákl. přenesená",J122,0)</f>
        <v>0</v>
      </c>
      <c r="BH122" s="176">
        <f>IF(N122="sníž. přenesená",J122,0)</f>
        <v>0</v>
      </c>
      <c r="BI122" s="176">
        <f>IF(N122="nulová",J122,0)</f>
        <v>0</v>
      </c>
      <c r="BJ122" s="17" t="s">
        <v>22</v>
      </c>
      <c r="BK122" s="176">
        <f>ROUND(I122*H122,2)</f>
        <v>0</v>
      </c>
      <c r="BL122" s="17" t="s">
        <v>144</v>
      </c>
      <c r="BM122" s="17" t="s">
        <v>262</v>
      </c>
    </row>
    <row r="123" spans="2:47" s="1" customFormat="1" ht="27">
      <c r="B123" s="34"/>
      <c r="D123" s="177" t="s">
        <v>131</v>
      </c>
      <c r="F123" s="178" t="s">
        <v>263</v>
      </c>
      <c r="I123" s="138"/>
      <c r="L123" s="34"/>
      <c r="M123" s="63"/>
      <c r="N123" s="35"/>
      <c r="O123" s="35"/>
      <c r="P123" s="35"/>
      <c r="Q123" s="35"/>
      <c r="R123" s="35"/>
      <c r="S123" s="35"/>
      <c r="T123" s="64"/>
      <c r="AT123" s="17" t="s">
        <v>131</v>
      </c>
      <c r="AU123" s="17" t="s">
        <v>81</v>
      </c>
    </row>
    <row r="124" spans="2:47" s="1" customFormat="1" ht="216">
      <c r="B124" s="34"/>
      <c r="D124" s="177" t="s">
        <v>212</v>
      </c>
      <c r="F124" s="203" t="s">
        <v>256</v>
      </c>
      <c r="I124" s="138"/>
      <c r="L124" s="34"/>
      <c r="M124" s="63"/>
      <c r="N124" s="35"/>
      <c r="O124" s="35"/>
      <c r="P124" s="35"/>
      <c r="Q124" s="35"/>
      <c r="R124" s="35"/>
      <c r="S124" s="35"/>
      <c r="T124" s="64"/>
      <c r="AT124" s="17" t="s">
        <v>212</v>
      </c>
      <c r="AU124" s="17" t="s">
        <v>81</v>
      </c>
    </row>
    <row r="125" spans="2:51" s="11" customFormat="1" ht="13.5">
      <c r="B125" s="179"/>
      <c r="D125" s="177" t="s">
        <v>132</v>
      </c>
      <c r="E125" s="180" t="s">
        <v>20</v>
      </c>
      <c r="F125" s="181" t="s">
        <v>247</v>
      </c>
      <c r="H125" s="182" t="s">
        <v>20</v>
      </c>
      <c r="I125" s="183"/>
      <c r="L125" s="179"/>
      <c r="M125" s="184"/>
      <c r="N125" s="185"/>
      <c r="O125" s="185"/>
      <c r="P125" s="185"/>
      <c r="Q125" s="185"/>
      <c r="R125" s="185"/>
      <c r="S125" s="185"/>
      <c r="T125" s="186"/>
      <c r="AT125" s="182" t="s">
        <v>132</v>
      </c>
      <c r="AU125" s="182" t="s">
        <v>81</v>
      </c>
      <c r="AV125" s="11" t="s">
        <v>22</v>
      </c>
      <c r="AW125" s="11" t="s">
        <v>37</v>
      </c>
      <c r="AX125" s="11" t="s">
        <v>73</v>
      </c>
      <c r="AY125" s="182" t="s">
        <v>122</v>
      </c>
    </row>
    <row r="126" spans="2:51" s="12" customFormat="1" ht="13.5">
      <c r="B126" s="187"/>
      <c r="D126" s="188" t="s">
        <v>132</v>
      </c>
      <c r="E126" s="189" t="s">
        <v>20</v>
      </c>
      <c r="F126" s="190" t="s">
        <v>264</v>
      </c>
      <c r="H126" s="191">
        <v>32.1</v>
      </c>
      <c r="I126" s="192"/>
      <c r="L126" s="187"/>
      <c r="M126" s="193"/>
      <c r="N126" s="194"/>
      <c r="O126" s="194"/>
      <c r="P126" s="194"/>
      <c r="Q126" s="194"/>
      <c r="R126" s="194"/>
      <c r="S126" s="194"/>
      <c r="T126" s="195"/>
      <c r="AT126" s="196" t="s">
        <v>132</v>
      </c>
      <c r="AU126" s="196" t="s">
        <v>81</v>
      </c>
      <c r="AV126" s="12" t="s">
        <v>81</v>
      </c>
      <c r="AW126" s="12" t="s">
        <v>37</v>
      </c>
      <c r="AX126" s="12" t="s">
        <v>22</v>
      </c>
      <c r="AY126" s="196" t="s">
        <v>122</v>
      </c>
    </row>
    <row r="127" spans="2:65" s="1" customFormat="1" ht="22.5" customHeight="1">
      <c r="B127" s="164"/>
      <c r="C127" s="165" t="s">
        <v>265</v>
      </c>
      <c r="D127" s="165" t="s">
        <v>125</v>
      </c>
      <c r="E127" s="166" t="s">
        <v>266</v>
      </c>
      <c r="F127" s="167" t="s">
        <v>267</v>
      </c>
      <c r="G127" s="168" t="s">
        <v>208</v>
      </c>
      <c r="H127" s="169">
        <v>19.3</v>
      </c>
      <c r="I127" s="170"/>
      <c r="J127" s="171">
        <f>ROUND(I127*H127,2)</f>
        <v>0</v>
      </c>
      <c r="K127" s="167" t="s">
        <v>209</v>
      </c>
      <c r="L127" s="34"/>
      <c r="M127" s="172" t="s">
        <v>20</v>
      </c>
      <c r="N127" s="173" t="s">
        <v>44</v>
      </c>
      <c r="O127" s="35"/>
      <c r="P127" s="174">
        <f>O127*H127</f>
        <v>0</v>
      </c>
      <c r="Q127" s="174">
        <v>0</v>
      </c>
      <c r="R127" s="174">
        <f>Q127*H127</f>
        <v>0</v>
      </c>
      <c r="S127" s="174">
        <v>0</v>
      </c>
      <c r="T127" s="175">
        <f>S127*H127</f>
        <v>0</v>
      </c>
      <c r="AR127" s="17" t="s">
        <v>144</v>
      </c>
      <c r="AT127" s="17" t="s">
        <v>125</v>
      </c>
      <c r="AU127" s="17" t="s">
        <v>81</v>
      </c>
      <c r="AY127" s="17" t="s">
        <v>122</v>
      </c>
      <c r="BE127" s="176">
        <f>IF(N127="základní",J127,0)</f>
        <v>0</v>
      </c>
      <c r="BF127" s="176">
        <f>IF(N127="snížená",J127,0)</f>
        <v>0</v>
      </c>
      <c r="BG127" s="176">
        <f>IF(N127="zákl. přenesená",J127,0)</f>
        <v>0</v>
      </c>
      <c r="BH127" s="176">
        <f>IF(N127="sníž. přenesená",J127,0)</f>
        <v>0</v>
      </c>
      <c r="BI127" s="176">
        <f>IF(N127="nulová",J127,0)</f>
        <v>0</v>
      </c>
      <c r="BJ127" s="17" t="s">
        <v>22</v>
      </c>
      <c r="BK127" s="176">
        <f>ROUND(I127*H127,2)</f>
        <v>0</v>
      </c>
      <c r="BL127" s="17" t="s">
        <v>144</v>
      </c>
      <c r="BM127" s="17" t="s">
        <v>268</v>
      </c>
    </row>
    <row r="128" spans="2:47" s="1" customFormat="1" ht="27">
      <c r="B128" s="34"/>
      <c r="D128" s="177" t="s">
        <v>131</v>
      </c>
      <c r="F128" s="178" t="s">
        <v>269</v>
      </c>
      <c r="I128" s="138"/>
      <c r="L128" s="34"/>
      <c r="M128" s="63"/>
      <c r="N128" s="35"/>
      <c r="O128" s="35"/>
      <c r="P128" s="35"/>
      <c r="Q128" s="35"/>
      <c r="R128" s="35"/>
      <c r="S128" s="35"/>
      <c r="T128" s="64"/>
      <c r="AT128" s="17" t="s">
        <v>131</v>
      </c>
      <c r="AU128" s="17" t="s">
        <v>81</v>
      </c>
    </row>
    <row r="129" spans="2:47" s="1" customFormat="1" ht="108">
      <c r="B129" s="34"/>
      <c r="D129" s="177" t="s">
        <v>212</v>
      </c>
      <c r="F129" s="203" t="s">
        <v>270</v>
      </c>
      <c r="I129" s="138"/>
      <c r="L129" s="34"/>
      <c r="M129" s="63"/>
      <c r="N129" s="35"/>
      <c r="O129" s="35"/>
      <c r="P129" s="35"/>
      <c r="Q129" s="35"/>
      <c r="R129" s="35"/>
      <c r="S129" s="35"/>
      <c r="T129" s="64"/>
      <c r="AT129" s="17" t="s">
        <v>212</v>
      </c>
      <c r="AU129" s="17" t="s">
        <v>81</v>
      </c>
    </row>
    <row r="130" spans="2:51" s="11" customFormat="1" ht="13.5">
      <c r="B130" s="179"/>
      <c r="D130" s="177" t="s">
        <v>132</v>
      </c>
      <c r="E130" s="180" t="s">
        <v>20</v>
      </c>
      <c r="F130" s="181" t="s">
        <v>271</v>
      </c>
      <c r="H130" s="182" t="s">
        <v>20</v>
      </c>
      <c r="I130" s="183"/>
      <c r="L130" s="179"/>
      <c r="M130" s="184"/>
      <c r="N130" s="185"/>
      <c r="O130" s="185"/>
      <c r="P130" s="185"/>
      <c r="Q130" s="185"/>
      <c r="R130" s="185"/>
      <c r="S130" s="185"/>
      <c r="T130" s="186"/>
      <c r="AT130" s="182" t="s">
        <v>132</v>
      </c>
      <c r="AU130" s="182" t="s">
        <v>81</v>
      </c>
      <c r="AV130" s="11" t="s">
        <v>22</v>
      </c>
      <c r="AW130" s="11" t="s">
        <v>37</v>
      </c>
      <c r="AX130" s="11" t="s">
        <v>73</v>
      </c>
      <c r="AY130" s="182" t="s">
        <v>122</v>
      </c>
    </row>
    <row r="131" spans="2:51" s="12" customFormat="1" ht="13.5">
      <c r="B131" s="187"/>
      <c r="D131" s="177" t="s">
        <v>132</v>
      </c>
      <c r="E131" s="196" t="s">
        <v>20</v>
      </c>
      <c r="F131" s="197" t="s">
        <v>272</v>
      </c>
      <c r="H131" s="198">
        <v>11.7</v>
      </c>
      <c r="I131" s="192"/>
      <c r="L131" s="187"/>
      <c r="M131" s="193"/>
      <c r="N131" s="194"/>
      <c r="O131" s="194"/>
      <c r="P131" s="194"/>
      <c r="Q131" s="194"/>
      <c r="R131" s="194"/>
      <c r="S131" s="194"/>
      <c r="T131" s="195"/>
      <c r="AT131" s="196" t="s">
        <v>132</v>
      </c>
      <c r="AU131" s="196" t="s">
        <v>81</v>
      </c>
      <c r="AV131" s="12" t="s">
        <v>81</v>
      </c>
      <c r="AW131" s="12" t="s">
        <v>37</v>
      </c>
      <c r="AX131" s="12" t="s">
        <v>73</v>
      </c>
      <c r="AY131" s="196" t="s">
        <v>122</v>
      </c>
    </row>
    <row r="132" spans="2:51" s="11" customFormat="1" ht="13.5">
      <c r="B132" s="179"/>
      <c r="D132" s="177" t="s">
        <v>132</v>
      </c>
      <c r="E132" s="180" t="s">
        <v>20</v>
      </c>
      <c r="F132" s="181" t="s">
        <v>273</v>
      </c>
      <c r="H132" s="182" t="s">
        <v>20</v>
      </c>
      <c r="I132" s="183"/>
      <c r="L132" s="179"/>
      <c r="M132" s="184"/>
      <c r="N132" s="185"/>
      <c r="O132" s="185"/>
      <c r="P132" s="185"/>
      <c r="Q132" s="185"/>
      <c r="R132" s="185"/>
      <c r="S132" s="185"/>
      <c r="T132" s="186"/>
      <c r="AT132" s="182" t="s">
        <v>132</v>
      </c>
      <c r="AU132" s="182" t="s">
        <v>81</v>
      </c>
      <c r="AV132" s="11" t="s">
        <v>22</v>
      </c>
      <c r="AW132" s="11" t="s">
        <v>37</v>
      </c>
      <c r="AX132" s="11" t="s">
        <v>73</v>
      </c>
      <c r="AY132" s="182" t="s">
        <v>122</v>
      </c>
    </row>
    <row r="133" spans="2:51" s="12" customFormat="1" ht="13.5">
      <c r="B133" s="187"/>
      <c r="D133" s="177" t="s">
        <v>132</v>
      </c>
      <c r="E133" s="196" t="s">
        <v>20</v>
      </c>
      <c r="F133" s="197" t="s">
        <v>274</v>
      </c>
      <c r="H133" s="198">
        <v>7.6</v>
      </c>
      <c r="I133" s="192"/>
      <c r="L133" s="187"/>
      <c r="M133" s="193"/>
      <c r="N133" s="194"/>
      <c r="O133" s="194"/>
      <c r="P133" s="194"/>
      <c r="Q133" s="194"/>
      <c r="R133" s="194"/>
      <c r="S133" s="194"/>
      <c r="T133" s="195"/>
      <c r="AT133" s="196" t="s">
        <v>132</v>
      </c>
      <c r="AU133" s="196" t="s">
        <v>81</v>
      </c>
      <c r="AV133" s="12" t="s">
        <v>81</v>
      </c>
      <c r="AW133" s="12" t="s">
        <v>37</v>
      </c>
      <c r="AX133" s="12" t="s">
        <v>73</v>
      </c>
      <c r="AY133" s="196" t="s">
        <v>122</v>
      </c>
    </row>
    <row r="134" spans="2:51" s="13" customFormat="1" ht="13.5">
      <c r="B134" s="205"/>
      <c r="D134" s="188" t="s">
        <v>132</v>
      </c>
      <c r="E134" s="206" t="s">
        <v>20</v>
      </c>
      <c r="F134" s="207" t="s">
        <v>275</v>
      </c>
      <c r="H134" s="208">
        <v>19.3</v>
      </c>
      <c r="I134" s="209"/>
      <c r="L134" s="205"/>
      <c r="M134" s="210"/>
      <c r="N134" s="211"/>
      <c r="O134" s="211"/>
      <c r="P134" s="211"/>
      <c r="Q134" s="211"/>
      <c r="R134" s="211"/>
      <c r="S134" s="211"/>
      <c r="T134" s="212"/>
      <c r="AT134" s="213" t="s">
        <v>132</v>
      </c>
      <c r="AU134" s="213" t="s">
        <v>81</v>
      </c>
      <c r="AV134" s="13" t="s">
        <v>144</v>
      </c>
      <c r="AW134" s="13" t="s">
        <v>37</v>
      </c>
      <c r="AX134" s="13" t="s">
        <v>22</v>
      </c>
      <c r="AY134" s="213" t="s">
        <v>122</v>
      </c>
    </row>
    <row r="135" spans="2:65" s="1" customFormat="1" ht="22.5" customHeight="1">
      <c r="B135" s="164"/>
      <c r="C135" s="165" t="s">
        <v>276</v>
      </c>
      <c r="D135" s="165" t="s">
        <v>125</v>
      </c>
      <c r="E135" s="166" t="s">
        <v>277</v>
      </c>
      <c r="F135" s="167" t="s">
        <v>278</v>
      </c>
      <c r="G135" s="168" t="s">
        <v>208</v>
      </c>
      <c r="H135" s="169">
        <v>27.1</v>
      </c>
      <c r="I135" s="170"/>
      <c r="J135" s="171">
        <f>ROUND(I135*H135,2)</f>
        <v>0</v>
      </c>
      <c r="K135" s="167" t="s">
        <v>209</v>
      </c>
      <c r="L135" s="34"/>
      <c r="M135" s="172" t="s">
        <v>20</v>
      </c>
      <c r="N135" s="173" t="s">
        <v>44</v>
      </c>
      <c r="O135" s="35"/>
      <c r="P135" s="174">
        <f>O135*H135</f>
        <v>0</v>
      </c>
      <c r="Q135" s="174">
        <v>0</v>
      </c>
      <c r="R135" s="174">
        <f>Q135*H135</f>
        <v>0</v>
      </c>
      <c r="S135" s="174">
        <v>0</v>
      </c>
      <c r="T135" s="175">
        <f>S135*H135</f>
        <v>0</v>
      </c>
      <c r="AR135" s="17" t="s">
        <v>144</v>
      </c>
      <c r="AT135" s="17" t="s">
        <v>125</v>
      </c>
      <c r="AU135" s="17" t="s">
        <v>81</v>
      </c>
      <c r="AY135" s="17" t="s">
        <v>122</v>
      </c>
      <c r="BE135" s="176">
        <f>IF(N135="základní",J135,0)</f>
        <v>0</v>
      </c>
      <c r="BF135" s="176">
        <f>IF(N135="snížená",J135,0)</f>
        <v>0</v>
      </c>
      <c r="BG135" s="176">
        <f>IF(N135="zákl. přenesená",J135,0)</f>
        <v>0</v>
      </c>
      <c r="BH135" s="176">
        <f>IF(N135="sníž. přenesená",J135,0)</f>
        <v>0</v>
      </c>
      <c r="BI135" s="176">
        <f>IF(N135="nulová",J135,0)</f>
        <v>0</v>
      </c>
      <c r="BJ135" s="17" t="s">
        <v>22</v>
      </c>
      <c r="BK135" s="176">
        <f>ROUND(I135*H135,2)</f>
        <v>0</v>
      </c>
      <c r="BL135" s="17" t="s">
        <v>144</v>
      </c>
      <c r="BM135" s="17" t="s">
        <v>279</v>
      </c>
    </row>
    <row r="136" spans="2:47" s="1" customFormat="1" ht="27">
      <c r="B136" s="34"/>
      <c r="D136" s="177" t="s">
        <v>131</v>
      </c>
      <c r="F136" s="178" t="s">
        <v>280</v>
      </c>
      <c r="I136" s="138"/>
      <c r="L136" s="34"/>
      <c r="M136" s="63"/>
      <c r="N136" s="35"/>
      <c r="O136" s="35"/>
      <c r="P136" s="35"/>
      <c r="Q136" s="35"/>
      <c r="R136" s="35"/>
      <c r="S136" s="35"/>
      <c r="T136" s="64"/>
      <c r="AT136" s="17" t="s">
        <v>131</v>
      </c>
      <c r="AU136" s="17" t="s">
        <v>81</v>
      </c>
    </row>
    <row r="137" spans="2:47" s="1" customFormat="1" ht="108">
      <c r="B137" s="34"/>
      <c r="D137" s="177" t="s">
        <v>212</v>
      </c>
      <c r="F137" s="203" t="s">
        <v>270</v>
      </c>
      <c r="I137" s="138"/>
      <c r="L137" s="34"/>
      <c r="M137" s="63"/>
      <c r="N137" s="35"/>
      <c r="O137" s="35"/>
      <c r="P137" s="35"/>
      <c r="Q137" s="35"/>
      <c r="R137" s="35"/>
      <c r="S137" s="35"/>
      <c r="T137" s="64"/>
      <c r="AT137" s="17" t="s">
        <v>212</v>
      </c>
      <c r="AU137" s="17" t="s">
        <v>81</v>
      </c>
    </row>
    <row r="138" spans="2:51" s="11" customFormat="1" ht="13.5">
      <c r="B138" s="179"/>
      <c r="D138" s="177" t="s">
        <v>132</v>
      </c>
      <c r="E138" s="180" t="s">
        <v>20</v>
      </c>
      <c r="F138" s="181" t="s">
        <v>281</v>
      </c>
      <c r="H138" s="182" t="s">
        <v>20</v>
      </c>
      <c r="I138" s="183"/>
      <c r="L138" s="179"/>
      <c r="M138" s="184"/>
      <c r="N138" s="185"/>
      <c r="O138" s="185"/>
      <c r="P138" s="185"/>
      <c r="Q138" s="185"/>
      <c r="R138" s="185"/>
      <c r="S138" s="185"/>
      <c r="T138" s="186"/>
      <c r="AT138" s="182" t="s">
        <v>132</v>
      </c>
      <c r="AU138" s="182" t="s">
        <v>81</v>
      </c>
      <c r="AV138" s="11" t="s">
        <v>22</v>
      </c>
      <c r="AW138" s="11" t="s">
        <v>37</v>
      </c>
      <c r="AX138" s="11" t="s">
        <v>73</v>
      </c>
      <c r="AY138" s="182" t="s">
        <v>122</v>
      </c>
    </row>
    <row r="139" spans="2:51" s="12" customFormat="1" ht="13.5">
      <c r="B139" s="187"/>
      <c r="D139" s="177" t="s">
        <v>132</v>
      </c>
      <c r="E139" s="196" t="s">
        <v>20</v>
      </c>
      <c r="F139" s="197" t="s">
        <v>282</v>
      </c>
      <c r="H139" s="198">
        <v>19.5</v>
      </c>
      <c r="I139" s="192"/>
      <c r="L139" s="187"/>
      <c r="M139" s="193"/>
      <c r="N139" s="194"/>
      <c r="O139" s="194"/>
      <c r="P139" s="194"/>
      <c r="Q139" s="194"/>
      <c r="R139" s="194"/>
      <c r="S139" s="194"/>
      <c r="T139" s="195"/>
      <c r="AT139" s="196" t="s">
        <v>132</v>
      </c>
      <c r="AU139" s="196" t="s">
        <v>81</v>
      </c>
      <c r="AV139" s="12" t="s">
        <v>81</v>
      </c>
      <c r="AW139" s="12" t="s">
        <v>37</v>
      </c>
      <c r="AX139" s="12" t="s">
        <v>73</v>
      </c>
      <c r="AY139" s="196" t="s">
        <v>122</v>
      </c>
    </row>
    <row r="140" spans="2:51" s="11" customFormat="1" ht="13.5">
      <c r="B140" s="179"/>
      <c r="D140" s="177" t="s">
        <v>132</v>
      </c>
      <c r="E140" s="180" t="s">
        <v>20</v>
      </c>
      <c r="F140" s="181" t="s">
        <v>273</v>
      </c>
      <c r="H140" s="182" t="s">
        <v>20</v>
      </c>
      <c r="I140" s="183"/>
      <c r="L140" s="179"/>
      <c r="M140" s="184"/>
      <c r="N140" s="185"/>
      <c r="O140" s="185"/>
      <c r="P140" s="185"/>
      <c r="Q140" s="185"/>
      <c r="R140" s="185"/>
      <c r="S140" s="185"/>
      <c r="T140" s="186"/>
      <c r="AT140" s="182" t="s">
        <v>132</v>
      </c>
      <c r="AU140" s="182" t="s">
        <v>81</v>
      </c>
      <c r="AV140" s="11" t="s">
        <v>22</v>
      </c>
      <c r="AW140" s="11" t="s">
        <v>37</v>
      </c>
      <c r="AX140" s="11" t="s">
        <v>73</v>
      </c>
      <c r="AY140" s="182" t="s">
        <v>122</v>
      </c>
    </row>
    <row r="141" spans="2:51" s="12" customFormat="1" ht="13.5">
      <c r="B141" s="187"/>
      <c r="D141" s="177" t="s">
        <v>132</v>
      </c>
      <c r="E141" s="196" t="s">
        <v>20</v>
      </c>
      <c r="F141" s="197" t="s">
        <v>274</v>
      </c>
      <c r="H141" s="198">
        <v>7.6</v>
      </c>
      <c r="I141" s="192"/>
      <c r="L141" s="187"/>
      <c r="M141" s="193"/>
      <c r="N141" s="194"/>
      <c r="O141" s="194"/>
      <c r="P141" s="194"/>
      <c r="Q141" s="194"/>
      <c r="R141" s="194"/>
      <c r="S141" s="194"/>
      <c r="T141" s="195"/>
      <c r="AT141" s="196" t="s">
        <v>132</v>
      </c>
      <c r="AU141" s="196" t="s">
        <v>81</v>
      </c>
      <c r="AV141" s="12" t="s">
        <v>81</v>
      </c>
      <c r="AW141" s="12" t="s">
        <v>37</v>
      </c>
      <c r="AX141" s="12" t="s">
        <v>73</v>
      </c>
      <c r="AY141" s="196" t="s">
        <v>122</v>
      </c>
    </row>
    <row r="142" spans="2:51" s="13" customFormat="1" ht="13.5">
      <c r="B142" s="205"/>
      <c r="D142" s="188" t="s">
        <v>132</v>
      </c>
      <c r="E142" s="206" t="s">
        <v>20</v>
      </c>
      <c r="F142" s="207" t="s">
        <v>275</v>
      </c>
      <c r="H142" s="208">
        <v>27.1</v>
      </c>
      <c r="I142" s="209"/>
      <c r="L142" s="205"/>
      <c r="M142" s="210"/>
      <c r="N142" s="211"/>
      <c r="O142" s="211"/>
      <c r="P142" s="211"/>
      <c r="Q142" s="211"/>
      <c r="R142" s="211"/>
      <c r="S142" s="211"/>
      <c r="T142" s="212"/>
      <c r="AT142" s="213" t="s">
        <v>132</v>
      </c>
      <c r="AU142" s="213" t="s">
        <v>81</v>
      </c>
      <c r="AV142" s="13" t="s">
        <v>144</v>
      </c>
      <c r="AW142" s="13" t="s">
        <v>37</v>
      </c>
      <c r="AX142" s="13" t="s">
        <v>22</v>
      </c>
      <c r="AY142" s="213" t="s">
        <v>122</v>
      </c>
    </row>
    <row r="143" spans="2:65" s="1" customFormat="1" ht="22.5" customHeight="1">
      <c r="B143" s="164"/>
      <c r="C143" s="165" t="s">
        <v>283</v>
      </c>
      <c r="D143" s="165" t="s">
        <v>125</v>
      </c>
      <c r="E143" s="166" t="s">
        <v>284</v>
      </c>
      <c r="F143" s="167" t="s">
        <v>285</v>
      </c>
      <c r="G143" s="168" t="s">
        <v>208</v>
      </c>
      <c r="H143" s="169">
        <v>13.8</v>
      </c>
      <c r="I143" s="170"/>
      <c r="J143" s="171">
        <f>ROUND(I143*H143,2)</f>
        <v>0</v>
      </c>
      <c r="K143" s="167" t="s">
        <v>209</v>
      </c>
      <c r="L143" s="34"/>
      <c r="M143" s="172" t="s">
        <v>20</v>
      </c>
      <c r="N143" s="173" t="s">
        <v>44</v>
      </c>
      <c r="O143" s="35"/>
      <c r="P143" s="174">
        <f>O143*H143</f>
        <v>0</v>
      </c>
      <c r="Q143" s="174">
        <v>0</v>
      </c>
      <c r="R143" s="174">
        <f>Q143*H143</f>
        <v>0</v>
      </c>
      <c r="S143" s="174">
        <v>0</v>
      </c>
      <c r="T143" s="175">
        <f>S143*H143</f>
        <v>0</v>
      </c>
      <c r="AR143" s="17" t="s">
        <v>144</v>
      </c>
      <c r="AT143" s="17" t="s">
        <v>125</v>
      </c>
      <c r="AU143" s="17" t="s">
        <v>81</v>
      </c>
      <c r="AY143" s="17" t="s">
        <v>122</v>
      </c>
      <c r="BE143" s="176">
        <f>IF(N143="základní",J143,0)</f>
        <v>0</v>
      </c>
      <c r="BF143" s="176">
        <f>IF(N143="snížená",J143,0)</f>
        <v>0</v>
      </c>
      <c r="BG143" s="176">
        <f>IF(N143="zákl. přenesená",J143,0)</f>
        <v>0</v>
      </c>
      <c r="BH143" s="176">
        <f>IF(N143="sníž. přenesená",J143,0)</f>
        <v>0</v>
      </c>
      <c r="BI143" s="176">
        <f>IF(N143="nulová",J143,0)</f>
        <v>0</v>
      </c>
      <c r="BJ143" s="17" t="s">
        <v>22</v>
      </c>
      <c r="BK143" s="176">
        <f>ROUND(I143*H143,2)</f>
        <v>0</v>
      </c>
      <c r="BL143" s="17" t="s">
        <v>144</v>
      </c>
      <c r="BM143" s="17" t="s">
        <v>286</v>
      </c>
    </row>
    <row r="144" spans="2:47" s="1" customFormat="1" ht="27">
      <c r="B144" s="34"/>
      <c r="D144" s="177" t="s">
        <v>131</v>
      </c>
      <c r="F144" s="178" t="s">
        <v>287</v>
      </c>
      <c r="I144" s="138"/>
      <c r="L144" s="34"/>
      <c r="M144" s="63"/>
      <c r="N144" s="35"/>
      <c r="O144" s="35"/>
      <c r="P144" s="35"/>
      <c r="Q144" s="35"/>
      <c r="R144" s="35"/>
      <c r="S144" s="35"/>
      <c r="T144" s="64"/>
      <c r="AT144" s="17" t="s">
        <v>131</v>
      </c>
      <c r="AU144" s="17" t="s">
        <v>81</v>
      </c>
    </row>
    <row r="145" spans="2:47" s="1" customFormat="1" ht="175.5">
      <c r="B145" s="34"/>
      <c r="D145" s="177" t="s">
        <v>212</v>
      </c>
      <c r="F145" s="203" t="s">
        <v>288</v>
      </c>
      <c r="I145" s="138"/>
      <c r="L145" s="34"/>
      <c r="M145" s="63"/>
      <c r="N145" s="35"/>
      <c r="O145" s="35"/>
      <c r="P145" s="35"/>
      <c r="Q145" s="35"/>
      <c r="R145" s="35"/>
      <c r="S145" s="35"/>
      <c r="T145" s="64"/>
      <c r="AT145" s="17" t="s">
        <v>212</v>
      </c>
      <c r="AU145" s="17" t="s">
        <v>81</v>
      </c>
    </row>
    <row r="146" spans="2:51" s="11" customFormat="1" ht="13.5">
      <c r="B146" s="179"/>
      <c r="D146" s="177" t="s">
        <v>132</v>
      </c>
      <c r="E146" s="180" t="s">
        <v>20</v>
      </c>
      <c r="F146" s="181" t="s">
        <v>289</v>
      </c>
      <c r="H146" s="182" t="s">
        <v>20</v>
      </c>
      <c r="I146" s="183"/>
      <c r="L146" s="179"/>
      <c r="M146" s="184"/>
      <c r="N146" s="185"/>
      <c r="O146" s="185"/>
      <c r="P146" s="185"/>
      <c r="Q146" s="185"/>
      <c r="R146" s="185"/>
      <c r="S146" s="185"/>
      <c r="T146" s="186"/>
      <c r="AT146" s="182" t="s">
        <v>132</v>
      </c>
      <c r="AU146" s="182" t="s">
        <v>81</v>
      </c>
      <c r="AV146" s="11" t="s">
        <v>22</v>
      </c>
      <c r="AW146" s="11" t="s">
        <v>37</v>
      </c>
      <c r="AX146" s="11" t="s">
        <v>73</v>
      </c>
      <c r="AY146" s="182" t="s">
        <v>122</v>
      </c>
    </row>
    <row r="147" spans="2:51" s="12" customFormat="1" ht="13.5">
      <c r="B147" s="187"/>
      <c r="D147" s="177" t="s">
        <v>132</v>
      </c>
      <c r="E147" s="196" t="s">
        <v>20</v>
      </c>
      <c r="F147" s="197" t="s">
        <v>290</v>
      </c>
      <c r="H147" s="198">
        <v>7.8</v>
      </c>
      <c r="I147" s="192"/>
      <c r="L147" s="187"/>
      <c r="M147" s="193"/>
      <c r="N147" s="194"/>
      <c r="O147" s="194"/>
      <c r="P147" s="194"/>
      <c r="Q147" s="194"/>
      <c r="R147" s="194"/>
      <c r="S147" s="194"/>
      <c r="T147" s="195"/>
      <c r="AT147" s="196" t="s">
        <v>132</v>
      </c>
      <c r="AU147" s="196" t="s">
        <v>81</v>
      </c>
      <c r="AV147" s="12" t="s">
        <v>81</v>
      </c>
      <c r="AW147" s="12" t="s">
        <v>37</v>
      </c>
      <c r="AX147" s="12" t="s">
        <v>73</v>
      </c>
      <c r="AY147" s="196" t="s">
        <v>122</v>
      </c>
    </row>
    <row r="148" spans="2:51" s="11" customFormat="1" ht="13.5">
      <c r="B148" s="179"/>
      <c r="D148" s="177" t="s">
        <v>132</v>
      </c>
      <c r="E148" s="180" t="s">
        <v>20</v>
      </c>
      <c r="F148" s="181" t="s">
        <v>291</v>
      </c>
      <c r="H148" s="182" t="s">
        <v>20</v>
      </c>
      <c r="I148" s="183"/>
      <c r="L148" s="179"/>
      <c r="M148" s="184"/>
      <c r="N148" s="185"/>
      <c r="O148" s="185"/>
      <c r="P148" s="185"/>
      <c r="Q148" s="185"/>
      <c r="R148" s="185"/>
      <c r="S148" s="185"/>
      <c r="T148" s="186"/>
      <c r="AT148" s="182" t="s">
        <v>132</v>
      </c>
      <c r="AU148" s="182" t="s">
        <v>81</v>
      </c>
      <c r="AV148" s="11" t="s">
        <v>22</v>
      </c>
      <c r="AW148" s="11" t="s">
        <v>37</v>
      </c>
      <c r="AX148" s="11" t="s">
        <v>73</v>
      </c>
      <c r="AY148" s="182" t="s">
        <v>122</v>
      </c>
    </row>
    <row r="149" spans="2:51" s="12" customFormat="1" ht="13.5">
      <c r="B149" s="187"/>
      <c r="D149" s="177" t="s">
        <v>132</v>
      </c>
      <c r="E149" s="196" t="s">
        <v>20</v>
      </c>
      <c r="F149" s="197" t="s">
        <v>292</v>
      </c>
      <c r="H149" s="198">
        <v>6</v>
      </c>
      <c r="I149" s="192"/>
      <c r="L149" s="187"/>
      <c r="M149" s="193"/>
      <c r="N149" s="194"/>
      <c r="O149" s="194"/>
      <c r="P149" s="194"/>
      <c r="Q149" s="194"/>
      <c r="R149" s="194"/>
      <c r="S149" s="194"/>
      <c r="T149" s="195"/>
      <c r="AT149" s="196" t="s">
        <v>132</v>
      </c>
      <c r="AU149" s="196" t="s">
        <v>81</v>
      </c>
      <c r="AV149" s="12" t="s">
        <v>81</v>
      </c>
      <c r="AW149" s="12" t="s">
        <v>37</v>
      </c>
      <c r="AX149" s="12" t="s">
        <v>73</v>
      </c>
      <c r="AY149" s="196" t="s">
        <v>122</v>
      </c>
    </row>
    <row r="150" spans="2:51" s="13" customFormat="1" ht="13.5">
      <c r="B150" s="205"/>
      <c r="D150" s="188" t="s">
        <v>132</v>
      </c>
      <c r="E150" s="206" t="s">
        <v>20</v>
      </c>
      <c r="F150" s="207" t="s">
        <v>275</v>
      </c>
      <c r="H150" s="208">
        <v>13.8</v>
      </c>
      <c r="I150" s="209"/>
      <c r="L150" s="205"/>
      <c r="M150" s="210"/>
      <c r="N150" s="211"/>
      <c r="O150" s="211"/>
      <c r="P150" s="211"/>
      <c r="Q150" s="211"/>
      <c r="R150" s="211"/>
      <c r="S150" s="211"/>
      <c r="T150" s="212"/>
      <c r="AT150" s="213" t="s">
        <v>132</v>
      </c>
      <c r="AU150" s="213" t="s">
        <v>81</v>
      </c>
      <c r="AV150" s="13" t="s">
        <v>144</v>
      </c>
      <c r="AW150" s="13" t="s">
        <v>37</v>
      </c>
      <c r="AX150" s="13" t="s">
        <v>22</v>
      </c>
      <c r="AY150" s="213" t="s">
        <v>122</v>
      </c>
    </row>
    <row r="151" spans="2:65" s="1" customFormat="1" ht="22.5" customHeight="1">
      <c r="B151" s="164"/>
      <c r="C151" s="165" t="s">
        <v>8</v>
      </c>
      <c r="D151" s="165" t="s">
        <v>125</v>
      </c>
      <c r="E151" s="166" t="s">
        <v>293</v>
      </c>
      <c r="F151" s="167" t="s">
        <v>294</v>
      </c>
      <c r="G151" s="168" t="s">
        <v>208</v>
      </c>
      <c r="H151" s="169">
        <v>15</v>
      </c>
      <c r="I151" s="170"/>
      <c r="J151" s="171">
        <f>ROUND(I151*H151,2)</f>
        <v>0</v>
      </c>
      <c r="K151" s="167" t="s">
        <v>209</v>
      </c>
      <c r="L151" s="34"/>
      <c r="M151" s="172" t="s">
        <v>20</v>
      </c>
      <c r="N151" s="173" t="s">
        <v>44</v>
      </c>
      <c r="O151" s="35"/>
      <c r="P151" s="174">
        <f>O151*H151</f>
        <v>0</v>
      </c>
      <c r="Q151" s="174">
        <v>0</v>
      </c>
      <c r="R151" s="174">
        <f>Q151*H151</f>
        <v>0</v>
      </c>
      <c r="S151" s="174">
        <v>0</v>
      </c>
      <c r="T151" s="175">
        <f>S151*H151</f>
        <v>0</v>
      </c>
      <c r="AR151" s="17" t="s">
        <v>144</v>
      </c>
      <c r="AT151" s="17" t="s">
        <v>125</v>
      </c>
      <c r="AU151" s="17" t="s">
        <v>81</v>
      </c>
      <c r="AY151" s="17" t="s">
        <v>122</v>
      </c>
      <c r="BE151" s="176">
        <f>IF(N151="základní",J151,0)</f>
        <v>0</v>
      </c>
      <c r="BF151" s="176">
        <f>IF(N151="snížená",J151,0)</f>
        <v>0</v>
      </c>
      <c r="BG151" s="176">
        <f>IF(N151="zákl. přenesená",J151,0)</f>
        <v>0</v>
      </c>
      <c r="BH151" s="176">
        <f>IF(N151="sníž. přenesená",J151,0)</f>
        <v>0</v>
      </c>
      <c r="BI151" s="176">
        <f>IF(N151="nulová",J151,0)</f>
        <v>0</v>
      </c>
      <c r="BJ151" s="17" t="s">
        <v>22</v>
      </c>
      <c r="BK151" s="176">
        <f>ROUND(I151*H151,2)</f>
        <v>0</v>
      </c>
      <c r="BL151" s="17" t="s">
        <v>144</v>
      </c>
      <c r="BM151" s="17" t="s">
        <v>295</v>
      </c>
    </row>
    <row r="152" spans="2:47" s="1" customFormat="1" ht="27">
      <c r="B152" s="34"/>
      <c r="D152" s="177" t="s">
        <v>131</v>
      </c>
      <c r="F152" s="178" t="s">
        <v>296</v>
      </c>
      <c r="I152" s="138"/>
      <c r="L152" s="34"/>
      <c r="M152" s="63"/>
      <c r="N152" s="35"/>
      <c r="O152" s="35"/>
      <c r="P152" s="35"/>
      <c r="Q152" s="35"/>
      <c r="R152" s="35"/>
      <c r="S152" s="35"/>
      <c r="T152" s="64"/>
      <c r="AT152" s="17" t="s">
        <v>131</v>
      </c>
      <c r="AU152" s="17" t="s">
        <v>81</v>
      </c>
    </row>
    <row r="153" spans="2:47" s="1" customFormat="1" ht="202.5">
      <c r="B153" s="34"/>
      <c r="D153" s="177" t="s">
        <v>212</v>
      </c>
      <c r="F153" s="203" t="s">
        <v>297</v>
      </c>
      <c r="I153" s="138"/>
      <c r="L153" s="34"/>
      <c r="M153" s="63"/>
      <c r="N153" s="35"/>
      <c r="O153" s="35"/>
      <c r="P153" s="35"/>
      <c r="Q153" s="35"/>
      <c r="R153" s="35"/>
      <c r="S153" s="35"/>
      <c r="T153" s="64"/>
      <c r="AT153" s="17" t="s">
        <v>212</v>
      </c>
      <c r="AU153" s="17" t="s">
        <v>81</v>
      </c>
    </row>
    <row r="154" spans="2:51" s="11" customFormat="1" ht="13.5">
      <c r="B154" s="179"/>
      <c r="D154" s="177" t="s">
        <v>132</v>
      </c>
      <c r="E154" s="180" t="s">
        <v>20</v>
      </c>
      <c r="F154" s="181" t="s">
        <v>298</v>
      </c>
      <c r="H154" s="182" t="s">
        <v>20</v>
      </c>
      <c r="I154" s="183"/>
      <c r="L154" s="179"/>
      <c r="M154" s="184"/>
      <c r="N154" s="185"/>
      <c r="O154" s="185"/>
      <c r="P154" s="185"/>
      <c r="Q154" s="185"/>
      <c r="R154" s="185"/>
      <c r="S154" s="185"/>
      <c r="T154" s="186"/>
      <c r="AT154" s="182" t="s">
        <v>132</v>
      </c>
      <c r="AU154" s="182" t="s">
        <v>81</v>
      </c>
      <c r="AV154" s="11" t="s">
        <v>22</v>
      </c>
      <c r="AW154" s="11" t="s">
        <v>37</v>
      </c>
      <c r="AX154" s="11" t="s">
        <v>73</v>
      </c>
      <c r="AY154" s="182" t="s">
        <v>122</v>
      </c>
    </row>
    <row r="155" spans="2:51" s="12" customFormat="1" ht="13.5">
      <c r="B155" s="187"/>
      <c r="D155" s="188" t="s">
        <v>132</v>
      </c>
      <c r="E155" s="189" t="s">
        <v>20</v>
      </c>
      <c r="F155" s="190" t="s">
        <v>299</v>
      </c>
      <c r="H155" s="191">
        <v>15</v>
      </c>
      <c r="I155" s="192"/>
      <c r="L155" s="187"/>
      <c r="M155" s="193"/>
      <c r="N155" s="194"/>
      <c r="O155" s="194"/>
      <c r="P155" s="194"/>
      <c r="Q155" s="194"/>
      <c r="R155" s="194"/>
      <c r="S155" s="194"/>
      <c r="T155" s="195"/>
      <c r="AT155" s="196" t="s">
        <v>132</v>
      </c>
      <c r="AU155" s="196" t="s">
        <v>81</v>
      </c>
      <c r="AV155" s="12" t="s">
        <v>81</v>
      </c>
      <c r="AW155" s="12" t="s">
        <v>37</v>
      </c>
      <c r="AX155" s="12" t="s">
        <v>22</v>
      </c>
      <c r="AY155" s="196" t="s">
        <v>122</v>
      </c>
    </row>
    <row r="156" spans="2:65" s="1" customFormat="1" ht="22.5" customHeight="1">
      <c r="B156" s="164"/>
      <c r="C156" s="165" t="s">
        <v>300</v>
      </c>
      <c r="D156" s="165" t="s">
        <v>125</v>
      </c>
      <c r="E156" s="166" t="s">
        <v>301</v>
      </c>
      <c r="F156" s="167" t="s">
        <v>302</v>
      </c>
      <c r="G156" s="168" t="s">
        <v>208</v>
      </c>
      <c r="H156" s="169">
        <v>11.55</v>
      </c>
      <c r="I156" s="170"/>
      <c r="J156" s="171">
        <f>ROUND(I156*H156,2)</f>
        <v>0</v>
      </c>
      <c r="K156" s="167" t="s">
        <v>209</v>
      </c>
      <c r="L156" s="34"/>
      <c r="M156" s="172" t="s">
        <v>20</v>
      </c>
      <c r="N156" s="173" t="s">
        <v>44</v>
      </c>
      <c r="O156" s="35"/>
      <c r="P156" s="174">
        <f>O156*H156</f>
        <v>0</v>
      </c>
      <c r="Q156" s="174">
        <v>0</v>
      </c>
      <c r="R156" s="174">
        <f>Q156*H156</f>
        <v>0</v>
      </c>
      <c r="S156" s="174">
        <v>0</v>
      </c>
      <c r="T156" s="175">
        <f>S156*H156</f>
        <v>0</v>
      </c>
      <c r="AR156" s="17" t="s">
        <v>144</v>
      </c>
      <c r="AT156" s="17" t="s">
        <v>125</v>
      </c>
      <c r="AU156" s="17" t="s">
        <v>81</v>
      </c>
      <c r="AY156" s="17" t="s">
        <v>122</v>
      </c>
      <c r="BE156" s="176">
        <f>IF(N156="základní",J156,0)</f>
        <v>0</v>
      </c>
      <c r="BF156" s="176">
        <f>IF(N156="snížená",J156,0)</f>
        <v>0</v>
      </c>
      <c r="BG156" s="176">
        <f>IF(N156="zákl. přenesená",J156,0)</f>
        <v>0</v>
      </c>
      <c r="BH156" s="176">
        <f>IF(N156="sníž. přenesená",J156,0)</f>
        <v>0</v>
      </c>
      <c r="BI156" s="176">
        <f>IF(N156="nulová",J156,0)</f>
        <v>0</v>
      </c>
      <c r="BJ156" s="17" t="s">
        <v>22</v>
      </c>
      <c r="BK156" s="176">
        <f>ROUND(I156*H156,2)</f>
        <v>0</v>
      </c>
      <c r="BL156" s="17" t="s">
        <v>144</v>
      </c>
      <c r="BM156" s="17" t="s">
        <v>303</v>
      </c>
    </row>
    <row r="157" spans="2:47" s="1" customFormat="1" ht="27">
      <c r="B157" s="34"/>
      <c r="D157" s="177" t="s">
        <v>131</v>
      </c>
      <c r="F157" s="178" t="s">
        <v>304</v>
      </c>
      <c r="I157" s="138"/>
      <c r="L157" s="34"/>
      <c r="M157" s="63"/>
      <c r="N157" s="35"/>
      <c r="O157" s="35"/>
      <c r="P157" s="35"/>
      <c r="Q157" s="35"/>
      <c r="R157" s="35"/>
      <c r="S157" s="35"/>
      <c r="T157" s="64"/>
      <c r="AT157" s="17" t="s">
        <v>131</v>
      </c>
      <c r="AU157" s="17" t="s">
        <v>81</v>
      </c>
    </row>
    <row r="158" spans="2:47" s="1" customFormat="1" ht="27">
      <c r="B158" s="34"/>
      <c r="D158" s="177" t="s">
        <v>212</v>
      </c>
      <c r="F158" s="203" t="s">
        <v>305</v>
      </c>
      <c r="I158" s="138"/>
      <c r="L158" s="34"/>
      <c r="M158" s="63"/>
      <c r="N158" s="35"/>
      <c r="O158" s="35"/>
      <c r="P158" s="35"/>
      <c r="Q158" s="35"/>
      <c r="R158" s="35"/>
      <c r="S158" s="35"/>
      <c r="T158" s="64"/>
      <c r="AT158" s="17" t="s">
        <v>212</v>
      </c>
      <c r="AU158" s="17" t="s">
        <v>81</v>
      </c>
    </row>
    <row r="159" spans="2:51" s="11" customFormat="1" ht="13.5">
      <c r="B159" s="179"/>
      <c r="D159" s="177" t="s">
        <v>132</v>
      </c>
      <c r="E159" s="180" t="s">
        <v>20</v>
      </c>
      <c r="F159" s="181" t="s">
        <v>306</v>
      </c>
      <c r="H159" s="182" t="s">
        <v>20</v>
      </c>
      <c r="I159" s="183"/>
      <c r="L159" s="179"/>
      <c r="M159" s="184"/>
      <c r="N159" s="185"/>
      <c r="O159" s="185"/>
      <c r="P159" s="185"/>
      <c r="Q159" s="185"/>
      <c r="R159" s="185"/>
      <c r="S159" s="185"/>
      <c r="T159" s="186"/>
      <c r="AT159" s="182" t="s">
        <v>132</v>
      </c>
      <c r="AU159" s="182" t="s">
        <v>81</v>
      </c>
      <c r="AV159" s="11" t="s">
        <v>22</v>
      </c>
      <c r="AW159" s="11" t="s">
        <v>37</v>
      </c>
      <c r="AX159" s="11" t="s">
        <v>73</v>
      </c>
      <c r="AY159" s="182" t="s">
        <v>122</v>
      </c>
    </row>
    <row r="160" spans="2:51" s="12" customFormat="1" ht="13.5">
      <c r="B160" s="187"/>
      <c r="D160" s="188" t="s">
        <v>132</v>
      </c>
      <c r="E160" s="189" t="s">
        <v>20</v>
      </c>
      <c r="F160" s="190" t="s">
        <v>307</v>
      </c>
      <c r="H160" s="191">
        <v>11.55</v>
      </c>
      <c r="I160" s="192"/>
      <c r="L160" s="187"/>
      <c r="M160" s="193"/>
      <c r="N160" s="194"/>
      <c r="O160" s="194"/>
      <c r="P160" s="194"/>
      <c r="Q160" s="194"/>
      <c r="R160" s="194"/>
      <c r="S160" s="194"/>
      <c r="T160" s="195"/>
      <c r="AT160" s="196" t="s">
        <v>132</v>
      </c>
      <c r="AU160" s="196" t="s">
        <v>81</v>
      </c>
      <c r="AV160" s="12" t="s">
        <v>81</v>
      </c>
      <c r="AW160" s="12" t="s">
        <v>37</v>
      </c>
      <c r="AX160" s="12" t="s">
        <v>22</v>
      </c>
      <c r="AY160" s="196" t="s">
        <v>122</v>
      </c>
    </row>
    <row r="161" spans="2:65" s="1" customFormat="1" ht="22.5" customHeight="1">
      <c r="B161" s="164"/>
      <c r="C161" s="165" t="s">
        <v>308</v>
      </c>
      <c r="D161" s="165" t="s">
        <v>125</v>
      </c>
      <c r="E161" s="166" t="s">
        <v>309</v>
      </c>
      <c r="F161" s="167" t="s">
        <v>310</v>
      </c>
      <c r="G161" s="168" t="s">
        <v>208</v>
      </c>
      <c r="H161" s="169">
        <v>102.305</v>
      </c>
      <c r="I161" s="170"/>
      <c r="J161" s="171">
        <f>ROUND(I161*H161,2)</f>
        <v>0</v>
      </c>
      <c r="K161" s="167" t="s">
        <v>209</v>
      </c>
      <c r="L161" s="34"/>
      <c r="M161" s="172" t="s">
        <v>20</v>
      </c>
      <c r="N161" s="173" t="s">
        <v>44</v>
      </c>
      <c r="O161" s="35"/>
      <c r="P161" s="174">
        <f>O161*H161</f>
        <v>0</v>
      </c>
      <c r="Q161" s="174">
        <v>0</v>
      </c>
      <c r="R161" s="174">
        <f>Q161*H161</f>
        <v>0</v>
      </c>
      <c r="S161" s="174">
        <v>0</v>
      </c>
      <c r="T161" s="175">
        <f>S161*H161</f>
        <v>0</v>
      </c>
      <c r="AR161" s="17" t="s">
        <v>144</v>
      </c>
      <c r="AT161" s="17" t="s">
        <v>125</v>
      </c>
      <c r="AU161" s="17" t="s">
        <v>81</v>
      </c>
      <c r="AY161" s="17" t="s">
        <v>122</v>
      </c>
      <c r="BE161" s="176">
        <f>IF(N161="základní",J161,0)</f>
        <v>0</v>
      </c>
      <c r="BF161" s="176">
        <f>IF(N161="snížená",J161,0)</f>
        <v>0</v>
      </c>
      <c r="BG161" s="176">
        <f>IF(N161="zákl. přenesená",J161,0)</f>
        <v>0</v>
      </c>
      <c r="BH161" s="176">
        <f>IF(N161="sníž. přenesená",J161,0)</f>
        <v>0</v>
      </c>
      <c r="BI161" s="176">
        <f>IF(N161="nulová",J161,0)</f>
        <v>0</v>
      </c>
      <c r="BJ161" s="17" t="s">
        <v>22</v>
      </c>
      <c r="BK161" s="176">
        <f>ROUND(I161*H161,2)</f>
        <v>0</v>
      </c>
      <c r="BL161" s="17" t="s">
        <v>144</v>
      </c>
      <c r="BM161" s="17" t="s">
        <v>311</v>
      </c>
    </row>
    <row r="162" spans="2:47" s="1" customFormat="1" ht="27">
      <c r="B162" s="34"/>
      <c r="D162" s="177" t="s">
        <v>131</v>
      </c>
      <c r="F162" s="178" t="s">
        <v>312</v>
      </c>
      <c r="I162" s="138"/>
      <c r="L162" s="34"/>
      <c r="M162" s="63"/>
      <c r="N162" s="35"/>
      <c r="O162" s="35"/>
      <c r="P162" s="35"/>
      <c r="Q162" s="35"/>
      <c r="R162" s="35"/>
      <c r="S162" s="35"/>
      <c r="T162" s="64"/>
      <c r="AT162" s="17" t="s">
        <v>131</v>
      </c>
      <c r="AU162" s="17" t="s">
        <v>81</v>
      </c>
    </row>
    <row r="163" spans="2:47" s="1" customFormat="1" ht="94.5">
      <c r="B163" s="34"/>
      <c r="D163" s="177" t="s">
        <v>212</v>
      </c>
      <c r="F163" s="203" t="s">
        <v>313</v>
      </c>
      <c r="I163" s="138"/>
      <c r="L163" s="34"/>
      <c r="M163" s="63"/>
      <c r="N163" s="35"/>
      <c r="O163" s="35"/>
      <c r="P163" s="35"/>
      <c r="Q163" s="35"/>
      <c r="R163" s="35"/>
      <c r="S163" s="35"/>
      <c r="T163" s="64"/>
      <c r="AT163" s="17" t="s">
        <v>212</v>
      </c>
      <c r="AU163" s="17" t="s">
        <v>81</v>
      </c>
    </row>
    <row r="164" spans="2:51" s="11" customFormat="1" ht="13.5">
      <c r="B164" s="179"/>
      <c r="D164" s="177" t="s">
        <v>132</v>
      </c>
      <c r="E164" s="180" t="s">
        <v>20</v>
      </c>
      <c r="F164" s="181" t="s">
        <v>314</v>
      </c>
      <c r="H164" s="182" t="s">
        <v>20</v>
      </c>
      <c r="I164" s="183"/>
      <c r="L164" s="179"/>
      <c r="M164" s="184"/>
      <c r="N164" s="185"/>
      <c r="O164" s="185"/>
      <c r="P164" s="185"/>
      <c r="Q164" s="185"/>
      <c r="R164" s="185"/>
      <c r="S164" s="185"/>
      <c r="T164" s="186"/>
      <c r="AT164" s="182" t="s">
        <v>132</v>
      </c>
      <c r="AU164" s="182" t="s">
        <v>81</v>
      </c>
      <c r="AV164" s="11" t="s">
        <v>22</v>
      </c>
      <c r="AW164" s="11" t="s">
        <v>37</v>
      </c>
      <c r="AX164" s="11" t="s">
        <v>73</v>
      </c>
      <c r="AY164" s="182" t="s">
        <v>122</v>
      </c>
    </row>
    <row r="165" spans="2:51" s="12" customFormat="1" ht="13.5">
      <c r="B165" s="187"/>
      <c r="D165" s="177" t="s">
        <v>132</v>
      </c>
      <c r="E165" s="196" t="s">
        <v>20</v>
      </c>
      <c r="F165" s="197" t="s">
        <v>315</v>
      </c>
      <c r="H165" s="198">
        <v>89.6</v>
      </c>
      <c r="I165" s="192"/>
      <c r="L165" s="187"/>
      <c r="M165" s="193"/>
      <c r="N165" s="194"/>
      <c r="O165" s="194"/>
      <c r="P165" s="194"/>
      <c r="Q165" s="194"/>
      <c r="R165" s="194"/>
      <c r="S165" s="194"/>
      <c r="T165" s="195"/>
      <c r="AT165" s="196" t="s">
        <v>132</v>
      </c>
      <c r="AU165" s="196" t="s">
        <v>81</v>
      </c>
      <c r="AV165" s="12" t="s">
        <v>81</v>
      </c>
      <c r="AW165" s="12" t="s">
        <v>37</v>
      </c>
      <c r="AX165" s="12" t="s">
        <v>73</v>
      </c>
      <c r="AY165" s="196" t="s">
        <v>122</v>
      </c>
    </row>
    <row r="166" spans="2:51" s="11" customFormat="1" ht="13.5">
      <c r="B166" s="179"/>
      <c r="D166" s="177" t="s">
        <v>132</v>
      </c>
      <c r="E166" s="180" t="s">
        <v>20</v>
      </c>
      <c r="F166" s="181" t="s">
        <v>316</v>
      </c>
      <c r="H166" s="182" t="s">
        <v>20</v>
      </c>
      <c r="I166" s="183"/>
      <c r="L166" s="179"/>
      <c r="M166" s="184"/>
      <c r="N166" s="185"/>
      <c r="O166" s="185"/>
      <c r="P166" s="185"/>
      <c r="Q166" s="185"/>
      <c r="R166" s="185"/>
      <c r="S166" s="185"/>
      <c r="T166" s="186"/>
      <c r="AT166" s="182" t="s">
        <v>132</v>
      </c>
      <c r="AU166" s="182" t="s">
        <v>81</v>
      </c>
      <c r="AV166" s="11" t="s">
        <v>22</v>
      </c>
      <c r="AW166" s="11" t="s">
        <v>37</v>
      </c>
      <c r="AX166" s="11" t="s">
        <v>73</v>
      </c>
      <c r="AY166" s="182" t="s">
        <v>122</v>
      </c>
    </row>
    <row r="167" spans="2:51" s="12" customFormat="1" ht="13.5">
      <c r="B167" s="187"/>
      <c r="D167" s="177" t="s">
        <v>132</v>
      </c>
      <c r="E167" s="196" t="s">
        <v>20</v>
      </c>
      <c r="F167" s="197" t="s">
        <v>317</v>
      </c>
      <c r="H167" s="198">
        <v>12.705</v>
      </c>
      <c r="I167" s="192"/>
      <c r="L167" s="187"/>
      <c r="M167" s="193"/>
      <c r="N167" s="194"/>
      <c r="O167" s="194"/>
      <c r="P167" s="194"/>
      <c r="Q167" s="194"/>
      <c r="R167" s="194"/>
      <c r="S167" s="194"/>
      <c r="T167" s="195"/>
      <c r="AT167" s="196" t="s">
        <v>132</v>
      </c>
      <c r="AU167" s="196" t="s">
        <v>81</v>
      </c>
      <c r="AV167" s="12" t="s">
        <v>81</v>
      </c>
      <c r="AW167" s="12" t="s">
        <v>37</v>
      </c>
      <c r="AX167" s="12" t="s">
        <v>73</v>
      </c>
      <c r="AY167" s="196" t="s">
        <v>122</v>
      </c>
    </row>
    <row r="168" spans="2:51" s="13" customFormat="1" ht="13.5">
      <c r="B168" s="205"/>
      <c r="D168" s="188" t="s">
        <v>132</v>
      </c>
      <c r="E168" s="206" t="s">
        <v>20</v>
      </c>
      <c r="F168" s="207" t="s">
        <v>275</v>
      </c>
      <c r="H168" s="208">
        <v>102.305</v>
      </c>
      <c r="I168" s="209"/>
      <c r="L168" s="205"/>
      <c r="M168" s="210"/>
      <c r="N168" s="211"/>
      <c r="O168" s="211"/>
      <c r="P168" s="211"/>
      <c r="Q168" s="211"/>
      <c r="R168" s="211"/>
      <c r="S168" s="211"/>
      <c r="T168" s="212"/>
      <c r="AT168" s="213" t="s">
        <v>132</v>
      </c>
      <c r="AU168" s="213" t="s">
        <v>81</v>
      </c>
      <c r="AV168" s="13" t="s">
        <v>144</v>
      </c>
      <c r="AW168" s="13" t="s">
        <v>37</v>
      </c>
      <c r="AX168" s="13" t="s">
        <v>22</v>
      </c>
      <c r="AY168" s="213" t="s">
        <v>122</v>
      </c>
    </row>
    <row r="169" spans="2:65" s="1" customFormat="1" ht="22.5" customHeight="1">
      <c r="B169" s="164"/>
      <c r="C169" s="165" t="s">
        <v>318</v>
      </c>
      <c r="D169" s="165" t="s">
        <v>125</v>
      </c>
      <c r="E169" s="166" t="s">
        <v>319</v>
      </c>
      <c r="F169" s="167" t="s">
        <v>320</v>
      </c>
      <c r="G169" s="168" t="s">
        <v>208</v>
      </c>
      <c r="H169" s="169">
        <v>36.7</v>
      </c>
      <c r="I169" s="170"/>
      <c r="J169" s="171">
        <f>ROUND(I169*H169,2)</f>
        <v>0</v>
      </c>
      <c r="K169" s="167" t="s">
        <v>209</v>
      </c>
      <c r="L169" s="34"/>
      <c r="M169" s="172" t="s">
        <v>20</v>
      </c>
      <c r="N169" s="173" t="s">
        <v>44</v>
      </c>
      <c r="O169" s="35"/>
      <c r="P169" s="174">
        <f>O169*H169</f>
        <v>0</v>
      </c>
      <c r="Q169" s="174">
        <v>0</v>
      </c>
      <c r="R169" s="174">
        <f>Q169*H169</f>
        <v>0</v>
      </c>
      <c r="S169" s="174">
        <v>0</v>
      </c>
      <c r="T169" s="175">
        <f>S169*H169</f>
        <v>0</v>
      </c>
      <c r="AR169" s="17" t="s">
        <v>144</v>
      </c>
      <c r="AT169" s="17" t="s">
        <v>125</v>
      </c>
      <c r="AU169" s="17" t="s">
        <v>81</v>
      </c>
      <c r="AY169" s="17" t="s">
        <v>122</v>
      </c>
      <c r="BE169" s="176">
        <f>IF(N169="základní",J169,0)</f>
        <v>0</v>
      </c>
      <c r="BF169" s="176">
        <f>IF(N169="snížená",J169,0)</f>
        <v>0</v>
      </c>
      <c r="BG169" s="176">
        <f>IF(N169="zákl. přenesená",J169,0)</f>
        <v>0</v>
      </c>
      <c r="BH169" s="176">
        <f>IF(N169="sníž. přenesená",J169,0)</f>
        <v>0</v>
      </c>
      <c r="BI169" s="176">
        <f>IF(N169="nulová",J169,0)</f>
        <v>0</v>
      </c>
      <c r="BJ169" s="17" t="s">
        <v>22</v>
      </c>
      <c r="BK169" s="176">
        <f>ROUND(I169*H169,2)</f>
        <v>0</v>
      </c>
      <c r="BL169" s="17" t="s">
        <v>144</v>
      </c>
      <c r="BM169" s="17" t="s">
        <v>321</v>
      </c>
    </row>
    <row r="170" spans="2:47" s="1" customFormat="1" ht="27">
      <c r="B170" s="34"/>
      <c r="D170" s="177" t="s">
        <v>131</v>
      </c>
      <c r="F170" s="178" t="s">
        <v>322</v>
      </c>
      <c r="I170" s="138"/>
      <c r="L170" s="34"/>
      <c r="M170" s="63"/>
      <c r="N170" s="35"/>
      <c r="O170" s="35"/>
      <c r="P170" s="35"/>
      <c r="Q170" s="35"/>
      <c r="R170" s="35"/>
      <c r="S170" s="35"/>
      <c r="T170" s="64"/>
      <c r="AT170" s="17" t="s">
        <v>131</v>
      </c>
      <c r="AU170" s="17" t="s">
        <v>81</v>
      </c>
    </row>
    <row r="171" spans="2:47" s="1" customFormat="1" ht="216">
      <c r="B171" s="34"/>
      <c r="D171" s="177" t="s">
        <v>212</v>
      </c>
      <c r="F171" s="203" t="s">
        <v>323</v>
      </c>
      <c r="I171" s="138"/>
      <c r="L171" s="34"/>
      <c r="M171" s="63"/>
      <c r="N171" s="35"/>
      <c r="O171" s="35"/>
      <c r="P171" s="35"/>
      <c r="Q171" s="35"/>
      <c r="R171" s="35"/>
      <c r="S171" s="35"/>
      <c r="T171" s="64"/>
      <c r="AT171" s="17" t="s">
        <v>212</v>
      </c>
      <c r="AU171" s="17" t="s">
        <v>81</v>
      </c>
    </row>
    <row r="172" spans="2:51" s="11" customFormat="1" ht="13.5">
      <c r="B172" s="179"/>
      <c r="D172" s="177" t="s">
        <v>132</v>
      </c>
      <c r="E172" s="180" t="s">
        <v>20</v>
      </c>
      <c r="F172" s="181" t="s">
        <v>324</v>
      </c>
      <c r="H172" s="182" t="s">
        <v>20</v>
      </c>
      <c r="I172" s="183"/>
      <c r="L172" s="179"/>
      <c r="M172" s="184"/>
      <c r="N172" s="185"/>
      <c r="O172" s="185"/>
      <c r="P172" s="185"/>
      <c r="Q172" s="185"/>
      <c r="R172" s="185"/>
      <c r="S172" s="185"/>
      <c r="T172" s="186"/>
      <c r="AT172" s="182" t="s">
        <v>132</v>
      </c>
      <c r="AU172" s="182" t="s">
        <v>81</v>
      </c>
      <c r="AV172" s="11" t="s">
        <v>22</v>
      </c>
      <c r="AW172" s="11" t="s">
        <v>37</v>
      </c>
      <c r="AX172" s="11" t="s">
        <v>73</v>
      </c>
      <c r="AY172" s="182" t="s">
        <v>122</v>
      </c>
    </row>
    <row r="173" spans="2:51" s="12" customFormat="1" ht="13.5">
      <c r="B173" s="187"/>
      <c r="D173" s="177" t="s">
        <v>132</v>
      </c>
      <c r="E173" s="196" t="s">
        <v>20</v>
      </c>
      <c r="F173" s="197" t="s">
        <v>325</v>
      </c>
      <c r="H173" s="198">
        <v>7.8</v>
      </c>
      <c r="I173" s="192"/>
      <c r="L173" s="187"/>
      <c r="M173" s="193"/>
      <c r="N173" s="194"/>
      <c r="O173" s="194"/>
      <c r="P173" s="194"/>
      <c r="Q173" s="194"/>
      <c r="R173" s="194"/>
      <c r="S173" s="194"/>
      <c r="T173" s="195"/>
      <c r="AT173" s="196" t="s">
        <v>132</v>
      </c>
      <c r="AU173" s="196" t="s">
        <v>81</v>
      </c>
      <c r="AV173" s="12" t="s">
        <v>81</v>
      </c>
      <c r="AW173" s="12" t="s">
        <v>37</v>
      </c>
      <c r="AX173" s="12" t="s">
        <v>73</v>
      </c>
      <c r="AY173" s="196" t="s">
        <v>122</v>
      </c>
    </row>
    <row r="174" spans="2:51" s="12" customFormat="1" ht="13.5">
      <c r="B174" s="187"/>
      <c r="D174" s="177" t="s">
        <v>132</v>
      </c>
      <c r="E174" s="196" t="s">
        <v>20</v>
      </c>
      <c r="F174" s="197" t="s">
        <v>326</v>
      </c>
      <c r="H174" s="198">
        <v>28.9</v>
      </c>
      <c r="I174" s="192"/>
      <c r="L174" s="187"/>
      <c r="M174" s="193"/>
      <c r="N174" s="194"/>
      <c r="O174" s="194"/>
      <c r="P174" s="194"/>
      <c r="Q174" s="194"/>
      <c r="R174" s="194"/>
      <c r="S174" s="194"/>
      <c r="T174" s="195"/>
      <c r="AT174" s="196" t="s">
        <v>132</v>
      </c>
      <c r="AU174" s="196" t="s">
        <v>81</v>
      </c>
      <c r="AV174" s="12" t="s">
        <v>81</v>
      </c>
      <c r="AW174" s="12" t="s">
        <v>37</v>
      </c>
      <c r="AX174" s="12" t="s">
        <v>73</v>
      </c>
      <c r="AY174" s="196" t="s">
        <v>122</v>
      </c>
    </row>
    <row r="175" spans="2:51" s="13" customFormat="1" ht="13.5">
      <c r="B175" s="205"/>
      <c r="D175" s="188" t="s">
        <v>132</v>
      </c>
      <c r="E175" s="206" t="s">
        <v>20</v>
      </c>
      <c r="F175" s="207" t="s">
        <v>275</v>
      </c>
      <c r="H175" s="208">
        <v>36.7</v>
      </c>
      <c r="I175" s="209"/>
      <c r="L175" s="205"/>
      <c r="M175" s="210"/>
      <c r="N175" s="211"/>
      <c r="O175" s="211"/>
      <c r="P175" s="211"/>
      <c r="Q175" s="211"/>
      <c r="R175" s="211"/>
      <c r="S175" s="211"/>
      <c r="T175" s="212"/>
      <c r="AT175" s="213" t="s">
        <v>132</v>
      </c>
      <c r="AU175" s="213" t="s">
        <v>81</v>
      </c>
      <c r="AV175" s="13" t="s">
        <v>144</v>
      </c>
      <c r="AW175" s="13" t="s">
        <v>37</v>
      </c>
      <c r="AX175" s="13" t="s">
        <v>22</v>
      </c>
      <c r="AY175" s="213" t="s">
        <v>122</v>
      </c>
    </row>
    <row r="176" spans="2:65" s="1" customFormat="1" ht="22.5" customHeight="1">
      <c r="B176" s="164"/>
      <c r="C176" s="165" t="s">
        <v>327</v>
      </c>
      <c r="D176" s="165" t="s">
        <v>125</v>
      </c>
      <c r="E176" s="166" t="s">
        <v>328</v>
      </c>
      <c r="F176" s="167" t="s">
        <v>329</v>
      </c>
      <c r="G176" s="168" t="s">
        <v>208</v>
      </c>
      <c r="H176" s="169">
        <v>1.8</v>
      </c>
      <c r="I176" s="170"/>
      <c r="J176" s="171">
        <f>ROUND(I176*H176,2)</f>
        <v>0</v>
      </c>
      <c r="K176" s="167" t="s">
        <v>209</v>
      </c>
      <c r="L176" s="34"/>
      <c r="M176" s="172" t="s">
        <v>20</v>
      </c>
      <c r="N176" s="173" t="s">
        <v>44</v>
      </c>
      <c r="O176" s="35"/>
      <c r="P176" s="174">
        <f>O176*H176</f>
        <v>0</v>
      </c>
      <c r="Q176" s="174">
        <v>0</v>
      </c>
      <c r="R176" s="174">
        <f>Q176*H176</f>
        <v>0</v>
      </c>
      <c r="S176" s="174">
        <v>0</v>
      </c>
      <c r="T176" s="175">
        <f>S176*H176</f>
        <v>0</v>
      </c>
      <c r="AR176" s="17" t="s">
        <v>144</v>
      </c>
      <c r="AT176" s="17" t="s">
        <v>125</v>
      </c>
      <c r="AU176" s="17" t="s">
        <v>81</v>
      </c>
      <c r="AY176" s="17" t="s">
        <v>122</v>
      </c>
      <c r="BE176" s="176">
        <f>IF(N176="základní",J176,0)</f>
        <v>0</v>
      </c>
      <c r="BF176" s="176">
        <f>IF(N176="snížená",J176,0)</f>
        <v>0</v>
      </c>
      <c r="BG176" s="176">
        <f>IF(N176="zákl. přenesená",J176,0)</f>
        <v>0</v>
      </c>
      <c r="BH176" s="176">
        <f>IF(N176="sníž. přenesená",J176,0)</f>
        <v>0</v>
      </c>
      <c r="BI176" s="176">
        <f>IF(N176="nulová",J176,0)</f>
        <v>0</v>
      </c>
      <c r="BJ176" s="17" t="s">
        <v>22</v>
      </c>
      <c r="BK176" s="176">
        <f>ROUND(I176*H176,2)</f>
        <v>0</v>
      </c>
      <c r="BL176" s="17" t="s">
        <v>144</v>
      </c>
      <c r="BM176" s="17" t="s">
        <v>330</v>
      </c>
    </row>
    <row r="177" spans="2:47" s="1" customFormat="1" ht="40.5">
      <c r="B177" s="34"/>
      <c r="D177" s="177" t="s">
        <v>131</v>
      </c>
      <c r="F177" s="178" t="s">
        <v>331</v>
      </c>
      <c r="I177" s="138"/>
      <c r="L177" s="34"/>
      <c r="M177" s="63"/>
      <c r="N177" s="35"/>
      <c r="O177" s="35"/>
      <c r="P177" s="35"/>
      <c r="Q177" s="35"/>
      <c r="R177" s="35"/>
      <c r="S177" s="35"/>
      <c r="T177" s="64"/>
      <c r="AT177" s="17" t="s">
        <v>131</v>
      </c>
      <c r="AU177" s="17" t="s">
        <v>81</v>
      </c>
    </row>
    <row r="178" spans="2:47" s="1" customFormat="1" ht="94.5">
      <c r="B178" s="34"/>
      <c r="D178" s="177" t="s">
        <v>212</v>
      </c>
      <c r="F178" s="203" t="s">
        <v>332</v>
      </c>
      <c r="I178" s="138"/>
      <c r="L178" s="34"/>
      <c r="M178" s="63"/>
      <c r="N178" s="35"/>
      <c r="O178" s="35"/>
      <c r="P178" s="35"/>
      <c r="Q178" s="35"/>
      <c r="R178" s="35"/>
      <c r="S178" s="35"/>
      <c r="T178" s="64"/>
      <c r="AT178" s="17" t="s">
        <v>212</v>
      </c>
      <c r="AU178" s="17" t="s">
        <v>81</v>
      </c>
    </row>
    <row r="179" spans="2:51" s="11" customFormat="1" ht="13.5">
      <c r="B179" s="179"/>
      <c r="D179" s="177" t="s">
        <v>132</v>
      </c>
      <c r="E179" s="180" t="s">
        <v>20</v>
      </c>
      <c r="F179" s="181" t="s">
        <v>333</v>
      </c>
      <c r="H179" s="182" t="s">
        <v>20</v>
      </c>
      <c r="I179" s="183"/>
      <c r="L179" s="179"/>
      <c r="M179" s="184"/>
      <c r="N179" s="185"/>
      <c r="O179" s="185"/>
      <c r="P179" s="185"/>
      <c r="Q179" s="185"/>
      <c r="R179" s="185"/>
      <c r="S179" s="185"/>
      <c r="T179" s="186"/>
      <c r="AT179" s="182" t="s">
        <v>132</v>
      </c>
      <c r="AU179" s="182" t="s">
        <v>81</v>
      </c>
      <c r="AV179" s="11" t="s">
        <v>22</v>
      </c>
      <c r="AW179" s="11" t="s">
        <v>37</v>
      </c>
      <c r="AX179" s="11" t="s">
        <v>73</v>
      </c>
      <c r="AY179" s="182" t="s">
        <v>122</v>
      </c>
    </row>
    <row r="180" spans="2:51" s="12" customFormat="1" ht="13.5">
      <c r="B180" s="187"/>
      <c r="D180" s="188" t="s">
        <v>132</v>
      </c>
      <c r="E180" s="189" t="s">
        <v>20</v>
      </c>
      <c r="F180" s="190" t="s">
        <v>334</v>
      </c>
      <c r="H180" s="191">
        <v>1.8</v>
      </c>
      <c r="I180" s="192"/>
      <c r="L180" s="187"/>
      <c r="M180" s="193"/>
      <c r="N180" s="194"/>
      <c r="O180" s="194"/>
      <c r="P180" s="194"/>
      <c r="Q180" s="194"/>
      <c r="R180" s="194"/>
      <c r="S180" s="194"/>
      <c r="T180" s="195"/>
      <c r="AT180" s="196" t="s">
        <v>132</v>
      </c>
      <c r="AU180" s="196" t="s">
        <v>81</v>
      </c>
      <c r="AV180" s="12" t="s">
        <v>81</v>
      </c>
      <c r="AW180" s="12" t="s">
        <v>37</v>
      </c>
      <c r="AX180" s="12" t="s">
        <v>22</v>
      </c>
      <c r="AY180" s="196" t="s">
        <v>122</v>
      </c>
    </row>
    <row r="181" spans="2:65" s="1" customFormat="1" ht="22.5" customHeight="1">
      <c r="B181" s="164"/>
      <c r="C181" s="165" t="s">
        <v>335</v>
      </c>
      <c r="D181" s="165" t="s">
        <v>125</v>
      </c>
      <c r="E181" s="166" t="s">
        <v>336</v>
      </c>
      <c r="F181" s="167" t="s">
        <v>337</v>
      </c>
      <c r="G181" s="168" t="s">
        <v>208</v>
      </c>
      <c r="H181" s="169">
        <v>3.36</v>
      </c>
      <c r="I181" s="170"/>
      <c r="J181" s="171">
        <f>ROUND(I181*H181,2)</f>
        <v>0</v>
      </c>
      <c r="K181" s="167" t="s">
        <v>209</v>
      </c>
      <c r="L181" s="34"/>
      <c r="M181" s="172" t="s">
        <v>20</v>
      </c>
      <c r="N181" s="173" t="s">
        <v>44</v>
      </c>
      <c r="O181" s="35"/>
      <c r="P181" s="174">
        <f>O181*H181</f>
        <v>0</v>
      </c>
      <c r="Q181" s="174">
        <v>0</v>
      </c>
      <c r="R181" s="174">
        <f>Q181*H181</f>
        <v>0</v>
      </c>
      <c r="S181" s="174">
        <v>0</v>
      </c>
      <c r="T181" s="175">
        <f>S181*H181</f>
        <v>0</v>
      </c>
      <c r="AR181" s="17" t="s">
        <v>144</v>
      </c>
      <c r="AT181" s="17" t="s">
        <v>125</v>
      </c>
      <c r="AU181" s="17" t="s">
        <v>81</v>
      </c>
      <c r="AY181" s="17" t="s">
        <v>122</v>
      </c>
      <c r="BE181" s="176">
        <f>IF(N181="základní",J181,0)</f>
        <v>0</v>
      </c>
      <c r="BF181" s="176">
        <f>IF(N181="snížená",J181,0)</f>
        <v>0</v>
      </c>
      <c r="BG181" s="176">
        <f>IF(N181="zákl. přenesená",J181,0)</f>
        <v>0</v>
      </c>
      <c r="BH181" s="176">
        <f>IF(N181="sníž. přenesená",J181,0)</f>
        <v>0</v>
      </c>
      <c r="BI181" s="176">
        <f>IF(N181="nulová",J181,0)</f>
        <v>0</v>
      </c>
      <c r="BJ181" s="17" t="s">
        <v>22</v>
      </c>
      <c r="BK181" s="176">
        <f>ROUND(I181*H181,2)</f>
        <v>0</v>
      </c>
      <c r="BL181" s="17" t="s">
        <v>144</v>
      </c>
      <c r="BM181" s="17" t="s">
        <v>338</v>
      </c>
    </row>
    <row r="182" spans="2:47" s="1" customFormat="1" ht="40.5">
      <c r="B182" s="34"/>
      <c r="D182" s="177" t="s">
        <v>131</v>
      </c>
      <c r="F182" s="178" t="s">
        <v>339</v>
      </c>
      <c r="I182" s="138"/>
      <c r="L182" s="34"/>
      <c r="M182" s="63"/>
      <c r="N182" s="35"/>
      <c r="O182" s="35"/>
      <c r="P182" s="35"/>
      <c r="Q182" s="35"/>
      <c r="R182" s="35"/>
      <c r="S182" s="35"/>
      <c r="T182" s="64"/>
      <c r="AT182" s="17" t="s">
        <v>131</v>
      </c>
      <c r="AU182" s="17" t="s">
        <v>81</v>
      </c>
    </row>
    <row r="183" spans="2:47" s="1" customFormat="1" ht="94.5">
      <c r="B183" s="34"/>
      <c r="D183" s="177" t="s">
        <v>212</v>
      </c>
      <c r="F183" s="203" t="s">
        <v>332</v>
      </c>
      <c r="I183" s="138"/>
      <c r="L183" s="34"/>
      <c r="M183" s="63"/>
      <c r="N183" s="35"/>
      <c r="O183" s="35"/>
      <c r="P183" s="35"/>
      <c r="Q183" s="35"/>
      <c r="R183" s="35"/>
      <c r="S183" s="35"/>
      <c r="T183" s="64"/>
      <c r="AT183" s="17" t="s">
        <v>212</v>
      </c>
      <c r="AU183" s="17" t="s">
        <v>81</v>
      </c>
    </row>
    <row r="184" spans="2:51" s="11" customFormat="1" ht="13.5">
      <c r="B184" s="179"/>
      <c r="D184" s="177" t="s">
        <v>132</v>
      </c>
      <c r="E184" s="180" t="s">
        <v>20</v>
      </c>
      <c r="F184" s="181" t="s">
        <v>340</v>
      </c>
      <c r="H184" s="182" t="s">
        <v>20</v>
      </c>
      <c r="I184" s="183"/>
      <c r="L184" s="179"/>
      <c r="M184" s="184"/>
      <c r="N184" s="185"/>
      <c r="O184" s="185"/>
      <c r="P184" s="185"/>
      <c r="Q184" s="185"/>
      <c r="R184" s="185"/>
      <c r="S184" s="185"/>
      <c r="T184" s="186"/>
      <c r="AT184" s="182" t="s">
        <v>132</v>
      </c>
      <c r="AU184" s="182" t="s">
        <v>81</v>
      </c>
      <c r="AV184" s="11" t="s">
        <v>22</v>
      </c>
      <c r="AW184" s="11" t="s">
        <v>37</v>
      </c>
      <c r="AX184" s="11" t="s">
        <v>73</v>
      </c>
      <c r="AY184" s="182" t="s">
        <v>122</v>
      </c>
    </row>
    <row r="185" spans="2:51" s="12" customFormat="1" ht="13.5">
      <c r="B185" s="187"/>
      <c r="D185" s="188" t="s">
        <v>132</v>
      </c>
      <c r="E185" s="189" t="s">
        <v>20</v>
      </c>
      <c r="F185" s="190" t="s">
        <v>341</v>
      </c>
      <c r="H185" s="191">
        <v>3.36</v>
      </c>
      <c r="I185" s="192"/>
      <c r="L185" s="187"/>
      <c r="M185" s="193"/>
      <c r="N185" s="194"/>
      <c r="O185" s="194"/>
      <c r="P185" s="194"/>
      <c r="Q185" s="194"/>
      <c r="R185" s="194"/>
      <c r="S185" s="194"/>
      <c r="T185" s="195"/>
      <c r="AT185" s="196" t="s">
        <v>132</v>
      </c>
      <c r="AU185" s="196" t="s">
        <v>81</v>
      </c>
      <c r="AV185" s="12" t="s">
        <v>81</v>
      </c>
      <c r="AW185" s="12" t="s">
        <v>37</v>
      </c>
      <c r="AX185" s="12" t="s">
        <v>22</v>
      </c>
      <c r="AY185" s="196" t="s">
        <v>122</v>
      </c>
    </row>
    <row r="186" spans="2:65" s="1" customFormat="1" ht="22.5" customHeight="1">
      <c r="B186" s="164"/>
      <c r="C186" s="165" t="s">
        <v>7</v>
      </c>
      <c r="D186" s="165" t="s">
        <v>125</v>
      </c>
      <c r="E186" s="166" t="s">
        <v>342</v>
      </c>
      <c r="F186" s="167" t="s">
        <v>343</v>
      </c>
      <c r="G186" s="168" t="s">
        <v>217</v>
      </c>
      <c r="H186" s="169">
        <v>2</v>
      </c>
      <c r="I186" s="170"/>
      <c r="J186" s="171">
        <f>ROUND(I186*H186,2)</f>
        <v>0</v>
      </c>
      <c r="K186" s="167" t="s">
        <v>209</v>
      </c>
      <c r="L186" s="34"/>
      <c r="M186" s="172" t="s">
        <v>20</v>
      </c>
      <c r="N186" s="173" t="s">
        <v>44</v>
      </c>
      <c r="O186" s="35"/>
      <c r="P186" s="174">
        <f>O186*H186</f>
        <v>0</v>
      </c>
      <c r="Q186" s="174">
        <v>0.00515</v>
      </c>
      <c r="R186" s="174">
        <f>Q186*H186</f>
        <v>0.0103</v>
      </c>
      <c r="S186" s="174">
        <v>0</v>
      </c>
      <c r="T186" s="175">
        <f>S186*H186</f>
        <v>0</v>
      </c>
      <c r="AR186" s="17" t="s">
        <v>144</v>
      </c>
      <c r="AT186" s="17" t="s">
        <v>125</v>
      </c>
      <c r="AU186" s="17" t="s">
        <v>81</v>
      </c>
      <c r="AY186" s="17" t="s">
        <v>122</v>
      </c>
      <c r="BE186" s="176">
        <f>IF(N186="základní",J186,0)</f>
        <v>0</v>
      </c>
      <c r="BF186" s="176">
        <f>IF(N186="snížená",J186,0)</f>
        <v>0</v>
      </c>
      <c r="BG186" s="176">
        <f>IF(N186="zákl. přenesená",J186,0)</f>
        <v>0</v>
      </c>
      <c r="BH186" s="176">
        <f>IF(N186="sníž. přenesená",J186,0)</f>
        <v>0</v>
      </c>
      <c r="BI186" s="176">
        <f>IF(N186="nulová",J186,0)</f>
        <v>0</v>
      </c>
      <c r="BJ186" s="17" t="s">
        <v>22</v>
      </c>
      <c r="BK186" s="176">
        <f>ROUND(I186*H186,2)</f>
        <v>0</v>
      </c>
      <c r="BL186" s="17" t="s">
        <v>144</v>
      </c>
      <c r="BM186" s="17" t="s">
        <v>344</v>
      </c>
    </row>
    <row r="187" spans="2:47" s="1" customFormat="1" ht="27">
      <c r="B187" s="34"/>
      <c r="D187" s="177" t="s">
        <v>131</v>
      </c>
      <c r="F187" s="178" t="s">
        <v>345</v>
      </c>
      <c r="I187" s="138"/>
      <c r="L187" s="34"/>
      <c r="M187" s="63"/>
      <c r="N187" s="35"/>
      <c r="O187" s="35"/>
      <c r="P187" s="35"/>
      <c r="Q187" s="35"/>
      <c r="R187" s="35"/>
      <c r="S187" s="35"/>
      <c r="T187" s="64"/>
      <c r="AT187" s="17" t="s">
        <v>131</v>
      </c>
      <c r="AU187" s="17" t="s">
        <v>81</v>
      </c>
    </row>
    <row r="188" spans="2:47" s="1" customFormat="1" ht="54">
      <c r="B188" s="34"/>
      <c r="D188" s="177" t="s">
        <v>212</v>
      </c>
      <c r="F188" s="203" t="s">
        <v>346</v>
      </c>
      <c r="I188" s="138"/>
      <c r="L188" s="34"/>
      <c r="M188" s="63"/>
      <c r="N188" s="35"/>
      <c r="O188" s="35"/>
      <c r="P188" s="35"/>
      <c r="Q188" s="35"/>
      <c r="R188" s="35"/>
      <c r="S188" s="35"/>
      <c r="T188" s="64"/>
      <c r="AT188" s="17" t="s">
        <v>212</v>
      </c>
      <c r="AU188" s="17" t="s">
        <v>81</v>
      </c>
    </row>
    <row r="189" spans="2:51" s="11" customFormat="1" ht="13.5">
      <c r="B189" s="179"/>
      <c r="D189" s="177" t="s">
        <v>132</v>
      </c>
      <c r="E189" s="180" t="s">
        <v>20</v>
      </c>
      <c r="F189" s="181" t="s">
        <v>306</v>
      </c>
      <c r="H189" s="182" t="s">
        <v>20</v>
      </c>
      <c r="I189" s="183"/>
      <c r="L189" s="179"/>
      <c r="M189" s="184"/>
      <c r="N189" s="185"/>
      <c r="O189" s="185"/>
      <c r="P189" s="185"/>
      <c r="Q189" s="185"/>
      <c r="R189" s="185"/>
      <c r="S189" s="185"/>
      <c r="T189" s="186"/>
      <c r="AT189" s="182" t="s">
        <v>132</v>
      </c>
      <c r="AU189" s="182" t="s">
        <v>81</v>
      </c>
      <c r="AV189" s="11" t="s">
        <v>22</v>
      </c>
      <c r="AW189" s="11" t="s">
        <v>37</v>
      </c>
      <c r="AX189" s="11" t="s">
        <v>73</v>
      </c>
      <c r="AY189" s="182" t="s">
        <v>122</v>
      </c>
    </row>
    <row r="190" spans="2:51" s="12" customFormat="1" ht="13.5">
      <c r="B190" s="187"/>
      <c r="D190" s="188" t="s">
        <v>132</v>
      </c>
      <c r="E190" s="189" t="s">
        <v>20</v>
      </c>
      <c r="F190" s="190" t="s">
        <v>347</v>
      </c>
      <c r="H190" s="191">
        <v>2</v>
      </c>
      <c r="I190" s="192"/>
      <c r="L190" s="187"/>
      <c r="M190" s="193"/>
      <c r="N190" s="194"/>
      <c r="O190" s="194"/>
      <c r="P190" s="194"/>
      <c r="Q190" s="194"/>
      <c r="R190" s="194"/>
      <c r="S190" s="194"/>
      <c r="T190" s="195"/>
      <c r="AT190" s="196" t="s">
        <v>132</v>
      </c>
      <c r="AU190" s="196" t="s">
        <v>81</v>
      </c>
      <c r="AV190" s="12" t="s">
        <v>81</v>
      </c>
      <c r="AW190" s="12" t="s">
        <v>37</v>
      </c>
      <c r="AX190" s="12" t="s">
        <v>22</v>
      </c>
      <c r="AY190" s="196" t="s">
        <v>122</v>
      </c>
    </row>
    <row r="191" spans="2:65" s="1" customFormat="1" ht="22.5" customHeight="1">
      <c r="B191" s="164"/>
      <c r="C191" s="214" t="s">
        <v>348</v>
      </c>
      <c r="D191" s="214" t="s">
        <v>349</v>
      </c>
      <c r="E191" s="215" t="s">
        <v>350</v>
      </c>
      <c r="F191" s="216" t="s">
        <v>351</v>
      </c>
      <c r="G191" s="217" t="s">
        <v>352</v>
      </c>
      <c r="H191" s="218">
        <v>2</v>
      </c>
      <c r="I191" s="219"/>
      <c r="J191" s="220">
        <f>ROUND(I191*H191,2)</f>
        <v>0</v>
      </c>
      <c r="K191" s="216" t="s">
        <v>209</v>
      </c>
      <c r="L191" s="221"/>
      <c r="M191" s="222" t="s">
        <v>20</v>
      </c>
      <c r="N191" s="223" t="s">
        <v>44</v>
      </c>
      <c r="O191" s="35"/>
      <c r="P191" s="174">
        <f>O191*H191</f>
        <v>0</v>
      </c>
      <c r="Q191" s="174">
        <v>0.00675</v>
      </c>
      <c r="R191" s="174">
        <f>Q191*H191</f>
        <v>0.0135</v>
      </c>
      <c r="S191" s="174">
        <v>0</v>
      </c>
      <c r="T191" s="175">
        <f>S191*H191</f>
        <v>0</v>
      </c>
      <c r="AR191" s="17" t="s">
        <v>171</v>
      </c>
      <c r="AT191" s="17" t="s">
        <v>349</v>
      </c>
      <c r="AU191" s="17" t="s">
        <v>81</v>
      </c>
      <c r="AY191" s="17" t="s">
        <v>122</v>
      </c>
      <c r="BE191" s="176">
        <f>IF(N191="základní",J191,0)</f>
        <v>0</v>
      </c>
      <c r="BF191" s="176">
        <f>IF(N191="snížená",J191,0)</f>
        <v>0</v>
      </c>
      <c r="BG191" s="176">
        <f>IF(N191="zákl. přenesená",J191,0)</f>
        <v>0</v>
      </c>
      <c r="BH191" s="176">
        <f>IF(N191="sníž. přenesená",J191,0)</f>
        <v>0</v>
      </c>
      <c r="BI191" s="176">
        <f>IF(N191="nulová",J191,0)</f>
        <v>0</v>
      </c>
      <c r="BJ191" s="17" t="s">
        <v>22</v>
      </c>
      <c r="BK191" s="176">
        <f>ROUND(I191*H191,2)</f>
        <v>0</v>
      </c>
      <c r="BL191" s="17" t="s">
        <v>144</v>
      </c>
      <c r="BM191" s="17" t="s">
        <v>353</v>
      </c>
    </row>
    <row r="192" spans="2:47" s="1" customFormat="1" ht="13.5">
      <c r="B192" s="34"/>
      <c r="D192" s="188" t="s">
        <v>131</v>
      </c>
      <c r="F192" s="224" t="s">
        <v>354</v>
      </c>
      <c r="I192" s="138"/>
      <c r="L192" s="34"/>
      <c r="M192" s="63"/>
      <c r="N192" s="35"/>
      <c r="O192" s="35"/>
      <c r="P192" s="35"/>
      <c r="Q192" s="35"/>
      <c r="R192" s="35"/>
      <c r="S192" s="35"/>
      <c r="T192" s="64"/>
      <c r="AT192" s="17" t="s">
        <v>131</v>
      </c>
      <c r="AU192" s="17" t="s">
        <v>81</v>
      </c>
    </row>
    <row r="193" spans="2:65" s="1" customFormat="1" ht="22.5" customHeight="1">
      <c r="B193" s="164"/>
      <c r="C193" s="165" t="s">
        <v>355</v>
      </c>
      <c r="D193" s="165" t="s">
        <v>125</v>
      </c>
      <c r="E193" s="166" t="s">
        <v>356</v>
      </c>
      <c r="F193" s="167" t="s">
        <v>357</v>
      </c>
      <c r="G193" s="168" t="s">
        <v>217</v>
      </c>
      <c r="H193" s="169">
        <v>4</v>
      </c>
      <c r="I193" s="170"/>
      <c r="J193" s="171">
        <f>ROUND(I193*H193,2)</f>
        <v>0</v>
      </c>
      <c r="K193" s="167" t="s">
        <v>209</v>
      </c>
      <c r="L193" s="34"/>
      <c r="M193" s="172" t="s">
        <v>20</v>
      </c>
      <c r="N193" s="173" t="s">
        <v>44</v>
      </c>
      <c r="O193" s="35"/>
      <c r="P193" s="174">
        <f>O193*H193</f>
        <v>0</v>
      </c>
      <c r="Q193" s="174">
        <v>0</v>
      </c>
      <c r="R193" s="174">
        <f>Q193*H193</f>
        <v>0</v>
      </c>
      <c r="S193" s="174">
        <v>0</v>
      </c>
      <c r="T193" s="175">
        <f>S193*H193</f>
        <v>0</v>
      </c>
      <c r="AR193" s="17" t="s">
        <v>144</v>
      </c>
      <c r="AT193" s="17" t="s">
        <v>125</v>
      </c>
      <c r="AU193" s="17" t="s">
        <v>81</v>
      </c>
      <c r="AY193" s="17" t="s">
        <v>122</v>
      </c>
      <c r="BE193" s="176">
        <f>IF(N193="základní",J193,0)</f>
        <v>0</v>
      </c>
      <c r="BF193" s="176">
        <f>IF(N193="snížená",J193,0)</f>
        <v>0</v>
      </c>
      <c r="BG193" s="176">
        <f>IF(N193="zákl. přenesená",J193,0)</f>
        <v>0</v>
      </c>
      <c r="BH193" s="176">
        <f>IF(N193="sníž. přenesená",J193,0)</f>
        <v>0</v>
      </c>
      <c r="BI193" s="176">
        <f>IF(N193="nulová",J193,0)</f>
        <v>0</v>
      </c>
      <c r="BJ193" s="17" t="s">
        <v>22</v>
      </c>
      <c r="BK193" s="176">
        <f>ROUND(I193*H193,2)</f>
        <v>0</v>
      </c>
      <c r="BL193" s="17" t="s">
        <v>144</v>
      </c>
      <c r="BM193" s="17" t="s">
        <v>358</v>
      </c>
    </row>
    <row r="194" spans="2:47" s="1" customFormat="1" ht="27">
      <c r="B194" s="34"/>
      <c r="D194" s="177" t="s">
        <v>131</v>
      </c>
      <c r="F194" s="178" t="s">
        <v>359</v>
      </c>
      <c r="I194" s="138"/>
      <c r="L194" s="34"/>
      <c r="M194" s="63"/>
      <c r="N194" s="35"/>
      <c r="O194" s="35"/>
      <c r="P194" s="35"/>
      <c r="Q194" s="35"/>
      <c r="R194" s="35"/>
      <c r="S194" s="35"/>
      <c r="T194" s="64"/>
      <c r="AT194" s="17" t="s">
        <v>131</v>
      </c>
      <c r="AU194" s="17" t="s">
        <v>81</v>
      </c>
    </row>
    <row r="195" spans="2:47" s="1" customFormat="1" ht="27">
      <c r="B195" s="34"/>
      <c r="D195" s="188" t="s">
        <v>212</v>
      </c>
      <c r="F195" s="204" t="s">
        <v>360</v>
      </c>
      <c r="I195" s="138"/>
      <c r="L195" s="34"/>
      <c r="M195" s="63"/>
      <c r="N195" s="35"/>
      <c r="O195" s="35"/>
      <c r="P195" s="35"/>
      <c r="Q195" s="35"/>
      <c r="R195" s="35"/>
      <c r="S195" s="35"/>
      <c r="T195" s="64"/>
      <c r="AT195" s="17" t="s">
        <v>212</v>
      </c>
      <c r="AU195" s="17" t="s">
        <v>81</v>
      </c>
    </row>
    <row r="196" spans="2:65" s="1" customFormat="1" ht="22.5" customHeight="1">
      <c r="B196" s="164"/>
      <c r="C196" s="165" t="s">
        <v>361</v>
      </c>
      <c r="D196" s="165" t="s">
        <v>125</v>
      </c>
      <c r="E196" s="166" t="s">
        <v>362</v>
      </c>
      <c r="F196" s="167" t="s">
        <v>363</v>
      </c>
      <c r="G196" s="168" t="s">
        <v>217</v>
      </c>
      <c r="H196" s="169">
        <v>2</v>
      </c>
      <c r="I196" s="170"/>
      <c r="J196" s="171">
        <f>ROUND(I196*H196,2)</f>
        <v>0</v>
      </c>
      <c r="K196" s="167" t="s">
        <v>209</v>
      </c>
      <c r="L196" s="34"/>
      <c r="M196" s="172" t="s">
        <v>20</v>
      </c>
      <c r="N196" s="173" t="s">
        <v>44</v>
      </c>
      <c r="O196" s="35"/>
      <c r="P196" s="174">
        <f>O196*H196</f>
        <v>0</v>
      </c>
      <c r="Q196" s="174">
        <v>0</v>
      </c>
      <c r="R196" s="174">
        <f>Q196*H196</f>
        <v>0</v>
      </c>
      <c r="S196" s="174">
        <v>0</v>
      </c>
      <c r="T196" s="175">
        <f>S196*H196</f>
        <v>0</v>
      </c>
      <c r="AR196" s="17" t="s">
        <v>144</v>
      </c>
      <c r="AT196" s="17" t="s">
        <v>125</v>
      </c>
      <c r="AU196" s="17" t="s">
        <v>81</v>
      </c>
      <c r="AY196" s="17" t="s">
        <v>122</v>
      </c>
      <c r="BE196" s="176">
        <f>IF(N196="základní",J196,0)</f>
        <v>0</v>
      </c>
      <c r="BF196" s="176">
        <f>IF(N196="snížená",J196,0)</f>
        <v>0</v>
      </c>
      <c r="BG196" s="176">
        <f>IF(N196="zákl. přenesená",J196,0)</f>
        <v>0</v>
      </c>
      <c r="BH196" s="176">
        <f>IF(N196="sníž. přenesená",J196,0)</f>
        <v>0</v>
      </c>
      <c r="BI196" s="176">
        <f>IF(N196="nulová",J196,0)</f>
        <v>0</v>
      </c>
      <c r="BJ196" s="17" t="s">
        <v>22</v>
      </c>
      <c r="BK196" s="176">
        <f>ROUND(I196*H196,2)</f>
        <v>0</v>
      </c>
      <c r="BL196" s="17" t="s">
        <v>144</v>
      </c>
      <c r="BM196" s="17" t="s">
        <v>364</v>
      </c>
    </row>
    <row r="197" spans="2:47" s="1" customFormat="1" ht="27">
      <c r="B197" s="34"/>
      <c r="D197" s="177" t="s">
        <v>131</v>
      </c>
      <c r="F197" s="178" t="s">
        <v>365</v>
      </c>
      <c r="I197" s="138"/>
      <c r="L197" s="34"/>
      <c r="M197" s="63"/>
      <c r="N197" s="35"/>
      <c r="O197" s="35"/>
      <c r="P197" s="35"/>
      <c r="Q197" s="35"/>
      <c r="R197" s="35"/>
      <c r="S197" s="35"/>
      <c r="T197" s="64"/>
      <c r="AT197" s="17" t="s">
        <v>131</v>
      </c>
      <c r="AU197" s="17" t="s">
        <v>81</v>
      </c>
    </row>
    <row r="198" spans="2:47" s="1" customFormat="1" ht="27">
      <c r="B198" s="34"/>
      <c r="D198" s="188" t="s">
        <v>212</v>
      </c>
      <c r="F198" s="204" t="s">
        <v>360</v>
      </c>
      <c r="I198" s="138"/>
      <c r="L198" s="34"/>
      <c r="M198" s="63"/>
      <c r="N198" s="35"/>
      <c r="O198" s="35"/>
      <c r="P198" s="35"/>
      <c r="Q198" s="35"/>
      <c r="R198" s="35"/>
      <c r="S198" s="35"/>
      <c r="T198" s="64"/>
      <c r="AT198" s="17" t="s">
        <v>212</v>
      </c>
      <c r="AU198" s="17" t="s">
        <v>81</v>
      </c>
    </row>
    <row r="199" spans="2:65" s="1" customFormat="1" ht="22.5" customHeight="1">
      <c r="B199" s="164"/>
      <c r="C199" s="165" t="s">
        <v>366</v>
      </c>
      <c r="D199" s="165" t="s">
        <v>125</v>
      </c>
      <c r="E199" s="166" t="s">
        <v>367</v>
      </c>
      <c r="F199" s="167" t="s">
        <v>368</v>
      </c>
      <c r="G199" s="168" t="s">
        <v>217</v>
      </c>
      <c r="H199" s="169">
        <v>1</v>
      </c>
      <c r="I199" s="170"/>
      <c r="J199" s="171">
        <f>ROUND(I199*H199,2)</f>
        <v>0</v>
      </c>
      <c r="K199" s="167" t="s">
        <v>209</v>
      </c>
      <c r="L199" s="34"/>
      <c r="M199" s="172" t="s">
        <v>20</v>
      </c>
      <c r="N199" s="173" t="s">
        <v>44</v>
      </c>
      <c r="O199" s="35"/>
      <c r="P199" s="174">
        <f>O199*H199</f>
        <v>0</v>
      </c>
      <c r="Q199" s="174">
        <v>0</v>
      </c>
      <c r="R199" s="174">
        <f>Q199*H199</f>
        <v>0</v>
      </c>
      <c r="S199" s="174">
        <v>0</v>
      </c>
      <c r="T199" s="175">
        <f>S199*H199</f>
        <v>0</v>
      </c>
      <c r="AR199" s="17" t="s">
        <v>144</v>
      </c>
      <c r="AT199" s="17" t="s">
        <v>125</v>
      </c>
      <c r="AU199" s="17" t="s">
        <v>81</v>
      </c>
      <c r="AY199" s="17" t="s">
        <v>122</v>
      </c>
      <c r="BE199" s="176">
        <f>IF(N199="základní",J199,0)</f>
        <v>0</v>
      </c>
      <c r="BF199" s="176">
        <f>IF(N199="snížená",J199,0)</f>
        <v>0</v>
      </c>
      <c r="BG199" s="176">
        <f>IF(N199="zákl. přenesená",J199,0)</f>
        <v>0</v>
      </c>
      <c r="BH199" s="176">
        <f>IF(N199="sníž. přenesená",J199,0)</f>
        <v>0</v>
      </c>
      <c r="BI199" s="176">
        <f>IF(N199="nulová",J199,0)</f>
        <v>0</v>
      </c>
      <c r="BJ199" s="17" t="s">
        <v>22</v>
      </c>
      <c r="BK199" s="176">
        <f>ROUND(I199*H199,2)</f>
        <v>0</v>
      </c>
      <c r="BL199" s="17" t="s">
        <v>144</v>
      </c>
      <c r="BM199" s="17" t="s">
        <v>369</v>
      </c>
    </row>
    <row r="200" spans="2:47" s="1" customFormat="1" ht="27">
      <c r="B200" s="34"/>
      <c r="D200" s="177" t="s">
        <v>131</v>
      </c>
      <c r="F200" s="178" t="s">
        <v>370</v>
      </c>
      <c r="I200" s="138"/>
      <c r="L200" s="34"/>
      <c r="M200" s="63"/>
      <c r="N200" s="35"/>
      <c r="O200" s="35"/>
      <c r="P200" s="35"/>
      <c r="Q200" s="35"/>
      <c r="R200" s="35"/>
      <c r="S200" s="35"/>
      <c r="T200" s="64"/>
      <c r="AT200" s="17" t="s">
        <v>131</v>
      </c>
      <c r="AU200" s="17" t="s">
        <v>81</v>
      </c>
    </row>
    <row r="201" spans="2:47" s="1" customFormat="1" ht="27">
      <c r="B201" s="34"/>
      <c r="D201" s="188" t="s">
        <v>212</v>
      </c>
      <c r="F201" s="204" t="s">
        <v>360</v>
      </c>
      <c r="I201" s="138"/>
      <c r="L201" s="34"/>
      <c r="M201" s="63"/>
      <c r="N201" s="35"/>
      <c r="O201" s="35"/>
      <c r="P201" s="35"/>
      <c r="Q201" s="35"/>
      <c r="R201" s="35"/>
      <c r="S201" s="35"/>
      <c r="T201" s="64"/>
      <c r="AT201" s="17" t="s">
        <v>212</v>
      </c>
      <c r="AU201" s="17" t="s">
        <v>81</v>
      </c>
    </row>
    <row r="202" spans="2:65" s="1" customFormat="1" ht="22.5" customHeight="1">
      <c r="B202" s="164"/>
      <c r="C202" s="165" t="s">
        <v>371</v>
      </c>
      <c r="D202" s="165" t="s">
        <v>125</v>
      </c>
      <c r="E202" s="166" t="s">
        <v>372</v>
      </c>
      <c r="F202" s="167" t="s">
        <v>373</v>
      </c>
      <c r="G202" s="168" t="s">
        <v>217</v>
      </c>
      <c r="H202" s="169">
        <v>4</v>
      </c>
      <c r="I202" s="170"/>
      <c r="J202" s="171">
        <f>ROUND(I202*H202,2)</f>
        <v>0</v>
      </c>
      <c r="K202" s="167" t="s">
        <v>209</v>
      </c>
      <c r="L202" s="34"/>
      <c r="M202" s="172" t="s">
        <v>20</v>
      </c>
      <c r="N202" s="173" t="s">
        <v>44</v>
      </c>
      <c r="O202" s="35"/>
      <c r="P202" s="174">
        <f>O202*H202</f>
        <v>0</v>
      </c>
      <c r="Q202" s="174">
        <v>0</v>
      </c>
      <c r="R202" s="174">
        <f>Q202*H202</f>
        <v>0</v>
      </c>
      <c r="S202" s="174">
        <v>0</v>
      </c>
      <c r="T202" s="175">
        <f>S202*H202</f>
        <v>0</v>
      </c>
      <c r="AR202" s="17" t="s">
        <v>144</v>
      </c>
      <c r="AT202" s="17" t="s">
        <v>125</v>
      </c>
      <c r="AU202" s="17" t="s">
        <v>81</v>
      </c>
      <c r="AY202" s="17" t="s">
        <v>122</v>
      </c>
      <c r="BE202" s="176">
        <f>IF(N202="základní",J202,0)</f>
        <v>0</v>
      </c>
      <c r="BF202" s="176">
        <f>IF(N202="snížená",J202,0)</f>
        <v>0</v>
      </c>
      <c r="BG202" s="176">
        <f>IF(N202="zákl. přenesená",J202,0)</f>
        <v>0</v>
      </c>
      <c r="BH202" s="176">
        <f>IF(N202="sníž. přenesená",J202,0)</f>
        <v>0</v>
      </c>
      <c r="BI202" s="176">
        <f>IF(N202="nulová",J202,0)</f>
        <v>0</v>
      </c>
      <c r="BJ202" s="17" t="s">
        <v>22</v>
      </c>
      <c r="BK202" s="176">
        <f>ROUND(I202*H202,2)</f>
        <v>0</v>
      </c>
      <c r="BL202" s="17" t="s">
        <v>144</v>
      </c>
      <c r="BM202" s="17" t="s">
        <v>374</v>
      </c>
    </row>
    <row r="203" spans="2:47" s="1" customFormat="1" ht="27">
      <c r="B203" s="34"/>
      <c r="D203" s="177" t="s">
        <v>131</v>
      </c>
      <c r="F203" s="178" t="s">
        <v>375</v>
      </c>
      <c r="I203" s="138"/>
      <c r="L203" s="34"/>
      <c r="M203" s="63"/>
      <c r="N203" s="35"/>
      <c r="O203" s="35"/>
      <c r="P203" s="35"/>
      <c r="Q203" s="35"/>
      <c r="R203" s="35"/>
      <c r="S203" s="35"/>
      <c r="T203" s="64"/>
      <c r="AT203" s="17" t="s">
        <v>131</v>
      </c>
      <c r="AU203" s="17" t="s">
        <v>81</v>
      </c>
    </row>
    <row r="204" spans="2:47" s="1" customFormat="1" ht="27">
      <c r="B204" s="34"/>
      <c r="D204" s="188" t="s">
        <v>212</v>
      </c>
      <c r="F204" s="204" t="s">
        <v>360</v>
      </c>
      <c r="I204" s="138"/>
      <c r="L204" s="34"/>
      <c r="M204" s="63"/>
      <c r="N204" s="35"/>
      <c r="O204" s="35"/>
      <c r="P204" s="35"/>
      <c r="Q204" s="35"/>
      <c r="R204" s="35"/>
      <c r="S204" s="35"/>
      <c r="T204" s="64"/>
      <c r="AT204" s="17" t="s">
        <v>212</v>
      </c>
      <c r="AU204" s="17" t="s">
        <v>81</v>
      </c>
    </row>
    <row r="205" spans="2:65" s="1" customFormat="1" ht="22.5" customHeight="1">
      <c r="B205" s="164"/>
      <c r="C205" s="165" t="s">
        <v>376</v>
      </c>
      <c r="D205" s="165" t="s">
        <v>125</v>
      </c>
      <c r="E205" s="166" t="s">
        <v>377</v>
      </c>
      <c r="F205" s="167" t="s">
        <v>378</v>
      </c>
      <c r="G205" s="168" t="s">
        <v>217</v>
      </c>
      <c r="H205" s="169">
        <v>2</v>
      </c>
      <c r="I205" s="170"/>
      <c r="J205" s="171">
        <f>ROUND(I205*H205,2)</f>
        <v>0</v>
      </c>
      <c r="K205" s="167" t="s">
        <v>209</v>
      </c>
      <c r="L205" s="34"/>
      <c r="M205" s="172" t="s">
        <v>20</v>
      </c>
      <c r="N205" s="173" t="s">
        <v>44</v>
      </c>
      <c r="O205" s="35"/>
      <c r="P205" s="174">
        <f>O205*H205</f>
        <v>0</v>
      </c>
      <c r="Q205" s="174">
        <v>0</v>
      </c>
      <c r="R205" s="174">
        <f>Q205*H205</f>
        <v>0</v>
      </c>
      <c r="S205" s="174">
        <v>0</v>
      </c>
      <c r="T205" s="175">
        <f>S205*H205</f>
        <v>0</v>
      </c>
      <c r="AR205" s="17" t="s">
        <v>144</v>
      </c>
      <c r="AT205" s="17" t="s">
        <v>125</v>
      </c>
      <c r="AU205" s="17" t="s">
        <v>81</v>
      </c>
      <c r="AY205" s="17" t="s">
        <v>122</v>
      </c>
      <c r="BE205" s="176">
        <f>IF(N205="základní",J205,0)</f>
        <v>0</v>
      </c>
      <c r="BF205" s="176">
        <f>IF(N205="snížená",J205,0)</f>
        <v>0</v>
      </c>
      <c r="BG205" s="176">
        <f>IF(N205="zákl. přenesená",J205,0)</f>
        <v>0</v>
      </c>
      <c r="BH205" s="176">
        <f>IF(N205="sníž. přenesená",J205,0)</f>
        <v>0</v>
      </c>
      <c r="BI205" s="176">
        <f>IF(N205="nulová",J205,0)</f>
        <v>0</v>
      </c>
      <c r="BJ205" s="17" t="s">
        <v>22</v>
      </c>
      <c r="BK205" s="176">
        <f>ROUND(I205*H205,2)</f>
        <v>0</v>
      </c>
      <c r="BL205" s="17" t="s">
        <v>144</v>
      </c>
      <c r="BM205" s="17" t="s">
        <v>379</v>
      </c>
    </row>
    <row r="206" spans="2:47" s="1" customFormat="1" ht="27">
      <c r="B206" s="34"/>
      <c r="D206" s="177" t="s">
        <v>131</v>
      </c>
      <c r="F206" s="178" t="s">
        <v>380</v>
      </c>
      <c r="I206" s="138"/>
      <c r="L206" s="34"/>
      <c r="M206" s="63"/>
      <c r="N206" s="35"/>
      <c r="O206" s="35"/>
      <c r="P206" s="35"/>
      <c r="Q206" s="35"/>
      <c r="R206" s="35"/>
      <c r="S206" s="35"/>
      <c r="T206" s="64"/>
      <c r="AT206" s="17" t="s">
        <v>131</v>
      </c>
      <c r="AU206" s="17" t="s">
        <v>81</v>
      </c>
    </row>
    <row r="207" spans="2:47" s="1" customFormat="1" ht="27">
      <c r="B207" s="34"/>
      <c r="D207" s="188" t="s">
        <v>212</v>
      </c>
      <c r="F207" s="204" t="s">
        <v>360</v>
      </c>
      <c r="I207" s="138"/>
      <c r="L207" s="34"/>
      <c r="M207" s="63"/>
      <c r="N207" s="35"/>
      <c r="O207" s="35"/>
      <c r="P207" s="35"/>
      <c r="Q207" s="35"/>
      <c r="R207" s="35"/>
      <c r="S207" s="35"/>
      <c r="T207" s="64"/>
      <c r="AT207" s="17" t="s">
        <v>212</v>
      </c>
      <c r="AU207" s="17" t="s">
        <v>81</v>
      </c>
    </row>
    <row r="208" spans="2:65" s="1" customFormat="1" ht="22.5" customHeight="1">
      <c r="B208" s="164"/>
      <c r="C208" s="165" t="s">
        <v>381</v>
      </c>
      <c r="D208" s="165" t="s">
        <v>125</v>
      </c>
      <c r="E208" s="166" t="s">
        <v>382</v>
      </c>
      <c r="F208" s="167" t="s">
        <v>383</v>
      </c>
      <c r="G208" s="168" t="s">
        <v>217</v>
      </c>
      <c r="H208" s="169">
        <v>1</v>
      </c>
      <c r="I208" s="170"/>
      <c r="J208" s="171">
        <f>ROUND(I208*H208,2)</f>
        <v>0</v>
      </c>
      <c r="K208" s="167" t="s">
        <v>209</v>
      </c>
      <c r="L208" s="34"/>
      <c r="M208" s="172" t="s">
        <v>20</v>
      </c>
      <c r="N208" s="173" t="s">
        <v>44</v>
      </c>
      <c r="O208" s="35"/>
      <c r="P208" s="174">
        <f>O208*H208</f>
        <v>0</v>
      </c>
      <c r="Q208" s="174">
        <v>0</v>
      </c>
      <c r="R208" s="174">
        <f>Q208*H208</f>
        <v>0</v>
      </c>
      <c r="S208" s="174">
        <v>0</v>
      </c>
      <c r="T208" s="175">
        <f>S208*H208</f>
        <v>0</v>
      </c>
      <c r="AR208" s="17" t="s">
        <v>144</v>
      </c>
      <c r="AT208" s="17" t="s">
        <v>125</v>
      </c>
      <c r="AU208" s="17" t="s">
        <v>81</v>
      </c>
      <c r="AY208" s="17" t="s">
        <v>122</v>
      </c>
      <c r="BE208" s="176">
        <f>IF(N208="základní",J208,0)</f>
        <v>0</v>
      </c>
      <c r="BF208" s="176">
        <f>IF(N208="snížená",J208,0)</f>
        <v>0</v>
      </c>
      <c r="BG208" s="176">
        <f>IF(N208="zákl. přenesená",J208,0)</f>
        <v>0</v>
      </c>
      <c r="BH208" s="176">
        <f>IF(N208="sníž. přenesená",J208,0)</f>
        <v>0</v>
      </c>
      <c r="BI208" s="176">
        <f>IF(N208="nulová",J208,0)</f>
        <v>0</v>
      </c>
      <c r="BJ208" s="17" t="s">
        <v>22</v>
      </c>
      <c r="BK208" s="176">
        <f>ROUND(I208*H208,2)</f>
        <v>0</v>
      </c>
      <c r="BL208" s="17" t="s">
        <v>144</v>
      </c>
      <c r="BM208" s="17" t="s">
        <v>384</v>
      </c>
    </row>
    <row r="209" spans="2:47" s="1" customFormat="1" ht="27">
      <c r="B209" s="34"/>
      <c r="D209" s="177" t="s">
        <v>131</v>
      </c>
      <c r="F209" s="178" t="s">
        <v>385</v>
      </c>
      <c r="I209" s="138"/>
      <c r="L209" s="34"/>
      <c r="M209" s="63"/>
      <c r="N209" s="35"/>
      <c r="O209" s="35"/>
      <c r="P209" s="35"/>
      <c r="Q209" s="35"/>
      <c r="R209" s="35"/>
      <c r="S209" s="35"/>
      <c r="T209" s="64"/>
      <c r="AT209" s="17" t="s">
        <v>131</v>
      </c>
      <c r="AU209" s="17" t="s">
        <v>81</v>
      </c>
    </row>
    <row r="210" spans="2:47" s="1" customFormat="1" ht="27">
      <c r="B210" s="34"/>
      <c r="D210" s="188" t="s">
        <v>212</v>
      </c>
      <c r="F210" s="204" t="s">
        <v>360</v>
      </c>
      <c r="I210" s="138"/>
      <c r="L210" s="34"/>
      <c r="M210" s="63"/>
      <c r="N210" s="35"/>
      <c r="O210" s="35"/>
      <c r="P210" s="35"/>
      <c r="Q210" s="35"/>
      <c r="R210" s="35"/>
      <c r="S210" s="35"/>
      <c r="T210" s="64"/>
      <c r="AT210" s="17" t="s">
        <v>212</v>
      </c>
      <c r="AU210" s="17" t="s">
        <v>81</v>
      </c>
    </row>
    <row r="211" spans="2:65" s="1" customFormat="1" ht="22.5" customHeight="1">
      <c r="B211" s="164"/>
      <c r="C211" s="165" t="s">
        <v>386</v>
      </c>
      <c r="D211" s="165" t="s">
        <v>125</v>
      </c>
      <c r="E211" s="166" t="s">
        <v>387</v>
      </c>
      <c r="F211" s="167" t="s">
        <v>388</v>
      </c>
      <c r="G211" s="168" t="s">
        <v>217</v>
      </c>
      <c r="H211" s="169">
        <v>1</v>
      </c>
      <c r="I211" s="170"/>
      <c r="J211" s="171">
        <f>ROUND(I211*H211,2)</f>
        <v>0</v>
      </c>
      <c r="K211" s="167" t="s">
        <v>209</v>
      </c>
      <c r="L211" s="34"/>
      <c r="M211" s="172" t="s">
        <v>20</v>
      </c>
      <c r="N211" s="173" t="s">
        <v>44</v>
      </c>
      <c r="O211" s="35"/>
      <c r="P211" s="174">
        <f>O211*H211</f>
        <v>0</v>
      </c>
      <c r="Q211" s="174">
        <v>0</v>
      </c>
      <c r="R211" s="174">
        <f>Q211*H211</f>
        <v>0</v>
      </c>
      <c r="S211" s="174">
        <v>0</v>
      </c>
      <c r="T211" s="175">
        <f>S211*H211</f>
        <v>0</v>
      </c>
      <c r="AR211" s="17" t="s">
        <v>144</v>
      </c>
      <c r="AT211" s="17" t="s">
        <v>125</v>
      </c>
      <c r="AU211" s="17" t="s">
        <v>81</v>
      </c>
      <c r="AY211" s="17" t="s">
        <v>122</v>
      </c>
      <c r="BE211" s="176">
        <f>IF(N211="základní",J211,0)</f>
        <v>0</v>
      </c>
      <c r="BF211" s="176">
        <f>IF(N211="snížená",J211,0)</f>
        <v>0</v>
      </c>
      <c r="BG211" s="176">
        <f>IF(N211="zákl. přenesená",J211,0)</f>
        <v>0</v>
      </c>
      <c r="BH211" s="176">
        <f>IF(N211="sníž. přenesená",J211,0)</f>
        <v>0</v>
      </c>
      <c r="BI211" s="176">
        <f>IF(N211="nulová",J211,0)</f>
        <v>0</v>
      </c>
      <c r="BJ211" s="17" t="s">
        <v>22</v>
      </c>
      <c r="BK211" s="176">
        <f>ROUND(I211*H211,2)</f>
        <v>0</v>
      </c>
      <c r="BL211" s="17" t="s">
        <v>144</v>
      </c>
      <c r="BM211" s="17" t="s">
        <v>389</v>
      </c>
    </row>
    <row r="212" spans="2:47" s="1" customFormat="1" ht="27">
      <c r="B212" s="34"/>
      <c r="D212" s="177" t="s">
        <v>131</v>
      </c>
      <c r="F212" s="178" t="s">
        <v>390</v>
      </c>
      <c r="I212" s="138"/>
      <c r="L212" s="34"/>
      <c r="M212" s="63"/>
      <c r="N212" s="35"/>
      <c r="O212" s="35"/>
      <c r="P212" s="35"/>
      <c r="Q212" s="35"/>
      <c r="R212" s="35"/>
      <c r="S212" s="35"/>
      <c r="T212" s="64"/>
      <c r="AT212" s="17" t="s">
        <v>131</v>
      </c>
      <c r="AU212" s="17" t="s">
        <v>81</v>
      </c>
    </row>
    <row r="213" spans="2:47" s="1" customFormat="1" ht="27">
      <c r="B213" s="34"/>
      <c r="D213" s="188" t="s">
        <v>212</v>
      </c>
      <c r="F213" s="204" t="s">
        <v>360</v>
      </c>
      <c r="I213" s="138"/>
      <c r="L213" s="34"/>
      <c r="M213" s="63"/>
      <c r="N213" s="35"/>
      <c r="O213" s="35"/>
      <c r="P213" s="35"/>
      <c r="Q213" s="35"/>
      <c r="R213" s="35"/>
      <c r="S213" s="35"/>
      <c r="T213" s="64"/>
      <c r="AT213" s="17" t="s">
        <v>212</v>
      </c>
      <c r="AU213" s="17" t="s">
        <v>81</v>
      </c>
    </row>
    <row r="214" spans="2:65" s="1" customFormat="1" ht="22.5" customHeight="1">
      <c r="B214" s="164"/>
      <c r="C214" s="165" t="s">
        <v>391</v>
      </c>
      <c r="D214" s="165" t="s">
        <v>125</v>
      </c>
      <c r="E214" s="166" t="s">
        <v>392</v>
      </c>
      <c r="F214" s="167" t="s">
        <v>393</v>
      </c>
      <c r="G214" s="168" t="s">
        <v>217</v>
      </c>
      <c r="H214" s="169">
        <v>1</v>
      </c>
      <c r="I214" s="170"/>
      <c r="J214" s="171">
        <f>ROUND(I214*H214,2)</f>
        <v>0</v>
      </c>
      <c r="K214" s="167" t="s">
        <v>209</v>
      </c>
      <c r="L214" s="34"/>
      <c r="M214" s="172" t="s">
        <v>20</v>
      </c>
      <c r="N214" s="173" t="s">
        <v>44</v>
      </c>
      <c r="O214" s="35"/>
      <c r="P214" s="174">
        <f>O214*H214</f>
        <v>0</v>
      </c>
      <c r="Q214" s="174">
        <v>0</v>
      </c>
      <c r="R214" s="174">
        <f>Q214*H214</f>
        <v>0</v>
      </c>
      <c r="S214" s="174">
        <v>0</v>
      </c>
      <c r="T214" s="175">
        <f>S214*H214</f>
        <v>0</v>
      </c>
      <c r="AR214" s="17" t="s">
        <v>144</v>
      </c>
      <c r="AT214" s="17" t="s">
        <v>125</v>
      </c>
      <c r="AU214" s="17" t="s">
        <v>81</v>
      </c>
      <c r="AY214" s="17" t="s">
        <v>122</v>
      </c>
      <c r="BE214" s="176">
        <f>IF(N214="základní",J214,0)</f>
        <v>0</v>
      </c>
      <c r="BF214" s="176">
        <f>IF(N214="snížená",J214,0)</f>
        <v>0</v>
      </c>
      <c r="BG214" s="176">
        <f>IF(N214="zákl. přenesená",J214,0)</f>
        <v>0</v>
      </c>
      <c r="BH214" s="176">
        <f>IF(N214="sníž. přenesená",J214,0)</f>
        <v>0</v>
      </c>
      <c r="BI214" s="176">
        <f>IF(N214="nulová",J214,0)</f>
        <v>0</v>
      </c>
      <c r="BJ214" s="17" t="s">
        <v>22</v>
      </c>
      <c r="BK214" s="176">
        <f>ROUND(I214*H214,2)</f>
        <v>0</v>
      </c>
      <c r="BL214" s="17" t="s">
        <v>144</v>
      </c>
      <c r="BM214" s="17" t="s">
        <v>394</v>
      </c>
    </row>
    <row r="215" spans="2:47" s="1" customFormat="1" ht="27">
      <c r="B215" s="34"/>
      <c r="D215" s="177" t="s">
        <v>131</v>
      </c>
      <c r="F215" s="178" t="s">
        <v>395</v>
      </c>
      <c r="I215" s="138"/>
      <c r="L215" s="34"/>
      <c r="M215" s="63"/>
      <c r="N215" s="35"/>
      <c r="O215" s="35"/>
      <c r="P215" s="35"/>
      <c r="Q215" s="35"/>
      <c r="R215" s="35"/>
      <c r="S215" s="35"/>
      <c r="T215" s="64"/>
      <c r="AT215" s="17" t="s">
        <v>131</v>
      </c>
      <c r="AU215" s="17" t="s">
        <v>81</v>
      </c>
    </row>
    <row r="216" spans="2:47" s="1" customFormat="1" ht="27">
      <c r="B216" s="34"/>
      <c r="D216" s="188" t="s">
        <v>212</v>
      </c>
      <c r="F216" s="204" t="s">
        <v>360</v>
      </c>
      <c r="I216" s="138"/>
      <c r="L216" s="34"/>
      <c r="M216" s="63"/>
      <c r="N216" s="35"/>
      <c r="O216" s="35"/>
      <c r="P216" s="35"/>
      <c r="Q216" s="35"/>
      <c r="R216" s="35"/>
      <c r="S216" s="35"/>
      <c r="T216" s="64"/>
      <c r="AT216" s="17" t="s">
        <v>212</v>
      </c>
      <c r="AU216" s="17" t="s">
        <v>81</v>
      </c>
    </row>
    <row r="217" spans="2:65" s="1" customFormat="1" ht="22.5" customHeight="1">
      <c r="B217" s="164"/>
      <c r="C217" s="165" t="s">
        <v>396</v>
      </c>
      <c r="D217" s="165" t="s">
        <v>125</v>
      </c>
      <c r="E217" s="166" t="s">
        <v>397</v>
      </c>
      <c r="F217" s="167" t="s">
        <v>398</v>
      </c>
      <c r="G217" s="168" t="s">
        <v>208</v>
      </c>
      <c r="H217" s="169">
        <v>69.245</v>
      </c>
      <c r="I217" s="170"/>
      <c r="J217" s="171">
        <f>ROUND(I217*H217,2)</f>
        <v>0</v>
      </c>
      <c r="K217" s="167" t="s">
        <v>209</v>
      </c>
      <c r="L217" s="34"/>
      <c r="M217" s="172" t="s">
        <v>20</v>
      </c>
      <c r="N217" s="173" t="s">
        <v>44</v>
      </c>
      <c r="O217" s="35"/>
      <c r="P217" s="174">
        <f>O217*H217</f>
        <v>0</v>
      </c>
      <c r="Q217" s="174">
        <v>0</v>
      </c>
      <c r="R217" s="174">
        <f>Q217*H217</f>
        <v>0</v>
      </c>
      <c r="S217" s="174">
        <v>0</v>
      </c>
      <c r="T217" s="175">
        <f>S217*H217</f>
        <v>0</v>
      </c>
      <c r="AR217" s="17" t="s">
        <v>144</v>
      </c>
      <c r="AT217" s="17" t="s">
        <v>125</v>
      </c>
      <c r="AU217" s="17" t="s">
        <v>81</v>
      </c>
      <c r="AY217" s="17" t="s">
        <v>122</v>
      </c>
      <c r="BE217" s="176">
        <f>IF(N217="základní",J217,0)</f>
        <v>0</v>
      </c>
      <c r="BF217" s="176">
        <f>IF(N217="snížená",J217,0)</f>
        <v>0</v>
      </c>
      <c r="BG217" s="176">
        <f>IF(N217="zákl. přenesená",J217,0)</f>
        <v>0</v>
      </c>
      <c r="BH217" s="176">
        <f>IF(N217="sníž. přenesená",J217,0)</f>
        <v>0</v>
      </c>
      <c r="BI217" s="176">
        <f>IF(N217="nulová",J217,0)</f>
        <v>0</v>
      </c>
      <c r="BJ217" s="17" t="s">
        <v>22</v>
      </c>
      <c r="BK217" s="176">
        <f>ROUND(I217*H217,2)</f>
        <v>0</v>
      </c>
      <c r="BL217" s="17" t="s">
        <v>144</v>
      </c>
      <c r="BM217" s="17" t="s">
        <v>399</v>
      </c>
    </row>
    <row r="218" spans="2:47" s="1" customFormat="1" ht="40.5">
      <c r="B218" s="34"/>
      <c r="D218" s="177" t="s">
        <v>131</v>
      </c>
      <c r="F218" s="178" t="s">
        <v>400</v>
      </c>
      <c r="I218" s="138"/>
      <c r="L218" s="34"/>
      <c r="M218" s="63"/>
      <c r="N218" s="35"/>
      <c r="O218" s="35"/>
      <c r="P218" s="35"/>
      <c r="Q218" s="35"/>
      <c r="R218" s="35"/>
      <c r="S218" s="35"/>
      <c r="T218" s="64"/>
      <c r="AT218" s="17" t="s">
        <v>131</v>
      </c>
      <c r="AU218" s="17" t="s">
        <v>81</v>
      </c>
    </row>
    <row r="219" spans="2:51" s="11" customFormat="1" ht="13.5">
      <c r="B219" s="179"/>
      <c r="D219" s="177" t="s">
        <v>132</v>
      </c>
      <c r="E219" s="180" t="s">
        <v>20</v>
      </c>
      <c r="F219" s="181" t="s">
        <v>401</v>
      </c>
      <c r="H219" s="182" t="s">
        <v>20</v>
      </c>
      <c r="I219" s="183"/>
      <c r="L219" s="179"/>
      <c r="M219" s="184"/>
      <c r="N219" s="185"/>
      <c r="O219" s="185"/>
      <c r="P219" s="185"/>
      <c r="Q219" s="185"/>
      <c r="R219" s="185"/>
      <c r="S219" s="185"/>
      <c r="T219" s="186"/>
      <c r="AT219" s="182" t="s">
        <v>132</v>
      </c>
      <c r="AU219" s="182" t="s">
        <v>81</v>
      </c>
      <c r="AV219" s="11" t="s">
        <v>22</v>
      </c>
      <c r="AW219" s="11" t="s">
        <v>37</v>
      </c>
      <c r="AX219" s="11" t="s">
        <v>73</v>
      </c>
      <c r="AY219" s="182" t="s">
        <v>122</v>
      </c>
    </row>
    <row r="220" spans="2:51" s="12" customFormat="1" ht="13.5">
      <c r="B220" s="187"/>
      <c r="D220" s="188" t="s">
        <v>132</v>
      </c>
      <c r="E220" s="189" t="s">
        <v>20</v>
      </c>
      <c r="F220" s="190" t="s">
        <v>402</v>
      </c>
      <c r="H220" s="191">
        <v>69.245</v>
      </c>
      <c r="I220" s="192"/>
      <c r="L220" s="187"/>
      <c r="M220" s="193"/>
      <c r="N220" s="194"/>
      <c r="O220" s="194"/>
      <c r="P220" s="194"/>
      <c r="Q220" s="194"/>
      <c r="R220" s="194"/>
      <c r="S220" s="194"/>
      <c r="T220" s="195"/>
      <c r="AT220" s="196" t="s">
        <v>132</v>
      </c>
      <c r="AU220" s="196" t="s">
        <v>81</v>
      </c>
      <c r="AV220" s="12" t="s">
        <v>81</v>
      </c>
      <c r="AW220" s="12" t="s">
        <v>37</v>
      </c>
      <c r="AX220" s="12" t="s">
        <v>22</v>
      </c>
      <c r="AY220" s="196" t="s">
        <v>122</v>
      </c>
    </row>
    <row r="221" spans="2:65" s="1" customFormat="1" ht="22.5" customHeight="1">
      <c r="B221" s="164"/>
      <c r="C221" s="165" t="s">
        <v>403</v>
      </c>
      <c r="D221" s="165" t="s">
        <v>125</v>
      </c>
      <c r="E221" s="166" t="s">
        <v>404</v>
      </c>
      <c r="F221" s="167" t="s">
        <v>405</v>
      </c>
      <c r="G221" s="168" t="s">
        <v>208</v>
      </c>
      <c r="H221" s="169">
        <v>131.16</v>
      </c>
      <c r="I221" s="170"/>
      <c r="J221" s="171">
        <f>ROUND(I221*H221,2)</f>
        <v>0</v>
      </c>
      <c r="K221" s="167" t="s">
        <v>209</v>
      </c>
      <c r="L221" s="34"/>
      <c r="M221" s="172" t="s">
        <v>20</v>
      </c>
      <c r="N221" s="173" t="s">
        <v>44</v>
      </c>
      <c r="O221" s="35"/>
      <c r="P221" s="174">
        <f>O221*H221</f>
        <v>0</v>
      </c>
      <c r="Q221" s="174">
        <v>0</v>
      </c>
      <c r="R221" s="174">
        <f>Q221*H221</f>
        <v>0</v>
      </c>
      <c r="S221" s="174">
        <v>0</v>
      </c>
      <c r="T221" s="175">
        <f>S221*H221</f>
        <v>0</v>
      </c>
      <c r="AR221" s="17" t="s">
        <v>144</v>
      </c>
      <c r="AT221" s="17" t="s">
        <v>125</v>
      </c>
      <c r="AU221" s="17" t="s">
        <v>81</v>
      </c>
      <c r="AY221" s="17" t="s">
        <v>122</v>
      </c>
      <c r="BE221" s="176">
        <f>IF(N221="základní",J221,0)</f>
        <v>0</v>
      </c>
      <c r="BF221" s="176">
        <f>IF(N221="snížená",J221,0)</f>
        <v>0</v>
      </c>
      <c r="BG221" s="176">
        <f>IF(N221="zákl. přenesená",J221,0)</f>
        <v>0</v>
      </c>
      <c r="BH221" s="176">
        <f>IF(N221="sníž. přenesená",J221,0)</f>
        <v>0</v>
      </c>
      <c r="BI221" s="176">
        <f>IF(N221="nulová",J221,0)</f>
        <v>0</v>
      </c>
      <c r="BJ221" s="17" t="s">
        <v>22</v>
      </c>
      <c r="BK221" s="176">
        <f>ROUND(I221*H221,2)</f>
        <v>0</v>
      </c>
      <c r="BL221" s="17" t="s">
        <v>144</v>
      </c>
      <c r="BM221" s="17" t="s">
        <v>406</v>
      </c>
    </row>
    <row r="222" spans="2:47" s="1" customFormat="1" ht="40.5">
      <c r="B222" s="34"/>
      <c r="D222" s="177" t="s">
        <v>131</v>
      </c>
      <c r="F222" s="178" t="s">
        <v>407</v>
      </c>
      <c r="I222" s="138"/>
      <c r="L222" s="34"/>
      <c r="M222" s="63"/>
      <c r="N222" s="35"/>
      <c r="O222" s="35"/>
      <c r="P222" s="35"/>
      <c r="Q222" s="35"/>
      <c r="R222" s="35"/>
      <c r="S222" s="35"/>
      <c r="T222" s="64"/>
      <c r="AT222" s="17" t="s">
        <v>131</v>
      </c>
      <c r="AU222" s="17" t="s">
        <v>81</v>
      </c>
    </row>
    <row r="223" spans="2:47" s="1" customFormat="1" ht="189">
      <c r="B223" s="34"/>
      <c r="D223" s="177" t="s">
        <v>212</v>
      </c>
      <c r="F223" s="203" t="s">
        <v>408</v>
      </c>
      <c r="I223" s="138"/>
      <c r="L223" s="34"/>
      <c r="M223" s="63"/>
      <c r="N223" s="35"/>
      <c r="O223" s="35"/>
      <c r="P223" s="35"/>
      <c r="Q223" s="35"/>
      <c r="R223" s="35"/>
      <c r="S223" s="35"/>
      <c r="T223" s="64"/>
      <c r="AT223" s="17" t="s">
        <v>212</v>
      </c>
      <c r="AU223" s="17" t="s">
        <v>81</v>
      </c>
    </row>
    <row r="224" spans="2:51" s="11" customFormat="1" ht="13.5">
      <c r="B224" s="179"/>
      <c r="D224" s="177" t="s">
        <v>132</v>
      </c>
      <c r="E224" s="180" t="s">
        <v>20</v>
      </c>
      <c r="F224" s="181" t="s">
        <v>409</v>
      </c>
      <c r="H224" s="182" t="s">
        <v>20</v>
      </c>
      <c r="I224" s="183"/>
      <c r="L224" s="179"/>
      <c r="M224" s="184"/>
      <c r="N224" s="185"/>
      <c r="O224" s="185"/>
      <c r="P224" s="185"/>
      <c r="Q224" s="185"/>
      <c r="R224" s="185"/>
      <c r="S224" s="185"/>
      <c r="T224" s="186"/>
      <c r="AT224" s="182" t="s">
        <v>132</v>
      </c>
      <c r="AU224" s="182" t="s">
        <v>81</v>
      </c>
      <c r="AV224" s="11" t="s">
        <v>22</v>
      </c>
      <c r="AW224" s="11" t="s">
        <v>37</v>
      </c>
      <c r="AX224" s="11" t="s">
        <v>73</v>
      </c>
      <c r="AY224" s="182" t="s">
        <v>122</v>
      </c>
    </row>
    <row r="225" spans="2:51" s="12" customFormat="1" ht="13.5">
      <c r="B225" s="187"/>
      <c r="D225" s="177" t="s">
        <v>132</v>
      </c>
      <c r="E225" s="196" t="s">
        <v>20</v>
      </c>
      <c r="F225" s="197" t="s">
        <v>410</v>
      </c>
      <c r="H225" s="198">
        <v>200.405</v>
      </c>
      <c r="I225" s="192"/>
      <c r="L225" s="187"/>
      <c r="M225" s="193"/>
      <c r="N225" s="194"/>
      <c r="O225" s="194"/>
      <c r="P225" s="194"/>
      <c r="Q225" s="194"/>
      <c r="R225" s="194"/>
      <c r="S225" s="194"/>
      <c r="T225" s="195"/>
      <c r="AT225" s="196" t="s">
        <v>132</v>
      </c>
      <c r="AU225" s="196" t="s">
        <v>81</v>
      </c>
      <c r="AV225" s="12" t="s">
        <v>81</v>
      </c>
      <c r="AW225" s="12" t="s">
        <v>37</v>
      </c>
      <c r="AX225" s="12" t="s">
        <v>73</v>
      </c>
      <c r="AY225" s="196" t="s">
        <v>122</v>
      </c>
    </row>
    <row r="226" spans="2:51" s="11" customFormat="1" ht="13.5">
      <c r="B226" s="179"/>
      <c r="D226" s="177" t="s">
        <v>132</v>
      </c>
      <c r="E226" s="180" t="s">
        <v>20</v>
      </c>
      <c r="F226" s="181" t="s">
        <v>411</v>
      </c>
      <c r="H226" s="182" t="s">
        <v>20</v>
      </c>
      <c r="I226" s="183"/>
      <c r="L226" s="179"/>
      <c r="M226" s="184"/>
      <c r="N226" s="185"/>
      <c r="O226" s="185"/>
      <c r="P226" s="185"/>
      <c r="Q226" s="185"/>
      <c r="R226" s="185"/>
      <c r="S226" s="185"/>
      <c r="T226" s="186"/>
      <c r="AT226" s="182" t="s">
        <v>132</v>
      </c>
      <c r="AU226" s="182" t="s">
        <v>81</v>
      </c>
      <c r="AV226" s="11" t="s">
        <v>22</v>
      </c>
      <c r="AW226" s="11" t="s">
        <v>37</v>
      </c>
      <c r="AX226" s="11" t="s">
        <v>73</v>
      </c>
      <c r="AY226" s="182" t="s">
        <v>122</v>
      </c>
    </row>
    <row r="227" spans="2:51" s="12" customFormat="1" ht="13.5">
      <c r="B227" s="187"/>
      <c r="D227" s="177" t="s">
        <v>132</v>
      </c>
      <c r="E227" s="196" t="s">
        <v>20</v>
      </c>
      <c r="F227" s="197" t="s">
        <v>412</v>
      </c>
      <c r="H227" s="198">
        <v>-69.245</v>
      </c>
      <c r="I227" s="192"/>
      <c r="L227" s="187"/>
      <c r="M227" s="193"/>
      <c r="N227" s="194"/>
      <c r="O227" s="194"/>
      <c r="P227" s="194"/>
      <c r="Q227" s="194"/>
      <c r="R227" s="194"/>
      <c r="S227" s="194"/>
      <c r="T227" s="195"/>
      <c r="AT227" s="196" t="s">
        <v>132</v>
      </c>
      <c r="AU227" s="196" t="s">
        <v>81</v>
      </c>
      <c r="AV227" s="12" t="s">
        <v>81</v>
      </c>
      <c r="AW227" s="12" t="s">
        <v>37</v>
      </c>
      <c r="AX227" s="12" t="s">
        <v>73</v>
      </c>
      <c r="AY227" s="196" t="s">
        <v>122</v>
      </c>
    </row>
    <row r="228" spans="2:51" s="13" customFormat="1" ht="13.5">
      <c r="B228" s="205"/>
      <c r="D228" s="188" t="s">
        <v>132</v>
      </c>
      <c r="E228" s="206" t="s">
        <v>20</v>
      </c>
      <c r="F228" s="207" t="s">
        <v>275</v>
      </c>
      <c r="H228" s="208">
        <v>131.16</v>
      </c>
      <c r="I228" s="209"/>
      <c r="L228" s="205"/>
      <c r="M228" s="210"/>
      <c r="N228" s="211"/>
      <c r="O228" s="211"/>
      <c r="P228" s="211"/>
      <c r="Q228" s="211"/>
      <c r="R228" s="211"/>
      <c r="S228" s="211"/>
      <c r="T228" s="212"/>
      <c r="AT228" s="213" t="s">
        <v>132</v>
      </c>
      <c r="AU228" s="213" t="s">
        <v>81</v>
      </c>
      <c r="AV228" s="13" t="s">
        <v>144</v>
      </c>
      <c r="AW228" s="13" t="s">
        <v>37</v>
      </c>
      <c r="AX228" s="13" t="s">
        <v>22</v>
      </c>
      <c r="AY228" s="213" t="s">
        <v>122</v>
      </c>
    </row>
    <row r="229" spans="2:65" s="1" customFormat="1" ht="31.5" customHeight="1">
      <c r="B229" s="164"/>
      <c r="C229" s="165" t="s">
        <v>413</v>
      </c>
      <c r="D229" s="165" t="s">
        <v>125</v>
      </c>
      <c r="E229" s="166" t="s">
        <v>414</v>
      </c>
      <c r="F229" s="167" t="s">
        <v>415</v>
      </c>
      <c r="G229" s="168" t="s">
        <v>208</v>
      </c>
      <c r="H229" s="169">
        <v>1967.4</v>
      </c>
      <c r="I229" s="170"/>
      <c r="J229" s="171">
        <f>ROUND(I229*H229,2)</f>
        <v>0</v>
      </c>
      <c r="K229" s="167" t="s">
        <v>209</v>
      </c>
      <c r="L229" s="34"/>
      <c r="M229" s="172" t="s">
        <v>20</v>
      </c>
      <c r="N229" s="173" t="s">
        <v>44</v>
      </c>
      <c r="O229" s="35"/>
      <c r="P229" s="174">
        <f>O229*H229</f>
        <v>0</v>
      </c>
      <c r="Q229" s="174">
        <v>0</v>
      </c>
      <c r="R229" s="174">
        <f>Q229*H229</f>
        <v>0</v>
      </c>
      <c r="S229" s="174">
        <v>0</v>
      </c>
      <c r="T229" s="175">
        <f>S229*H229</f>
        <v>0</v>
      </c>
      <c r="AR229" s="17" t="s">
        <v>144</v>
      </c>
      <c r="AT229" s="17" t="s">
        <v>125</v>
      </c>
      <c r="AU229" s="17" t="s">
        <v>81</v>
      </c>
      <c r="AY229" s="17" t="s">
        <v>122</v>
      </c>
      <c r="BE229" s="176">
        <f>IF(N229="základní",J229,0)</f>
        <v>0</v>
      </c>
      <c r="BF229" s="176">
        <f>IF(N229="snížená",J229,0)</f>
        <v>0</v>
      </c>
      <c r="BG229" s="176">
        <f>IF(N229="zákl. přenesená",J229,0)</f>
        <v>0</v>
      </c>
      <c r="BH229" s="176">
        <f>IF(N229="sníž. přenesená",J229,0)</f>
        <v>0</v>
      </c>
      <c r="BI229" s="176">
        <f>IF(N229="nulová",J229,0)</f>
        <v>0</v>
      </c>
      <c r="BJ229" s="17" t="s">
        <v>22</v>
      </c>
      <c r="BK229" s="176">
        <f>ROUND(I229*H229,2)</f>
        <v>0</v>
      </c>
      <c r="BL229" s="17" t="s">
        <v>144</v>
      </c>
      <c r="BM229" s="17" t="s">
        <v>416</v>
      </c>
    </row>
    <row r="230" spans="2:47" s="1" customFormat="1" ht="40.5">
      <c r="B230" s="34"/>
      <c r="D230" s="177" t="s">
        <v>131</v>
      </c>
      <c r="F230" s="178" t="s">
        <v>417</v>
      </c>
      <c r="I230" s="138"/>
      <c r="L230" s="34"/>
      <c r="M230" s="63"/>
      <c r="N230" s="35"/>
      <c r="O230" s="35"/>
      <c r="P230" s="35"/>
      <c r="Q230" s="35"/>
      <c r="R230" s="35"/>
      <c r="S230" s="35"/>
      <c r="T230" s="64"/>
      <c r="AT230" s="17" t="s">
        <v>131</v>
      </c>
      <c r="AU230" s="17" t="s">
        <v>81</v>
      </c>
    </row>
    <row r="231" spans="2:47" s="1" customFormat="1" ht="189">
      <c r="B231" s="34"/>
      <c r="D231" s="177" t="s">
        <v>212</v>
      </c>
      <c r="F231" s="203" t="s">
        <v>408</v>
      </c>
      <c r="I231" s="138"/>
      <c r="L231" s="34"/>
      <c r="M231" s="63"/>
      <c r="N231" s="35"/>
      <c r="O231" s="35"/>
      <c r="P231" s="35"/>
      <c r="Q231" s="35"/>
      <c r="R231" s="35"/>
      <c r="S231" s="35"/>
      <c r="T231" s="64"/>
      <c r="AT231" s="17" t="s">
        <v>212</v>
      </c>
      <c r="AU231" s="17" t="s">
        <v>81</v>
      </c>
    </row>
    <row r="232" spans="2:51" s="11" customFormat="1" ht="13.5">
      <c r="B232" s="179"/>
      <c r="D232" s="177" t="s">
        <v>132</v>
      </c>
      <c r="E232" s="180" t="s">
        <v>20</v>
      </c>
      <c r="F232" s="181" t="s">
        <v>418</v>
      </c>
      <c r="H232" s="182" t="s">
        <v>20</v>
      </c>
      <c r="I232" s="183"/>
      <c r="L232" s="179"/>
      <c r="M232" s="184"/>
      <c r="N232" s="185"/>
      <c r="O232" s="185"/>
      <c r="P232" s="185"/>
      <c r="Q232" s="185"/>
      <c r="R232" s="185"/>
      <c r="S232" s="185"/>
      <c r="T232" s="186"/>
      <c r="AT232" s="182" t="s">
        <v>132</v>
      </c>
      <c r="AU232" s="182" t="s">
        <v>81</v>
      </c>
      <c r="AV232" s="11" t="s">
        <v>22</v>
      </c>
      <c r="AW232" s="11" t="s">
        <v>37</v>
      </c>
      <c r="AX232" s="11" t="s">
        <v>73</v>
      </c>
      <c r="AY232" s="182" t="s">
        <v>122</v>
      </c>
    </row>
    <row r="233" spans="2:51" s="12" customFormat="1" ht="13.5">
      <c r="B233" s="187"/>
      <c r="D233" s="188" t="s">
        <v>132</v>
      </c>
      <c r="E233" s="189" t="s">
        <v>20</v>
      </c>
      <c r="F233" s="190" t="s">
        <v>419</v>
      </c>
      <c r="H233" s="191">
        <v>1967.4</v>
      </c>
      <c r="I233" s="192"/>
      <c r="L233" s="187"/>
      <c r="M233" s="193"/>
      <c r="N233" s="194"/>
      <c r="O233" s="194"/>
      <c r="P233" s="194"/>
      <c r="Q233" s="194"/>
      <c r="R233" s="194"/>
      <c r="S233" s="194"/>
      <c r="T233" s="195"/>
      <c r="AT233" s="196" t="s">
        <v>132</v>
      </c>
      <c r="AU233" s="196" t="s">
        <v>81</v>
      </c>
      <c r="AV233" s="12" t="s">
        <v>81</v>
      </c>
      <c r="AW233" s="12" t="s">
        <v>37</v>
      </c>
      <c r="AX233" s="12" t="s">
        <v>22</v>
      </c>
      <c r="AY233" s="196" t="s">
        <v>122</v>
      </c>
    </row>
    <row r="234" spans="2:65" s="1" customFormat="1" ht="22.5" customHeight="1">
      <c r="B234" s="164"/>
      <c r="C234" s="165" t="s">
        <v>420</v>
      </c>
      <c r="D234" s="165" t="s">
        <v>125</v>
      </c>
      <c r="E234" s="166" t="s">
        <v>421</v>
      </c>
      <c r="F234" s="167" t="s">
        <v>422</v>
      </c>
      <c r="G234" s="168" t="s">
        <v>208</v>
      </c>
      <c r="H234" s="169">
        <v>18.96</v>
      </c>
      <c r="I234" s="170"/>
      <c r="J234" s="171">
        <f>ROUND(I234*H234,2)</f>
        <v>0</v>
      </c>
      <c r="K234" s="167" t="s">
        <v>209</v>
      </c>
      <c r="L234" s="34"/>
      <c r="M234" s="172" t="s">
        <v>20</v>
      </c>
      <c r="N234" s="173" t="s">
        <v>44</v>
      </c>
      <c r="O234" s="35"/>
      <c r="P234" s="174">
        <f>O234*H234</f>
        <v>0</v>
      </c>
      <c r="Q234" s="174">
        <v>0</v>
      </c>
      <c r="R234" s="174">
        <f>Q234*H234</f>
        <v>0</v>
      </c>
      <c r="S234" s="174">
        <v>0</v>
      </c>
      <c r="T234" s="175">
        <f>S234*H234</f>
        <v>0</v>
      </c>
      <c r="AR234" s="17" t="s">
        <v>144</v>
      </c>
      <c r="AT234" s="17" t="s">
        <v>125</v>
      </c>
      <c r="AU234" s="17" t="s">
        <v>81</v>
      </c>
      <c r="AY234" s="17" t="s">
        <v>122</v>
      </c>
      <c r="BE234" s="176">
        <f>IF(N234="základní",J234,0)</f>
        <v>0</v>
      </c>
      <c r="BF234" s="176">
        <f>IF(N234="snížená",J234,0)</f>
        <v>0</v>
      </c>
      <c r="BG234" s="176">
        <f>IF(N234="zákl. přenesená",J234,0)</f>
        <v>0</v>
      </c>
      <c r="BH234" s="176">
        <f>IF(N234="sníž. přenesená",J234,0)</f>
        <v>0</v>
      </c>
      <c r="BI234" s="176">
        <f>IF(N234="nulová",J234,0)</f>
        <v>0</v>
      </c>
      <c r="BJ234" s="17" t="s">
        <v>22</v>
      </c>
      <c r="BK234" s="176">
        <f>ROUND(I234*H234,2)</f>
        <v>0</v>
      </c>
      <c r="BL234" s="17" t="s">
        <v>144</v>
      </c>
      <c r="BM234" s="17" t="s">
        <v>423</v>
      </c>
    </row>
    <row r="235" spans="2:47" s="1" customFormat="1" ht="40.5">
      <c r="B235" s="34"/>
      <c r="D235" s="177" t="s">
        <v>131</v>
      </c>
      <c r="F235" s="178" t="s">
        <v>424</v>
      </c>
      <c r="I235" s="138"/>
      <c r="L235" s="34"/>
      <c r="M235" s="63"/>
      <c r="N235" s="35"/>
      <c r="O235" s="35"/>
      <c r="P235" s="35"/>
      <c r="Q235" s="35"/>
      <c r="R235" s="35"/>
      <c r="S235" s="35"/>
      <c r="T235" s="64"/>
      <c r="AT235" s="17" t="s">
        <v>131</v>
      </c>
      <c r="AU235" s="17" t="s">
        <v>81</v>
      </c>
    </row>
    <row r="236" spans="2:47" s="1" customFormat="1" ht="189">
      <c r="B236" s="34"/>
      <c r="D236" s="188" t="s">
        <v>212</v>
      </c>
      <c r="F236" s="204" t="s">
        <v>408</v>
      </c>
      <c r="I236" s="138"/>
      <c r="L236" s="34"/>
      <c r="M236" s="63"/>
      <c r="N236" s="35"/>
      <c r="O236" s="35"/>
      <c r="P236" s="35"/>
      <c r="Q236" s="35"/>
      <c r="R236" s="35"/>
      <c r="S236" s="35"/>
      <c r="T236" s="64"/>
      <c r="AT236" s="17" t="s">
        <v>212</v>
      </c>
      <c r="AU236" s="17" t="s">
        <v>81</v>
      </c>
    </row>
    <row r="237" spans="2:65" s="1" customFormat="1" ht="31.5" customHeight="1">
      <c r="B237" s="164"/>
      <c r="C237" s="165" t="s">
        <v>425</v>
      </c>
      <c r="D237" s="165" t="s">
        <v>125</v>
      </c>
      <c r="E237" s="166" t="s">
        <v>426</v>
      </c>
      <c r="F237" s="167" t="s">
        <v>427</v>
      </c>
      <c r="G237" s="168" t="s">
        <v>208</v>
      </c>
      <c r="H237" s="169">
        <v>284.4</v>
      </c>
      <c r="I237" s="170"/>
      <c r="J237" s="171">
        <f>ROUND(I237*H237,2)</f>
        <v>0</v>
      </c>
      <c r="K237" s="167" t="s">
        <v>209</v>
      </c>
      <c r="L237" s="34"/>
      <c r="M237" s="172" t="s">
        <v>20</v>
      </c>
      <c r="N237" s="173" t="s">
        <v>44</v>
      </c>
      <c r="O237" s="35"/>
      <c r="P237" s="174">
        <f>O237*H237</f>
        <v>0</v>
      </c>
      <c r="Q237" s="174">
        <v>0</v>
      </c>
      <c r="R237" s="174">
        <f>Q237*H237</f>
        <v>0</v>
      </c>
      <c r="S237" s="174">
        <v>0</v>
      </c>
      <c r="T237" s="175">
        <f>S237*H237</f>
        <v>0</v>
      </c>
      <c r="AR237" s="17" t="s">
        <v>144</v>
      </c>
      <c r="AT237" s="17" t="s">
        <v>125</v>
      </c>
      <c r="AU237" s="17" t="s">
        <v>81</v>
      </c>
      <c r="AY237" s="17" t="s">
        <v>122</v>
      </c>
      <c r="BE237" s="176">
        <f>IF(N237="základní",J237,0)</f>
        <v>0</v>
      </c>
      <c r="BF237" s="176">
        <f>IF(N237="snížená",J237,0)</f>
        <v>0</v>
      </c>
      <c r="BG237" s="176">
        <f>IF(N237="zákl. přenesená",J237,0)</f>
        <v>0</v>
      </c>
      <c r="BH237" s="176">
        <f>IF(N237="sníž. přenesená",J237,0)</f>
        <v>0</v>
      </c>
      <c r="BI237" s="176">
        <f>IF(N237="nulová",J237,0)</f>
        <v>0</v>
      </c>
      <c r="BJ237" s="17" t="s">
        <v>22</v>
      </c>
      <c r="BK237" s="176">
        <f>ROUND(I237*H237,2)</f>
        <v>0</v>
      </c>
      <c r="BL237" s="17" t="s">
        <v>144</v>
      </c>
      <c r="BM237" s="17" t="s">
        <v>428</v>
      </c>
    </row>
    <row r="238" spans="2:47" s="1" customFormat="1" ht="40.5">
      <c r="B238" s="34"/>
      <c r="D238" s="177" t="s">
        <v>131</v>
      </c>
      <c r="F238" s="178" t="s">
        <v>429</v>
      </c>
      <c r="I238" s="138"/>
      <c r="L238" s="34"/>
      <c r="M238" s="63"/>
      <c r="N238" s="35"/>
      <c r="O238" s="35"/>
      <c r="P238" s="35"/>
      <c r="Q238" s="35"/>
      <c r="R238" s="35"/>
      <c r="S238" s="35"/>
      <c r="T238" s="64"/>
      <c r="AT238" s="17" t="s">
        <v>131</v>
      </c>
      <c r="AU238" s="17" t="s">
        <v>81</v>
      </c>
    </row>
    <row r="239" spans="2:47" s="1" customFormat="1" ht="189">
      <c r="B239" s="34"/>
      <c r="D239" s="177" t="s">
        <v>212</v>
      </c>
      <c r="F239" s="203" t="s">
        <v>408</v>
      </c>
      <c r="I239" s="138"/>
      <c r="L239" s="34"/>
      <c r="M239" s="63"/>
      <c r="N239" s="35"/>
      <c r="O239" s="35"/>
      <c r="P239" s="35"/>
      <c r="Q239" s="35"/>
      <c r="R239" s="35"/>
      <c r="S239" s="35"/>
      <c r="T239" s="64"/>
      <c r="AT239" s="17" t="s">
        <v>212</v>
      </c>
      <c r="AU239" s="17" t="s">
        <v>81</v>
      </c>
    </row>
    <row r="240" spans="2:51" s="11" customFormat="1" ht="13.5">
      <c r="B240" s="179"/>
      <c r="D240" s="177" t="s">
        <v>132</v>
      </c>
      <c r="E240" s="180" t="s">
        <v>20</v>
      </c>
      <c r="F240" s="181" t="s">
        <v>418</v>
      </c>
      <c r="H240" s="182" t="s">
        <v>20</v>
      </c>
      <c r="I240" s="183"/>
      <c r="L240" s="179"/>
      <c r="M240" s="184"/>
      <c r="N240" s="185"/>
      <c r="O240" s="185"/>
      <c r="P240" s="185"/>
      <c r="Q240" s="185"/>
      <c r="R240" s="185"/>
      <c r="S240" s="185"/>
      <c r="T240" s="186"/>
      <c r="AT240" s="182" t="s">
        <v>132</v>
      </c>
      <c r="AU240" s="182" t="s">
        <v>81</v>
      </c>
      <c r="AV240" s="11" t="s">
        <v>22</v>
      </c>
      <c r="AW240" s="11" t="s">
        <v>37</v>
      </c>
      <c r="AX240" s="11" t="s">
        <v>73</v>
      </c>
      <c r="AY240" s="182" t="s">
        <v>122</v>
      </c>
    </row>
    <row r="241" spans="2:51" s="12" customFormat="1" ht="13.5">
      <c r="B241" s="187"/>
      <c r="D241" s="188" t="s">
        <v>132</v>
      </c>
      <c r="E241" s="189" t="s">
        <v>20</v>
      </c>
      <c r="F241" s="190" t="s">
        <v>430</v>
      </c>
      <c r="H241" s="191">
        <v>284.4</v>
      </c>
      <c r="I241" s="192"/>
      <c r="L241" s="187"/>
      <c r="M241" s="193"/>
      <c r="N241" s="194"/>
      <c r="O241" s="194"/>
      <c r="P241" s="194"/>
      <c r="Q241" s="194"/>
      <c r="R241" s="194"/>
      <c r="S241" s="194"/>
      <c r="T241" s="195"/>
      <c r="AT241" s="196" t="s">
        <v>132</v>
      </c>
      <c r="AU241" s="196" t="s">
        <v>81</v>
      </c>
      <c r="AV241" s="12" t="s">
        <v>81</v>
      </c>
      <c r="AW241" s="12" t="s">
        <v>37</v>
      </c>
      <c r="AX241" s="12" t="s">
        <v>22</v>
      </c>
      <c r="AY241" s="196" t="s">
        <v>122</v>
      </c>
    </row>
    <row r="242" spans="2:65" s="1" customFormat="1" ht="22.5" customHeight="1">
      <c r="B242" s="164"/>
      <c r="C242" s="165" t="s">
        <v>431</v>
      </c>
      <c r="D242" s="165" t="s">
        <v>125</v>
      </c>
      <c r="E242" s="166" t="s">
        <v>432</v>
      </c>
      <c r="F242" s="167" t="s">
        <v>433</v>
      </c>
      <c r="G242" s="168" t="s">
        <v>208</v>
      </c>
      <c r="H242" s="169">
        <v>69.245</v>
      </c>
      <c r="I242" s="170"/>
      <c r="J242" s="171">
        <f>ROUND(I242*H242,2)</f>
        <v>0</v>
      </c>
      <c r="K242" s="167" t="s">
        <v>209</v>
      </c>
      <c r="L242" s="34"/>
      <c r="M242" s="172" t="s">
        <v>20</v>
      </c>
      <c r="N242" s="173" t="s">
        <v>44</v>
      </c>
      <c r="O242" s="35"/>
      <c r="P242" s="174">
        <f>O242*H242</f>
        <v>0</v>
      </c>
      <c r="Q242" s="174">
        <v>0</v>
      </c>
      <c r="R242" s="174">
        <f>Q242*H242</f>
        <v>0</v>
      </c>
      <c r="S242" s="174">
        <v>0</v>
      </c>
      <c r="T242" s="175">
        <f>S242*H242</f>
        <v>0</v>
      </c>
      <c r="AR242" s="17" t="s">
        <v>144</v>
      </c>
      <c r="AT242" s="17" t="s">
        <v>125</v>
      </c>
      <c r="AU242" s="17" t="s">
        <v>81</v>
      </c>
      <c r="AY242" s="17" t="s">
        <v>122</v>
      </c>
      <c r="BE242" s="176">
        <f>IF(N242="základní",J242,0)</f>
        <v>0</v>
      </c>
      <c r="BF242" s="176">
        <f>IF(N242="snížená",J242,0)</f>
        <v>0</v>
      </c>
      <c r="BG242" s="176">
        <f>IF(N242="zákl. přenesená",J242,0)</f>
        <v>0</v>
      </c>
      <c r="BH242" s="176">
        <f>IF(N242="sníž. přenesená",J242,0)</f>
        <v>0</v>
      </c>
      <c r="BI242" s="176">
        <f>IF(N242="nulová",J242,0)</f>
        <v>0</v>
      </c>
      <c r="BJ242" s="17" t="s">
        <v>22</v>
      </c>
      <c r="BK242" s="176">
        <f>ROUND(I242*H242,2)</f>
        <v>0</v>
      </c>
      <c r="BL242" s="17" t="s">
        <v>144</v>
      </c>
      <c r="BM242" s="17" t="s">
        <v>434</v>
      </c>
    </row>
    <row r="243" spans="2:47" s="1" customFormat="1" ht="27">
      <c r="B243" s="34"/>
      <c r="D243" s="177" t="s">
        <v>131</v>
      </c>
      <c r="F243" s="178" t="s">
        <v>435</v>
      </c>
      <c r="I243" s="138"/>
      <c r="L243" s="34"/>
      <c r="M243" s="63"/>
      <c r="N243" s="35"/>
      <c r="O243" s="35"/>
      <c r="P243" s="35"/>
      <c r="Q243" s="35"/>
      <c r="R243" s="35"/>
      <c r="S243" s="35"/>
      <c r="T243" s="64"/>
      <c r="AT243" s="17" t="s">
        <v>131</v>
      </c>
      <c r="AU243" s="17" t="s">
        <v>81</v>
      </c>
    </row>
    <row r="244" spans="2:51" s="12" customFormat="1" ht="13.5">
      <c r="B244" s="187"/>
      <c r="D244" s="188" t="s">
        <v>132</v>
      </c>
      <c r="E244" s="189" t="s">
        <v>20</v>
      </c>
      <c r="F244" s="190" t="s">
        <v>436</v>
      </c>
      <c r="H244" s="191">
        <v>69.245</v>
      </c>
      <c r="I244" s="192"/>
      <c r="L244" s="187"/>
      <c r="M244" s="193"/>
      <c r="N244" s="194"/>
      <c r="O244" s="194"/>
      <c r="P244" s="194"/>
      <c r="Q244" s="194"/>
      <c r="R244" s="194"/>
      <c r="S244" s="194"/>
      <c r="T244" s="195"/>
      <c r="AT244" s="196" t="s">
        <v>132</v>
      </c>
      <c r="AU244" s="196" t="s">
        <v>81</v>
      </c>
      <c r="AV244" s="12" t="s">
        <v>81</v>
      </c>
      <c r="AW244" s="12" t="s">
        <v>37</v>
      </c>
      <c r="AX244" s="12" t="s">
        <v>22</v>
      </c>
      <c r="AY244" s="196" t="s">
        <v>122</v>
      </c>
    </row>
    <row r="245" spans="2:65" s="1" customFormat="1" ht="22.5" customHeight="1">
      <c r="B245" s="164"/>
      <c r="C245" s="165" t="s">
        <v>437</v>
      </c>
      <c r="D245" s="165" t="s">
        <v>125</v>
      </c>
      <c r="E245" s="166" t="s">
        <v>438</v>
      </c>
      <c r="F245" s="167" t="s">
        <v>439</v>
      </c>
      <c r="G245" s="168" t="s">
        <v>208</v>
      </c>
      <c r="H245" s="169">
        <v>150.12</v>
      </c>
      <c r="I245" s="170"/>
      <c r="J245" s="171">
        <f>ROUND(I245*H245,2)</f>
        <v>0</v>
      </c>
      <c r="K245" s="167" t="s">
        <v>209</v>
      </c>
      <c r="L245" s="34"/>
      <c r="M245" s="172" t="s">
        <v>20</v>
      </c>
      <c r="N245" s="173" t="s">
        <v>44</v>
      </c>
      <c r="O245" s="35"/>
      <c r="P245" s="174">
        <f>O245*H245</f>
        <v>0</v>
      </c>
      <c r="Q245" s="174">
        <v>0</v>
      </c>
      <c r="R245" s="174">
        <f>Q245*H245</f>
        <v>0</v>
      </c>
      <c r="S245" s="174">
        <v>0</v>
      </c>
      <c r="T245" s="175">
        <f>S245*H245</f>
        <v>0</v>
      </c>
      <c r="AR245" s="17" t="s">
        <v>144</v>
      </c>
      <c r="AT245" s="17" t="s">
        <v>125</v>
      </c>
      <c r="AU245" s="17" t="s">
        <v>81</v>
      </c>
      <c r="AY245" s="17" t="s">
        <v>122</v>
      </c>
      <c r="BE245" s="176">
        <f>IF(N245="základní",J245,0)</f>
        <v>0</v>
      </c>
      <c r="BF245" s="176">
        <f>IF(N245="snížená",J245,0)</f>
        <v>0</v>
      </c>
      <c r="BG245" s="176">
        <f>IF(N245="zákl. přenesená",J245,0)</f>
        <v>0</v>
      </c>
      <c r="BH245" s="176">
        <f>IF(N245="sníž. přenesená",J245,0)</f>
        <v>0</v>
      </c>
      <c r="BI245" s="176">
        <f>IF(N245="nulová",J245,0)</f>
        <v>0</v>
      </c>
      <c r="BJ245" s="17" t="s">
        <v>22</v>
      </c>
      <c r="BK245" s="176">
        <f>ROUND(I245*H245,2)</f>
        <v>0</v>
      </c>
      <c r="BL245" s="17" t="s">
        <v>144</v>
      </c>
      <c r="BM245" s="17" t="s">
        <v>440</v>
      </c>
    </row>
    <row r="246" spans="2:47" s="1" customFormat="1" ht="13.5">
      <c r="B246" s="34"/>
      <c r="D246" s="177" t="s">
        <v>131</v>
      </c>
      <c r="F246" s="178" t="s">
        <v>439</v>
      </c>
      <c r="I246" s="138"/>
      <c r="L246" s="34"/>
      <c r="M246" s="63"/>
      <c r="N246" s="35"/>
      <c r="O246" s="35"/>
      <c r="P246" s="35"/>
      <c r="Q246" s="35"/>
      <c r="R246" s="35"/>
      <c r="S246" s="35"/>
      <c r="T246" s="64"/>
      <c r="AT246" s="17" t="s">
        <v>131</v>
      </c>
      <c r="AU246" s="17" t="s">
        <v>81</v>
      </c>
    </row>
    <row r="247" spans="2:47" s="1" customFormat="1" ht="310.5">
      <c r="B247" s="34"/>
      <c r="D247" s="188" t="s">
        <v>212</v>
      </c>
      <c r="F247" s="204" t="s">
        <v>441</v>
      </c>
      <c r="I247" s="138"/>
      <c r="L247" s="34"/>
      <c r="M247" s="63"/>
      <c r="N247" s="35"/>
      <c r="O247" s="35"/>
      <c r="P247" s="35"/>
      <c r="Q247" s="35"/>
      <c r="R247" s="35"/>
      <c r="S247" s="35"/>
      <c r="T247" s="64"/>
      <c r="AT247" s="17" t="s">
        <v>212</v>
      </c>
      <c r="AU247" s="17" t="s">
        <v>81</v>
      </c>
    </row>
    <row r="248" spans="2:65" s="1" customFormat="1" ht="22.5" customHeight="1">
      <c r="B248" s="164"/>
      <c r="C248" s="165" t="s">
        <v>442</v>
      </c>
      <c r="D248" s="165" t="s">
        <v>125</v>
      </c>
      <c r="E248" s="166" t="s">
        <v>443</v>
      </c>
      <c r="F248" s="167" t="s">
        <v>444</v>
      </c>
      <c r="G248" s="168" t="s">
        <v>445</v>
      </c>
      <c r="H248" s="169">
        <v>270.216</v>
      </c>
      <c r="I248" s="170"/>
      <c r="J248" s="171">
        <f>ROUND(I248*H248,2)</f>
        <v>0</v>
      </c>
      <c r="K248" s="167" t="s">
        <v>209</v>
      </c>
      <c r="L248" s="34"/>
      <c r="M248" s="172" t="s">
        <v>20</v>
      </c>
      <c r="N248" s="173" t="s">
        <v>44</v>
      </c>
      <c r="O248" s="35"/>
      <c r="P248" s="174">
        <f>O248*H248</f>
        <v>0</v>
      </c>
      <c r="Q248" s="174">
        <v>0</v>
      </c>
      <c r="R248" s="174">
        <f>Q248*H248</f>
        <v>0</v>
      </c>
      <c r="S248" s="174">
        <v>0</v>
      </c>
      <c r="T248" s="175">
        <f>S248*H248</f>
        <v>0</v>
      </c>
      <c r="AR248" s="17" t="s">
        <v>144</v>
      </c>
      <c r="AT248" s="17" t="s">
        <v>125</v>
      </c>
      <c r="AU248" s="17" t="s">
        <v>81</v>
      </c>
      <c r="AY248" s="17" t="s">
        <v>122</v>
      </c>
      <c r="BE248" s="176">
        <f>IF(N248="základní",J248,0)</f>
        <v>0</v>
      </c>
      <c r="BF248" s="176">
        <f>IF(N248="snížená",J248,0)</f>
        <v>0</v>
      </c>
      <c r="BG248" s="176">
        <f>IF(N248="zákl. přenesená",J248,0)</f>
        <v>0</v>
      </c>
      <c r="BH248" s="176">
        <f>IF(N248="sníž. přenesená",J248,0)</f>
        <v>0</v>
      </c>
      <c r="BI248" s="176">
        <f>IF(N248="nulová",J248,0)</f>
        <v>0</v>
      </c>
      <c r="BJ248" s="17" t="s">
        <v>22</v>
      </c>
      <c r="BK248" s="176">
        <f>ROUND(I248*H248,2)</f>
        <v>0</v>
      </c>
      <c r="BL248" s="17" t="s">
        <v>144</v>
      </c>
      <c r="BM248" s="17" t="s">
        <v>446</v>
      </c>
    </row>
    <row r="249" spans="2:47" s="1" customFormat="1" ht="13.5">
      <c r="B249" s="34"/>
      <c r="D249" s="177" t="s">
        <v>131</v>
      </c>
      <c r="F249" s="178" t="s">
        <v>447</v>
      </c>
      <c r="I249" s="138"/>
      <c r="L249" s="34"/>
      <c r="M249" s="63"/>
      <c r="N249" s="35"/>
      <c r="O249" s="35"/>
      <c r="P249" s="35"/>
      <c r="Q249" s="35"/>
      <c r="R249" s="35"/>
      <c r="S249" s="35"/>
      <c r="T249" s="64"/>
      <c r="AT249" s="17" t="s">
        <v>131</v>
      </c>
      <c r="AU249" s="17" t="s">
        <v>81</v>
      </c>
    </row>
    <row r="250" spans="2:47" s="1" customFormat="1" ht="310.5">
      <c r="B250" s="34"/>
      <c r="D250" s="177" t="s">
        <v>212</v>
      </c>
      <c r="F250" s="203" t="s">
        <v>441</v>
      </c>
      <c r="I250" s="138"/>
      <c r="L250" s="34"/>
      <c r="M250" s="63"/>
      <c r="N250" s="35"/>
      <c r="O250" s="35"/>
      <c r="P250" s="35"/>
      <c r="Q250" s="35"/>
      <c r="R250" s="35"/>
      <c r="S250" s="35"/>
      <c r="T250" s="64"/>
      <c r="AT250" s="17" t="s">
        <v>212</v>
      </c>
      <c r="AU250" s="17" t="s">
        <v>81</v>
      </c>
    </row>
    <row r="251" spans="2:51" s="12" customFormat="1" ht="13.5">
      <c r="B251" s="187"/>
      <c r="D251" s="188" t="s">
        <v>132</v>
      </c>
      <c r="F251" s="190" t="s">
        <v>448</v>
      </c>
      <c r="H251" s="191">
        <v>270.216</v>
      </c>
      <c r="I251" s="192"/>
      <c r="L251" s="187"/>
      <c r="M251" s="193"/>
      <c r="N251" s="194"/>
      <c r="O251" s="194"/>
      <c r="P251" s="194"/>
      <c r="Q251" s="194"/>
      <c r="R251" s="194"/>
      <c r="S251" s="194"/>
      <c r="T251" s="195"/>
      <c r="AT251" s="196" t="s">
        <v>132</v>
      </c>
      <c r="AU251" s="196" t="s">
        <v>81</v>
      </c>
      <c r="AV251" s="12" t="s">
        <v>81</v>
      </c>
      <c r="AW251" s="12" t="s">
        <v>4</v>
      </c>
      <c r="AX251" s="12" t="s">
        <v>22</v>
      </c>
      <c r="AY251" s="196" t="s">
        <v>122</v>
      </c>
    </row>
    <row r="252" spans="2:65" s="1" customFormat="1" ht="22.5" customHeight="1">
      <c r="B252" s="164"/>
      <c r="C252" s="165" t="s">
        <v>449</v>
      </c>
      <c r="D252" s="165" t="s">
        <v>125</v>
      </c>
      <c r="E252" s="166" t="s">
        <v>450</v>
      </c>
      <c r="F252" s="167" t="s">
        <v>451</v>
      </c>
      <c r="G252" s="168" t="s">
        <v>208</v>
      </c>
      <c r="H252" s="169">
        <v>17.563</v>
      </c>
      <c r="I252" s="170"/>
      <c r="J252" s="171">
        <f>ROUND(I252*H252,2)</f>
        <v>0</v>
      </c>
      <c r="K252" s="167" t="s">
        <v>209</v>
      </c>
      <c r="L252" s="34"/>
      <c r="M252" s="172" t="s">
        <v>20</v>
      </c>
      <c r="N252" s="173" t="s">
        <v>44</v>
      </c>
      <c r="O252" s="35"/>
      <c r="P252" s="174">
        <f>O252*H252</f>
        <v>0</v>
      </c>
      <c r="Q252" s="174">
        <v>0</v>
      </c>
      <c r="R252" s="174">
        <f>Q252*H252</f>
        <v>0</v>
      </c>
      <c r="S252" s="174">
        <v>0</v>
      </c>
      <c r="T252" s="175">
        <f>S252*H252</f>
        <v>0</v>
      </c>
      <c r="AR252" s="17" t="s">
        <v>144</v>
      </c>
      <c r="AT252" s="17" t="s">
        <v>125</v>
      </c>
      <c r="AU252" s="17" t="s">
        <v>81</v>
      </c>
      <c r="AY252" s="17" t="s">
        <v>122</v>
      </c>
      <c r="BE252" s="176">
        <f>IF(N252="základní",J252,0)</f>
        <v>0</v>
      </c>
      <c r="BF252" s="176">
        <f>IF(N252="snížená",J252,0)</f>
        <v>0</v>
      </c>
      <c r="BG252" s="176">
        <f>IF(N252="zákl. přenesená",J252,0)</f>
        <v>0</v>
      </c>
      <c r="BH252" s="176">
        <f>IF(N252="sníž. přenesená",J252,0)</f>
        <v>0</v>
      </c>
      <c r="BI252" s="176">
        <f>IF(N252="nulová",J252,0)</f>
        <v>0</v>
      </c>
      <c r="BJ252" s="17" t="s">
        <v>22</v>
      </c>
      <c r="BK252" s="176">
        <f>ROUND(I252*H252,2)</f>
        <v>0</v>
      </c>
      <c r="BL252" s="17" t="s">
        <v>144</v>
      </c>
      <c r="BM252" s="17" t="s">
        <v>452</v>
      </c>
    </row>
    <row r="253" spans="2:47" s="1" customFormat="1" ht="27">
      <c r="B253" s="34"/>
      <c r="D253" s="177" t="s">
        <v>131</v>
      </c>
      <c r="F253" s="178" t="s">
        <v>453</v>
      </c>
      <c r="I253" s="138"/>
      <c r="L253" s="34"/>
      <c r="M253" s="63"/>
      <c r="N253" s="35"/>
      <c r="O253" s="35"/>
      <c r="P253" s="35"/>
      <c r="Q253" s="35"/>
      <c r="R253" s="35"/>
      <c r="S253" s="35"/>
      <c r="T253" s="64"/>
      <c r="AT253" s="17" t="s">
        <v>131</v>
      </c>
      <c r="AU253" s="17" t="s">
        <v>81</v>
      </c>
    </row>
    <row r="254" spans="2:47" s="1" customFormat="1" ht="409.5">
      <c r="B254" s="34"/>
      <c r="D254" s="177" t="s">
        <v>212</v>
      </c>
      <c r="F254" s="203" t="s">
        <v>454</v>
      </c>
      <c r="I254" s="138"/>
      <c r="L254" s="34"/>
      <c r="M254" s="63"/>
      <c r="N254" s="35"/>
      <c r="O254" s="35"/>
      <c r="P254" s="35"/>
      <c r="Q254" s="35"/>
      <c r="R254" s="35"/>
      <c r="S254" s="35"/>
      <c r="T254" s="64"/>
      <c r="AT254" s="17" t="s">
        <v>212</v>
      </c>
      <c r="AU254" s="17" t="s">
        <v>81</v>
      </c>
    </row>
    <row r="255" spans="2:51" s="11" customFormat="1" ht="13.5">
      <c r="B255" s="179"/>
      <c r="D255" s="177" t="s">
        <v>132</v>
      </c>
      <c r="E255" s="180" t="s">
        <v>20</v>
      </c>
      <c r="F255" s="181" t="s">
        <v>455</v>
      </c>
      <c r="H255" s="182" t="s">
        <v>20</v>
      </c>
      <c r="I255" s="183"/>
      <c r="L255" s="179"/>
      <c r="M255" s="184"/>
      <c r="N255" s="185"/>
      <c r="O255" s="185"/>
      <c r="P255" s="185"/>
      <c r="Q255" s="185"/>
      <c r="R255" s="185"/>
      <c r="S255" s="185"/>
      <c r="T255" s="186"/>
      <c r="AT255" s="182" t="s">
        <v>132</v>
      </c>
      <c r="AU255" s="182" t="s">
        <v>81</v>
      </c>
      <c r="AV255" s="11" t="s">
        <v>22</v>
      </c>
      <c r="AW255" s="11" t="s">
        <v>37</v>
      </c>
      <c r="AX255" s="11" t="s">
        <v>73</v>
      </c>
      <c r="AY255" s="182" t="s">
        <v>122</v>
      </c>
    </row>
    <row r="256" spans="2:51" s="12" customFormat="1" ht="13.5">
      <c r="B256" s="187"/>
      <c r="D256" s="177" t="s">
        <v>132</v>
      </c>
      <c r="E256" s="196" t="s">
        <v>20</v>
      </c>
      <c r="F256" s="197" t="s">
        <v>456</v>
      </c>
      <c r="H256" s="198">
        <v>4.063</v>
      </c>
      <c r="I256" s="192"/>
      <c r="L256" s="187"/>
      <c r="M256" s="193"/>
      <c r="N256" s="194"/>
      <c r="O256" s="194"/>
      <c r="P256" s="194"/>
      <c r="Q256" s="194"/>
      <c r="R256" s="194"/>
      <c r="S256" s="194"/>
      <c r="T256" s="195"/>
      <c r="AT256" s="196" t="s">
        <v>132</v>
      </c>
      <c r="AU256" s="196" t="s">
        <v>81</v>
      </c>
      <c r="AV256" s="12" t="s">
        <v>81</v>
      </c>
      <c r="AW256" s="12" t="s">
        <v>37</v>
      </c>
      <c r="AX256" s="12" t="s">
        <v>73</v>
      </c>
      <c r="AY256" s="196" t="s">
        <v>122</v>
      </c>
    </row>
    <row r="257" spans="2:51" s="12" customFormat="1" ht="13.5">
      <c r="B257" s="187"/>
      <c r="D257" s="177" t="s">
        <v>132</v>
      </c>
      <c r="E257" s="196" t="s">
        <v>20</v>
      </c>
      <c r="F257" s="197" t="s">
        <v>457</v>
      </c>
      <c r="H257" s="198">
        <v>13.5</v>
      </c>
      <c r="I257" s="192"/>
      <c r="L257" s="187"/>
      <c r="M257" s="193"/>
      <c r="N257" s="194"/>
      <c r="O257" s="194"/>
      <c r="P257" s="194"/>
      <c r="Q257" s="194"/>
      <c r="R257" s="194"/>
      <c r="S257" s="194"/>
      <c r="T257" s="195"/>
      <c r="AT257" s="196" t="s">
        <v>132</v>
      </c>
      <c r="AU257" s="196" t="s">
        <v>81</v>
      </c>
      <c r="AV257" s="12" t="s">
        <v>81</v>
      </c>
      <c r="AW257" s="12" t="s">
        <v>37</v>
      </c>
      <c r="AX257" s="12" t="s">
        <v>73</v>
      </c>
      <c r="AY257" s="196" t="s">
        <v>122</v>
      </c>
    </row>
    <row r="258" spans="2:51" s="13" customFormat="1" ht="13.5">
      <c r="B258" s="205"/>
      <c r="D258" s="188" t="s">
        <v>132</v>
      </c>
      <c r="E258" s="206" t="s">
        <v>20</v>
      </c>
      <c r="F258" s="207" t="s">
        <v>275</v>
      </c>
      <c r="H258" s="208">
        <v>17.563</v>
      </c>
      <c r="I258" s="209"/>
      <c r="L258" s="205"/>
      <c r="M258" s="210"/>
      <c r="N258" s="211"/>
      <c r="O258" s="211"/>
      <c r="P258" s="211"/>
      <c r="Q258" s="211"/>
      <c r="R258" s="211"/>
      <c r="S258" s="211"/>
      <c r="T258" s="212"/>
      <c r="AT258" s="213" t="s">
        <v>132</v>
      </c>
      <c r="AU258" s="213" t="s">
        <v>81</v>
      </c>
      <c r="AV258" s="13" t="s">
        <v>144</v>
      </c>
      <c r="AW258" s="13" t="s">
        <v>37</v>
      </c>
      <c r="AX258" s="13" t="s">
        <v>22</v>
      </c>
      <c r="AY258" s="213" t="s">
        <v>122</v>
      </c>
    </row>
    <row r="259" spans="2:65" s="1" customFormat="1" ht="22.5" customHeight="1">
      <c r="B259" s="164"/>
      <c r="C259" s="214" t="s">
        <v>458</v>
      </c>
      <c r="D259" s="214" t="s">
        <v>349</v>
      </c>
      <c r="E259" s="215" t="s">
        <v>459</v>
      </c>
      <c r="F259" s="216" t="s">
        <v>460</v>
      </c>
      <c r="G259" s="217" t="s">
        <v>208</v>
      </c>
      <c r="H259" s="218">
        <v>17.563</v>
      </c>
      <c r="I259" s="219"/>
      <c r="J259" s="220">
        <f>ROUND(I259*H259,2)</f>
        <v>0</v>
      </c>
      <c r="K259" s="216" t="s">
        <v>209</v>
      </c>
      <c r="L259" s="221"/>
      <c r="M259" s="222" t="s">
        <v>20</v>
      </c>
      <c r="N259" s="223" t="s">
        <v>44</v>
      </c>
      <c r="O259" s="35"/>
      <c r="P259" s="174">
        <f>O259*H259</f>
        <v>0</v>
      </c>
      <c r="Q259" s="174">
        <v>1.866</v>
      </c>
      <c r="R259" s="174">
        <f>Q259*H259</f>
        <v>32.772558</v>
      </c>
      <c r="S259" s="174">
        <v>0</v>
      </c>
      <c r="T259" s="175">
        <f>S259*H259</f>
        <v>0</v>
      </c>
      <c r="AR259" s="17" t="s">
        <v>171</v>
      </c>
      <c r="AT259" s="17" t="s">
        <v>349</v>
      </c>
      <c r="AU259" s="17" t="s">
        <v>81</v>
      </c>
      <c r="AY259" s="17" t="s">
        <v>122</v>
      </c>
      <c r="BE259" s="176">
        <f>IF(N259="základní",J259,0)</f>
        <v>0</v>
      </c>
      <c r="BF259" s="176">
        <f>IF(N259="snížená",J259,0)</f>
        <v>0</v>
      </c>
      <c r="BG259" s="176">
        <f>IF(N259="zákl. přenesená",J259,0)</f>
        <v>0</v>
      </c>
      <c r="BH259" s="176">
        <f>IF(N259="sníž. přenesená",J259,0)</f>
        <v>0</v>
      </c>
      <c r="BI259" s="176">
        <f>IF(N259="nulová",J259,0)</f>
        <v>0</v>
      </c>
      <c r="BJ259" s="17" t="s">
        <v>22</v>
      </c>
      <c r="BK259" s="176">
        <f>ROUND(I259*H259,2)</f>
        <v>0</v>
      </c>
      <c r="BL259" s="17" t="s">
        <v>144</v>
      </c>
      <c r="BM259" s="17" t="s">
        <v>461</v>
      </c>
    </row>
    <row r="260" spans="2:47" s="1" customFormat="1" ht="13.5">
      <c r="B260" s="34"/>
      <c r="D260" s="188" t="s">
        <v>131</v>
      </c>
      <c r="F260" s="224" t="s">
        <v>462</v>
      </c>
      <c r="I260" s="138"/>
      <c r="L260" s="34"/>
      <c r="M260" s="63"/>
      <c r="N260" s="35"/>
      <c r="O260" s="35"/>
      <c r="P260" s="35"/>
      <c r="Q260" s="35"/>
      <c r="R260" s="35"/>
      <c r="S260" s="35"/>
      <c r="T260" s="64"/>
      <c r="AT260" s="17" t="s">
        <v>131</v>
      </c>
      <c r="AU260" s="17" t="s">
        <v>81</v>
      </c>
    </row>
    <row r="261" spans="2:65" s="1" customFormat="1" ht="22.5" customHeight="1">
      <c r="B261" s="164"/>
      <c r="C261" s="165" t="s">
        <v>463</v>
      </c>
      <c r="D261" s="165" t="s">
        <v>125</v>
      </c>
      <c r="E261" s="166" t="s">
        <v>450</v>
      </c>
      <c r="F261" s="167" t="s">
        <v>451</v>
      </c>
      <c r="G261" s="168" t="s">
        <v>208</v>
      </c>
      <c r="H261" s="169">
        <v>29.37</v>
      </c>
      <c r="I261" s="170"/>
      <c r="J261" s="171">
        <f>ROUND(I261*H261,2)</f>
        <v>0</v>
      </c>
      <c r="K261" s="167" t="s">
        <v>209</v>
      </c>
      <c r="L261" s="34"/>
      <c r="M261" s="172" t="s">
        <v>20</v>
      </c>
      <c r="N261" s="173" t="s">
        <v>44</v>
      </c>
      <c r="O261" s="35"/>
      <c r="P261" s="174">
        <f>O261*H261</f>
        <v>0</v>
      </c>
      <c r="Q261" s="174">
        <v>0</v>
      </c>
      <c r="R261" s="174">
        <f>Q261*H261</f>
        <v>0</v>
      </c>
      <c r="S261" s="174">
        <v>0</v>
      </c>
      <c r="T261" s="175">
        <f>S261*H261</f>
        <v>0</v>
      </c>
      <c r="AR261" s="17" t="s">
        <v>144</v>
      </c>
      <c r="AT261" s="17" t="s">
        <v>125</v>
      </c>
      <c r="AU261" s="17" t="s">
        <v>81</v>
      </c>
      <c r="AY261" s="17" t="s">
        <v>122</v>
      </c>
      <c r="BE261" s="176">
        <f>IF(N261="základní",J261,0)</f>
        <v>0</v>
      </c>
      <c r="BF261" s="176">
        <f>IF(N261="snížená",J261,0)</f>
        <v>0</v>
      </c>
      <c r="BG261" s="176">
        <f>IF(N261="zákl. přenesená",J261,0)</f>
        <v>0</v>
      </c>
      <c r="BH261" s="176">
        <f>IF(N261="sníž. přenesená",J261,0)</f>
        <v>0</v>
      </c>
      <c r="BI261" s="176">
        <f>IF(N261="nulová",J261,0)</f>
        <v>0</v>
      </c>
      <c r="BJ261" s="17" t="s">
        <v>22</v>
      </c>
      <c r="BK261" s="176">
        <f>ROUND(I261*H261,2)</f>
        <v>0</v>
      </c>
      <c r="BL261" s="17" t="s">
        <v>144</v>
      </c>
      <c r="BM261" s="17" t="s">
        <v>464</v>
      </c>
    </row>
    <row r="262" spans="2:47" s="1" customFormat="1" ht="27">
      <c r="B262" s="34"/>
      <c r="D262" s="177" t="s">
        <v>131</v>
      </c>
      <c r="F262" s="178" t="s">
        <v>453</v>
      </c>
      <c r="I262" s="138"/>
      <c r="L262" s="34"/>
      <c r="M262" s="63"/>
      <c r="N262" s="35"/>
      <c r="O262" s="35"/>
      <c r="P262" s="35"/>
      <c r="Q262" s="35"/>
      <c r="R262" s="35"/>
      <c r="S262" s="35"/>
      <c r="T262" s="64"/>
      <c r="AT262" s="17" t="s">
        <v>131</v>
      </c>
      <c r="AU262" s="17" t="s">
        <v>81</v>
      </c>
    </row>
    <row r="263" spans="2:47" s="1" customFormat="1" ht="409.5">
      <c r="B263" s="34"/>
      <c r="D263" s="177" t="s">
        <v>212</v>
      </c>
      <c r="F263" s="203" t="s">
        <v>454</v>
      </c>
      <c r="I263" s="138"/>
      <c r="L263" s="34"/>
      <c r="M263" s="63"/>
      <c r="N263" s="35"/>
      <c r="O263" s="35"/>
      <c r="P263" s="35"/>
      <c r="Q263" s="35"/>
      <c r="R263" s="35"/>
      <c r="S263" s="35"/>
      <c r="T263" s="64"/>
      <c r="AT263" s="17" t="s">
        <v>212</v>
      </c>
      <c r="AU263" s="17" t="s">
        <v>81</v>
      </c>
    </row>
    <row r="264" spans="2:51" s="11" customFormat="1" ht="13.5">
      <c r="B264" s="179"/>
      <c r="D264" s="177" t="s">
        <v>132</v>
      </c>
      <c r="E264" s="180" t="s">
        <v>20</v>
      </c>
      <c r="F264" s="181" t="s">
        <v>465</v>
      </c>
      <c r="H264" s="182" t="s">
        <v>20</v>
      </c>
      <c r="I264" s="183"/>
      <c r="L264" s="179"/>
      <c r="M264" s="184"/>
      <c r="N264" s="185"/>
      <c r="O264" s="185"/>
      <c r="P264" s="185"/>
      <c r="Q264" s="185"/>
      <c r="R264" s="185"/>
      <c r="S264" s="185"/>
      <c r="T264" s="186"/>
      <c r="AT264" s="182" t="s">
        <v>132</v>
      </c>
      <c r="AU264" s="182" t="s">
        <v>81</v>
      </c>
      <c r="AV264" s="11" t="s">
        <v>22</v>
      </c>
      <c r="AW264" s="11" t="s">
        <v>37</v>
      </c>
      <c r="AX264" s="11" t="s">
        <v>73</v>
      </c>
      <c r="AY264" s="182" t="s">
        <v>122</v>
      </c>
    </row>
    <row r="265" spans="2:51" s="12" customFormat="1" ht="13.5">
      <c r="B265" s="187"/>
      <c r="D265" s="177" t="s">
        <v>132</v>
      </c>
      <c r="E265" s="196" t="s">
        <v>20</v>
      </c>
      <c r="F265" s="197" t="s">
        <v>466</v>
      </c>
      <c r="H265" s="198">
        <v>21.45</v>
      </c>
      <c r="I265" s="192"/>
      <c r="L265" s="187"/>
      <c r="M265" s="193"/>
      <c r="N265" s="194"/>
      <c r="O265" s="194"/>
      <c r="P265" s="194"/>
      <c r="Q265" s="194"/>
      <c r="R265" s="194"/>
      <c r="S265" s="194"/>
      <c r="T265" s="195"/>
      <c r="AT265" s="196" t="s">
        <v>132</v>
      </c>
      <c r="AU265" s="196" t="s">
        <v>81</v>
      </c>
      <c r="AV265" s="12" t="s">
        <v>81</v>
      </c>
      <c r="AW265" s="12" t="s">
        <v>37</v>
      </c>
      <c r="AX265" s="12" t="s">
        <v>73</v>
      </c>
      <c r="AY265" s="196" t="s">
        <v>122</v>
      </c>
    </row>
    <row r="266" spans="2:51" s="11" customFormat="1" ht="13.5">
      <c r="B266" s="179"/>
      <c r="D266" s="177" t="s">
        <v>132</v>
      </c>
      <c r="E266" s="180" t="s">
        <v>20</v>
      </c>
      <c r="F266" s="181" t="s">
        <v>467</v>
      </c>
      <c r="H266" s="182" t="s">
        <v>20</v>
      </c>
      <c r="I266" s="183"/>
      <c r="L266" s="179"/>
      <c r="M266" s="184"/>
      <c r="N266" s="185"/>
      <c r="O266" s="185"/>
      <c r="P266" s="185"/>
      <c r="Q266" s="185"/>
      <c r="R266" s="185"/>
      <c r="S266" s="185"/>
      <c r="T266" s="186"/>
      <c r="AT266" s="182" t="s">
        <v>132</v>
      </c>
      <c r="AU266" s="182" t="s">
        <v>81</v>
      </c>
      <c r="AV266" s="11" t="s">
        <v>22</v>
      </c>
      <c r="AW266" s="11" t="s">
        <v>37</v>
      </c>
      <c r="AX266" s="11" t="s">
        <v>73</v>
      </c>
      <c r="AY266" s="182" t="s">
        <v>122</v>
      </c>
    </row>
    <row r="267" spans="2:51" s="12" customFormat="1" ht="13.5">
      <c r="B267" s="187"/>
      <c r="D267" s="177" t="s">
        <v>132</v>
      </c>
      <c r="E267" s="196" t="s">
        <v>20</v>
      </c>
      <c r="F267" s="197" t="s">
        <v>468</v>
      </c>
      <c r="H267" s="198">
        <v>7.92</v>
      </c>
      <c r="I267" s="192"/>
      <c r="L267" s="187"/>
      <c r="M267" s="193"/>
      <c r="N267" s="194"/>
      <c r="O267" s="194"/>
      <c r="P267" s="194"/>
      <c r="Q267" s="194"/>
      <c r="R267" s="194"/>
      <c r="S267" s="194"/>
      <c r="T267" s="195"/>
      <c r="AT267" s="196" t="s">
        <v>132</v>
      </c>
      <c r="AU267" s="196" t="s">
        <v>81</v>
      </c>
      <c r="AV267" s="12" t="s">
        <v>81</v>
      </c>
      <c r="AW267" s="12" t="s">
        <v>37</v>
      </c>
      <c r="AX267" s="12" t="s">
        <v>73</v>
      </c>
      <c r="AY267" s="196" t="s">
        <v>122</v>
      </c>
    </row>
    <row r="268" spans="2:51" s="13" customFormat="1" ht="13.5">
      <c r="B268" s="205"/>
      <c r="D268" s="188" t="s">
        <v>132</v>
      </c>
      <c r="E268" s="206" t="s">
        <v>20</v>
      </c>
      <c r="F268" s="207" t="s">
        <v>275</v>
      </c>
      <c r="H268" s="208">
        <v>29.37</v>
      </c>
      <c r="I268" s="209"/>
      <c r="L268" s="205"/>
      <c r="M268" s="210"/>
      <c r="N268" s="211"/>
      <c r="O268" s="211"/>
      <c r="P268" s="211"/>
      <c r="Q268" s="211"/>
      <c r="R268" s="211"/>
      <c r="S268" s="211"/>
      <c r="T268" s="212"/>
      <c r="AT268" s="213" t="s">
        <v>132</v>
      </c>
      <c r="AU268" s="213" t="s">
        <v>81</v>
      </c>
      <c r="AV268" s="13" t="s">
        <v>144</v>
      </c>
      <c r="AW268" s="13" t="s">
        <v>37</v>
      </c>
      <c r="AX268" s="13" t="s">
        <v>22</v>
      </c>
      <c r="AY268" s="213" t="s">
        <v>122</v>
      </c>
    </row>
    <row r="269" spans="2:65" s="1" customFormat="1" ht="22.5" customHeight="1">
      <c r="B269" s="164"/>
      <c r="C269" s="165" t="s">
        <v>469</v>
      </c>
      <c r="D269" s="165" t="s">
        <v>125</v>
      </c>
      <c r="E269" s="166" t="s">
        <v>470</v>
      </c>
      <c r="F269" s="167" t="s">
        <v>471</v>
      </c>
      <c r="G269" s="168" t="s">
        <v>208</v>
      </c>
      <c r="H269" s="169">
        <v>39.875</v>
      </c>
      <c r="I269" s="170"/>
      <c r="J269" s="171">
        <f>ROUND(I269*H269,2)</f>
        <v>0</v>
      </c>
      <c r="K269" s="167" t="s">
        <v>209</v>
      </c>
      <c r="L269" s="34"/>
      <c r="M269" s="172" t="s">
        <v>20</v>
      </c>
      <c r="N269" s="173" t="s">
        <v>44</v>
      </c>
      <c r="O269" s="35"/>
      <c r="P269" s="174">
        <f>O269*H269</f>
        <v>0</v>
      </c>
      <c r="Q269" s="174">
        <v>0</v>
      </c>
      <c r="R269" s="174">
        <f>Q269*H269</f>
        <v>0</v>
      </c>
      <c r="S269" s="174">
        <v>0</v>
      </c>
      <c r="T269" s="175">
        <f>S269*H269</f>
        <v>0</v>
      </c>
      <c r="AR269" s="17" t="s">
        <v>144</v>
      </c>
      <c r="AT269" s="17" t="s">
        <v>125</v>
      </c>
      <c r="AU269" s="17" t="s">
        <v>81</v>
      </c>
      <c r="AY269" s="17" t="s">
        <v>122</v>
      </c>
      <c r="BE269" s="176">
        <f>IF(N269="základní",J269,0)</f>
        <v>0</v>
      </c>
      <c r="BF269" s="176">
        <f>IF(N269="snížená",J269,0)</f>
        <v>0</v>
      </c>
      <c r="BG269" s="176">
        <f>IF(N269="zákl. přenesená",J269,0)</f>
        <v>0</v>
      </c>
      <c r="BH269" s="176">
        <f>IF(N269="sníž. přenesená",J269,0)</f>
        <v>0</v>
      </c>
      <c r="BI269" s="176">
        <f>IF(N269="nulová",J269,0)</f>
        <v>0</v>
      </c>
      <c r="BJ269" s="17" t="s">
        <v>22</v>
      </c>
      <c r="BK269" s="176">
        <f>ROUND(I269*H269,2)</f>
        <v>0</v>
      </c>
      <c r="BL269" s="17" t="s">
        <v>144</v>
      </c>
      <c r="BM269" s="17" t="s">
        <v>472</v>
      </c>
    </row>
    <row r="270" spans="2:47" s="1" customFormat="1" ht="27">
      <c r="B270" s="34"/>
      <c r="D270" s="177" t="s">
        <v>131</v>
      </c>
      <c r="F270" s="178" t="s">
        <v>473</v>
      </c>
      <c r="I270" s="138"/>
      <c r="L270" s="34"/>
      <c r="M270" s="63"/>
      <c r="N270" s="35"/>
      <c r="O270" s="35"/>
      <c r="P270" s="35"/>
      <c r="Q270" s="35"/>
      <c r="R270" s="35"/>
      <c r="S270" s="35"/>
      <c r="T270" s="64"/>
      <c r="AT270" s="17" t="s">
        <v>131</v>
      </c>
      <c r="AU270" s="17" t="s">
        <v>81</v>
      </c>
    </row>
    <row r="271" spans="2:47" s="1" customFormat="1" ht="409.5">
      <c r="B271" s="34"/>
      <c r="D271" s="177" t="s">
        <v>212</v>
      </c>
      <c r="F271" s="203" t="s">
        <v>454</v>
      </c>
      <c r="I271" s="138"/>
      <c r="L271" s="34"/>
      <c r="M271" s="63"/>
      <c r="N271" s="35"/>
      <c r="O271" s="35"/>
      <c r="P271" s="35"/>
      <c r="Q271" s="35"/>
      <c r="R271" s="35"/>
      <c r="S271" s="35"/>
      <c r="T271" s="64"/>
      <c r="AT271" s="17" t="s">
        <v>212</v>
      </c>
      <c r="AU271" s="17" t="s">
        <v>81</v>
      </c>
    </row>
    <row r="272" spans="2:51" s="11" customFormat="1" ht="13.5">
      <c r="B272" s="179"/>
      <c r="D272" s="177" t="s">
        <v>132</v>
      </c>
      <c r="E272" s="180" t="s">
        <v>20</v>
      </c>
      <c r="F272" s="181" t="s">
        <v>474</v>
      </c>
      <c r="H272" s="182" t="s">
        <v>20</v>
      </c>
      <c r="I272" s="183"/>
      <c r="L272" s="179"/>
      <c r="M272" s="184"/>
      <c r="N272" s="185"/>
      <c r="O272" s="185"/>
      <c r="P272" s="185"/>
      <c r="Q272" s="185"/>
      <c r="R272" s="185"/>
      <c r="S272" s="185"/>
      <c r="T272" s="186"/>
      <c r="AT272" s="182" t="s">
        <v>132</v>
      </c>
      <c r="AU272" s="182" t="s">
        <v>81</v>
      </c>
      <c r="AV272" s="11" t="s">
        <v>22</v>
      </c>
      <c r="AW272" s="11" t="s">
        <v>37</v>
      </c>
      <c r="AX272" s="11" t="s">
        <v>73</v>
      </c>
      <c r="AY272" s="182" t="s">
        <v>122</v>
      </c>
    </row>
    <row r="273" spans="2:51" s="12" customFormat="1" ht="13.5">
      <c r="B273" s="187"/>
      <c r="D273" s="188" t="s">
        <v>132</v>
      </c>
      <c r="E273" s="189" t="s">
        <v>20</v>
      </c>
      <c r="F273" s="190" t="s">
        <v>475</v>
      </c>
      <c r="H273" s="191">
        <v>39.875</v>
      </c>
      <c r="I273" s="192"/>
      <c r="L273" s="187"/>
      <c r="M273" s="193"/>
      <c r="N273" s="194"/>
      <c r="O273" s="194"/>
      <c r="P273" s="194"/>
      <c r="Q273" s="194"/>
      <c r="R273" s="194"/>
      <c r="S273" s="194"/>
      <c r="T273" s="195"/>
      <c r="AT273" s="196" t="s">
        <v>132</v>
      </c>
      <c r="AU273" s="196" t="s">
        <v>81</v>
      </c>
      <c r="AV273" s="12" t="s">
        <v>81</v>
      </c>
      <c r="AW273" s="12" t="s">
        <v>37</v>
      </c>
      <c r="AX273" s="12" t="s">
        <v>22</v>
      </c>
      <c r="AY273" s="196" t="s">
        <v>122</v>
      </c>
    </row>
    <row r="274" spans="2:65" s="1" customFormat="1" ht="22.5" customHeight="1">
      <c r="B274" s="164"/>
      <c r="C274" s="165" t="s">
        <v>476</v>
      </c>
      <c r="D274" s="165" t="s">
        <v>125</v>
      </c>
      <c r="E274" s="166" t="s">
        <v>477</v>
      </c>
      <c r="F274" s="167" t="s">
        <v>478</v>
      </c>
      <c r="G274" s="168" t="s">
        <v>208</v>
      </c>
      <c r="H274" s="169">
        <v>1.54</v>
      </c>
      <c r="I274" s="170"/>
      <c r="J274" s="171">
        <f>ROUND(I274*H274,2)</f>
        <v>0</v>
      </c>
      <c r="K274" s="167" t="s">
        <v>209</v>
      </c>
      <c r="L274" s="34"/>
      <c r="M274" s="172" t="s">
        <v>20</v>
      </c>
      <c r="N274" s="173" t="s">
        <v>44</v>
      </c>
      <c r="O274" s="35"/>
      <c r="P274" s="174">
        <f>O274*H274</f>
        <v>0</v>
      </c>
      <c r="Q274" s="174">
        <v>0</v>
      </c>
      <c r="R274" s="174">
        <f>Q274*H274</f>
        <v>0</v>
      </c>
      <c r="S274" s="174">
        <v>0</v>
      </c>
      <c r="T274" s="175">
        <f>S274*H274</f>
        <v>0</v>
      </c>
      <c r="AR274" s="17" t="s">
        <v>144</v>
      </c>
      <c r="AT274" s="17" t="s">
        <v>125</v>
      </c>
      <c r="AU274" s="17" t="s">
        <v>81</v>
      </c>
      <c r="AY274" s="17" t="s">
        <v>122</v>
      </c>
      <c r="BE274" s="176">
        <f>IF(N274="základní",J274,0)</f>
        <v>0</v>
      </c>
      <c r="BF274" s="176">
        <f>IF(N274="snížená",J274,0)</f>
        <v>0</v>
      </c>
      <c r="BG274" s="176">
        <f>IF(N274="zákl. přenesená",J274,0)</f>
        <v>0</v>
      </c>
      <c r="BH274" s="176">
        <f>IF(N274="sníž. přenesená",J274,0)</f>
        <v>0</v>
      </c>
      <c r="BI274" s="176">
        <f>IF(N274="nulová",J274,0)</f>
        <v>0</v>
      </c>
      <c r="BJ274" s="17" t="s">
        <v>22</v>
      </c>
      <c r="BK274" s="176">
        <f>ROUND(I274*H274,2)</f>
        <v>0</v>
      </c>
      <c r="BL274" s="17" t="s">
        <v>144</v>
      </c>
      <c r="BM274" s="17" t="s">
        <v>479</v>
      </c>
    </row>
    <row r="275" spans="2:47" s="1" customFormat="1" ht="40.5">
      <c r="B275" s="34"/>
      <c r="D275" s="177" t="s">
        <v>131</v>
      </c>
      <c r="F275" s="178" t="s">
        <v>480</v>
      </c>
      <c r="I275" s="138"/>
      <c r="L275" s="34"/>
      <c r="M275" s="63"/>
      <c r="N275" s="35"/>
      <c r="O275" s="35"/>
      <c r="P275" s="35"/>
      <c r="Q275" s="35"/>
      <c r="R275" s="35"/>
      <c r="S275" s="35"/>
      <c r="T275" s="64"/>
      <c r="AT275" s="17" t="s">
        <v>131</v>
      </c>
      <c r="AU275" s="17" t="s">
        <v>81</v>
      </c>
    </row>
    <row r="276" spans="2:47" s="1" customFormat="1" ht="94.5">
      <c r="B276" s="34"/>
      <c r="D276" s="177" t="s">
        <v>212</v>
      </c>
      <c r="F276" s="203" t="s">
        <v>481</v>
      </c>
      <c r="I276" s="138"/>
      <c r="L276" s="34"/>
      <c r="M276" s="63"/>
      <c r="N276" s="35"/>
      <c r="O276" s="35"/>
      <c r="P276" s="35"/>
      <c r="Q276" s="35"/>
      <c r="R276" s="35"/>
      <c r="S276" s="35"/>
      <c r="T276" s="64"/>
      <c r="AT276" s="17" t="s">
        <v>212</v>
      </c>
      <c r="AU276" s="17" t="s">
        <v>81</v>
      </c>
    </row>
    <row r="277" spans="2:51" s="11" customFormat="1" ht="13.5">
      <c r="B277" s="179"/>
      <c r="D277" s="177" t="s">
        <v>132</v>
      </c>
      <c r="E277" s="180" t="s">
        <v>20</v>
      </c>
      <c r="F277" s="181" t="s">
        <v>482</v>
      </c>
      <c r="H277" s="182" t="s">
        <v>20</v>
      </c>
      <c r="I277" s="183"/>
      <c r="L277" s="179"/>
      <c r="M277" s="184"/>
      <c r="N277" s="185"/>
      <c r="O277" s="185"/>
      <c r="P277" s="185"/>
      <c r="Q277" s="185"/>
      <c r="R277" s="185"/>
      <c r="S277" s="185"/>
      <c r="T277" s="186"/>
      <c r="AT277" s="182" t="s">
        <v>132</v>
      </c>
      <c r="AU277" s="182" t="s">
        <v>81</v>
      </c>
      <c r="AV277" s="11" t="s">
        <v>22</v>
      </c>
      <c r="AW277" s="11" t="s">
        <v>37</v>
      </c>
      <c r="AX277" s="11" t="s">
        <v>73</v>
      </c>
      <c r="AY277" s="182" t="s">
        <v>122</v>
      </c>
    </row>
    <row r="278" spans="2:51" s="12" customFormat="1" ht="13.5">
      <c r="B278" s="187"/>
      <c r="D278" s="188" t="s">
        <v>132</v>
      </c>
      <c r="E278" s="189" t="s">
        <v>20</v>
      </c>
      <c r="F278" s="190" t="s">
        <v>483</v>
      </c>
      <c r="H278" s="191">
        <v>1.54</v>
      </c>
      <c r="I278" s="192"/>
      <c r="L278" s="187"/>
      <c r="M278" s="193"/>
      <c r="N278" s="194"/>
      <c r="O278" s="194"/>
      <c r="P278" s="194"/>
      <c r="Q278" s="194"/>
      <c r="R278" s="194"/>
      <c r="S278" s="194"/>
      <c r="T278" s="195"/>
      <c r="AT278" s="196" t="s">
        <v>132</v>
      </c>
      <c r="AU278" s="196" t="s">
        <v>81</v>
      </c>
      <c r="AV278" s="12" t="s">
        <v>81</v>
      </c>
      <c r="AW278" s="12" t="s">
        <v>37</v>
      </c>
      <c r="AX278" s="12" t="s">
        <v>22</v>
      </c>
      <c r="AY278" s="196" t="s">
        <v>122</v>
      </c>
    </row>
    <row r="279" spans="2:65" s="1" customFormat="1" ht="22.5" customHeight="1">
      <c r="B279" s="164"/>
      <c r="C279" s="214" t="s">
        <v>484</v>
      </c>
      <c r="D279" s="214" t="s">
        <v>349</v>
      </c>
      <c r="E279" s="215" t="s">
        <v>485</v>
      </c>
      <c r="F279" s="216" t="s">
        <v>486</v>
      </c>
      <c r="G279" s="217" t="s">
        <v>445</v>
      </c>
      <c r="H279" s="218">
        <v>3.08</v>
      </c>
      <c r="I279" s="219"/>
      <c r="J279" s="220">
        <f>ROUND(I279*H279,2)</f>
        <v>0</v>
      </c>
      <c r="K279" s="216" t="s">
        <v>209</v>
      </c>
      <c r="L279" s="221"/>
      <c r="M279" s="222" t="s">
        <v>20</v>
      </c>
      <c r="N279" s="223" t="s">
        <v>44</v>
      </c>
      <c r="O279" s="35"/>
      <c r="P279" s="174">
        <f>O279*H279</f>
        <v>0</v>
      </c>
      <c r="Q279" s="174">
        <v>1</v>
      </c>
      <c r="R279" s="174">
        <f>Q279*H279</f>
        <v>3.08</v>
      </c>
      <c r="S279" s="174">
        <v>0</v>
      </c>
      <c r="T279" s="175">
        <f>S279*H279</f>
        <v>0</v>
      </c>
      <c r="AR279" s="17" t="s">
        <v>171</v>
      </c>
      <c r="AT279" s="17" t="s">
        <v>349</v>
      </c>
      <c r="AU279" s="17" t="s">
        <v>81</v>
      </c>
      <c r="AY279" s="17" t="s">
        <v>122</v>
      </c>
      <c r="BE279" s="176">
        <f>IF(N279="základní",J279,0)</f>
        <v>0</v>
      </c>
      <c r="BF279" s="176">
        <f>IF(N279="snížená",J279,0)</f>
        <v>0</v>
      </c>
      <c r="BG279" s="176">
        <f>IF(N279="zákl. přenesená",J279,0)</f>
        <v>0</v>
      </c>
      <c r="BH279" s="176">
        <f>IF(N279="sníž. přenesená",J279,0)</f>
        <v>0</v>
      </c>
      <c r="BI279" s="176">
        <f>IF(N279="nulová",J279,0)</f>
        <v>0</v>
      </c>
      <c r="BJ279" s="17" t="s">
        <v>22</v>
      </c>
      <c r="BK279" s="176">
        <f>ROUND(I279*H279,2)</f>
        <v>0</v>
      </c>
      <c r="BL279" s="17" t="s">
        <v>144</v>
      </c>
      <c r="BM279" s="17" t="s">
        <v>487</v>
      </c>
    </row>
    <row r="280" spans="2:47" s="1" customFormat="1" ht="27">
      <c r="B280" s="34"/>
      <c r="D280" s="177" t="s">
        <v>131</v>
      </c>
      <c r="F280" s="178" t="s">
        <v>488</v>
      </c>
      <c r="I280" s="138"/>
      <c r="L280" s="34"/>
      <c r="M280" s="63"/>
      <c r="N280" s="35"/>
      <c r="O280" s="35"/>
      <c r="P280" s="35"/>
      <c r="Q280" s="35"/>
      <c r="R280" s="35"/>
      <c r="S280" s="35"/>
      <c r="T280" s="64"/>
      <c r="AT280" s="17" t="s">
        <v>131</v>
      </c>
      <c r="AU280" s="17" t="s">
        <v>81</v>
      </c>
    </row>
    <row r="281" spans="2:51" s="12" customFormat="1" ht="13.5">
      <c r="B281" s="187"/>
      <c r="D281" s="188" t="s">
        <v>132</v>
      </c>
      <c r="F281" s="190" t="s">
        <v>489</v>
      </c>
      <c r="H281" s="191">
        <v>3.08</v>
      </c>
      <c r="I281" s="192"/>
      <c r="L281" s="187"/>
      <c r="M281" s="193"/>
      <c r="N281" s="194"/>
      <c r="O281" s="194"/>
      <c r="P281" s="194"/>
      <c r="Q281" s="194"/>
      <c r="R281" s="194"/>
      <c r="S281" s="194"/>
      <c r="T281" s="195"/>
      <c r="AT281" s="196" t="s">
        <v>132</v>
      </c>
      <c r="AU281" s="196" t="s">
        <v>81</v>
      </c>
      <c r="AV281" s="12" t="s">
        <v>81</v>
      </c>
      <c r="AW281" s="12" t="s">
        <v>4</v>
      </c>
      <c r="AX281" s="12" t="s">
        <v>22</v>
      </c>
      <c r="AY281" s="196" t="s">
        <v>122</v>
      </c>
    </row>
    <row r="282" spans="2:65" s="1" customFormat="1" ht="22.5" customHeight="1">
      <c r="B282" s="164"/>
      <c r="C282" s="165" t="s">
        <v>490</v>
      </c>
      <c r="D282" s="165" t="s">
        <v>125</v>
      </c>
      <c r="E282" s="166" t="s">
        <v>491</v>
      </c>
      <c r="F282" s="167" t="s">
        <v>492</v>
      </c>
      <c r="G282" s="168" t="s">
        <v>208</v>
      </c>
      <c r="H282" s="169">
        <v>1.408</v>
      </c>
      <c r="I282" s="170"/>
      <c r="J282" s="171">
        <f>ROUND(I282*H282,2)</f>
        <v>0</v>
      </c>
      <c r="K282" s="167" t="s">
        <v>209</v>
      </c>
      <c r="L282" s="34"/>
      <c r="M282" s="172" t="s">
        <v>20</v>
      </c>
      <c r="N282" s="173" t="s">
        <v>44</v>
      </c>
      <c r="O282" s="35"/>
      <c r="P282" s="174">
        <f>O282*H282</f>
        <v>0</v>
      </c>
      <c r="Q282" s="174">
        <v>0</v>
      </c>
      <c r="R282" s="174">
        <f>Q282*H282</f>
        <v>0</v>
      </c>
      <c r="S282" s="174">
        <v>0</v>
      </c>
      <c r="T282" s="175">
        <f>S282*H282</f>
        <v>0</v>
      </c>
      <c r="AR282" s="17" t="s">
        <v>144</v>
      </c>
      <c r="AT282" s="17" t="s">
        <v>125</v>
      </c>
      <c r="AU282" s="17" t="s">
        <v>81</v>
      </c>
      <c r="AY282" s="17" t="s">
        <v>122</v>
      </c>
      <c r="BE282" s="176">
        <f>IF(N282="základní",J282,0)</f>
        <v>0</v>
      </c>
      <c r="BF282" s="176">
        <f>IF(N282="snížená",J282,0)</f>
        <v>0</v>
      </c>
      <c r="BG282" s="176">
        <f>IF(N282="zákl. přenesená",J282,0)</f>
        <v>0</v>
      </c>
      <c r="BH282" s="176">
        <f>IF(N282="sníž. přenesená",J282,0)</f>
        <v>0</v>
      </c>
      <c r="BI282" s="176">
        <f>IF(N282="nulová",J282,0)</f>
        <v>0</v>
      </c>
      <c r="BJ282" s="17" t="s">
        <v>22</v>
      </c>
      <c r="BK282" s="176">
        <f>ROUND(I282*H282,2)</f>
        <v>0</v>
      </c>
      <c r="BL282" s="17" t="s">
        <v>144</v>
      </c>
      <c r="BM282" s="17" t="s">
        <v>493</v>
      </c>
    </row>
    <row r="283" spans="2:47" s="1" customFormat="1" ht="40.5">
      <c r="B283" s="34"/>
      <c r="D283" s="177" t="s">
        <v>131</v>
      </c>
      <c r="F283" s="178" t="s">
        <v>494</v>
      </c>
      <c r="I283" s="138"/>
      <c r="L283" s="34"/>
      <c r="M283" s="63"/>
      <c r="N283" s="35"/>
      <c r="O283" s="35"/>
      <c r="P283" s="35"/>
      <c r="Q283" s="35"/>
      <c r="R283" s="35"/>
      <c r="S283" s="35"/>
      <c r="T283" s="64"/>
      <c r="AT283" s="17" t="s">
        <v>131</v>
      </c>
      <c r="AU283" s="17" t="s">
        <v>81</v>
      </c>
    </row>
    <row r="284" spans="2:47" s="1" customFormat="1" ht="121.5">
      <c r="B284" s="34"/>
      <c r="D284" s="177" t="s">
        <v>212</v>
      </c>
      <c r="F284" s="203" t="s">
        <v>495</v>
      </c>
      <c r="I284" s="138"/>
      <c r="L284" s="34"/>
      <c r="M284" s="63"/>
      <c r="N284" s="35"/>
      <c r="O284" s="35"/>
      <c r="P284" s="35"/>
      <c r="Q284" s="35"/>
      <c r="R284" s="35"/>
      <c r="S284" s="35"/>
      <c r="T284" s="64"/>
      <c r="AT284" s="17" t="s">
        <v>212</v>
      </c>
      <c r="AU284" s="17" t="s">
        <v>81</v>
      </c>
    </row>
    <row r="285" spans="2:51" s="11" customFormat="1" ht="13.5">
      <c r="B285" s="179"/>
      <c r="D285" s="177" t="s">
        <v>132</v>
      </c>
      <c r="E285" s="180" t="s">
        <v>20</v>
      </c>
      <c r="F285" s="181" t="s">
        <v>482</v>
      </c>
      <c r="H285" s="182" t="s">
        <v>20</v>
      </c>
      <c r="I285" s="183"/>
      <c r="L285" s="179"/>
      <c r="M285" s="184"/>
      <c r="N285" s="185"/>
      <c r="O285" s="185"/>
      <c r="P285" s="185"/>
      <c r="Q285" s="185"/>
      <c r="R285" s="185"/>
      <c r="S285" s="185"/>
      <c r="T285" s="186"/>
      <c r="AT285" s="182" t="s">
        <v>132</v>
      </c>
      <c r="AU285" s="182" t="s">
        <v>81</v>
      </c>
      <c r="AV285" s="11" t="s">
        <v>22</v>
      </c>
      <c r="AW285" s="11" t="s">
        <v>37</v>
      </c>
      <c r="AX285" s="11" t="s">
        <v>73</v>
      </c>
      <c r="AY285" s="182" t="s">
        <v>122</v>
      </c>
    </row>
    <row r="286" spans="2:51" s="12" customFormat="1" ht="13.5">
      <c r="B286" s="187"/>
      <c r="D286" s="188" t="s">
        <v>132</v>
      </c>
      <c r="E286" s="189" t="s">
        <v>20</v>
      </c>
      <c r="F286" s="190" t="s">
        <v>496</v>
      </c>
      <c r="H286" s="191">
        <v>1.408</v>
      </c>
      <c r="I286" s="192"/>
      <c r="L286" s="187"/>
      <c r="M286" s="193"/>
      <c r="N286" s="194"/>
      <c r="O286" s="194"/>
      <c r="P286" s="194"/>
      <c r="Q286" s="194"/>
      <c r="R286" s="194"/>
      <c r="S286" s="194"/>
      <c r="T286" s="195"/>
      <c r="AT286" s="196" t="s">
        <v>132</v>
      </c>
      <c r="AU286" s="196" t="s">
        <v>81</v>
      </c>
      <c r="AV286" s="12" t="s">
        <v>81</v>
      </c>
      <c r="AW286" s="12" t="s">
        <v>37</v>
      </c>
      <c r="AX286" s="12" t="s">
        <v>22</v>
      </c>
      <c r="AY286" s="196" t="s">
        <v>122</v>
      </c>
    </row>
    <row r="287" spans="2:65" s="1" customFormat="1" ht="22.5" customHeight="1">
      <c r="B287" s="164"/>
      <c r="C287" s="214" t="s">
        <v>497</v>
      </c>
      <c r="D287" s="214" t="s">
        <v>349</v>
      </c>
      <c r="E287" s="215" t="s">
        <v>498</v>
      </c>
      <c r="F287" s="216" t="s">
        <v>499</v>
      </c>
      <c r="G287" s="217" t="s">
        <v>445</v>
      </c>
      <c r="H287" s="218">
        <v>2.816</v>
      </c>
      <c r="I287" s="219"/>
      <c r="J287" s="220">
        <f>ROUND(I287*H287,2)</f>
        <v>0</v>
      </c>
      <c r="K287" s="216" t="s">
        <v>209</v>
      </c>
      <c r="L287" s="221"/>
      <c r="M287" s="222" t="s">
        <v>20</v>
      </c>
      <c r="N287" s="223" t="s">
        <v>44</v>
      </c>
      <c r="O287" s="35"/>
      <c r="P287" s="174">
        <f>O287*H287</f>
        <v>0</v>
      </c>
      <c r="Q287" s="174">
        <v>1</v>
      </c>
      <c r="R287" s="174">
        <f>Q287*H287</f>
        <v>2.816</v>
      </c>
      <c r="S287" s="174">
        <v>0</v>
      </c>
      <c r="T287" s="175">
        <f>S287*H287</f>
        <v>0</v>
      </c>
      <c r="AR287" s="17" t="s">
        <v>171</v>
      </c>
      <c r="AT287" s="17" t="s">
        <v>349</v>
      </c>
      <c r="AU287" s="17" t="s">
        <v>81</v>
      </c>
      <c r="AY287" s="17" t="s">
        <v>122</v>
      </c>
      <c r="BE287" s="176">
        <f>IF(N287="základní",J287,0)</f>
        <v>0</v>
      </c>
      <c r="BF287" s="176">
        <f>IF(N287="snížená",J287,0)</f>
        <v>0</v>
      </c>
      <c r="BG287" s="176">
        <f>IF(N287="zákl. přenesená",J287,0)</f>
        <v>0</v>
      </c>
      <c r="BH287" s="176">
        <f>IF(N287="sníž. přenesená",J287,0)</f>
        <v>0</v>
      </c>
      <c r="BI287" s="176">
        <f>IF(N287="nulová",J287,0)</f>
        <v>0</v>
      </c>
      <c r="BJ287" s="17" t="s">
        <v>22</v>
      </c>
      <c r="BK287" s="176">
        <f>ROUND(I287*H287,2)</f>
        <v>0</v>
      </c>
      <c r="BL287" s="17" t="s">
        <v>144</v>
      </c>
      <c r="BM287" s="17" t="s">
        <v>500</v>
      </c>
    </row>
    <row r="288" spans="2:47" s="1" customFormat="1" ht="27">
      <c r="B288" s="34"/>
      <c r="D288" s="177" t="s">
        <v>131</v>
      </c>
      <c r="F288" s="178" t="s">
        <v>501</v>
      </c>
      <c r="I288" s="138"/>
      <c r="L288" s="34"/>
      <c r="M288" s="63"/>
      <c r="N288" s="35"/>
      <c r="O288" s="35"/>
      <c r="P288" s="35"/>
      <c r="Q288" s="35"/>
      <c r="R288" s="35"/>
      <c r="S288" s="35"/>
      <c r="T288" s="64"/>
      <c r="AT288" s="17" t="s">
        <v>131</v>
      </c>
      <c r="AU288" s="17" t="s">
        <v>81</v>
      </c>
    </row>
    <row r="289" spans="2:51" s="12" customFormat="1" ht="13.5">
      <c r="B289" s="187"/>
      <c r="D289" s="188" t="s">
        <v>132</v>
      </c>
      <c r="F289" s="190" t="s">
        <v>502</v>
      </c>
      <c r="H289" s="191">
        <v>2.816</v>
      </c>
      <c r="I289" s="192"/>
      <c r="L289" s="187"/>
      <c r="M289" s="193"/>
      <c r="N289" s="194"/>
      <c r="O289" s="194"/>
      <c r="P289" s="194"/>
      <c r="Q289" s="194"/>
      <c r="R289" s="194"/>
      <c r="S289" s="194"/>
      <c r="T289" s="195"/>
      <c r="AT289" s="196" t="s">
        <v>132</v>
      </c>
      <c r="AU289" s="196" t="s">
        <v>81</v>
      </c>
      <c r="AV289" s="12" t="s">
        <v>81</v>
      </c>
      <c r="AW289" s="12" t="s">
        <v>4</v>
      </c>
      <c r="AX289" s="12" t="s">
        <v>22</v>
      </c>
      <c r="AY289" s="196" t="s">
        <v>122</v>
      </c>
    </row>
    <row r="290" spans="2:65" s="1" customFormat="1" ht="22.5" customHeight="1">
      <c r="B290" s="164"/>
      <c r="C290" s="165" t="s">
        <v>503</v>
      </c>
      <c r="D290" s="165" t="s">
        <v>125</v>
      </c>
      <c r="E290" s="166" t="s">
        <v>504</v>
      </c>
      <c r="F290" s="167" t="s">
        <v>505</v>
      </c>
      <c r="G290" s="168" t="s">
        <v>245</v>
      </c>
      <c r="H290" s="169">
        <v>294.5</v>
      </c>
      <c r="I290" s="170"/>
      <c r="J290" s="171">
        <f>ROUND(I290*H290,2)</f>
        <v>0</v>
      </c>
      <c r="K290" s="167" t="s">
        <v>209</v>
      </c>
      <c r="L290" s="34"/>
      <c r="M290" s="172" t="s">
        <v>20</v>
      </c>
      <c r="N290" s="173" t="s">
        <v>44</v>
      </c>
      <c r="O290" s="35"/>
      <c r="P290" s="174">
        <f>O290*H290</f>
        <v>0</v>
      </c>
      <c r="Q290" s="174">
        <v>0</v>
      </c>
      <c r="R290" s="174">
        <f>Q290*H290</f>
        <v>0</v>
      </c>
      <c r="S290" s="174">
        <v>0</v>
      </c>
      <c r="T290" s="175">
        <f>S290*H290</f>
        <v>0</v>
      </c>
      <c r="AR290" s="17" t="s">
        <v>144</v>
      </c>
      <c r="AT290" s="17" t="s">
        <v>125</v>
      </c>
      <c r="AU290" s="17" t="s">
        <v>81</v>
      </c>
      <c r="AY290" s="17" t="s">
        <v>122</v>
      </c>
      <c r="BE290" s="176">
        <f>IF(N290="základní",J290,0)</f>
        <v>0</v>
      </c>
      <c r="BF290" s="176">
        <f>IF(N290="snížená",J290,0)</f>
        <v>0</v>
      </c>
      <c r="BG290" s="176">
        <f>IF(N290="zákl. přenesená",J290,0)</f>
        <v>0</v>
      </c>
      <c r="BH290" s="176">
        <f>IF(N290="sníž. přenesená",J290,0)</f>
        <v>0</v>
      </c>
      <c r="BI290" s="176">
        <f>IF(N290="nulová",J290,0)</f>
        <v>0</v>
      </c>
      <c r="BJ290" s="17" t="s">
        <v>22</v>
      </c>
      <c r="BK290" s="176">
        <f>ROUND(I290*H290,2)</f>
        <v>0</v>
      </c>
      <c r="BL290" s="17" t="s">
        <v>144</v>
      </c>
      <c r="BM290" s="17" t="s">
        <v>506</v>
      </c>
    </row>
    <row r="291" spans="2:47" s="1" customFormat="1" ht="27">
      <c r="B291" s="34"/>
      <c r="D291" s="177" t="s">
        <v>131</v>
      </c>
      <c r="F291" s="178" t="s">
        <v>507</v>
      </c>
      <c r="I291" s="138"/>
      <c r="L291" s="34"/>
      <c r="M291" s="63"/>
      <c r="N291" s="35"/>
      <c r="O291" s="35"/>
      <c r="P291" s="35"/>
      <c r="Q291" s="35"/>
      <c r="R291" s="35"/>
      <c r="S291" s="35"/>
      <c r="T291" s="64"/>
      <c r="AT291" s="17" t="s">
        <v>131</v>
      </c>
      <c r="AU291" s="17" t="s">
        <v>81</v>
      </c>
    </row>
    <row r="292" spans="2:47" s="1" customFormat="1" ht="121.5">
      <c r="B292" s="34"/>
      <c r="D292" s="188" t="s">
        <v>212</v>
      </c>
      <c r="F292" s="204" t="s">
        <v>508</v>
      </c>
      <c r="I292" s="138"/>
      <c r="L292" s="34"/>
      <c r="M292" s="63"/>
      <c r="N292" s="35"/>
      <c r="O292" s="35"/>
      <c r="P292" s="35"/>
      <c r="Q292" s="35"/>
      <c r="R292" s="35"/>
      <c r="S292" s="35"/>
      <c r="T292" s="64"/>
      <c r="AT292" s="17" t="s">
        <v>212</v>
      </c>
      <c r="AU292" s="17" t="s">
        <v>81</v>
      </c>
    </row>
    <row r="293" spans="2:65" s="1" customFormat="1" ht="22.5" customHeight="1">
      <c r="B293" s="164"/>
      <c r="C293" s="214" t="s">
        <v>509</v>
      </c>
      <c r="D293" s="214" t="s">
        <v>349</v>
      </c>
      <c r="E293" s="215" t="s">
        <v>510</v>
      </c>
      <c r="F293" s="216" t="s">
        <v>511</v>
      </c>
      <c r="G293" s="217" t="s">
        <v>512</v>
      </c>
      <c r="H293" s="218">
        <v>4.418</v>
      </c>
      <c r="I293" s="219"/>
      <c r="J293" s="220">
        <f>ROUND(I293*H293,2)</f>
        <v>0</v>
      </c>
      <c r="K293" s="216" t="s">
        <v>209</v>
      </c>
      <c r="L293" s="221"/>
      <c r="M293" s="222" t="s">
        <v>20</v>
      </c>
      <c r="N293" s="223" t="s">
        <v>44</v>
      </c>
      <c r="O293" s="35"/>
      <c r="P293" s="174">
        <f>O293*H293</f>
        <v>0</v>
      </c>
      <c r="Q293" s="174">
        <v>0.001</v>
      </c>
      <c r="R293" s="174">
        <f>Q293*H293</f>
        <v>0.004418</v>
      </c>
      <c r="S293" s="174">
        <v>0</v>
      </c>
      <c r="T293" s="175">
        <f>S293*H293</f>
        <v>0</v>
      </c>
      <c r="AR293" s="17" t="s">
        <v>171</v>
      </c>
      <c r="AT293" s="17" t="s">
        <v>349</v>
      </c>
      <c r="AU293" s="17" t="s">
        <v>81</v>
      </c>
      <c r="AY293" s="17" t="s">
        <v>122</v>
      </c>
      <c r="BE293" s="176">
        <f>IF(N293="základní",J293,0)</f>
        <v>0</v>
      </c>
      <c r="BF293" s="176">
        <f>IF(N293="snížená",J293,0)</f>
        <v>0</v>
      </c>
      <c r="BG293" s="176">
        <f>IF(N293="zákl. přenesená",J293,0)</f>
        <v>0</v>
      </c>
      <c r="BH293" s="176">
        <f>IF(N293="sníž. přenesená",J293,0)</f>
        <v>0</v>
      </c>
      <c r="BI293" s="176">
        <f>IF(N293="nulová",J293,0)</f>
        <v>0</v>
      </c>
      <c r="BJ293" s="17" t="s">
        <v>22</v>
      </c>
      <c r="BK293" s="176">
        <f>ROUND(I293*H293,2)</f>
        <v>0</v>
      </c>
      <c r="BL293" s="17" t="s">
        <v>144</v>
      </c>
      <c r="BM293" s="17" t="s">
        <v>513</v>
      </c>
    </row>
    <row r="294" spans="2:47" s="1" customFormat="1" ht="13.5">
      <c r="B294" s="34"/>
      <c r="D294" s="177" t="s">
        <v>131</v>
      </c>
      <c r="F294" s="178" t="s">
        <v>514</v>
      </c>
      <c r="I294" s="138"/>
      <c r="L294" s="34"/>
      <c r="M294" s="63"/>
      <c r="N294" s="35"/>
      <c r="O294" s="35"/>
      <c r="P294" s="35"/>
      <c r="Q294" s="35"/>
      <c r="R294" s="35"/>
      <c r="S294" s="35"/>
      <c r="T294" s="64"/>
      <c r="AT294" s="17" t="s">
        <v>131</v>
      </c>
      <c r="AU294" s="17" t="s">
        <v>81</v>
      </c>
    </row>
    <row r="295" spans="2:51" s="12" customFormat="1" ht="13.5">
      <c r="B295" s="187"/>
      <c r="D295" s="188" t="s">
        <v>132</v>
      </c>
      <c r="F295" s="190" t="s">
        <v>515</v>
      </c>
      <c r="H295" s="191">
        <v>4.418</v>
      </c>
      <c r="I295" s="192"/>
      <c r="L295" s="187"/>
      <c r="M295" s="193"/>
      <c r="N295" s="194"/>
      <c r="O295" s="194"/>
      <c r="P295" s="194"/>
      <c r="Q295" s="194"/>
      <c r="R295" s="194"/>
      <c r="S295" s="194"/>
      <c r="T295" s="195"/>
      <c r="AT295" s="196" t="s">
        <v>132</v>
      </c>
      <c r="AU295" s="196" t="s">
        <v>81</v>
      </c>
      <c r="AV295" s="12" t="s">
        <v>81</v>
      </c>
      <c r="AW295" s="12" t="s">
        <v>4</v>
      </c>
      <c r="AX295" s="12" t="s">
        <v>22</v>
      </c>
      <c r="AY295" s="196" t="s">
        <v>122</v>
      </c>
    </row>
    <row r="296" spans="2:65" s="1" customFormat="1" ht="22.5" customHeight="1">
      <c r="B296" s="164"/>
      <c r="C296" s="165" t="s">
        <v>516</v>
      </c>
      <c r="D296" s="165" t="s">
        <v>125</v>
      </c>
      <c r="E296" s="166" t="s">
        <v>517</v>
      </c>
      <c r="F296" s="167" t="s">
        <v>518</v>
      </c>
      <c r="G296" s="168" t="s">
        <v>245</v>
      </c>
      <c r="H296" s="169">
        <v>217.5</v>
      </c>
      <c r="I296" s="170"/>
      <c r="J296" s="171">
        <f>ROUND(I296*H296,2)</f>
        <v>0</v>
      </c>
      <c r="K296" s="167" t="s">
        <v>209</v>
      </c>
      <c r="L296" s="34"/>
      <c r="M296" s="172" t="s">
        <v>20</v>
      </c>
      <c r="N296" s="173" t="s">
        <v>44</v>
      </c>
      <c r="O296" s="35"/>
      <c r="P296" s="174">
        <f>O296*H296</f>
        <v>0</v>
      </c>
      <c r="Q296" s="174">
        <v>0</v>
      </c>
      <c r="R296" s="174">
        <f>Q296*H296</f>
        <v>0</v>
      </c>
      <c r="S296" s="174">
        <v>0</v>
      </c>
      <c r="T296" s="175">
        <f>S296*H296</f>
        <v>0</v>
      </c>
      <c r="AR296" s="17" t="s">
        <v>144</v>
      </c>
      <c r="AT296" s="17" t="s">
        <v>125</v>
      </c>
      <c r="AU296" s="17" t="s">
        <v>81</v>
      </c>
      <c r="AY296" s="17" t="s">
        <v>122</v>
      </c>
      <c r="BE296" s="176">
        <f>IF(N296="základní",J296,0)</f>
        <v>0</v>
      </c>
      <c r="BF296" s="176">
        <f>IF(N296="snížená",J296,0)</f>
        <v>0</v>
      </c>
      <c r="BG296" s="176">
        <f>IF(N296="zákl. přenesená",J296,0)</f>
        <v>0</v>
      </c>
      <c r="BH296" s="176">
        <f>IF(N296="sníž. přenesená",J296,0)</f>
        <v>0</v>
      </c>
      <c r="BI296" s="176">
        <f>IF(N296="nulová",J296,0)</f>
        <v>0</v>
      </c>
      <c r="BJ296" s="17" t="s">
        <v>22</v>
      </c>
      <c r="BK296" s="176">
        <f>ROUND(I296*H296,2)</f>
        <v>0</v>
      </c>
      <c r="BL296" s="17" t="s">
        <v>144</v>
      </c>
      <c r="BM296" s="17" t="s">
        <v>519</v>
      </c>
    </row>
    <row r="297" spans="2:47" s="1" customFormat="1" ht="27">
      <c r="B297" s="34"/>
      <c r="D297" s="177" t="s">
        <v>131</v>
      </c>
      <c r="F297" s="178" t="s">
        <v>520</v>
      </c>
      <c r="I297" s="138"/>
      <c r="L297" s="34"/>
      <c r="M297" s="63"/>
      <c r="N297" s="35"/>
      <c r="O297" s="35"/>
      <c r="P297" s="35"/>
      <c r="Q297" s="35"/>
      <c r="R297" s="35"/>
      <c r="S297" s="35"/>
      <c r="T297" s="64"/>
      <c r="AT297" s="17" t="s">
        <v>131</v>
      </c>
      <c r="AU297" s="17" t="s">
        <v>81</v>
      </c>
    </row>
    <row r="298" spans="2:47" s="1" customFormat="1" ht="121.5">
      <c r="B298" s="34"/>
      <c r="D298" s="177" t="s">
        <v>212</v>
      </c>
      <c r="F298" s="203" t="s">
        <v>521</v>
      </c>
      <c r="I298" s="138"/>
      <c r="L298" s="34"/>
      <c r="M298" s="63"/>
      <c r="N298" s="35"/>
      <c r="O298" s="35"/>
      <c r="P298" s="35"/>
      <c r="Q298" s="35"/>
      <c r="R298" s="35"/>
      <c r="S298" s="35"/>
      <c r="T298" s="64"/>
      <c r="AT298" s="17" t="s">
        <v>212</v>
      </c>
      <c r="AU298" s="17" t="s">
        <v>81</v>
      </c>
    </row>
    <row r="299" spans="2:51" s="11" customFormat="1" ht="13.5">
      <c r="B299" s="179"/>
      <c r="D299" s="177" t="s">
        <v>132</v>
      </c>
      <c r="E299" s="180" t="s">
        <v>20</v>
      </c>
      <c r="F299" s="181" t="s">
        <v>522</v>
      </c>
      <c r="H299" s="182" t="s">
        <v>20</v>
      </c>
      <c r="I299" s="183"/>
      <c r="L299" s="179"/>
      <c r="M299" s="184"/>
      <c r="N299" s="185"/>
      <c r="O299" s="185"/>
      <c r="P299" s="185"/>
      <c r="Q299" s="185"/>
      <c r="R299" s="185"/>
      <c r="S299" s="185"/>
      <c r="T299" s="186"/>
      <c r="AT299" s="182" t="s">
        <v>132</v>
      </c>
      <c r="AU299" s="182" t="s">
        <v>81</v>
      </c>
      <c r="AV299" s="11" t="s">
        <v>22</v>
      </c>
      <c r="AW299" s="11" t="s">
        <v>37</v>
      </c>
      <c r="AX299" s="11" t="s">
        <v>73</v>
      </c>
      <c r="AY299" s="182" t="s">
        <v>122</v>
      </c>
    </row>
    <row r="300" spans="2:51" s="12" customFormat="1" ht="13.5">
      <c r="B300" s="187"/>
      <c r="D300" s="188" t="s">
        <v>132</v>
      </c>
      <c r="E300" s="189" t="s">
        <v>20</v>
      </c>
      <c r="F300" s="190" t="s">
        <v>523</v>
      </c>
      <c r="H300" s="191">
        <v>217.5</v>
      </c>
      <c r="I300" s="192"/>
      <c r="L300" s="187"/>
      <c r="M300" s="193"/>
      <c r="N300" s="194"/>
      <c r="O300" s="194"/>
      <c r="P300" s="194"/>
      <c r="Q300" s="194"/>
      <c r="R300" s="194"/>
      <c r="S300" s="194"/>
      <c r="T300" s="195"/>
      <c r="AT300" s="196" t="s">
        <v>132</v>
      </c>
      <c r="AU300" s="196" t="s">
        <v>81</v>
      </c>
      <c r="AV300" s="12" t="s">
        <v>81</v>
      </c>
      <c r="AW300" s="12" t="s">
        <v>37</v>
      </c>
      <c r="AX300" s="12" t="s">
        <v>22</v>
      </c>
      <c r="AY300" s="196" t="s">
        <v>122</v>
      </c>
    </row>
    <row r="301" spans="2:65" s="1" customFormat="1" ht="22.5" customHeight="1">
      <c r="B301" s="164"/>
      <c r="C301" s="165" t="s">
        <v>524</v>
      </c>
      <c r="D301" s="165" t="s">
        <v>125</v>
      </c>
      <c r="E301" s="166" t="s">
        <v>525</v>
      </c>
      <c r="F301" s="167" t="s">
        <v>526</v>
      </c>
      <c r="G301" s="168" t="s">
        <v>245</v>
      </c>
      <c r="H301" s="169">
        <v>77</v>
      </c>
      <c r="I301" s="170"/>
      <c r="J301" s="171">
        <f>ROUND(I301*H301,2)</f>
        <v>0</v>
      </c>
      <c r="K301" s="167" t="s">
        <v>209</v>
      </c>
      <c r="L301" s="34"/>
      <c r="M301" s="172" t="s">
        <v>20</v>
      </c>
      <c r="N301" s="173" t="s">
        <v>44</v>
      </c>
      <c r="O301" s="35"/>
      <c r="P301" s="174">
        <f>O301*H301</f>
        <v>0</v>
      </c>
      <c r="Q301" s="174">
        <v>0</v>
      </c>
      <c r="R301" s="174">
        <f>Q301*H301</f>
        <v>0</v>
      </c>
      <c r="S301" s="174">
        <v>0</v>
      </c>
      <c r="T301" s="175">
        <f>S301*H301</f>
        <v>0</v>
      </c>
      <c r="AR301" s="17" t="s">
        <v>144</v>
      </c>
      <c r="AT301" s="17" t="s">
        <v>125</v>
      </c>
      <c r="AU301" s="17" t="s">
        <v>81</v>
      </c>
      <c r="AY301" s="17" t="s">
        <v>122</v>
      </c>
      <c r="BE301" s="176">
        <f>IF(N301="základní",J301,0)</f>
        <v>0</v>
      </c>
      <c r="BF301" s="176">
        <f>IF(N301="snížená",J301,0)</f>
        <v>0</v>
      </c>
      <c r="BG301" s="176">
        <f>IF(N301="zákl. přenesená",J301,0)</f>
        <v>0</v>
      </c>
      <c r="BH301" s="176">
        <f>IF(N301="sníž. přenesená",J301,0)</f>
        <v>0</v>
      </c>
      <c r="BI301" s="176">
        <f>IF(N301="nulová",J301,0)</f>
        <v>0</v>
      </c>
      <c r="BJ301" s="17" t="s">
        <v>22</v>
      </c>
      <c r="BK301" s="176">
        <f>ROUND(I301*H301,2)</f>
        <v>0</v>
      </c>
      <c r="BL301" s="17" t="s">
        <v>144</v>
      </c>
      <c r="BM301" s="17" t="s">
        <v>527</v>
      </c>
    </row>
    <row r="302" spans="2:47" s="1" customFormat="1" ht="27">
      <c r="B302" s="34"/>
      <c r="D302" s="177" t="s">
        <v>131</v>
      </c>
      <c r="F302" s="178" t="s">
        <v>528</v>
      </c>
      <c r="I302" s="138"/>
      <c r="L302" s="34"/>
      <c r="M302" s="63"/>
      <c r="N302" s="35"/>
      <c r="O302" s="35"/>
      <c r="P302" s="35"/>
      <c r="Q302" s="35"/>
      <c r="R302" s="35"/>
      <c r="S302" s="35"/>
      <c r="T302" s="64"/>
      <c r="AT302" s="17" t="s">
        <v>131</v>
      </c>
      <c r="AU302" s="17" t="s">
        <v>81</v>
      </c>
    </row>
    <row r="303" spans="2:47" s="1" customFormat="1" ht="121.5">
      <c r="B303" s="34"/>
      <c r="D303" s="177" t="s">
        <v>212</v>
      </c>
      <c r="F303" s="203" t="s">
        <v>521</v>
      </c>
      <c r="I303" s="138"/>
      <c r="L303" s="34"/>
      <c r="M303" s="63"/>
      <c r="N303" s="35"/>
      <c r="O303" s="35"/>
      <c r="P303" s="35"/>
      <c r="Q303" s="35"/>
      <c r="R303" s="35"/>
      <c r="S303" s="35"/>
      <c r="T303" s="64"/>
      <c r="AT303" s="17" t="s">
        <v>212</v>
      </c>
      <c r="AU303" s="17" t="s">
        <v>81</v>
      </c>
    </row>
    <row r="304" spans="2:51" s="11" customFormat="1" ht="13.5">
      <c r="B304" s="179"/>
      <c r="D304" s="177" t="s">
        <v>132</v>
      </c>
      <c r="E304" s="180" t="s">
        <v>20</v>
      </c>
      <c r="F304" s="181" t="s">
        <v>529</v>
      </c>
      <c r="H304" s="182" t="s">
        <v>20</v>
      </c>
      <c r="I304" s="183"/>
      <c r="L304" s="179"/>
      <c r="M304" s="184"/>
      <c r="N304" s="185"/>
      <c r="O304" s="185"/>
      <c r="P304" s="185"/>
      <c r="Q304" s="185"/>
      <c r="R304" s="185"/>
      <c r="S304" s="185"/>
      <c r="T304" s="186"/>
      <c r="AT304" s="182" t="s">
        <v>132</v>
      </c>
      <c r="AU304" s="182" t="s">
        <v>81</v>
      </c>
      <c r="AV304" s="11" t="s">
        <v>22</v>
      </c>
      <c r="AW304" s="11" t="s">
        <v>37</v>
      </c>
      <c r="AX304" s="11" t="s">
        <v>73</v>
      </c>
      <c r="AY304" s="182" t="s">
        <v>122</v>
      </c>
    </row>
    <row r="305" spans="2:51" s="12" customFormat="1" ht="13.5">
      <c r="B305" s="187"/>
      <c r="D305" s="177" t="s">
        <v>132</v>
      </c>
      <c r="E305" s="196" t="s">
        <v>20</v>
      </c>
      <c r="F305" s="197" t="s">
        <v>530</v>
      </c>
      <c r="H305" s="198">
        <v>40</v>
      </c>
      <c r="I305" s="192"/>
      <c r="L305" s="187"/>
      <c r="M305" s="193"/>
      <c r="N305" s="194"/>
      <c r="O305" s="194"/>
      <c r="P305" s="194"/>
      <c r="Q305" s="194"/>
      <c r="R305" s="194"/>
      <c r="S305" s="194"/>
      <c r="T305" s="195"/>
      <c r="AT305" s="196" t="s">
        <v>132</v>
      </c>
      <c r="AU305" s="196" t="s">
        <v>81</v>
      </c>
      <c r="AV305" s="12" t="s">
        <v>81</v>
      </c>
      <c r="AW305" s="12" t="s">
        <v>37</v>
      </c>
      <c r="AX305" s="12" t="s">
        <v>73</v>
      </c>
      <c r="AY305" s="196" t="s">
        <v>122</v>
      </c>
    </row>
    <row r="306" spans="2:51" s="11" customFormat="1" ht="13.5">
      <c r="B306" s="179"/>
      <c r="D306" s="177" t="s">
        <v>132</v>
      </c>
      <c r="E306" s="180" t="s">
        <v>20</v>
      </c>
      <c r="F306" s="181" t="s">
        <v>531</v>
      </c>
      <c r="H306" s="182" t="s">
        <v>20</v>
      </c>
      <c r="I306" s="183"/>
      <c r="L306" s="179"/>
      <c r="M306" s="184"/>
      <c r="N306" s="185"/>
      <c r="O306" s="185"/>
      <c r="P306" s="185"/>
      <c r="Q306" s="185"/>
      <c r="R306" s="185"/>
      <c r="S306" s="185"/>
      <c r="T306" s="186"/>
      <c r="AT306" s="182" t="s">
        <v>132</v>
      </c>
      <c r="AU306" s="182" t="s">
        <v>81</v>
      </c>
      <c r="AV306" s="11" t="s">
        <v>22</v>
      </c>
      <c r="AW306" s="11" t="s">
        <v>37</v>
      </c>
      <c r="AX306" s="11" t="s">
        <v>73</v>
      </c>
      <c r="AY306" s="182" t="s">
        <v>122</v>
      </c>
    </row>
    <row r="307" spans="2:51" s="12" customFormat="1" ht="13.5">
      <c r="B307" s="187"/>
      <c r="D307" s="177" t="s">
        <v>132</v>
      </c>
      <c r="E307" s="196" t="s">
        <v>20</v>
      </c>
      <c r="F307" s="197" t="s">
        <v>532</v>
      </c>
      <c r="H307" s="198">
        <v>37</v>
      </c>
      <c r="I307" s="192"/>
      <c r="L307" s="187"/>
      <c r="M307" s="193"/>
      <c r="N307" s="194"/>
      <c r="O307" s="194"/>
      <c r="P307" s="194"/>
      <c r="Q307" s="194"/>
      <c r="R307" s="194"/>
      <c r="S307" s="194"/>
      <c r="T307" s="195"/>
      <c r="AT307" s="196" t="s">
        <v>132</v>
      </c>
      <c r="AU307" s="196" t="s">
        <v>81</v>
      </c>
      <c r="AV307" s="12" t="s">
        <v>81</v>
      </c>
      <c r="AW307" s="12" t="s">
        <v>37</v>
      </c>
      <c r="AX307" s="12" t="s">
        <v>73</v>
      </c>
      <c r="AY307" s="196" t="s">
        <v>122</v>
      </c>
    </row>
    <row r="308" spans="2:51" s="13" customFormat="1" ht="13.5">
      <c r="B308" s="205"/>
      <c r="D308" s="188" t="s">
        <v>132</v>
      </c>
      <c r="E308" s="206" t="s">
        <v>20</v>
      </c>
      <c r="F308" s="207" t="s">
        <v>275</v>
      </c>
      <c r="H308" s="208">
        <v>77</v>
      </c>
      <c r="I308" s="209"/>
      <c r="L308" s="205"/>
      <c r="M308" s="210"/>
      <c r="N308" s="211"/>
      <c r="O308" s="211"/>
      <c r="P308" s="211"/>
      <c r="Q308" s="211"/>
      <c r="R308" s="211"/>
      <c r="S308" s="211"/>
      <c r="T308" s="212"/>
      <c r="AT308" s="213" t="s">
        <v>132</v>
      </c>
      <c r="AU308" s="213" t="s">
        <v>81</v>
      </c>
      <c r="AV308" s="13" t="s">
        <v>144</v>
      </c>
      <c r="AW308" s="13" t="s">
        <v>37</v>
      </c>
      <c r="AX308" s="13" t="s">
        <v>22</v>
      </c>
      <c r="AY308" s="213" t="s">
        <v>122</v>
      </c>
    </row>
    <row r="309" spans="2:65" s="1" customFormat="1" ht="22.5" customHeight="1">
      <c r="B309" s="164"/>
      <c r="C309" s="165" t="s">
        <v>533</v>
      </c>
      <c r="D309" s="165" t="s">
        <v>125</v>
      </c>
      <c r="E309" s="166" t="s">
        <v>534</v>
      </c>
      <c r="F309" s="167" t="s">
        <v>535</v>
      </c>
      <c r="G309" s="168" t="s">
        <v>245</v>
      </c>
      <c r="H309" s="169">
        <v>294.5</v>
      </c>
      <c r="I309" s="170"/>
      <c r="J309" s="171">
        <f>ROUND(I309*H309,2)</f>
        <v>0</v>
      </c>
      <c r="K309" s="167" t="s">
        <v>209</v>
      </c>
      <c r="L309" s="34"/>
      <c r="M309" s="172" t="s">
        <v>20</v>
      </c>
      <c r="N309" s="173" t="s">
        <v>44</v>
      </c>
      <c r="O309" s="35"/>
      <c r="P309" s="174">
        <f>O309*H309</f>
        <v>0</v>
      </c>
      <c r="Q309" s="174">
        <v>0</v>
      </c>
      <c r="R309" s="174">
        <f>Q309*H309</f>
        <v>0</v>
      </c>
      <c r="S309" s="174">
        <v>0</v>
      </c>
      <c r="T309" s="175">
        <f>S309*H309</f>
        <v>0</v>
      </c>
      <c r="AR309" s="17" t="s">
        <v>144</v>
      </c>
      <c r="AT309" s="17" t="s">
        <v>125</v>
      </c>
      <c r="AU309" s="17" t="s">
        <v>81</v>
      </c>
      <c r="AY309" s="17" t="s">
        <v>122</v>
      </c>
      <c r="BE309" s="176">
        <f>IF(N309="základní",J309,0)</f>
        <v>0</v>
      </c>
      <c r="BF309" s="176">
        <f>IF(N309="snížená",J309,0)</f>
        <v>0</v>
      </c>
      <c r="BG309" s="176">
        <f>IF(N309="zákl. přenesená",J309,0)</f>
        <v>0</v>
      </c>
      <c r="BH309" s="176">
        <f>IF(N309="sníž. přenesená",J309,0)</f>
        <v>0</v>
      </c>
      <c r="BI309" s="176">
        <f>IF(N309="nulová",J309,0)</f>
        <v>0</v>
      </c>
      <c r="BJ309" s="17" t="s">
        <v>22</v>
      </c>
      <c r="BK309" s="176">
        <f>ROUND(I309*H309,2)</f>
        <v>0</v>
      </c>
      <c r="BL309" s="17" t="s">
        <v>144</v>
      </c>
      <c r="BM309" s="17" t="s">
        <v>536</v>
      </c>
    </row>
    <row r="310" spans="2:47" s="1" customFormat="1" ht="27">
      <c r="B310" s="34"/>
      <c r="D310" s="177" t="s">
        <v>131</v>
      </c>
      <c r="F310" s="178" t="s">
        <v>537</v>
      </c>
      <c r="I310" s="138"/>
      <c r="L310" s="34"/>
      <c r="M310" s="63"/>
      <c r="N310" s="35"/>
      <c r="O310" s="35"/>
      <c r="P310" s="35"/>
      <c r="Q310" s="35"/>
      <c r="R310" s="35"/>
      <c r="S310" s="35"/>
      <c r="T310" s="64"/>
      <c r="AT310" s="17" t="s">
        <v>131</v>
      </c>
      <c r="AU310" s="17" t="s">
        <v>81</v>
      </c>
    </row>
    <row r="311" spans="2:47" s="1" customFormat="1" ht="121.5">
      <c r="B311" s="34"/>
      <c r="D311" s="177" t="s">
        <v>212</v>
      </c>
      <c r="F311" s="203" t="s">
        <v>538</v>
      </c>
      <c r="I311" s="138"/>
      <c r="L311" s="34"/>
      <c r="M311" s="63"/>
      <c r="N311" s="35"/>
      <c r="O311" s="35"/>
      <c r="P311" s="35"/>
      <c r="Q311" s="35"/>
      <c r="R311" s="35"/>
      <c r="S311" s="35"/>
      <c r="T311" s="64"/>
      <c r="AT311" s="17" t="s">
        <v>212</v>
      </c>
      <c r="AU311" s="17" t="s">
        <v>81</v>
      </c>
    </row>
    <row r="312" spans="2:51" s="11" customFormat="1" ht="13.5">
      <c r="B312" s="179"/>
      <c r="D312" s="177" t="s">
        <v>132</v>
      </c>
      <c r="E312" s="180" t="s">
        <v>20</v>
      </c>
      <c r="F312" s="181" t="s">
        <v>522</v>
      </c>
      <c r="H312" s="182" t="s">
        <v>20</v>
      </c>
      <c r="I312" s="183"/>
      <c r="L312" s="179"/>
      <c r="M312" s="184"/>
      <c r="N312" s="185"/>
      <c r="O312" s="185"/>
      <c r="P312" s="185"/>
      <c r="Q312" s="185"/>
      <c r="R312" s="185"/>
      <c r="S312" s="185"/>
      <c r="T312" s="186"/>
      <c r="AT312" s="182" t="s">
        <v>132</v>
      </c>
      <c r="AU312" s="182" t="s">
        <v>81</v>
      </c>
      <c r="AV312" s="11" t="s">
        <v>22</v>
      </c>
      <c r="AW312" s="11" t="s">
        <v>37</v>
      </c>
      <c r="AX312" s="11" t="s">
        <v>73</v>
      </c>
      <c r="AY312" s="182" t="s">
        <v>122</v>
      </c>
    </row>
    <row r="313" spans="2:51" s="12" customFormat="1" ht="13.5">
      <c r="B313" s="187"/>
      <c r="D313" s="177" t="s">
        <v>132</v>
      </c>
      <c r="E313" s="196" t="s">
        <v>20</v>
      </c>
      <c r="F313" s="197" t="s">
        <v>523</v>
      </c>
      <c r="H313" s="198">
        <v>217.5</v>
      </c>
      <c r="I313" s="192"/>
      <c r="L313" s="187"/>
      <c r="M313" s="193"/>
      <c r="N313" s="194"/>
      <c r="O313" s="194"/>
      <c r="P313" s="194"/>
      <c r="Q313" s="194"/>
      <c r="R313" s="194"/>
      <c r="S313" s="194"/>
      <c r="T313" s="195"/>
      <c r="AT313" s="196" t="s">
        <v>132</v>
      </c>
      <c r="AU313" s="196" t="s">
        <v>81</v>
      </c>
      <c r="AV313" s="12" t="s">
        <v>81</v>
      </c>
      <c r="AW313" s="12" t="s">
        <v>37</v>
      </c>
      <c r="AX313" s="12" t="s">
        <v>73</v>
      </c>
      <c r="AY313" s="196" t="s">
        <v>122</v>
      </c>
    </row>
    <row r="314" spans="2:51" s="11" customFormat="1" ht="13.5">
      <c r="B314" s="179"/>
      <c r="D314" s="177" t="s">
        <v>132</v>
      </c>
      <c r="E314" s="180" t="s">
        <v>20</v>
      </c>
      <c r="F314" s="181" t="s">
        <v>529</v>
      </c>
      <c r="H314" s="182" t="s">
        <v>20</v>
      </c>
      <c r="I314" s="183"/>
      <c r="L314" s="179"/>
      <c r="M314" s="184"/>
      <c r="N314" s="185"/>
      <c r="O314" s="185"/>
      <c r="P314" s="185"/>
      <c r="Q314" s="185"/>
      <c r="R314" s="185"/>
      <c r="S314" s="185"/>
      <c r="T314" s="186"/>
      <c r="AT314" s="182" t="s">
        <v>132</v>
      </c>
      <c r="AU314" s="182" t="s">
        <v>81</v>
      </c>
      <c r="AV314" s="11" t="s">
        <v>22</v>
      </c>
      <c r="AW314" s="11" t="s">
        <v>37</v>
      </c>
      <c r="AX314" s="11" t="s">
        <v>73</v>
      </c>
      <c r="AY314" s="182" t="s">
        <v>122</v>
      </c>
    </row>
    <row r="315" spans="2:51" s="12" customFormat="1" ht="13.5">
      <c r="B315" s="187"/>
      <c r="D315" s="177" t="s">
        <v>132</v>
      </c>
      <c r="E315" s="196" t="s">
        <v>20</v>
      </c>
      <c r="F315" s="197" t="s">
        <v>530</v>
      </c>
      <c r="H315" s="198">
        <v>40</v>
      </c>
      <c r="I315" s="192"/>
      <c r="L315" s="187"/>
      <c r="M315" s="193"/>
      <c r="N315" s="194"/>
      <c r="O315" s="194"/>
      <c r="P315" s="194"/>
      <c r="Q315" s="194"/>
      <c r="R315" s="194"/>
      <c r="S315" s="194"/>
      <c r="T315" s="195"/>
      <c r="AT315" s="196" t="s">
        <v>132</v>
      </c>
      <c r="AU315" s="196" t="s">
        <v>81</v>
      </c>
      <c r="AV315" s="12" t="s">
        <v>81</v>
      </c>
      <c r="AW315" s="12" t="s">
        <v>37</v>
      </c>
      <c r="AX315" s="12" t="s">
        <v>73</v>
      </c>
      <c r="AY315" s="196" t="s">
        <v>122</v>
      </c>
    </row>
    <row r="316" spans="2:51" s="11" customFormat="1" ht="13.5">
      <c r="B316" s="179"/>
      <c r="D316" s="177" t="s">
        <v>132</v>
      </c>
      <c r="E316" s="180" t="s">
        <v>20</v>
      </c>
      <c r="F316" s="181" t="s">
        <v>531</v>
      </c>
      <c r="H316" s="182" t="s">
        <v>20</v>
      </c>
      <c r="I316" s="183"/>
      <c r="L316" s="179"/>
      <c r="M316" s="184"/>
      <c r="N316" s="185"/>
      <c r="O316" s="185"/>
      <c r="P316" s="185"/>
      <c r="Q316" s="185"/>
      <c r="R316" s="185"/>
      <c r="S316" s="185"/>
      <c r="T316" s="186"/>
      <c r="AT316" s="182" t="s">
        <v>132</v>
      </c>
      <c r="AU316" s="182" t="s">
        <v>81</v>
      </c>
      <c r="AV316" s="11" t="s">
        <v>22</v>
      </c>
      <c r="AW316" s="11" t="s">
        <v>37</v>
      </c>
      <c r="AX316" s="11" t="s">
        <v>73</v>
      </c>
      <c r="AY316" s="182" t="s">
        <v>122</v>
      </c>
    </row>
    <row r="317" spans="2:51" s="12" customFormat="1" ht="13.5">
      <c r="B317" s="187"/>
      <c r="D317" s="177" t="s">
        <v>132</v>
      </c>
      <c r="E317" s="196" t="s">
        <v>20</v>
      </c>
      <c r="F317" s="197" t="s">
        <v>532</v>
      </c>
      <c r="H317" s="198">
        <v>37</v>
      </c>
      <c r="I317" s="192"/>
      <c r="L317" s="187"/>
      <c r="M317" s="193"/>
      <c r="N317" s="194"/>
      <c r="O317" s="194"/>
      <c r="P317" s="194"/>
      <c r="Q317" s="194"/>
      <c r="R317" s="194"/>
      <c r="S317" s="194"/>
      <c r="T317" s="195"/>
      <c r="AT317" s="196" t="s">
        <v>132</v>
      </c>
      <c r="AU317" s="196" t="s">
        <v>81</v>
      </c>
      <c r="AV317" s="12" t="s">
        <v>81</v>
      </c>
      <c r="AW317" s="12" t="s">
        <v>37</v>
      </c>
      <c r="AX317" s="12" t="s">
        <v>73</v>
      </c>
      <c r="AY317" s="196" t="s">
        <v>122</v>
      </c>
    </row>
    <row r="318" spans="2:51" s="13" customFormat="1" ht="13.5">
      <c r="B318" s="205"/>
      <c r="D318" s="188" t="s">
        <v>132</v>
      </c>
      <c r="E318" s="206" t="s">
        <v>20</v>
      </c>
      <c r="F318" s="207" t="s">
        <v>275</v>
      </c>
      <c r="H318" s="208">
        <v>294.5</v>
      </c>
      <c r="I318" s="209"/>
      <c r="L318" s="205"/>
      <c r="M318" s="210"/>
      <c r="N318" s="211"/>
      <c r="O318" s="211"/>
      <c r="P318" s="211"/>
      <c r="Q318" s="211"/>
      <c r="R318" s="211"/>
      <c r="S318" s="211"/>
      <c r="T318" s="212"/>
      <c r="AT318" s="213" t="s">
        <v>132</v>
      </c>
      <c r="AU318" s="213" t="s">
        <v>81</v>
      </c>
      <c r="AV318" s="13" t="s">
        <v>144</v>
      </c>
      <c r="AW318" s="13" t="s">
        <v>37</v>
      </c>
      <c r="AX318" s="13" t="s">
        <v>22</v>
      </c>
      <c r="AY318" s="213" t="s">
        <v>122</v>
      </c>
    </row>
    <row r="319" spans="2:65" s="1" customFormat="1" ht="22.5" customHeight="1">
      <c r="B319" s="164"/>
      <c r="C319" s="214" t="s">
        <v>539</v>
      </c>
      <c r="D319" s="214" t="s">
        <v>349</v>
      </c>
      <c r="E319" s="215" t="s">
        <v>540</v>
      </c>
      <c r="F319" s="216" t="s">
        <v>541</v>
      </c>
      <c r="G319" s="217" t="s">
        <v>208</v>
      </c>
      <c r="H319" s="218">
        <v>29.45</v>
      </c>
      <c r="I319" s="219"/>
      <c r="J319" s="220">
        <f>ROUND(I319*H319,2)</f>
        <v>0</v>
      </c>
      <c r="K319" s="216" t="s">
        <v>20</v>
      </c>
      <c r="L319" s="221"/>
      <c r="M319" s="222" t="s">
        <v>20</v>
      </c>
      <c r="N319" s="223" t="s">
        <v>44</v>
      </c>
      <c r="O319" s="35"/>
      <c r="P319" s="174">
        <f>O319*H319</f>
        <v>0</v>
      </c>
      <c r="Q319" s="174">
        <v>0</v>
      </c>
      <c r="R319" s="174">
        <f>Q319*H319</f>
        <v>0</v>
      </c>
      <c r="S319" s="174">
        <v>0</v>
      </c>
      <c r="T319" s="175">
        <f>S319*H319</f>
        <v>0</v>
      </c>
      <c r="AR319" s="17" t="s">
        <v>171</v>
      </c>
      <c r="AT319" s="17" t="s">
        <v>349</v>
      </c>
      <c r="AU319" s="17" t="s">
        <v>81</v>
      </c>
      <c r="AY319" s="17" t="s">
        <v>122</v>
      </c>
      <c r="BE319" s="176">
        <f>IF(N319="základní",J319,0)</f>
        <v>0</v>
      </c>
      <c r="BF319" s="176">
        <f>IF(N319="snížená",J319,0)</f>
        <v>0</v>
      </c>
      <c r="BG319" s="176">
        <f>IF(N319="zákl. přenesená",J319,0)</f>
        <v>0</v>
      </c>
      <c r="BH319" s="176">
        <f>IF(N319="sníž. přenesená",J319,0)</f>
        <v>0</v>
      </c>
      <c r="BI319" s="176">
        <f>IF(N319="nulová",J319,0)</f>
        <v>0</v>
      </c>
      <c r="BJ319" s="17" t="s">
        <v>22</v>
      </c>
      <c r="BK319" s="176">
        <f>ROUND(I319*H319,2)</f>
        <v>0</v>
      </c>
      <c r="BL319" s="17" t="s">
        <v>144</v>
      </c>
      <c r="BM319" s="17" t="s">
        <v>542</v>
      </c>
    </row>
    <row r="320" spans="2:47" s="1" customFormat="1" ht="13.5">
      <c r="B320" s="34"/>
      <c r="D320" s="177" t="s">
        <v>131</v>
      </c>
      <c r="F320" s="178" t="s">
        <v>541</v>
      </c>
      <c r="I320" s="138"/>
      <c r="L320" s="34"/>
      <c r="M320" s="63"/>
      <c r="N320" s="35"/>
      <c r="O320" s="35"/>
      <c r="P320" s="35"/>
      <c r="Q320" s="35"/>
      <c r="R320" s="35"/>
      <c r="S320" s="35"/>
      <c r="T320" s="64"/>
      <c r="AT320" s="17" t="s">
        <v>131</v>
      </c>
      <c r="AU320" s="17" t="s">
        <v>81</v>
      </c>
    </row>
    <row r="321" spans="2:51" s="12" customFormat="1" ht="13.5">
      <c r="B321" s="187"/>
      <c r="D321" s="177" t="s">
        <v>132</v>
      </c>
      <c r="F321" s="197" t="s">
        <v>543</v>
      </c>
      <c r="H321" s="198">
        <v>29.45</v>
      </c>
      <c r="I321" s="192"/>
      <c r="L321" s="187"/>
      <c r="M321" s="193"/>
      <c r="N321" s="194"/>
      <c r="O321" s="194"/>
      <c r="P321" s="194"/>
      <c r="Q321" s="194"/>
      <c r="R321" s="194"/>
      <c r="S321" s="194"/>
      <c r="T321" s="195"/>
      <c r="AT321" s="196" t="s">
        <v>132</v>
      </c>
      <c r="AU321" s="196" t="s">
        <v>81</v>
      </c>
      <c r="AV321" s="12" t="s">
        <v>81</v>
      </c>
      <c r="AW321" s="12" t="s">
        <v>4</v>
      </c>
      <c r="AX321" s="12" t="s">
        <v>22</v>
      </c>
      <c r="AY321" s="196" t="s">
        <v>122</v>
      </c>
    </row>
    <row r="322" spans="2:63" s="10" customFormat="1" ht="29.25" customHeight="1">
      <c r="B322" s="150"/>
      <c r="D322" s="161" t="s">
        <v>72</v>
      </c>
      <c r="E322" s="162" t="s">
        <v>81</v>
      </c>
      <c r="F322" s="162" t="s">
        <v>544</v>
      </c>
      <c r="I322" s="153"/>
      <c r="J322" s="163">
        <f>BK322</f>
        <v>0</v>
      </c>
      <c r="L322" s="150"/>
      <c r="M322" s="155"/>
      <c r="N322" s="156"/>
      <c r="O322" s="156"/>
      <c r="P322" s="157">
        <f>SUM(P323:P393)</f>
        <v>0</v>
      </c>
      <c r="Q322" s="156"/>
      <c r="R322" s="157">
        <f>SUM(R323:R393)</f>
        <v>37.7086547</v>
      </c>
      <c r="S322" s="156"/>
      <c r="T322" s="158">
        <f>SUM(T323:T393)</f>
        <v>0</v>
      </c>
      <c r="AR322" s="151" t="s">
        <v>22</v>
      </c>
      <c r="AT322" s="159" t="s">
        <v>72</v>
      </c>
      <c r="AU322" s="159" t="s">
        <v>22</v>
      </c>
      <c r="AY322" s="151" t="s">
        <v>122</v>
      </c>
      <c r="BK322" s="160">
        <f>SUM(BK323:BK393)</f>
        <v>0</v>
      </c>
    </row>
    <row r="323" spans="2:65" s="1" customFormat="1" ht="22.5" customHeight="1">
      <c r="B323" s="164"/>
      <c r="C323" s="165" t="s">
        <v>545</v>
      </c>
      <c r="D323" s="165" t="s">
        <v>125</v>
      </c>
      <c r="E323" s="166" t="s">
        <v>546</v>
      </c>
      <c r="F323" s="167" t="s">
        <v>547</v>
      </c>
      <c r="G323" s="168" t="s">
        <v>245</v>
      </c>
      <c r="H323" s="169">
        <v>2.16</v>
      </c>
      <c r="I323" s="170"/>
      <c r="J323" s="171">
        <f>ROUND(I323*H323,2)</f>
        <v>0</v>
      </c>
      <c r="K323" s="167" t="s">
        <v>209</v>
      </c>
      <c r="L323" s="34"/>
      <c r="M323" s="172" t="s">
        <v>20</v>
      </c>
      <c r="N323" s="173" t="s">
        <v>44</v>
      </c>
      <c r="O323" s="35"/>
      <c r="P323" s="174">
        <f>O323*H323</f>
        <v>0</v>
      </c>
      <c r="Q323" s="174">
        <v>0</v>
      </c>
      <c r="R323" s="174">
        <f>Q323*H323</f>
        <v>0</v>
      </c>
      <c r="S323" s="174">
        <v>0</v>
      </c>
      <c r="T323" s="175">
        <f>S323*H323</f>
        <v>0</v>
      </c>
      <c r="AR323" s="17" t="s">
        <v>144</v>
      </c>
      <c r="AT323" s="17" t="s">
        <v>125</v>
      </c>
      <c r="AU323" s="17" t="s">
        <v>81</v>
      </c>
      <c r="AY323" s="17" t="s">
        <v>122</v>
      </c>
      <c r="BE323" s="176">
        <f>IF(N323="základní",J323,0)</f>
        <v>0</v>
      </c>
      <c r="BF323" s="176">
        <f>IF(N323="snížená",J323,0)</f>
        <v>0</v>
      </c>
      <c r="BG323" s="176">
        <f>IF(N323="zákl. přenesená",J323,0)</f>
        <v>0</v>
      </c>
      <c r="BH323" s="176">
        <f>IF(N323="sníž. přenesená",J323,0)</f>
        <v>0</v>
      </c>
      <c r="BI323" s="176">
        <f>IF(N323="nulová",J323,0)</f>
        <v>0</v>
      </c>
      <c r="BJ323" s="17" t="s">
        <v>22</v>
      </c>
      <c r="BK323" s="176">
        <f>ROUND(I323*H323,2)</f>
        <v>0</v>
      </c>
      <c r="BL323" s="17" t="s">
        <v>144</v>
      </c>
      <c r="BM323" s="17" t="s">
        <v>548</v>
      </c>
    </row>
    <row r="324" spans="2:47" s="1" customFormat="1" ht="13.5">
      <c r="B324" s="34"/>
      <c r="D324" s="177" t="s">
        <v>131</v>
      </c>
      <c r="F324" s="178" t="s">
        <v>549</v>
      </c>
      <c r="I324" s="138"/>
      <c r="L324" s="34"/>
      <c r="M324" s="63"/>
      <c r="N324" s="35"/>
      <c r="O324" s="35"/>
      <c r="P324" s="35"/>
      <c r="Q324" s="35"/>
      <c r="R324" s="35"/>
      <c r="S324" s="35"/>
      <c r="T324" s="64"/>
      <c r="AT324" s="17" t="s">
        <v>131</v>
      </c>
      <c r="AU324" s="17" t="s">
        <v>81</v>
      </c>
    </row>
    <row r="325" spans="2:47" s="1" customFormat="1" ht="121.5">
      <c r="B325" s="34"/>
      <c r="D325" s="177" t="s">
        <v>212</v>
      </c>
      <c r="F325" s="203" t="s">
        <v>550</v>
      </c>
      <c r="I325" s="138"/>
      <c r="L325" s="34"/>
      <c r="M325" s="63"/>
      <c r="N325" s="35"/>
      <c r="O325" s="35"/>
      <c r="P325" s="35"/>
      <c r="Q325" s="35"/>
      <c r="R325" s="35"/>
      <c r="S325" s="35"/>
      <c r="T325" s="64"/>
      <c r="AT325" s="17" t="s">
        <v>212</v>
      </c>
      <c r="AU325" s="17" t="s">
        <v>81</v>
      </c>
    </row>
    <row r="326" spans="2:51" s="11" customFormat="1" ht="13.5">
      <c r="B326" s="179"/>
      <c r="D326" s="177" t="s">
        <v>132</v>
      </c>
      <c r="E326" s="180" t="s">
        <v>20</v>
      </c>
      <c r="F326" s="181" t="s">
        <v>306</v>
      </c>
      <c r="H326" s="182" t="s">
        <v>20</v>
      </c>
      <c r="I326" s="183"/>
      <c r="L326" s="179"/>
      <c r="M326" s="184"/>
      <c r="N326" s="185"/>
      <c r="O326" s="185"/>
      <c r="P326" s="185"/>
      <c r="Q326" s="185"/>
      <c r="R326" s="185"/>
      <c r="S326" s="185"/>
      <c r="T326" s="186"/>
      <c r="AT326" s="182" t="s">
        <v>132</v>
      </c>
      <c r="AU326" s="182" t="s">
        <v>81</v>
      </c>
      <c r="AV326" s="11" t="s">
        <v>22</v>
      </c>
      <c r="AW326" s="11" t="s">
        <v>37</v>
      </c>
      <c r="AX326" s="11" t="s">
        <v>73</v>
      </c>
      <c r="AY326" s="182" t="s">
        <v>122</v>
      </c>
    </row>
    <row r="327" spans="2:51" s="12" customFormat="1" ht="13.5">
      <c r="B327" s="187"/>
      <c r="D327" s="188" t="s">
        <v>132</v>
      </c>
      <c r="E327" s="189" t="s">
        <v>20</v>
      </c>
      <c r="F327" s="190" t="s">
        <v>551</v>
      </c>
      <c r="H327" s="191">
        <v>2.16</v>
      </c>
      <c r="I327" s="192"/>
      <c r="L327" s="187"/>
      <c r="M327" s="193"/>
      <c r="N327" s="194"/>
      <c r="O327" s="194"/>
      <c r="P327" s="194"/>
      <c r="Q327" s="194"/>
      <c r="R327" s="194"/>
      <c r="S327" s="194"/>
      <c r="T327" s="195"/>
      <c r="AT327" s="196" t="s">
        <v>132</v>
      </c>
      <c r="AU327" s="196" t="s">
        <v>81</v>
      </c>
      <c r="AV327" s="12" t="s">
        <v>81</v>
      </c>
      <c r="AW327" s="12" t="s">
        <v>37</v>
      </c>
      <c r="AX327" s="12" t="s">
        <v>22</v>
      </c>
      <c r="AY327" s="196" t="s">
        <v>122</v>
      </c>
    </row>
    <row r="328" spans="2:65" s="1" customFormat="1" ht="22.5" customHeight="1">
      <c r="B328" s="164"/>
      <c r="C328" s="214" t="s">
        <v>552</v>
      </c>
      <c r="D328" s="214" t="s">
        <v>349</v>
      </c>
      <c r="E328" s="215" t="s">
        <v>553</v>
      </c>
      <c r="F328" s="216" t="s">
        <v>554</v>
      </c>
      <c r="G328" s="217" t="s">
        <v>208</v>
      </c>
      <c r="H328" s="218">
        <v>2.592</v>
      </c>
      <c r="I328" s="219"/>
      <c r="J328" s="220">
        <f>ROUND(I328*H328,2)</f>
        <v>0</v>
      </c>
      <c r="K328" s="216" t="s">
        <v>209</v>
      </c>
      <c r="L328" s="221"/>
      <c r="M328" s="222" t="s">
        <v>20</v>
      </c>
      <c r="N328" s="223" t="s">
        <v>44</v>
      </c>
      <c r="O328" s="35"/>
      <c r="P328" s="174">
        <f>O328*H328</f>
        <v>0</v>
      </c>
      <c r="Q328" s="174">
        <v>2.234</v>
      </c>
      <c r="R328" s="174">
        <f>Q328*H328</f>
        <v>5.790528</v>
      </c>
      <c r="S328" s="174">
        <v>0</v>
      </c>
      <c r="T328" s="175">
        <f>S328*H328</f>
        <v>0</v>
      </c>
      <c r="AR328" s="17" t="s">
        <v>171</v>
      </c>
      <c r="AT328" s="17" t="s">
        <v>349</v>
      </c>
      <c r="AU328" s="17" t="s">
        <v>81</v>
      </c>
      <c r="AY328" s="17" t="s">
        <v>122</v>
      </c>
      <c r="BE328" s="176">
        <f>IF(N328="základní",J328,0)</f>
        <v>0</v>
      </c>
      <c r="BF328" s="176">
        <f>IF(N328="snížená",J328,0)</f>
        <v>0</v>
      </c>
      <c r="BG328" s="176">
        <f>IF(N328="zákl. přenesená",J328,0)</f>
        <v>0</v>
      </c>
      <c r="BH328" s="176">
        <f>IF(N328="sníž. přenesená",J328,0)</f>
        <v>0</v>
      </c>
      <c r="BI328" s="176">
        <f>IF(N328="nulová",J328,0)</f>
        <v>0</v>
      </c>
      <c r="BJ328" s="17" t="s">
        <v>22</v>
      </c>
      <c r="BK328" s="176">
        <f>ROUND(I328*H328,2)</f>
        <v>0</v>
      </c>
      <c r="BL328" s="17" t="s">
        <v>144</v>
      </c>
      <c r="BM328" s="17" t="s">
        <v>555</v>
      </c>
    </row>
    <row r="329" spans="2:47" s="1" customFormat="1" ht="27">
      <c r="B329" s="34"/>
      <c r="D329" s="177" t="s">
        <v>131</v>
      </c>
      <c r="F329" s="178" t="s">
        <v>556</v>
      </c>
      <c r="I329" s="138"/>
      <c r="L329" s="34"/>
      <c r="M329" s="63"/>
      <c r="N329" s="35"/>
      <c r="O329" s="35"/>
      <c r="P329" s="35"/>
      <c r="Q329" s="35"/>
      <c r="R329" s="35"/>
      <c r="S329" s="35"/>
      <c r="T329" s="64"/>
      <c r="AT329" s="17" t="s">
        <v>131</v>
      </c>
      <c r="AU329" s="17" t="s">
        <v>81</v>
      </c>
    </row>
    <row r="330" spans="2:51" s="12" customFormat="1" ht="13.5">
      <c r="B330" s="187"/>
      <c r="D330" s="188" t="s">
        <v>132</v>
      </c>
      <c r="F330" s="190" t="s">
        <v>557</v>
      </c>
      <c r="H330" s="191">
        <v>2.592</v>
      </c>
      <c r="I330" s="192"/>
      <c r="L330" s="187"/>
      <c r="M330" s="193"/>
      <c r="N330" s="194"/>
      <c r="O330" s="194"/>
      <c r="P330" s="194"/>
      <c r="Q330" s="194"/>
      <c r="R330" s="194"/>
      <c r="S330" s="194"/>
      <c r="T330" s="195"/>
      <c r="AT330" s="196" t="s">
        <v>132</v>
      </c>
      <c r="AU330" s="196" t="s">
        <v>81</v>
      </c>
      <c r="AV330" s="12" t="s">
        <v>81</v>
      </c>
      <c r="AW330" s="12" t="s">
        <v>4</v>
      </c>
      <c r="AX330" s="12" t="s">
        <v>22</v>
      </c>
      <c r="AY330" s="196" t="s">
        <v>122</v>
      </c>
    </row>
    <row r="331" spans="2:65" s="1" customFormat="1" ht="31.5" customHeight="1">
      <c r="B331" s="164"/>
      <c r="C331" s="165" t="s">
        <v>558</v>
      </c>
      <c r="D331" s="165" t="s">
        <v>125</v>
      </c>
      <c r="E331" s="166" t="s">
        <v>559</v>
      </c>
      <c r="F331" s="167" t="s">
        <v>560</v>
      </c>
      <c r="G331" s="168" t="s">
        <v>445</v>
      </c>
      <c r="H331" s="169">
        <v>0.006</v>
      </c>
      <c r="I331" s="170"/>
      <c r="J331" s="171">
        <f>ROUND(I331*H331,2)</f>
        <v>0</v>
      </c>
      <c r="K331" s="167" t="s">
        <v>209</v>
      </c>
      <c r="L331" s="34"/>
      <c r="M331" s="172" t="s">
        <v>20</v>
      </c>
      <c r="N331" s="173" t="s">
        <v>44</v>
      </c>
      <c r="O331" s="35"/>
      <c r="P331" s="174">
        <f>O331*H331</f>
        <v>0</v>
      </c>
      <c r="Q331" s="174">
        <v>1.06805</v>
      </c>
      <c r="R331" s="174">
        <f>Q331*H331</f>
        <v>0.0064083</v>
      </c>
      <c r="S331" s="174">
        <v>0</v>
      </c>
      <c r="T331" s="175">
        <f>S331*H331</f>
        <v>0</v>
      </c>
      <c r="AR331" s="17" t="s">
        <v>144</v>
      </c>
      <c r="AT331" s="17" t="s">
        <v>125</v>
      </c>
      <c r="AU331" s="17" t="s">
        <v>81</v>
      </c>
      <c r="AY331" s="17" t="s">
        <v>122</v>
      </c>
      <c r="BE331" s="176">
        <f>IF(N331="základní",J331,0)</f>
        <v>0</v>
      </c>
      <c r="BF331" s="176">
        <f>IF(N331="snížená",J331,0)</f>
        <v>0</v>
      </c>
      <c r="BG331" s="176">
        <f>IF(N331="zákl. přenesená",J331,0)</f>
        <v>0</v>
      </c>
      <c r="BH331" s="176">
        <f>IF(N331="sníž. přenesená",J331,0)</f>
        <v>0</v>
      </c>
      <c r="BI331" s="176">
        <f>IF(N331="nulová",J331,0)</f>
        <v>0</v>
      </c>
      <c r="BJ331" s="17" t="s">
        <v>22</v>
      </c>
      <c r="BK331" s="176">
        <f>ROUND(I331*H331,2)</f>
        <v>0</v>
      </c>
      <c r="BL331" s="17" t="s">
        <v>144</v>
      </c>
      <c r="BM331" s="17" t="s">
        <v>561</v>
      </c>
    </row>
    <row r="332" spans="2:47" s="1" customFormat="1" ht="27">
      <c r="B332" s="34"/>
      <c r="D332" s="177" t="s">
        <v>131</v>
      </c>
      <c r="F332" s="178" t="s">
        <v>562</v>
      </c>
      <c r="I332" s="138"/>
      <c r="L332" s="34"/>
      <c r="M332" s="63"/>
      <c r="N332" s="35"/>
      <c r="O332" s="35"/>
      <c r="P332" s="35"/>
      <c r="Q332" s="35"/>
      <c r="R332" s="35"/>
      <c r="S332" s="35"/>
      <c r="T332" s="64"/>
      <c r="AT332" s="17" t="s">
        <v>131</v>
      </c>
      <c r="AU332" s="17" t="s">
        <v>81</v>
      </c>
    </row>
    <row r="333" spans="2:47" s="1" customFormat="1" ht="67.5">
      <c r="B333" s="34"/>
      <c r="D333" s="177" t="s">
        <v>212</v>
      </c>
      <c r="F333" s="203" t="s">
        <v>563</v>
      </c>
      <c r="I333" s="138"/>
      <c r="L333" s="34"/>
      <c r="M333" s="63"/>
      <c r="N333" s="35"/>
      <c r="O333" s="35"/>
      <c r="P333" s="35"/>
      <c r="Q333" s="35"/>
      <c r="R333" s="35"/>
      <c r="S333" s="35"/>
      <c r="T333" s="64"/>
      <c r="AT333" s="17" t="s">
        <v>212</v>
      </c>
      <c r="AU333" s="17" t="s">
        <v>81</v>
      </c>
    </row>
    <row r="334" spans="2:51" s="11" customFormat="1" ht="13.5">
      <c r="B334" s="179"/>
      <c r="D334" s="177" t="s">
        <v>132</v>
      </c>
      <c r="E334" s="180" t="s">
        <v>20</v>
      </c>
      <c r="F334" s="181" t="s">
        <v>306</v>
      </c>
      <c r="H334" s="182" t="s">
        <v>20</v>
      </c>
      <c r="I334" s="183"/>
      <c r="L334" s="179"/>
      <c r="M334" s="184"/>
      <c r="N334" s="185"/>
      <c r="O334" s="185"/>
      <c r="P334" s="185"/>
      <c r="Q334" s="185"/>
      <c r="R334" s="185"/>
      <c r="S334" s="185"/>
      <c r="T334" s="186"/>
      <c r="AT334" s="182" t="s">
        <v>132</v>
      </c>
      <c r="AU334" s="182" t="s">
        <v>81</v>
      </c>
      <c r="AV334" s="11" t="s">
        <v>22</v>
      </c>
      <c r="AW334" s="11" t="s">
        <v>37</v>
      </c>
      <c r="AX334" s="11" t="s">
        <v>73</v>
      </c>
      <c r="AY334" s="182" t="s">
        <v>122</v>
      </c>
    </row>
    <row r="335" spans="2:51" s="11" customFormat="1" ht="13.5">
      <c r="B335" s="179"/>
      <c r="D335" s="177" t="s">
        <v>132</v>
      </c>
      <c r="E335" s="180" t="s">
        <v>20</v>
      </c>
      <c r="F335" s="181" t="s">
        <v>564</v>
      </c>
      <c r="H335" s="182" t="s">
        <v>20</v>
      </c>
      <c r="I335" s="183"/>
      <c r="L335" s="179"/>
      <c r="M335" s="184"/>
      <c r="N335" s="185"/>
      <c r="O335" s="185"/>
      <c r="P335" s="185"/>
      <c r="Q335" s="185"/>
      <c r="R335" s="185"/>
      <c r="S335" s="185"/>
      <c r="T335" s="186"/>
      <c r="AT335" s="182" t="s">
        <v>132</v>
      </c>
      <c r="AU335" s="182" t="s">
        <v>81</v>
      </c>
      <c r="AV335" s="11" t="s">
        <v>22</v>
      </c>
      <c r="AW335" s="11" t="s">
        <v>37</v>
      </c>
      <c r="AX335" s="11" t="s">
        <v>73</v>
      </c>
      <c r="AY335" s="182" t="s">
        <v>122</v>
      </c>
    </row>
    <row r="336" spans="2:51" s="12" customFormat="1" ht="13.5">
      <c r="B336" s="187"/>
      <c r="D336" s="188" t="s">
        <v>132</v>
      </c>
      <c r="E336" s="189" t="s">
        <v>20</v>
      </c>
      <c r="F336" s="190" t="s">
        <v>565</v>
      </c>
      <c r="H336" s="191">
        <v>0.006</v>
      </c>
      <c r="I336" s="192"/>
      <c r="L336" s="187"/>
      <c r="M336" s="193"/>
      <c r="N336" s="194"/>
      <c r="O336" s="194"/>
      <c r="P336" s="194"/>
      <c r="Q336" s="194"/>
      <c r="R336" s="194"/>
      <c r="S336" s="194"/>
      <c r="T336" s="195"/>
      <c r="AT336" s="196" t="s">
        <v>132</v>
      </c>
      <c r="AU336" s="196" t="s">
        <v>81</v>
      </c>
      <c r="AV336" s="12" t="s">
        <v>81</v>
      </c>
      <c r="AW336" s="12" t="s">
        <v>37</v>
      </c>
      <c r="AX336" s="12" t="s">
        <v>22</v>
      </c>
      <c r="AY336" s="196" t="s">
        <v>122</v>
      </c>
    </row>
    <row r="337" spans="2:65" s="1" customFormat="1" ht="31.5" customHeight="1">
      <c r="B337" s="164"/>
      <c r="C337" s="165" t="s">
        <v>566</v>
      </c>
      <c r="D337" s="165" t="s">
        <v>125</v>
      </c>
      <c r="E337" s="166" t="s">
        <v>567</v>
      </c>
      <c r="F337" s="167" t="s">
        <v>568</v>
      </c>
      <c r="G337" s="168" t="s">
        <v>245</v>
      </c>
      <c r="H337" s="169">
        <v>0.08</v>
      </c>
      <c r="I337" s="170"/>
      <c r="J337" s="171">
        <f>ROUND(I337*H337,2)</f>
        <v>0</v>
      </c>
      <c r="K337" s="167" t="s">
        <v>209</v>
      </c>
      <c r="L337" s="34"/>
      <c r="M337" s="172" t="s">
        <v>20</v>
      </c>
      <c r="N337" s="173" t="s">
        <v>44</v>
      </c>
      <c r="O337" s="35"/>
      <c r="P337" s="174">
        <f>O337*H337</f>
        <v>0</v>
      </c>
      <c r="Q337" s="174">
        <v>0.00955</v>
      </c>
      <c r="R337" s="174">
        <f>Q337*H337</f>
        <v>0.0007639999999999999</v>
      </c>
      <c r="S337" s="174">
        <v>0</v>
      </c>
      <c r="T337" s="175">
        <f>S337*H337</f>
        <v>0</v>
      </c>
      <c r="AR337" s="17" t="s">
        <v>144</v>
      </c>
      <c r="AT337" s="17" t="s">
        <v>125</v>
      </c>
      <c r="AU337" s="17" t="s">
        <v>81</v>
      </c>
      <c r="AY337" s="17" t="s">
        <v>122</v>
      </c>
      <c r="BE337" s="176">
        <f>IF(N337="základní",J337,0)</f>
        <v>0</v>
      </c>
      <c r="BF337" s="176">
        <f>IF(N337="snížená",J337,0)</f>
        <v>0</v>
      </c>
      <c r="BG337" s="176">
        <f>IF(N337="zákl. přenesená",J337,0)</f>
        <v>0</v>
      </c>
      <c r="BH337" s="176">
        <f>IF(N337="sníž. přenesená",J337,0)</f>
        <v>0</v>
      </c>
      <c r="BI337" s="176">
        <f>IF(N337="nulová",J337,0)</f>
        <v>0</v>
      </c>
      <c r="BJ337" s="17" t="s">
        <v>22</v>
      </c>
      <c r="BK337" s="176">
        <f>ROUND(I337*H337,2)</f>
        <v>0</v>
      </c>
      <c r="BL337" s="17" t="s">
        <v>144</v>
      </c>
      <c r="BM337" s="17" t="s">
        <v>569</v>
      </c>
    </row>
    <row r="338" spans="2:47" s="1" customFormat="1" ht="27">
      <c r="B338" s="34"/>
      <c r="D338" s="177" t="s">
        <v>131</v>
      </c>
      <c r="F338" s="178" t="s">
        <v>570</v>
      </c>
      <c r="I338" s="138"/>
      <c r="L338" s="34"/>
      <c r="M338" s="63"/>
      <c r="N338" s="35"/>
      <c r="O338" s="35"/>
      <c r="P338" s="35"/>
      <c r="Q338" s="35"/>
      <c r="R338" s="35"/>
      <c r="S338" s="35"/>
      <c r="T338" s="64"/>
      <c r="AT338" s="17" t="s">
        <v>131</v>
      </c>
      <c r="AU338" s="17" t="s">
        <v>81</v>
      </c>
    </row>
    <row r="339" spans="2:47" s="1" customFormat="1" ht="67.5">
      <c r="B339" s="34"/>
      <c r="D339" s="177" t="s">
        <v>212</v>
      </c>
      <c r="F339" s="203" t="s">
        <v>571</v>
      </c>
      <c r="I339" s="138"/>
      <c r="L339" s="34"/>
      <c r="M339" s="63"/>
      <c r="N339" s="35"/>
      <c r="O339" s="35"/>
      <c r="P339" s="35"/>
      <c r="Q339" s="35"/>
      <c r="R339" s="35"/>
      <c r="S339" s="35"/>
      <c r="T339" s="64"/>
      <c r="AT339" s="17" t="s">
        <v>212</v>
      </c>
      <c r="AU339" s="17" t="s">
        <v>81</v>
      </c>
    </row>
    <row r="340" spans="2:51" s="11" customFormat="1" ht="13.5">
      <c r="B340" s="179"/>
      <c r="D340" s="177" t="s">
        <v>132</v>
      </c>
      <c r="E340" s="180" t="s">
        <v>20</v>
      </c>
      <c r="F340" s="181" t="s">
        <v>306</v>
      </c>
      <c r="H340" s="182" t="s">
        <v>20</v>
      </c>
      <c r="I340" s="183"/>
      <c r="L340" s="179"/>
      <c r="M340" s="184"/>
      <c r="N340" s="185"/>
      <c r="O340" s="185"/>
      <c r="P340" s="185"/>
      <c r="Q340" s="185"/>
      <c r="R340" s="185"/>
      <c r="S340" s="185"/>
      <c r="T340" s="186"/>
      <c r="AT340" s="182" t="s">
        <v>132</v>
      </c>
      <c r="AU340" s="182" t="s">
        <v>81</v>
      </c>
      <c r="AV340" s="11" t="s">
        <v>22</v>
      </c>
      <c r="AW340" s="11" t="s">
        <v>37</v>
      </c>
      <c r="AX340" s="11" t="s">
        <v>73</v>
      </c>
      <c r="AY340" s="182" t="s">
        <v>122</v>
      </c>
    </row>
    <row r="341" spans="2:51" s="11" customFormat="1" ht="13.5">
      <c r="B341" s="179"/>
      <c r="D341" s="177" t="s">
        <v>132</v>
      </c>
      <c r="E341" s="180" t="s">
        <v>20</v>
      </c>
      <c r="F341" s="181" t="s">
        <v>572</v>
      </c>
      <c r="H341" s="182" t="s">
        <v>20</v>
      </c>
      <c r="I341" s="183"/>
      <c r="L341" s="179"/>
      <c r="M341" s="184"/>
      <c r="N341" s="185"/>
      <c r="O341" s="185"/>
      <c r="P341" s="185"/>
      <c r="Q341" s="185"/>
      <c r="R341" s="185"/>
      <c r="S341" s="185"/>
      <c r="T341" s="186"/>
      <c r="AT341" s="182" t="s">
        <v>132</v>
      </c>
      <c r="AU341" s="182" t="s">
        <v>81</v>
      </c>
      <c r="AV341" s="11" t="s">
        <v>22</v>
      </c>
      <c r="AW341" s="11" t="s">
        <v>37</v>
      </c>
      <c r="AX341" s="11" t="s">
        <v>73</v>
      </c>
      <c r="AY341" s="182" t="s">
        <v>122</v>
      </c>
    </row>
    <row r="342" spans="2:51" s="12" customFormat="1" ht="13.5">
      <c r="B342" s="187"/>
      <c r="D342" s="188" t="s">
        <v>132</v>
      </c>
      <c r="E342" s="189" t="s">
        <v>20</v>
      </c>
      <c r="F342" s="190" t="s">
        <v>573</v>
      </c>
      <c r="H342" s="191">
        <v>0.08</v>
      </c>
      <c r="I342" s="192"/>
      <c r="L342" s="187"/>
      <c r="M342" s="193"/>
      <c r="N342" s="194"/>
      <c r="O342" s="194"/>
      <c r="P342" s="194"/>
      <c r="Q342" s="194"/>
      <c r="R342" s="194"/>
      <c r="S342" s="194"/>
      <c r="T342" s="195"/>
      <c r="AT342" s="196" t="s">
        <v>132</v>
      </c>
      <c r="AU342" s="196" t="s">
        <v>81</v>
      </c>
      <c r="AV342" s="12" t="s">
        <v>81</v>
      </c>
      <c r="AW342" s="12" t="s">
        <v>37</v>
      </c>
      <c r="AX342" s="12" t="s">
        <v>22</v>
      </c>
      <c r="AY342" s="196" t="s">
        <v>122</v>
      </c>
    </row>
    <row r="343" spans="2:65" s="1" customFormat="1" ht="31.5" customHeight="1">
      <c r="B343" s="164"/>
      <c r="C343" s="165" t="s">
        <v>574</v>
      </c>
      <c r="D343" s="165" t="s">
        <v>125</v>
      </c>
      <c r="E343" s="166" t="s">
        <v>575</v>
      </c>
      <c r="F343" s="167" t="s">
        <v>576</v>
      </c>
      <c r="G343" s="168" t="s">
        <v>208</v>
      </c>
      <c r="H343" s="169">
        <v>22.4</v>
      </c>
      <c r="I343" s="170"/>
      <c r="J343" s="171">
        <f>ROUND(I343*H343,2)</f>
        <v>0</v>
      </c>
      <c r="K343" s="167" t="s">
        <v>209</v>
      </c>
      <c r="L343" s="34"/>
      <c r="M343" s="172" t="s">
        <v>20</v>
      </c>
      <c r="N343" s="173" t="s">
        <v>44</v>
      </c>
      <c r="O343" s="35"/>
      <c r="P343" s="174">
        <f>O343*H343</f>
        <v>0</v>
      </c>
      <c r="Q343" s="174">
        <v>0</v>
      </c>
      <c r="R343" s="174">
        <f>Q343*H343</f>
        <v>0</v>
      </c>
      <c r="S343" s="174">
        <v>0</v>
      </c>
      <c r="T343" s="175">
        <f>S343*H343</f>
        <v>0</v>
      </c>
      <c r="AR343" s="17" t="s">
        <v>144</v>
      </c>
      <c r="AT343" s="17" t="s">
        <v>125</v>
      </c>
      <c r="AU343" s="17" t="s">
        <v>81</v>
      </c>
      <c r="AY343" s="17" t="s">
        <v>122</v>
      </c>
      <c r="BE343" s="176">
        <f>IF(N343="základní",J343,0)</f>
        <v>0</v>
      </c>
      <c r="BF343" s="176">
        <f>IF(N343="snížená",J343,0)</f>
        <v>0</v>
      </c>
      <c r="BG343" s="176">
        <f>IF(N343="zákl. přenesená",J343,0)</f>
        <v>0</v>
      </c>
      <c r="BH343" s="176">
        <f>IF(N343="sníž. přenesená",J343,0)</f>
        <v>0</v>
      </c>
      <c r="BI343" s="176">
        <f>IF(N343="nulová",J343,0)</f>
        <v>0</v>
      </c>
      <c r="BJ343" s="17" t="s">
        <v>22</v>
      </c>
      <c r="BK343" s="176">
        <f>ROUND(I343*H343,2)</f>
        <v>0</v>
      </c>
      <c r="BL343" s="17" t="s">
        <v>144</v>
      </c>
      <c r="BM343" s="17" t="s">
        <v>577</v>
      </c>
    </row>
    <row r="344" spans="2:47" s="1" customFormat="1" ht="27">
      <c r="B344" s="34"/>
      <c r="D344" s="177" t="s">
        <v>131</v>
      </c>
      <c r="F344" s="178" t="s">
        <v>578</v>
      </c>
      <c r="I344" s="138"/>
      <c r="L344" s="34"/>
      <c r="M344" s="63"/>
      <c r="N344" s="35"/>
      <c r="O344" s="35"/>
      <c r="P344" s="35"/>
      <c r="Q344" s="35"/>
      <c r="R344" s="35"/>
      <c r="S344" s="35"/>
      <c r="T344" s="64"/>
      <c r="AT344" s="17" t="s">
        <v>131</v>
      </c>
      <c r="AU344" s="17" t="s">
        <v>81</v>
      </c>
    </row>
    <row r="345" spans="2:47" s="1" customFormat="1" ht="81">
      <c r="B345" s="34"/>
      <c r="D345" s="177" t="s">
        <v>212</v>
      </c>
      <c r="F345" s="203" t="s">
        <v>579</v>
      </c>
      <c r="I345" s="138"/>
      <c r="L345" s="34"/>
      <c r="M345" s="63"/>
      <c r="N345" s="35"/>
      <c r="O345" s="35"/>
      <c r="P345" s="35"/>
      <c r="Q345" s="35"/>
      <c r="R345" s="35"/>
      <c r="S345" s="35"/>
      <c r="T345" s="64"/>
      <c r="AT345" s="17" t="s">
        <v>212</v>
      </c>
      <c r="AU345" s="17" t="s">
        <v>81</v>
      </c>
    </row>
    <row r="346" spans="2:51" s="11" customFormat="1" ht="13.5">
      <c r="B346" s="179"/>
      <c r="D346" s="177" t="s">
        <v>132</v>
      </c>
      <c r="E346" s="180" t="s">
        <v>20</v>
      </c>
      <c r="F346" s="181" t="s">
        <v>580</v>
      </c>
      <c r="H346" s="182" t="s">
        <v>20</v>
      </c>
      <c r="I346" s="183"/>
      <c r="L346" s="179"/>
      <c r="M346" s="184"/>
      <c r="N346" s="185"/>
      <c r="O346" s="185"/>
      <c r="P346" s="185"/>
      <c r="Q346" s="185"/>
      <c r="R346" s="185"/>
      <c r="S346" s="185"/>
      <c r="T346" s="186"/>
      <c r="AT346" s="182" t="s">
        <v>132</v>
      </c>
      <c r="AU346" s="182" t="s">
        <v>81</v>
      </c>
      <c r="AV346" s="11" t="s">
        <v>22</v>
      </c>
      <c r="AW346" s="11" t="s">
        <v>37</v>
      </c>
      <c r="AX346" s="11" t="s">
        <v>73</v>
      </c>
      <c r="AY346" s="182" t="s">
        <v>122</v>
      </c>
    </row>
    <row r="347" spans="2:51" s="12" customFormat="1" ht="13.5">
      <c r="B347" s="187"/>
      <c r="D347" s="188" t="s">
        <v>132</v>
      </c>
      <c r="E347" s="189" t="s">
        <v>20</v>
      </c>
      <c r="F347" s="190" t="s">
        <v>581</v>
      </c>
      <c r="H347" s="191">
        <v>22.4</v>
      </c>
      <c r="I347" s="192"/>
      <c r="L347" s="187"/>
      <c r="M347" s="193"/>
      <c r="N347" s="194"/>
      <c r="O347" s="194"/>
      <c r="P347" s="194"/>
      <c r="Q347" s="194"/>
      <c r="R347" s="194"/>
      <c r="S347" s="194"/>
      <c r="T347" s="195"/>
      <c r="AT347" s="196" t="s">
        <v>132</v>
      </c>
      <c r="AU347" s="196" t="s">
        <v>81</v>
      </c>
      <c r="AV347" s="12" t="s">
        <v>81</v>
      </c>
      <c r="AW347" s="12" t="s">
        <v>37</v>
      </c>
      <c r="AX347" s="12" t="s">
        <v>22</v>
      </c>
      <c r="AY347" s="196" t="s">
        <v>122</v>
      </c>
    </row>
    <row r="348" spans="2:65" s="1" customFormat="1" ht="31.5" customHeight="1">
      <c r="B348" s="164"/>
      <c r="C348" s="165" t="s">
        <v>582</v>
      </c>
      <c r="D348" s="165" t="s">
        <v>125</v>
      </c>
      <c r="E348" s="166" t="s">
        <v>583</v>
      </c>
      <c r="F348" s="167" t="s">
        <v>584</v>
      </c>
      <c r="G348" s="168" t="s">
        <v>245</v>
      </c>
      <c r="H348" s="169">
        <v>201.6</v>
      </c>
      <c r="I348" s="170"/>
      <c r="J348" s="171">
        <f>ROUND(I348*H348,2)</f>
        <v>0</v>
      </c>
      <c r="K348" s="167" t="s">
        <v>209</v>
      </c>
      <c r="L348" s="34"/>
      <c r="M348" s="172" t="s">
        <v>20</v>
      </c>
      <c r="N348" s="173" t="s">
        <v>44</v>
      </c>
      <c r="O348" s="35"/>
      <c r="P348" s="174">
        <f>O348*H348</f>
        <v>0</v>
      </c>
      <c r="Q348" s="174">
        <v>0.00031</v>
      </c>
      <c r="R348" s="174">
        <f>Q348*H348</f>
        <v>0.062495999999999996</v>
      </c>
      <c r="S348" s="174">
        <v>0</v>
      </c>
      <c r="T348" s="175">
        <f>S348*H348</f>
        <v>0</v>
      </c>
      <c r="AR348" s="17" t="s">
        <v>144</v>
      </c>
      <c r="AT348" s="17" t="s">
        <v>125</v>
      </c>
      <c r="AU348" s="17" t="s">
        <v>81</v>
      </c>
      <c r="AY348" s="17" t="s">
        <v>122</v>
      </c>
      <c r="BE348" s="176">
        <f>IF(N348="základní",J348,0)</f>
        <v>0</v>
      </c>
      <c r="BF348" s="176">
        <f>IF(N348="snížená",J348,0)</f>
        <v>0</v>
      </c>
      <c r="BG348" s="176">
        <f>IF(N348="zákl. přenesená",J348,0)</f>
        <v>0</v>
      </c>
      <c r="BH348" s="176">
        <f>IF(N348="sníž. přenesená",J348,0)</f>
        <v>0</v>
      </c>
      <c r="BI348" s="176">
        <f>IF(N348="nulová",J348,0)</f>
        <v>0</v>
      </c>
      <c r="BJ348" s="17" t="s">
        <v>22</v>
      </c>
      <c r="BK348" s="176">
        <f>ROUND(I348*H348,2)</f>
        <v>0</v>
      </c>
      <c r="BL348" s="17" t="s">
        <v>144</v>
      </c>
      <c r="BM348" s="17" t="s">
        <v>585</v>
      </c>
    </row>
    <row r="349" spans="2:47" s="1" customFormat="1" ht="27">
      <c r="B349" s="34"/>
      <c r="D349" s="177" t="s">
        <v>131</v>
      </c>
      <c r="F349" s="178" t="s">
        <v>586</v>
      </c>
      <c r="I349" s="138"/>
      <c r="L349" s="34"/>
      <c r="M349" s="63"/>
      <c r="N349" s="35"/>
      <c r="O349" s="35"/>
      <c r="P349" s="35"/>
      <c r="Q349" s="35"/>
      <c r="R349" s="35"/>
      <c r="S349" s="35"/>
      <c r="T349" s="64"/>
      <c r="AT349" s="17" t="s">
        <v>131</v>
      </c>
      <c r="AU349" s="17" t="s">
        <v>81</v>
      </c>
    </row>
    <row r="350" spans="2:47" s="1" customFormat="1" ht="202.5">
      <c r="B350" s="34"/>
      <c r="D350" s="177" t="s">
        <v>212</v>
      </c>
      <c r="F350" s="203" t="s">
        <v>587</v>
      </c>
      <c r="I350" s="138"/>
      <c r="L350" s="34"/>
      <c r="M350" s="63"/>
      <c r="N350" s="35"/>
      <c r="O350" s="35"/>
      <c r="P350" s="35"/>
      <c r="Q350" s="35"/>
      <c r="R350" s="35"/>
      <c r="S350" s="35"/>
      <c r="T350" s="64"/>
      <c r="AT350" s="17" t="s">
        <v>212</v>
      </c>
      <c r="AU350" s="17" t="s">
        <v>81</v>
      </c>
    </row>
    <row r="351" spans="2:51" s="11" customFormat="1" ht="13.5">
      <c r="B351" s="179"/>
      <c r="D351" s="177" t="s">
        <v>132</v>
      </c>
      <c r="E351" s="180" t="s">
        <v>20</v>
      </c>
      <c r="F351" s="181" t="s">
        <v>580</v>
      </c>
      <c r="H351" s="182" t="s">
        <v>20</v>
      </c>
      <c r="I351" s="183"/>
      <c r="L351" s="179"/>
      <c r="M351" s="184"/>
      <c r="N351" s="185"/>
      <c r="O351" s="185"/>
      <c r="P351" s="185"/>
      <c r="Q351" s="185"/>
      <c r="R351" s="185"/>
      <c r="S351" s="185"/>
      <c r="T351" s="186"/>
      <c r="AT351" s="182" t="s">
        <v>132</v>
      </c>
      <c r="AU351" s="182" t="s">
        <v>81</v>
      </c>
      <c r="AV351" s="11" t="s">
        <v>22</v>
      </c>
      <c r="AW351" s="11" t="s">
        <v>37</v>
      </c>
      <c r="AX351" s="11" t="s">
        <v>73</v>
      </c>
      <c r="AY351" s="182" t="s">
        <v>122</v>
      </c>
    </row>
    <row r="352" spans="2:51" s="12" customFormat="1" ht="13.5">
      <c r="B352" s="187"/>
      <c r="D352" s="188" t="s">
        <v>132</v>
      </c>
      <c r="E352" s="189" t="s">
        <v>20</v>
      </c>
      <c r="F352" s="190" t="s">
        <v>588</v>
      </c>
      <c r="H352" s="191">
        <v>201.6</v>
      </c>
      <c r="I352" s="192"/>
      <c r="L352" s="187"/>
      <c r="M352" s="193"/>
      <c r="N352" s="194"/>
      <c r="O352" s="194"/>
      <c r="P352" s="194"/>
      <c r="Q352" s="194"/>
      <c r="R352" s="194"/>
      <c r="S352" s="194"/>
      <c r="T352" s="195"/>
      <c r="AT352" s="196" t="s">
        <v>132</v>
      </c>
      <c r="AU352" s="196" t="s">
        <v>81</v>
      </c>
      <c r="AV352" s="12" t="s">
        <v>81</v>
      </c>
      <c r="AW352" s="12" t="s">
        <v>37</v>
      </c>
      <c r="AX352" s="12" t="s">
        <v>22</v>
      </c>
      <c r="AY352" s="196" t="s">
        <v>122</v>
      </c>
    </row>
    <row r="353" spans="2:65" s="1" customFormat="1" ht="22.5" customHeight="1">
      <c r="B353" s="164"/>
      <c r="C353" s="214" t="s">
        <v>589</v>
      </c>
      <c r="D353" s="214" t="s">
        <v>349</v>
      </c>
      <c r="E353" s="215" t="s">
        <v>590</v>
      </c>
      <c r="F353" s="216" t="s">
        <v>591</v>
      </c>
      <c r="G353" s="217" t="s">
        <v>245</v>
      </c>
      <c r="H353" s="218">
        <v>241.92</v>
      </c>
      <c r="I353" s="219"/>
      <c r="J353" s="220">
        <f>ROUND(I353*H353,2)</f>
        <v>0</v>
      </c>
      <c r="K353" s="216" t="s">
        <v>209</v>
      </c>
      <c r="L353" s="221"/>
      <c r="M353" s="222" t="s">
        <v>20</v>
      </c>
      <c r="N353" s="223" t="s">
        <v>44</v>
      </c>
      <c r="O353" s="35"/>
      <c r="P353" s="174">
        <f>O353*H353</f>
        <v>0</v>
      </c>
      <c r="Q353" s="174">
        <v>0.0002</v>
      </c>
      <c r="R353" s="174">
        <f>Q353*H353</f>
        <v>0.048383999999999996</v>
      </c>
      <c r="S353" s="174">
        <v>0</v>
      </c>
      <c r="T353" s="175">
        <f>S353*H353</f>
        <v>0</v>
      </c>
      <c r="AR353" s="17" t="s">
        <v>171</v>
      </c>
      <c r="AT353" s="17" t="s">
        <v>349</v>
      </c>
      <c r="AU353" s="17" t="s">
        <v>81</v>
      </c>
      <c r="AY353" s="17" t="s">
        <v>122</v>
      </c>
      <c r="BE353" s="176">
        <f>IF(N353="základní",J353,0)</f>
        <v>0</v>
      </c>
      <c r="BF353" s="176">
        <f>IF(N353="snížená",J353,0)</f>
        <v>0</v>
      </c>
      <c r="BG353" s="176">
        <f>IF(N353="zákl. přenesená",J353,0)</f>
        <v>0</v>
      </c>
      <c r="BH353" s="176">
        <f>IF(N353="sníž. přenesená",J353,0)</f>
        <v>0</v>
      </c>
      <c r="BI353" s="176">
        <f>IF(N353="nulová",J353,0)</f>
        <v>0</v>
      </c>
      <c r="BJ353" s="17" t="s">
        <v>22</v>
      </c>
      <c r="BK353" s="176">
        <f>ROUND(I353*H353,2)</f>
        <v>0</v>
      </c>
      <c r="BL353" s="17" t="s">
        <v>144</v>
      </c>
      <c r="BM353" s="17" t="s">
        <v>592</v>
      </c>
    </row>
    <row r="354" spans="2:47" s="1" customFormat="1" ht="27">
      <c r="B354" s="34"/>
      <c r="D354" s="177" t="s">
        <v>131</v>
      </c>
      <c r="F354" s="178" t="s">
        <v>593</v>
      </c>
      <c r="I354" s="138"/>
      <c r="L354" s="34"/>
      <c r="M354" s="63"/>
      <c r="N354" s="35"/>
      <c r="O354" s="35"/>
      <c r="P354" s="35"/>
      <c r="Q354" s="35"/>
      <c r="R354" s="35"/>
      <c r="S354" s="35"/>
      <c r="T354" s="64"/>
      <c r="AT354" s="17" t="s">
        <v>131</v>
      </c>
      <c r="AU354" s="17" t="s">
        <v>81</v>
      </c>
    </row>
    <row r="355" spans="2:51" s="12" customFormat="1" ht="13.5">
      <c r="B355" s="187"/>
      <c r="D355" s="188" t="s">
        <v>132</v>
      </c>
      <c r="F355" s="190" t="s">
        <v>594</v>
      </c>
      <c r="H355" s="191">
        <v>241.92</v>
      </c>
      <c r="I355" s="192"/>
      <c r="L355" s="187"/>
      <c r="M355" s="193"/>
      <c r="N355" s="194"/>
      <c r="O355" s="194"/>
      <c r="P355" s="194"/>
      <c r="Q355" s="194"/>
      <c r="R355" s="194"/>
      <c r="S355" s="194"/>
      <c r="T355" s="195"/>
      <c r="AT355" s="196" t="s">
        <v>132</v>
      </c>
      <c r="AU355" s="196" t="s">
        <v>81</v>
      </c>
      <c r="AV355" s="12" t="s">
        <v>81</v>
      </c>
      <c r="AW355" s="12" t="s">
        <v>4</v>
      </c>
      <c r="AX355" s="12" t="s">
        <v>22</v>
      </c>
      <c r="AY355" s="196" t="s">
        <v>122</v>
      </c>
    </row>
    <row r="356" spans="2:65" s="1" customFormat="1" ht="31.5" customHeight="1">
      <c r="B356" s="164"/>
      <c r="C356" s="165" t="s">
        <v>595</v>
      </c>
      <c r="D356" s="165" t="s">
        <v>125</v>
      </c>
      <c r="E356" s="166" t="s">
        <v>596</v>
      </c>
      <c r="F356" s="167" t="s">
        <v>597</v>
      </c>
      <c r="G356" s="168" t="s">
        <v>352</v>
      </c>
      <c r="H356" s="169">
        <v>112</v>
      </c>
      <c r="I356" s="170"/>
      <c r="J356" s="171">
        <f>ROUND(I356*H356,2)</f>
        <v>0</v>
      </c>
      <c r="K356" s="167" t="s">
        <v>209</v>
      </c>
      <c r="L356" s="34"/>
      <c r="M356" s="172" t="s">
        <v>20</v>
      </c>
      <c r="N356" s="173" t="s">
        <v>44</v>
      </c>
      <c r="O356" s="35"/>
      <c r="P356" s="174">
        <f>O356*H356</f>
        <v>0</v>
      </c>
      <c r="Q356" s="174">
        <v>0.23058</v>
      </c>
      <c r="R356" s="174">
        <f>Q356*H356</f>
        <v>25.82496</v>
      </c>
      <c r="S356" s="174">
        <v>0</v>
      </c>
      <c r="T356" s="175">
        <f>S356*H356</f>
        <v>0</v>
      </c>
      <c r="AR356" s="17" t="s">
        <v>144</v>
      </c>
      <c r="AT356" s="17" t="s">
        <v>125</v>
      </c>
      <c r="AU356" s="17" t="s">
        <v>81</v>
      </c>
      <c r="AY356" s="17" t="s">
        <v>122</v>
      </c>
      <c r="BE356" s="176">
        <f>IF(N356="základní",J356,0)</f>
        <v>0</v>
      </c>
      <c r="BF356" s="176">
        <f>IF(N356="snížená",J356,0)</f>
        <v>0</v>
      </c>
      <c r="BG356" s="176">
        <f>IF(N356="zákl. přenesená",J356,0)</f>
        <v>0</v>
      </c>
      <c r="BH356" s="176">
        <f>IF(N356="sníž. přenesená",J356,0)</f>
        <v>0</v>
      </c>
      <c r="BI356" s="176">
        <f>IF(N356="nulová",J356,0)</f>
        <v>0</v>
      </c>
      <c r="BJ356" s="17" t="s">
        <v>22</v>
      </c>
      <c r="BK356" s="176">
        <f>ROUND(I356*H356,2)</f>
        <v>0</v>
      </c>
      <c r="BL356" s="17" t="s">
        <v>144</v>
      </c>
      <c r="BM356" s="17" t="s">
        <v>598</v>
      </c>
    </row>
    <row r="357" spans="2:47" s="1" customFormat="1" ht="40.5">
      <c r="B357" s="34"/>
      <c r="D357" s="177" t="s">
        <v>131</v>
      </c>
      <c r="F357" s="178" t="s">
        <v>599</v>
      </c>
      <c r="I357" s="138"/>
      <c r="L357" s="34"/>
      <c r="M357" s="63"/>
      <c r="N357" s="35"/>
      <c r="O357" s="35"/>
      <c r="P357" s="35"/>
      <c r="Q357" s="35"/>
      <c r="R357" s="35"/>
      <c r="S357" s="35"/>
      <c r="T357" s="64"/>
      <c r="AT357" s="17" t="s">
        <v>131</v>
      </c>
      <c r="AU357" s="17" t="s">
        <v>81</v>
      </c>
    </row>
    <row r="358" spans="2:51" s="11" customFormat="1" ht="13.5">
      <c r="B358" s="179"/>
      <c r="D358" s="177" t="s">
        <v>132</v>
      </c>
      <c r="E358" s="180" t="s">
        <v>20</v>
      </c>
      <c r="F358" s="181" t="s">
        <v>580</v>
      </c>
      <c r="H358" s="182" t="s">
        <v>20</v>
      </c>
      <c r="I358" s="183"/>
      <c r="L358" s="179"/>
      <c r="M358" s="184"/>
      <c r="N358" s="185"/>
      <c r="O358" s="185"/>
      <c r="P358" s="185"/>
      <c r="Q358" s="185"/>
      <c r="R358" s="185"/>
      <c r="S358" s="185"/>
      <c r="T358" s="186"/>
      <c r="AT358" s="182" t="s">
        <v>132</v>
      </c>
      <c r="AU358" s="182" t="s">
        <v>81</v>
      </c>
      <c r="AV358" s="11" t="s">
        <v>22</v>
      </c>
      <c r="AW358" s="11" t="s">
        <v>37</v>
      </c>
      <c r="AX358" s="11" t="s">
        <v>73</v>
      </c>
      <c r="AY358" s="182" t="s">
        <v>122</v>
      </c>
    </row>
    <row r="359" spans="2:51" s="12" customFormat="1" ht="13.5">
      <c r="B359" s="187"/>
      <c r="D359" s="188" t="s">
        <v>132</v>
      </c>
      <c r="E359" s="189" t="s">
        <v>20</v>
      </c>
      <c r="F359" s="190" t="s">
        <v>600</v>
      </c>
      <c r="H359" s="191">
        <v>112</v>
      </c>
      <c r="I359" s="192"/>
      <c r="L359" s="187"/>
      <c r="M359" s="193"/>
      <c r="N359" s="194"/>
      <c r="O359" s="194"/>
      <c r="P359" s="194"/>
      <c r="Q359" s="194"/>
      <c r="R359" s="194"/>
      <c r="S359" s="194"/>
      <c r="T359" s="195"/>
      <c r="AT359" s="196" t="s">
        <v>132</v>
      </c>
      <c r="AU359" s="196" t="s">
        <v>81</v>
      </c>
      <c r="AV359" s="12" t="s">
        <v>81</v>
      </c>
      <c r="AW359" s="12" t="s">
        <v>37</v>
      </c>
      <c r="AX359" s="12" t="s">
        <v>22</v>
      </c>
      <c r="AY359" s="196" t="s">
        <v>122</v>
      </c>
    </row>
    <row r="360" spans="2:65" s="1" customFormat="1" ht="22.5" customHeight="1">
      <c r="B360" s="164"/>
      <c r="C360" s="165" t="s">
        <v>601</v>
      </c>
      <c r="D360" s="165" t="s">
        <v>125</v>
      </c>
      <c r="E360" s="166" t="s">
        <v>602</v>
      </c>
      <c r="F360" s="167" t="s">
        <v>603</v>
      </c>
      <c r="G360" s="168" t="s">
        <v>352</v>
      </c>
      <c r="H360" s="169">
        <v>6</v>
      </c>
      <c r="I360" s="170"/>
      <c r="J360" s="171">
        <f>ROUND(I360*H360,2)</f>
        <v>0</v>
      </c>
      <c r="K360" s="167" t="s">
        <v>209</v>
      </c>
      <c r="L360" s="34"/>
      <c r="M360" s="172" t="s">
        <v>20</v>
      </c>
      <c r="N360" s="173" t="s">
        <v>44</v>
      </c>
      <c r="O360" s="35"/>
      <c r="P360" s="174">
        <f>O360*H360</f>
        <v>0</v>
      </c>
      <c r="Q360" s="174">
        <v>0.00092</v>
      </c>
      <c r="R360" s="174">
        <f>Q360*H360</f>
        <v>0.005520000000000001</v>
      </c>
      <c r="S360" s="174">
        <v>0</v>
      </c>
      <c r="T360" s="175">
        <f>S360*H360</f>
        <v>0</v>
      </c>
      <c r="AR360" s="17" t="s">
        <v>144</v>
      </c>
      <c r="AT360" s="17" t="s">
        <v>125</v>
      </c>
      <c r="AU360" s="17" t="s">
        <v>81</v>
      </c>
      <c r="AY360" s="17" t="s">
        <v>122</v>
      </c>
      <c r="BE360" s="176">
        <f>IF(N360="základní",J360,0)</f>
        <v>0</v>
      </c>
      <c r="BF360" s="176">
        <f>IF(N360="snížená",J360,0)</f>
        <v>0</v>
      </c>
      <c r="BG360" s="176">
        <f>IF(N360="zákl. přenesená",J360,0)</f>
        <v>0</v>
      </c>
      <c r="BH360" s="176">
        <f>IF(N360="sníž. přenesená",J360,0)</f>
        <v>0</v>
      </c>
      <c r="BI360" s="176">
        <f>IF(N360="nulová",J360,0)</f>
        <v>0</v>
      </c>
      <c r="BJ360" s="17" t="s">
        <v>22</v>
      </c>
      <c r="BK360" s="176">
        <f>ROUND(I360*H360,2)</f>
        <v>0</v>
      </c>
      <c r="BL360" s="17" t="s">
        <v>144</v>
      </c>
      <c r="BM360" s="17" t="s">
        <v>604</v>
      </c>
    </row>
    <row r="361" spans="2:47" s="1" customFormat="1" ht="13.5">
      <c r="B361" s="34"/>
      <c r="D361" s="177" t="s">
        <v>131</v>
      </c>
      <c r="F361" s="178" t="s">
        <v>605</v>
      </c>
      <c r="I361" s="138"/>
      <c r="L361" s="34"/>
      <c r="M361" s="63"/>
      <c r="N361" s="35"/>
      <c r="O361" s="35"/>
      <c r="P361" s="35"/>
      <c r="Q361" s="35"/>
      <c r="R361" s="35"/>
      <c r="S361" s="35"/>
      <c r="T361" s="64"/>
      <c r="AT361" s="17" t="s">
        <v>131</v>
      </c>
      <c r="AU361" s="17" t="s">
        <v>81</v>
      </c>
    </row>
    <row r="362" spans="2:47" s="1" customFormat="1" ht="108">
      <c r="B362" s="34"/>
      <c r="D362" s="177" t="s">
        <v>212</v>
      </c>
      <c r="F362" s="203" t="s">
        <v>606</v>
      </c>
      <c r="I362" s="138"/>
      <c r="L362" s="34"/>
      <c r="M362" s="63"/>
      <c r="N362" s="35"/>
      <c r="O362" s="35"/>
      <c r="P362" s="35"/>
      <c r="Q362" s="35"/>
      <c r="R362" s="35"/>
      <c r="S362" s="35"/>
      <c r="T362" s="64"/>
      <c r="AT362" s="17" t="s">
        <v>212</v>
      </c>
      <c r="AU362" s="17" t="s">
        <v>81</v>
      </c>
    </row>
    <row r="363" spans="2:51" s="11" customFormat="1" ht="13.5">
      <c r="B363" s="179"/>
      <c r="D363" s="177" t="s">
        <v>132</v>
      </c>
      <c r="E363" s="180" t="s">
        <v>20</v>
      </c>
      <c r="F363" s="181" t="s">
        <v>306</v>
      </c>
      <c r="H363" s="182" t="s">
        <v>20</v>
      </c>
      <c r="I363" s="183"/>
      <c r="L363" s="179"/>
      <c r="M363" s="184"/>
      <c r="N363" s="185"/>
      <c r="O363" s="185"/>
      <c r="P363" s="185"/>
      <c r="Q363" s="185"/>
      <c r="R363" s="185"/>
      <c r="S363" s="185"/>
      <c r="T363" s="186"/>
      <c r="AT363" s="182" t="s">
        <v>132</v>
      </c>
      <c r="AU363" s="182" t="s">
        <v>81</v>
      </c>
      <c r="AV363" s="11" t="s">
        <v>22</v>
      </c>
      <c r="AW363" s="11" t="s">
        <v>37</v>
      </c>
      <c r="AX363" s="11" t="s">
        <v>73</v>
      </c>
      <c r="AY363" s="182" t="s">
        <v>122</v>
      </c>
    </row>
    <row r="364" spans="2:51" s="12" customFormat="1" ht="13.5">
      <c r="B364" s="187"/>
      <c r="D364" s="188" t="s">
        <v>132</v>
      </c>
      <c r="E364" s="189" t="s">
        <v>20</v>
      </c>
      <c r="F364" s="190" t="s">
        <v>156</v>
      </c>
      <c r="H364" s="191">
        <v>6</v>
      </c>
      <c r="I364" s="192"/>
      <c r="L364" s="187"/>
      <c r="M364" s="193"/>
      <c r="N364" s="194"/>
      <c r="O364" s="194"/>
      <c r="P364" s="194"/>
      <c r="Q364" s="194"/>
      <c r="R364" s="194"/>
      <c r="S364" s="194"/>
      <c r="T364" s="195"/>
      <c r="AT364" s="196" t="s">
        <v>132</v>
      </c>
      <c r="AU364" s="196" t="s">
        <v>81</v>
      </c>
      <c r="AV364" s="12" t="s">
        <v>81</v>
      </c>
      <c r="AW364" s="12" t="s">
        <v>37</v>
      </c>
      <c r="AX364" s="12" t="s">
        <v>22</v>
      </c>
      <c r="AY364" s="196" t="s">
        <v>122</v>
      </c>
    </row>
    <row r="365" spans="2:65" s="1" customFormat="1" ht="22.5" customHeight="1">
      <c r="B365" s="164"/>
      <c r="C365" s="165" t="s">
        <v>607</v>
      </c>
      <c r="D365" s="165" t="s">
        <v>125</v>
      </c>
      <c r="E365" s="166" t="s">
        <v>608</v>
      </c>
      <c r="F365" s="167" t="s">
        <v>609</v>
      </c>
      <c r="G365" s="168" t="s">
        <v>352</v>
      </c>
      <c r="H365" s="169">
        <v>6</v>
      </c>
      <c r="I365" s="170"/>
      <c r="J365" s="171">
        <f>ROUND(I365*H365,2)</f>
        <v>0</v>
      </c>
      <c r="K365" s="167" t="s">
        <v>209</v>
      </c>
      <c r="L365" s="34"/>
      <c r="M365" s="172" t="s">
        <v>20</v>
      </c>
      <c r="N365" s="173" t="s">
        <v>44</v>
      </c>
      <c r="O365" s="35"/>
      <c r="P365" s="174">
        <f>O365*H365</f>
        <v>0</v>
      </c>
      <c r="Q365" s="174">
        <v>8E-05</v>
      </c>
      <c r="R365" s="174">
        <f>Q365*H365</f>
        <v>0.00048000000000000007</v>
      </c>
      <c r="S365" s="174">
        <v>0</v>
      </c>
      <c r="T365" s="175">
        <f>S365*H365</f>
        <v>0</v>
      </c>
      <c r="AR365" s="17" t="s">
        <v>144</v>
      </c>
      <c r="AT365" s="17" t="s">
        <v>125</v>
      </c>
      <c r="AU365" s="17" t="s">
        <v>81</v>
      </c>
      <c r="AY365" s="17" t="s">
        <v>122</v>
      </c>
      <c r="BE365" s="176">
        <f>IF(N365="základní",J365,0)</f>
        <v>0</v>
      </c>
      <c r="BF365" s="176">
        <f>IF(N365="snížená",J365,0)</f>
        <v>0</v>
      </c>
      <c r="BG365" s="176">
        <f>IF(N365="zákl. přenesená",J365,0)</f>
        <v>0</v>
      </c>
      <c r="BH365" s="176">
        <f>IF(N365="sníž. přenesená",J365,0)</f>
        <v>0</v>
      </c>
      <c r="BI365" s="176">
        <f>IF(N365="nulová",J365,0)</f>
        <v>0</v>
      </c>
      <c r="BJ365" s="17" t="s">
        <v>22</v>
      </c>
      <c r="BK365" s="176">
        <f>ROUND(I365*H365,2)</f>
        <v>0</v>
      </c>
      <c r="BL365" s="17" t="s">
        <v>144</v>
      </c>
      <c r="BM365" s="17" t="s">
        <v>610</v>
      </c>
    </row>
    <row r="366" spans="2:47" s="1" customFormat="1" ht="13.5">
      <c r="B366" s="34"/>
      <c r="D366" s="177" t="s">
        <v>131</v>
      </c>
      <c r="F366" s="178" t="s">
        <v>609</v>
      </c>
      <c r="I366" s="138"/>
      <c r="L366" s="34"/>
      <c r="M366" s="63"/>
      <c r="N366" s="35"/>
      <c r="O366" s="35"/>
      <c r="P366" s="35"/>
      <c r="Q366" s="35"/>
      <c r="R366" s="35"/>
      <c r="S366" s="35"/>
      <c r="T366" s="64"/>
      <c r="AT366" s="17" t="s">
        <v>131</v>
      </c>
      <c r="AU366" s="17" t="s">
        <v>81</v>
      </c>
    </row>
    <row r="367" spans="2:47" s="1" customFormat="1" ht="54">
      <c r="B367" s="34"/>
      <c r="D367" s="188" t="s">
        <v>212</v>
      </c>
      <c r="F367" s="204" t="s">
        <v>611</v>
      </c>
      <c r="I367" s="138"/>
      <c r="L367" s="34"/>
      <c r="M367" s="63"/>
      <c r="N367" s="35"/>
      <c r="O367" s="35"/>
      <c r="P367" s="35"/>
      <c r="Q367" s="35"/>
      <c r="R367" s="35"/>
      <c r="S367" s="35"/>
      <c r="T367" s="64"/>
      <c r="AT367" s="17" t="s">
        <v>212</v>
      </c>
      <c r="AU367" s="17" t="s">
        <v>81</v>
      </c>
    </row>
    <row r="368" spans="2:65" s="1" customFormat="1" ht="22.5" customHeight="1">
      <c r="B368" s="164"/>
      <c r="C368" s="165" t="s">
        <v>612</v>
      </c>
      <c r="D368" s="165" t="s">
        <v>125</v>
      </c>
      <c r="E368" s="166" t="s">
        <v>613</v>
      </c>
      <c r="F368" s="167" t="s">
        <v>614</v>
      </c>
      <c r="G368" s="168" t="s">
        <v>208</v>
      </c>
      <c r="H368" s="169">
        <v>1.125</v>
      </c>
      <c r="I368" s="170"/>
      <c r="J368" s="171">
        <f>ROUND(I368*H368,2)</f>
        <v>0</v>
      </c>
      <c r="K368" s="167" t="s">
        <v>209</v>
      </c>
      <c r="L368" s="34"/>
      <c r="M368" s="172" t="s">
        <v>20</v>
      </c>
      <c r="N368" s="173" t="s">
        <v>44</v>
      </c>
      <c r="O368" s="35"/>
      <c r="P368" s="174">
        <f>O368*H368</f>
        <v>0</v>
      </c>
      <c r="Q368" s="174">
        <v>2.16</v>
      </c>
      <c r="R368" s="174">
        <f>Q368*H368</f>
        <v>2.43</v>
      </c>
      <c r="S368" s="174">
        <v>0</v>
      </c>
      <c r="T368" s="175">
        <f>S368*H368</f>
        <v>0</v>
      </c>
      <c r="AR368" s="17" t="s">
        <v>144</v>
      </c>
      <c r="AT368" s="17" t="s">
        <v>125</v>
      </c>
      <c r="AU368" s="17" t="s">
        <v>81</v>
      </c>
      <c r="AY368" s="17" t="s">
        <v>122</v>
      </c>
      <c r="BE368" s="176">
        <f>IF(N368="základní",J368,0)</f>
        <v>0</v>
      </c>
      <c r="BF368" s="176">
        <f>IF(N368="snížená",J368,0)</f>
        <v>0</v>
      </c>
      <c r="BG368" s="176">
        <f>IF(N368="zákl. přenesená",J368,0)</f>
        <v>0</v>
      </c>
      <c r="BH368" s="176">
        <f>IF(N368="sníž. přenesená",J368,0)</f>
        <v>0</v>
      </c>
      <c r="BI368" s="176">
        <f>IF(N368="nulová",J368,0)</f>
        <v>0</v>
      </c>
      <c r="BJ368" s="17" t="s">
        <v>22</v>
      </c>
      <c r="BK368" s="176">
        <f>ROUND(I368*H368,2)</f>
        <v>0</v>
      </c>
      <c r="BL368" s="17" t="s">
        <v>144</v>
      </c>
      <c r="BM368" s="17" t="s">
        <v>615</v>
      </c>
    </row>
    <row r="369" spans="2:47" s="1" customFormat="1" ht="13.5">
      <c r="B369" s="34"/>
      <c r="D369" s="177" t="s">
        <v>131</v>
      </c>
      <c r="F369" s="178" t="s">
        <v>616</v>
      </c>
      <c r="I369" s="138"/>
      <c r="L369" s="34"/>
      <c r="M369" s="63"/>
      <c r="N369" s="35"/>
      <c r="O369" s="35"/>
      <c r="P369" s="35"/>
      <c r="Q369" s="35"/>
      <c r="R369" s="35"/>
      <c r="S369" s="35"/>
      <c r="T369" s="64"/>
      <c r="AT369" s="17" t="s">
        <v>131</v>
      </c>
      <c r="AU369" s="17" t="s">
        <v>81</v>
      </c>
    </row>
    <row r="370" spans="2:47" s="1" customFormat="1" ht="40.5">
      <c r="B370" s="34"/>
      <c r="D370" s="177" t="s">
        <v>212</v>
      </c>
      <c r="F370" s="203" t="s">
        <v>617</v>
      </c>
      <c r="I370" s="138"/>
      <c r="L370" s="34"/>
      <c r="M370" s="63"/>
      <c r="N370" s="35"/>
      <c r="O370" s="35"/>
      <c r="P370" s="35"/>
      <c r="Q370" s="35"/>
      <c r="R370" s="35"/>
      <c r="S370" s="35"/>
      <c r="T370" s="64"/>
      <c r="AT370" s="17" t="s">
        <v>212</v>
      </c>
      <c r="AU370" s="17" t="s">
        <v>81</v>
      </c>
    </row>
    <row r="371" spans="2:51" s="11" customFormat="1" ht="13.5">
      <c r="B371" s="179"/>
      <c r="D371" s="177" t="s">
        <v>132</v>
      </c>
      <c r="E371" s="180" t="s">
        <v>20</v>
      </c>
      <c r="F371" s="181" t="s">
        <v>618</v>
      </c>
      <c r="H371" s="182" t="s">
        <v>20</v>
      </c>
      <c r="I371" s="183"/>
      <c r="L371" s="179"/>
      <c r="M371" s="184"/>
      <c r="N371" s="185"/>
      <c r="O371" s="185"/>
      <c r="P371" s="185"/>
      <c r="Q371" s="185"/>
      <c r="R371" s="185"/>
      <c r="S371" s="185"/>
      <c r="T371" s="186"/>
      <c r="AT371" s="182" t="s">
        <v>132</v>
      </c>
      <c r="AU371" s="182" t="s">
        <v>81</v>
      </c>
      <c r="AV371" s="11" t="s">
        <v>22</v>
      </c>
      <c r="AW371" s="11" t="s">
        <v>37</v>
      </c>
      <c r="AX371" s="11" t="s">
        <v>73</v>
      </c>
      <c r="AY371" s="182" t="s">
        <v>122</v>
      </c>
    </row>
    <row r="372" spans="2:51" s="12" customFormat="1" ht="13.5">
      <c r="B372" s="187"/>
      <c r="D372" s="188" t="s">
        <v>132</v>
      </c>
      <c r="E372" s="189" t="s">
        <v>20</v>
      </c>
      <c r="F372" s="190" t="s">
        <v>619</v>
      </c>
      <c r="H372" s="191">
        <v>1.125</v>
      </c>
      <c r="I372" s="192"/>
      <c r="L372" s="187"/>
      <c r="M372" s="193"/>
      <c r="N372" s="194"/>
      <c r="O372" s="194"/>
      <c r="P372" s="194"/>
      <c r="Q372" s="194"/>
      <c r="R372" s="194"/>
      <c r="S372" s="194"/>
      <c r="T372" s="195"/>
      <c r="AT372" s="196" t="s">
        <v>132</v>
      </c>
      <c r="AU372" s="196" t="s">
        <v>81</v>
      </c>
      <c r="AV372" s="12" t="s">
        <v>81</v>
      </c>
      <c r="AW372" s="12" t="s">
        <v>37</v>
      </c>
      <c r="AX372" s="12" t="s">
        <v>22</v>
      </c>
      <c r="AY372" s="196" t="s">
        <v>122</v>
      </c>
    </row>
    <row r="373" spans="2:65" s="1" customFormat="1" ht="22.5" customHeight="1">
      <c r="B373" s="164"/>
      <c r="C373" s="165" t="s">
        <v>620</v>
      </c>
      <c r="D373" s="165" t="s">
        <v>125</v>
      </c>
      <c r="E373" s="166" t="s">
        <v>621</v>
      </c>
      <c r="F373" s="167" t="s">
        <v>622</v>
      </c>
      <c r="G373" s="168" t="s">
        <v>217</v>
      </c>
      <c r="H373" s="169">
        <v>24</v>
      </c>
      <c r="I373" s="170"/>
      <c r="J373" s="171">
        <f>ROUND(I373*H373,2)</f>
        <v>0</v>
      </c>
      <c r="K373" s="167" t="s">
        <v>209</v>
      </c>
      <c r="L373" s="34"/>
      <c r="M373" s="172" t="s">
        <v>20</v>
      </c>
      <c r="N373" s="173" t="s">
        <v>44</v>
      </c>
      <c r="O373" s="35"/>
      <c r="P373" s="174">
        <f>O373*H373</f>
        <v>0</v>
      </c>
      <c r="Q373" s="174">
        <v>7E-05</v>
      </c>
      <c r="R373" s="174">
        <f>Q373*H373</f>
        <v>0.0016799999999999999</v>
      </c>
      <c r="S373" s="174">
        <v>0</v>
      </c>
      <c r="T373" s="175">
        <f>S373*H373</f>
        <v>0</v>
      </c>
      <c r="AR373" s="17" t="s">
        <v>144</v>
      </c>
      <c r="AT373" s="17" t="s">
        <v>125</v>
      </c>
      <c r="AU373" s="17" t="s">
        <v>81</v>
      </c>
      <c r="AY373" s="17" t="s">
        <v>122</v>
      </c>
      <c r="BE373" s="176">
        <f>IF(N373="základní",J373,0)</f>
        <v>0</v>
      </c>
      <c r="BF373" s="176">
        <f>IF(N373="snížená",J373,0)</f>
        <v>0</v>
      </c>
      <c r="BG373" s="176">
        <f>IF(N373="zákl. přenesená",J373,0)</f>
        <v>0</v>
      </c>
      <c r="BH373" s="176">
        <f>IF(N373="sníž. přenesená",J373,0)</f>
        <v>0</v>
      </c>
      <c r="BI373" s="176">
        <f>IF(N373="nulová",J373,0)</f>
        <v>0</v>
      </c>
      <c r="BJ373" s="17" t="s">
        <v>22</v>
      </c>
      <c r="BK373" s="176">
        <f>ROUND(I373*H373,2)</f>
        <v>0</v>
      </c>
      <c r="BL373" s="17" t="s">
        <v>144</v>
      </c>
      <c r="BM373" s="17" t="s">
        <v>623</v>
      </c>
    </row>
    <row r="374" spans="2:47" s="1" customFormat="1" ht="27">
      <c r="B374" s="34"/>
      <c r="D374" s="177" t="s">
        <v>131</v>
      </c>
      <c r="F374" s="178" t="s">
        <v>624</v>
      </c>
      <c r="I374" s="138"/>
      <c r="L374" s="34"/>
      <c r="M374" s="63"/>
      <c r="N374" s="35"/>
      <c r="O374" s="35"/>
      <c r="P374" s="35"/>
      <c r="Q374" s="35"/>
      <c r="R374" s="35"/>
      <c r="S374" s="35"/>
      <c r="T374" s="64"/>
      <c r="AT374" s="17" t="s">
        <v>131</v>
      </c>
      <c r="AU374" s="17" t="s">
        <v>81</v>
      </c>
    </row>
    <row r="375" spans="2:47" s="1" customFormat="1" ht="175.5">
      <c r="B375" s="34"/>
      <c r="D375" s="177" t="s">
        <v>212</v>
      </c>
      <c r="F375" s="203" t="s">
        <v>625</v>
      </c>
      <c r="I375" s="138"/>
      <c r="L375" s="34"/>
      <c r="M375" s="63"/>
      <c r="N375" s="35"/>
      <c r="O375" s="35"/>
      <c r="P375" s="35"/>
      <c r="Q375" s="35"/>
      <c r="R375" s="35"/>
      <c r="S375" s="35"/>
      <c r="T375" s="64"/>
      <c r="AT375" s="17" t="s">
        <v>212</v>
      </c>
      <c r="AU375" s="17" t="s">
        <v>81</v>
      </c>
    </row>
    <row r="376" spans="2:51" s="11" customFormat="1" ht="13.5">
      <c r="B376" s="179"/>
      <c r="D376" s="177" t="s">
        <v>132</v>
      </c>
      <c r="E376" s="180" t="s">
        <v>20</v>
      </c>
      <c r="F376" s="181" t="s">
        <v>626</v>
      </c>
      <c r="H376" s="182" t="s">
        <v>20</v>
      </c>
      <c r="I376" s="183"/>
      <c r="L376" s="179"/>
      <c r="M376" s="184"/>
      <c r="N376" s="185"/>
      <c r="O376" s="185"/>
      <c r="P376" s="185"/>
      <c r="Q376" s="185"/>
      <c r="R376" s="185"/>
      <c r="S376" s="185"/>
      <c r="T376" s="186"/>
      <c r="AT376" s="182" t="s">
        <v>132</v>
      </c>
      <c r="AU376" s="182" t="s">
        <v>81</v>
      </c>
      <c r="AV376" s="11" t="s">
        <v>22</v>
      </c>
      <c r="AW376" s="11" t="s">
        <v>37</v>
      </c>
      <c r="AX376" s="11" t="s">
        <v>73</v>
      </c>
      <c r="AY376" s="182" t="s">
        <v>122</v>
      </c>
    </row>
    <row r="377" spans="2:51" s="12" customFormat="1" ht="13.5">
      <c r="B377" s="187"/>
      <c r="D377" s="188" t="s">
        <v>132</v>
      </c>
      <c r="E377" s="189" t="s">
        <v>20</v>
      </c>
      <c r="F377" s="190" t="s">
        <v>627</v>
      </c>
      <c r="H377" s="191">
        <v>24</v>
      </c>
      <c r="I377" s="192"/>
      <c r="L377" s="187"/>
      <c r="M377" s="193"/>
      <c r="N377" s="194"/>
      <c r="O377" s="194"/>
      <c r="P377" s="194"/>
      <c r="Q377" s="194"/>
      <c r="R377" s="194"/>
      <c r="S377" s="194"/>
      <c r="T377" s="195"/>
      <c r="AT377" s="196" t="s">
        <v>132</v>
      </c>
      <c r="AU377" s="196" t="s">
        <v>81</v>
      </c>
      <c r="AV377" s="12" t="s">
        <v>81</v>
      </c>
      <c r="AW377" s="12" t="s">
        <v>37</v>
      </c>
      <c r="AX377" s="12" t="s">
        <v>22</v>
      </c>
      <c r="AY377" s="196" t="s">
        <v>122</v>
      </c>
    </row>
    <row r="378" spans="2:65" s="1" customFormat="1" ht="22.5" customHeight="1">
      <c r="B378" s="164"/>
      <c r="C378" s="165" t="s">
        <v>628</v>
      </c>
      <c r="D378" s="165" t="s">
        <v>125</v>
      </c>
      <c r="E378" s="166" t="s">
        <v>629</v>
      </c>
      <c r="F378" s="167" t="s">
        <v>630</v>
      </c>
      <c r="G378" s="168" t="s">
        <v>208</v>
      </c>
      <c r="H378" s="169">
        <v>1.2</v>
      </c>
      <c r="I378" s="170"/>
      <c r="J378" s="171">
        <f>ROUND(I378*H378,2)</f>
        <v>0</v>
      </c>
      <c r="K378" s="167" t="s">
        <v>209</v>
      </c>
      <c r="L378" s="34"/>
      <c r="M378" s="172" t="s">
        <v>20</v>
      </c>
      <c r="N378" s="173" t="s">
        <v>44</v>
      </c>
      <c r="O378" s="35"/>
      <c r="P378" s="174">
        <f>O378*H378</f>
        <v>0</v>
      </c>
      <c r="Q378" s="174">
        <v>0</v>
      </c>
      <c r="R378" s="174">
        <f>Q378*H378</f>
        <v>0</v>
      </c>
      <c r="S378" s="174">
        <v>0</v>
      </c>
      <c r="T378" s="175">
        <f>S378*H378</f>
        <v>0</v>
      </c>
      <c r="AR378" s="17" t="s">
        <v>144</v>
      </c>
      <c r="AT378" s="17" t="s">
        <v>125</v>
      </c>
      <c r="AU378" s="17" t="s">
        <v>81</v>
      </c>
      <c r="AY378" s="17" t="s">
        <v>122</v>
      </c>
      <c r="BE378" s="176">
        <f>IF(N378="základní",J378,0)</f>
        <v>0</v>
      </c>
      <c r="BF378" s="176">
        <f>IF(N378="snížená",J378,0)</f>
        <v>0</v>
      </c>
      <c r="BG378" s="176">
        <f>IF(N378="zákl. přenesená",J378,0)</f>
        <v>0</v>
      </c>
      <c r="BH378" s="176">
        <f>IF(N378="sníž. přenesená",J378,0)</f>
        <v>0</v>
      </c>
      <c r="BI378" s="176">
        <f>IF(N378="nulová",J378,0)</f>
        <v>0</v>
      </c>
      <c r="BJ378" s="17" t="s">
        <v>22</v>
      </c>
      <c r="BK378" s="176">
        <f>ROUND(I378*H378,2)</f>
        <v>0</v>
      </c>
      <c r="BL378" s="17" t="s">
        <v>144</v>
      </c>
      <c r="BM378" s="17" t="s">
        <v>631</v>
      </c>
    </row>
    <row r="379" spans="2:47" s="1" customFormat="1" ht="27">
      <c r="B379" s="34"/>
      <c r="D379" s="177" t="s">
        <v>131</v>
      </c>
      <c r="F379" s="178" t="s">
        <v>632</v>
      </c>
      <c r="I379" s="138"/>
      <c r="L379" s="34"/>
      <c r="M379" s="63"/>
      <c r="N379" s="35"/>
      <c r="O379" s="35"/>
      <c r="P379" s="35"/>
      <c r="Q379" s="35"/>
      <c r="R379" s="35"/>
      <c r="S379" s="35"/>
      <c r="T379" s="64"/>
      <c r="AT379" s="17" t="s">
        <v>131</v>
      </c>
      <c r="AU379" s="17" t="s">
        <v>81</v>
      </c>
    </row>
    <row r="380" spans="2:47" s="1" customFormat="1" ht="108">
      <c r="B380" s="34"/>
      <c r="D380" s="177" t="s">
        <v>212</v>
      </c>
      <c r="F380" s="203" t="s">
        <v>633</v>
      </c>
      <c r="I380" s="138"/>
      <c r="L380" s="34"/>
      <c r="M380" s="63"/>
      <c r="N380" s="35"/>
      <c r="O380" s="35"/>
      <c r="P380" s="35"/>
      <c r="Q380" s="35"/>
      <c r="R380" s="35"/>
      <c r="S380" s="35"/>
      <c r="T380" s="64"/>
      <c r="AT380" s="17" t="s">
        <v>212</v>
      </c>
      <c r="AU380" s="17" t="s">
        <v>81</v>
      </c>
    </row>
    <row r="381" spans="2:51" s="11" customFormat="1" ht="13.5">
      <c r="B381" s="179"/>
      <c r="D381" s="177" t="s">
        <v>132</v>
      </c>
      <c r="E381" s="180" t="s">
        <v>20</v>
      </c>
      <c r="F381" s="181" t="s">
        <v>634</v>
      </c>
      <c r="H381" s="182" t="s">
        <v>20</v>
      </c>
      <c r="I381" s="183"/>
      <c r="L381" s="179"/>
      <c r="M381" s="184"/>
      <c r="N381" s="185"/>
      <c r="O381" s="185"/>
      <c r="P381" s="185"/>
      <c r="Q381" s="185"/>
      <c r="R381" s="185"/>
      <c r="S381" s="185"/>
      <c r="T381" s="186"/>
      <c r="AT381" s="182" t="s">
        <v>132</v>
      </c>
      <c r="AU381" s="182" t="s">
        <v>81</v>
      </c>
      <c r="AV381" s="11" t="s">
        <v>22</v>
      </c>
      <c r="AW381" s="11" t="s">
        <v>37</v>
      </c>
      <c r="AX381" s="11" t="s">
        <v>73</v>
      </c>
      <c r="AY381" s="182" t="s">
        <v>122</v>
      </c>
    </row>
    <row r="382" spans="2:51" s="12" customFormat="1" ht="13.5">
      <c r="B382" s="187"/>
      <c r="D382" s="188" t="s">
        <v>132</v>
      </c>
      <c r="E382" s="189" t="s">
        <v>20</v>
      </c>
      <c r="F382" s="190" t="s">
        <v>635</v>
      </c>
      <c r="H382" s="191">
        <v>1.2</v>
      </c>
      <c r="I382" s="192"/>
      <c r="L382" s="187"/>
      <c r="M382" s="193"/>
      <c r="N382" s="194"/>
      <c r="O382" s="194"/>
      <c r="P382" s="194"/>
      <c r="Q382" s="194"/>
      <c r="R382" s="194"/>
      <c r="S382" s="194"/>
      <c r="T382" s="195"/>
      <c r="AT382" s="196" t="s">
        <v>132</v>
      </c>
      <c r="AU382" s="196" t="s">
        <v>81</v>
      </c>
      <c r="AV382" s="12" t="s">
        <v>81</v>
      </c>
      <c r="AW382" s="12" t="s">
        <v>37</v>
      </c>
      <c r="AX382" s="12" t="s">
        <v>22</v>
      </c>
      <c r="AY382" s="196" t="s">
        <v>122</v>
      </c>
    </row>
    <row r="383" spans="2:65" s="1" customFormat="1" ht="22.5" customHeight="1">
      <c r="B383" s="164"/>
      <c r="C383" s="165" t="s">
        <v>636</v>
      </c>
      <c r="D383" s="165" t="s">
        <v>125</v>
      </c>
      <c r="E383" s="166" t="s">
        <v>637</v>
      </c>
      <c r="F383" s="167" t="s">
        <v>638</v>
      </c>
      <c r="G383" s="168" t="s">
        <v>208</v>
      </c>
      <c r="H383" s="169">
        <v>1.44</v>
      </c>
      <c r="I383" s="170"/>
      <c r="J383" s="171">
        <f>ROUND(I383*H383,2)</f>
        <v>0</v>
      </c>
      <c r="K383" s="167" t="s">
        <v>209</v>
      </c>
      <c r="L383" s="34"/>
      <c r="M383" s="172" t="s">
        <v>20</v>
      </c>
      <c r="N383" s="173" t="s">
        <v>44</v>
      </c>
      <c r="O383" s="35"/>
      <c r="P383" s="174">
        <f>O383*H383</f>
        <v>0</v>
      </c>
      <c r="Q383" s="174">
        <v>2.45329</v>
      </c>
      <c r="R383" s="174">
        <f>Q383*H383</f>
        <v>3.5327376</v>
      </c>
      <c r="S383" s="174">
        <v>0</v>
      </c>
      <c r="T383" s="175">
        <f>S383*H383</f>
        <v>0</v>
      </c>
      <c r="AR383" s="17" t="s">
        <v>144</v>
      </c>
      <c r="AT383" s="17" t="s">
        <v>125</v>
      </c>
      <c r="AU383" s="17" t="s">
        <v>81</v>
      </c>
      <c r="AY383" s="17" t="s">
        <v>122</v>
      </c>
      <c r="BE383" s="176">
        <f>IF(N383="základní",J383,0)</f>
        <v>0</v>
      </c>
      <c r="BF383" s="176">
        <f>IF(N383="snížená",J383,0)</f>
        <v>0</v>
      </c>
      <c r="BG383" s="176">
        <f>IF(N383="zákl. přenesená",J383,0)</f>
        <v>0</v>
      </c>
      <c r="BH383" s="176">
        <f>IF(N383="sníž. přenesená",J383,0)</f>
        <v>0</v>
      </c>
      <c r="BI383" s="176">
        <f>IF(N383="nulová",J383,0)</f>
        <v>0</v>
      </c>
      <c r="BJ383" s="17" t="s">
        <v>22</v>
      </c>
      <c r="BK383" s="176">
        <f>ROUND(I383*H383,2)</f>
        <v>0</v>
      </c>
      <c r="BL383" s="17" t="s">
        <v>144</v>
      </c>
      <c r="BM383" s="17" t="s">
        <v>639</v>
      </c>
    </row>
    <row r="384" spans="2:47" s="1" customFormat="1" ht="27">
      <c r="B384" s="34"/>
      <c r="D384" s="177" t="s">
        <v>131</v>
      </c>
      <c r="F384" s="178" t="s">
        <v>640</v>
      </c>
      <c r="I384" s="138"/>
      <c r="L384" s="34"/>
      <c r="M384" s="63"/>
      <c r="N384" s="35"/>
      <c r="O384" s="35"/>
      <c r="P384" s="35"/>
      <c r="Q384" s="35"/>
      <c r="R384" s="35"/>
      <c r="S384" s="35"/>
      <c r="T384" s="64"/>
      <c r="AT384" s="17" t="s">
        <v>131</v>
      </c>
      <c r="AU384" s="17" t="s">
        <v>81</v>
      </c>
    </row>
    <row r="385" spans="2:47" s="1" customFormat="1" ht="94.5">
      <c r="B385" s="34"/>
      <c r="D385" s="177" t="s">
        <v>212</v>
      </c>
      <c r="F385" s="203" t="s">
        <v>641</v>
      </c>
      <c r="I385" s="138"/>
      <c r="L385" s="34"/>
      <c r="M385" s="63"/>
      <c r="N385" s="35"/>
      <c r="O385" s="35"/>
      <c r="P385" s="35"/>
      <c r="Q385" s="35"/>
      <c r="R385" s="35"/>
      <c r="S385" s="35"/>
      <c r="T385" s="64"/>
      <c r="AT385" s="17" t="s">
        <v>212</v>
      </c>
      <c r="AU385" s="17" t="s">
        <v>81</v>
      </c>
    </row>
    <row r="386" spans="2:51" s="11" customFormat="1" ht="13.5">
      <c r="B386" s="179"/>
      <c r="D386" s="177" t="s">
        <v>132</v>
      </c>
      <c r="E386" s="180" t="s">
        <v>20</v>
      </c>
      <c r="F386" s="181" t="s">
        <v>642</v>
      </c>
      <c r="H386" s="182" t="s">
        <v>20</v>
      </c>
      <c r="I386" s="183"/>
      <c r="L386" s="179"/>
      <c r="M386" s="184"/>
      <c r="N386" s="185"/>
      <c r="O386" s="185"/>
      <c r="P386" s="185"/>
      <c r="Q386" s="185"/>
      <c r="R386" s="185"/>
      <c r="S386" s="185"/>
      <c r="T386" s="186"/>
      <c r="AT386" s="182" t="s">
        <v>132</v>
      </c>
      <c r="AU386" s="182" t="s">
        <v>81</v>
      </c>
      <c r="AV386" s="11" t="s">
        <v>22</v>
      </c>
      <c r="AW386" s="11" t="s">
        <v>37</v>
      </c>
      <c r="AX386" s="11" t="s">
        <v>73</v>
      </c>
      <c r="AY386" s="182" t="s">
        <v>122</v>
      </c>
    </row>
    <row r="387" spans="2:51" s="12" customFormat="1" ht="13.5">
      <c r="B387" s="187"/>
      <c r="D387" s="188" t="s">
        <v>132</v>
      </c>
      <c r="E387" s="189" t="s">
        <v>20</v>
      </c>
      <c r="F387" s="190" t="s">
        <v>643</v>
      </c>
      <c r="H387" s="191">
        <v>1.44</v>
      </c>
      <c r="I387" s="192"/>
      <c r="L387" s="187"/>
      <c r="M387" s="193"/>
      <c r="N387" s="194"/>
      <c r="O387" s="194"/>
      <c r="P387" s="194"/>
      <c r="Q387" s="194"/>
      <c r="R387" s="194"/>
      <c r="S387" s="194"/>
      <c r="T387" s="195"/>
      <c r="AT387" s="196" t="s">
        <v>132</v>
      </c>
      <c r="AU387" s="196" t="s">
        <v>81</v>
      </c>
      <c r="AV387" s="12" t="s">
        <v>81</v>
      </c>
      <c r="AW387" s="12" t="s">
        <v>37</v>
      </c>
      <c r="AX387" s="12" t="s">
        <v>22</v>
      </c>
      <c r="AY387" s="196" t="s">
        <v>122</v>
      </c>
    </row>
    <row r="388" spans="2:65" s="1" customFormat="1" ht="22.5" customHeight="1">
      <c r="B388" s="164"/>
      <c r="C388" s="165" t="s">
        <v>644</v>
      </c>
      <c r="D388" s="165" t="s">
        <v>125</v>
      </c>
      <c r="E388" s="166" t="s">
        <v>645</v>
      </c>
      <c r="F388" s="167" t="s">
        <v>646</v>
      </c>
      <c r="G388" s="168" t="s">
        <v>245</v>
      </c>
      <c r="H388" s="169">
        <v>4.56</v>
      </c>
      <c r="I388" s="170"/>
      <c r="J388" s="171">
        <f>ROUND(I388*H388,2)</f>
        <v>0</v>
      </c>
      <c r="K388" s="167" t="s">
        <v>209</v>
      </c>
      <c r="L388" s="34"/>
      <c r="M388" s="172" t="s">
        <v>20</v>
      </c>
      <c r="N388" s="173" t="s">
        <v>44</v>
      </c>
      <c r="O388" s="35"/>
      <c r="P388" s="174">
        <f>O388*H388</f>
        <v>0</v>
      </c>
      <c r="Q388" s="174">
        <v>0.00103</v>
      </c>
      <c r="R388" s="174">
        <f>Q388*H388</f>
        <v>0.0046968</v>
      </c>
      <c r="S388" s="174">
        <v>0</v>
      </c>
      <c r="T388" s="175">
        <f>S388*H388</f>
        <v>0</v>
      </c>
      <c r="AR388" s="17" t="s">
        <v>144</v>
      </c>
      <c r="AT388" s="17" t="s">
        <v>125</v>
      </c>
      <c r="AU388" s="17" t="s">
        <v>81</v>
      </c>
      <c r="AY388" s="17" t="s">
        <v>122</v>
      </c>
      <c r="BE388" s="176">
        <f>IF(N388="základní",J388,0)</f>
        <v>0</v>
      </c>
      <c r="BF388" s="176">
        <f>IF(N388="snížená",J388,0)</f>
        <v>0</v>
      </c>
      <c r="BG388" s="176">
        <f>IF(N388="zákl. přenesená",J388,0)</f>
        <v>0</v>
      </c>
      <c r="BH388" s="176">
        <f>IF(N388="sníž. přenesená",J388,0)</f>
        <v>0</v>
      </c>
      <c r="BI388" s="176">
        <f>IF(N388="nulová",J388,0)</f>
        <v>0</v>
      </c>
      <c r="BJ388" s="17" t="s">
        <v>22</v>
      </c>
      <c r="BK388" s="176">
        <f>ROUND(I388*H388,2)</f>
        <v>0</v>
      </c>
      <c r="BL388" s="17" t="s">
        <v>144</v>
      </c>
      <c r="BM388" s="17" t="s">
        <v>647</v>
      </c>
    </row>
    <row r="389" spans="2:47" s="1" customFormat="1" ht="27">
      <c r="B389" s="34"/>
      <c r="D389" s="177" t="s">
        <v>131</v>
      </c>
      <c r="F389" s="178" t="s">
        <v>648</v>
      </c>
      <c r="I389" s="138"/>
      <c r="L389" s="34"/>
      <c r="M389" s="63"/>
      <c r="N389" s="35"/>
      <c r="O389" s="35"/>
      <c r="P389" s="35"/>
      <c r="Q389" s="35"/>
      <c r="R389" s="35"/>
      <c r="S389" s="35"/>
      <c r="T389" s="64"/>
      <c r="AT389" s="17" t="s">
        <v>131</v>
      </c>
      <c r="AU389" s="17" t="s">
        <v>81</v>
      </c>
    </row>
    <row r="390" spans="2:51" s="11" customFormat="1" ht="13.5">
      <c r="B390" s="179"/>
      <c r="D390" s="177" t="s">
        <v>132</v>
      </c>
      <c r="E390" s="180" t="s">
        <v>20</v>
      </c>
      <c r="F390" s="181" t="s">
        <v>642</v>
      </c>
      <c r="H390" s="182" t="s">
        <v>20</v>
      </c>
      <c r="I390" s="183"/>
      <c r="L390" s="179"/>
      <c r="M390" s="184"/>
      <c r="N390" s="185"/>
      <c r="O390" s="185"/>
      <c r="P390" s="185"/>
      <c r="Q390" s="185"/>
      <c r="R390" s="185"/>
      <c r="S390" s="185"/>
      <c r="T390" s="186"/>
      <c r="AT390" s="182" t="s">
        <v>132</v>
      </c>
      <c r="AU390" s="182" t="s">
        <v>81</v>
      </c>
      <c r="AV390" s="11" t="s">
        <v>22</v>
      </c>
      <c r="AW390" s="11" t="s">
        <v>37</v>
      </c>
      <c r="AX390" s="11" t="s">
        <v>73</v>
      </c>
      <c r="AY390" s="182" t="s">
        <v>122</v>
      </c>
    </row>
    <row r="391" spans="2:51" s="12" customFormat="1" ht="13.5">
      <c r="B391" s="187"/>
      <c r="D391" s="188" t="s">
        <v>132</v>
      </c>
      <c r="E391" s="189" t="s">
        <v>20</v>
      </c>
      <c r="F391" s="190" t="s">
        <v>649</v>
      </c>
      <c r="H391" s="191">
        <v>4.56</v>
      </c>
      <c r="I391" s="192"/>
      <c r="L391" s="187"/>
      <c r="M391" s="193"/>
      <c r="N391" s="194"/>
      <c r="O391" s="194"/>
      <c r="P391" s="194"/>
      <c r="Q391" s="194"/>
      <c r="R391" s="194"/>
      <c r="S391" s="194"/>
      <c r="T391" s="195"/>
      <c r="AT391" s="196" t="s">
        <v>132</v>
      </c>
      <c r="AU391" s="196" t="s">
        <v>81</v>
      </c>
      <c r="AV391" s="12" t="s">
        <v>81</v>
      </c>
      <c r="AW391" s="12" t="s">
        <v>37</v>
      </c>
      <c r="AX391" s="12" t="s">
        <v>22</v>
      </c>
      <c r="AY391" s="196" t="s">
        <v>122</v>
      </c>
    </row>
    <row r="392" spans="2:65" s="1" customFormat="1" ht="22.5" customHeight="1">
      <c r="B392" s="164"/>
      <c r="C392" s="165" t="s">
        <v>650</v>
      </c>
      <c r="D392" s="165" t="s">
        <v>125</v>
      </c>
      <c r="E392" s="166" t="s">
        <v>651</v>
      </c>
      <c r="F392" s="167" t="s">
        <v>652</v>
      </c>
      <c r="G392" s="168" t="s">
        <v>245</v>
      </c>
      <c r="H392" s="169">
        <v>4.56</v>
      </c>
      <c r="I392" s="170"/>
      <c r="J392" s="171">
        <f>ROUND(I392*H392,2)</f>
        <v>0</v>
      </c>
      <c r="K392" s="167" t="s">
        <v>209</v>
      </c>
      <c r="L392" s="34"/>
      <c r="M392" s="172" t="s">
        <v>20</v>
      </c>
      <c r="N392" s="173" t="s">
        <v>44</v>
      </c>
      <c r="O392" s="35"/>
      <c r="P392" s="174">
        <f>O392*H392</f>
        <v>0</v>
      </c>
      <c r="Q392" s="174">
        <v>0</v>
      </c>
      <c r="R392" s="174">
        <f>Q392*H392</f>
        <v>0</v>
      </c>
      <c r="S392" s="174">
        <v>0</v>
      </c>
      <c r="T392" s="175">
        <f>S392*H392</f>
        <v>0</v>
      </c>
      <c r="AR392" s="17" t="s">
        <v>144</v>
      </c>
      <c r="AT392" s="17" t="s">
        <v>125</v>
      </c>
      <c r="AU392" s="17" t="s">
        <v>81</v>
      </c>
      <c r="AY392" s="17" t="s">
        <v>122</v>
      </c>
      <c r="BE392" s="176">
        <f>IF(N392="základní",J392,0)</f>
        <v>0</v>
      </c>
      <c r="BF392" s="176">
        <f>IF(N392="snížená",J392,0)</f>
        <v>0</v>
      </c>
      <c r="BG392" s="176">
        <f>IF(N392="zákl. přenesená",J392,0)</f>
        <v>0</v>
      </c>
      <c r="BH392" s="176">
        <f>IF(N392="sníž. přenesená",J392,0)</f>
        <v>0</v>
      </c>
      <c r="BI392" s="176">
        <f>IF(N392="nulová",J392,0)</f>
        <v>0</v>
      </c>
      <c r="BJ392" s="17" t="s">
        <v>22</v>
      </c>
      <c r="BK392" s="176">
        <f>ROUND(I392*H392,2)</f>
        <v>0</v>
      </c>
      <c r="BL392" s="17" t="s">
        <v>144</v>
      </c>
      <c r="BM392" s="17" t="s">
        <v>653</v>
      </c>
    </row>
    <row r="393" spans="2:47" s="1" customFormat="1" ht="27">
      <c r="B393" s="34"/>
      <c r="D393" s="177" t="s">
        <v>131</v>
      </c>
      <c r="F393" s="178" t="s">
        <v>654</v>
      </c>
      <c r="I393" s="138"/>
      <c r="L393" s="34"/>
      <c r="M393" s="63"/>
      <c r="N393" s="35"/>
      <c r="O393" s="35"/>
      <c r="P393" s="35"/>
      <c r="Q393" s="35"/>
      <c r="R393" s="35"/>
      <c r="S393" s="35"/>
      <c r="T393" s="64"/>
      <c r="AT393" s="17" t="s">
        <v>131</v>
      </c>
      <c r="AU393" s="17" t="s">
        <v>81</v>
      </c>
    </row>
    <row r="394" spans="2:63" s="10" customFormat="1" ht="29.25" customHeight="1">
      <c r="B394" s="150"/>
      <c r="D394" s="161" t="s">
        <v>72</v>
      </c>
      <c r="E394" s="162" t="s">
        <v>138</v>
      </c>
      <c r="F394" s="162" t="s">
        <v>655</v>
      </c>
      <c r="I394" s="153"/>
      <c r="J394" s="163">
        <f>BK394</f>
        <v>0</v>
      </c>
      <c r="L394" s="150"/>
      <c r="M394" s="155"/>
      <c r="N394" s="156"/>
      <c r="O394" s="156"/>
      <c r="P394" s="157">
        <f>SUM(P395:P436)</f>
        <v>0</v>
      </c>
      <c r="Q394" s="156"/>
      <c r="R394" s="157">
        <f>SUM(R395:R436)</f>
        <v>39.41851228</v>
      </c>
      <c r="S394" s="156"/>
      <c r="T394" s="158">
        <f>SUM(T395:T436)</f>
        <v>0</v>
      </c>
      <c r="AR394" s="151" t="s">
        <v>22</v>
      </c>
      <c r="AT394" s="159" t="s">
        <v>72</v>
      </c>
      <c r="AU394" s="159" t="s">
        <v>22</v>
      </c>
      <c r="AY394" s="151" t="s">
        <v>122</v>
      </c>
      <c r="BK394" s="160">
        <f>SUM(BK395:BK436)</f>
        <v>0</v>
      </c>
    </row>
    <row r="395" spans="2:65" s="1" customFormat="1" ht="22.5" customHeight="1">
      <c r="B395" s="164"/>
      <c r="C395" s="165" t="s">
        <v>656</v>
      </c>
      <c r="D395" s="165" t="s">
        <v>125</v>
      </c>
      <c r="E395" s="166" t="s">
        <v>657</v>
      </c>
      <c r="F395" s="167" t="s">
        <v>658</v>
      </c>
      <c r="G395" s="168" t="s">
        <v>208</v>
      </c>
      <c r="H395" s="169">
        <v>1.56</v>
      </c>
      <c r="I395" s="170"/>
      <c r="J395" s="171">
        <f>ROUND(I395*H395,2)</f>
        <v>0</v>
      </c>
      <c r="K395" s="167" t="s">
        <v>209</v>
      </c>
      <c r="L395" s="34"/>
      <c r="M395" s="172" t="s">
        <v>20</v>
      </c>
      <c r="N395" s="173" t="s">
        <v>44</v>
      </c>
      <c r="O395" s="35"/>
      <c r="P395" s="174">
        <f>O395*H395</f>
        <v>0</v>
      </c>
      <c r="Q395" s="174">
        <v>2.45329</v>
      </c>
      <c r="R395" s="174">
        <f>Q395*H395</f>
        <v>3.8271324</v>
      </c>
      <c r="S395" s="174">
        <v>0</v>
      </c>
      <c r="T395" s="175">
        <f>S395*H395</f>
        <v>0</v>
      </c>
      <c r="AR395" s="17" t="s">
        <v>144</v>
      </c>
      <c r="AT395" s="17" t="s">
        <v>125</v>
      </c>
      <c r="AU395" s="17" t="s">
        <v>81</v>
      </c>
      <c r="AY395" s="17" t="s">
        <v>122</v>
      </c>
      <c r="BE395" s="176">
        <f>IF(N395="základní",J395,0)</f>
        <v>0</v>
      </c>
      <c r="BF395" s="176">
        <f>IF(N395="snížená",J395,0)</f>
        <v>0</v>
      </c>
      <c r="BG395" s="176">
        <f>IF(N395="zákl. přenesená",J395,0)</f>
        <v>0</v>
      </c>
      <c r="BH395" s="176">
        <f>IF(N395="sníž. přenesená",J395,0)</f>
        <v>0</v>
      </c>
      <c r="BI395" s="176">
        <f>IF(N395="nulová",J395,0)</f>
        <v>0</v>
      </c>
      <c r="BJ395" s="17" t="s">
        <v>22</v>
      </c>
      <c r="BK395" s="176">
        <f>ROUND(I395*H395,2)</f>
        <v>0</v>
      </c>
      <c r="BL395" s="17" t="s">
        <v>144</v>
      </c>
      <c r="BM395" s="17" t="s">
        <v>659</v>
      </c>
    </row>
    <row r="396" spans="2:47" s="1" customFormat="1" ht="13.5">
      <c r="B396" s="34"/>
      <c r="D396" s="177" t="s">
        <v>131</v>
      </c>
      <c r="F396" s="178" t="s">
        <v>660</v>
      </c>
      <c r="I396" s="138"/>
      <c r="L396" s="34"/>
      <c r="M396" s="63"/>
      <c r="N396" s="35"/>
      <c r="O396" s="35"/>
      <c r="P396" s="35"/>
      <c r="Q396" s="35"/>
      <c r="R396" s="35"/>
      <c r="S396" s="35"/>
      <c r="T396" s="64"/>
      <c r="AT396" s="17" t="s">
        <v>131</v>
      </c>
      <c r="AU396" s="17" t="s">
        <v>81</v>
      </c>
    </row>
    <row r="397" spans="2:47" s="1" customFormat="1" ht="27">
      <c r="B397" s="34"/>
      <c r="D397" s="177" t="s">
        <v>212</v>
      </c>
      <c r="F397" s="203" t="s">
        <v>661</v>
      </c>
      <c r="I397" s="138"/>
      <c r="L397" s="34"/>
      <c r="M397" s="63"/>
      <c r="N397" s="35"/>
      <c r="O397" s="35"/>
      <c r="P397" s="35"/>
      <c r="Q397" s="35"/>
      <c r="R397" s="35"/>
      <c r="S397" s="35"/>
      <c r="T397" s="64"/>
      <c r="AT397" s="17" t="s">
        <v>212</v>
      </c>
      <c r="AU397" s="17" t="s">
        <v>81</v>
      </c>
    </row>
    <row r="398" spans="2:51" s="11" customFormat="1" ht="13.5">
      <c r="B398" s="179"/>
      <c r="D398" s="177" t="s">
        <v>132</v>
      </c>
      <c r="E398" s="180" t="s">
        <v>20</v>
      </c>
      <c r="F398" s="181" t="s">
        <v>642</v>
      </c>
      <c r="H398" s="182" t="s">
        <v>20</v>
      </c>
      <c r="I398" s="183"/>
      <c r="L398" s="179"/>
      <c r="M398" s="184"/>
      <c r="N398" s="185"/>
      <c r="O398" s="185"/>
      <c r="P398" s="185"/>
      <c r="Q398" s="185"/>
      <c r="R398" s="185"/>
      <c r="S398" s="185"/>
      <c r="T398" s="186"/>
      <c r="AT398" s="182" t="s">
        <v>132</v>
      </c>
      <c r="AU398" s="182" t="s">
        <v>81</v>
      </c>
      <c r="AV398" s="11" t="s">
        <v>22</v>
      </c>
      <c r="AW398" s="11" t="s">
        <v>37</v>
      </c>
      <c r="AX398" s="11" t="s">
        <v>73</v>
      </c>
      <c r="AY398" s="182" t="s">
        <v>122</v>
      </c>
    </row>
    <row r="399" spans="2:51" s="12" customFormat="1" ht="13.5">
      <c r="B399" s="187"/>
      <c r="D399" s="188" t="s">
        <v>132</v>
      </c>
      <c r="E399" s="189" t="s">
        <v>20</v>
      </c>
      <c r="F399" s="190" t="s">
        <v>662</v>
      </c>
      <c r="H399" s="191">
        <v>1.56</v>
      </c>
      <c r="I399" s="192"/>
      <c r="L399" s="187"/>
      <c r="M399" s="193"/>
      <c r="N399" s="194"/>
      <c r="O399" s="194"/>
      <c r="P399" s="194"/>
      <c r="Q399" s="194"/>
      <c r="R399" s="194"/>
      <c r="S399" s="194"/>
      <c r="T399" s="195"/>
      <c r="AT399" s="196" t="s">
        <v>132</v>
      </c>
      <c r="AU399" s="196" t="s">
        <v>81</v>
      </c>
      <c r="AV399" s="12" t="s">
        <v>81</v>
      </c>
      <c r="AW399" s="12" t="s">
        <v>37</v>
      </c>
      <c r="AX399" s="12" t="s">
        <v>22</v>
      </c>
      <c r="AY399" s="196" t="s">
        <v>122</v>
      </c>
    </row>
    <row r="400" spans="2:65" s="1" customFormat="1" ht="31.5" customHeight="1">
      <c r="B400" s="164"/>
      <c r="C400" s="165" t="s">
        <v>663</v>
      </c>
      <c r="D400" s="165" t="s">
        <v>125</v>
      </c>
      <c r="E400" s="166" t="s">
        <v>664</v>
      </c>
      <c r="F400" s="167" t="s">
        <v>665</v>
      </c>
      <c r="G400" s="168" t="s">
        <v>208</v>
      </c>
      <c r="H400" s="169">
        <v>4.752</v>
      </c>
      <c r="I400" s="170"/>
      <c r="J400" s="171">
        <f>ROUND(I400*H400,2)</f>
        <v>0</v>
      </c>
      <c r="K400" s="167" t="s">
        <v>20</v>
      </c>
      <c r="L400" s="34"/>
      <c r="M400" s="172" t="s">
        <v>20</v>
      </c>
      <c r="N400" s="173" t="s">
        <v>44</v>
      </c>
      <c r="O400" s="35"/>
      <c r="P400" s="174">
        <f>O400*H400</f>
        <v>0</v>
      </c>
      <c r="Q400" s="174">
        <v>2.45329</v>
      </c>
      <c r="R400" s="174">
        <f>Q400*H400</f>
        <v>11.65803408</v>
      </c>
      <c r="S400" s="174">
        <v>0</v>
      </c>
      <c r="T400" s="175">
        <f>S400*H400</f>
        <v>0</v>
      </c>
      <c r="AR400" s="17" t="s">
        <v>144</v>
      </c>
      <c r="AT400" s="17" t="s">
        <v>125</v>
      </c>
      <c r="AU400" s="17" t="s">
        <v>81</v>
      </c>
      <c r="AY400" s="17" t="s">
        <v>122</v>
      </c>
      <c r="BE400" s="176">
        <f>IF(N400="základní",J400,0)</f>
        <v>0</v>
      </c>
      <c r="BF400" s="176">
        <f>IF(N400="snížená",J400,0)</f>
        <v>0</v>
      </c>
      <c r="BG400" s="176">
        <f>IF(N400="zákl. přenesená",J400,0)</f>
        <v>0</v>
      </c>
      <c r="BH400" s="176">
        <f>IF(N400="sníž. přenesená",J400,0)</f>
        <v>0</v>
      </c>
      <c r="BI400" s="176">
        <f>IF(N400="nulová",J400,0)</f>
        <v>0</v>
      </c>
      <c r="BJ400" s="17" t="s">
        <v>22</v>
      </c>
      <c r="BK400" s="176">
        <f>ROUND(I400*H400,2)</f>
        <v>0</v>
      </c>
      <c r="BL400" s="17" t="s">
        <v>144</v>
      </c>
      <c r="BM400" s="17" t="s">
        <v>666</v>
      </c>
    </row>
    <row r="401" spans="2:47" s="1" customFormat="1" ht="27">
      <c r="B401" s="34"/>
      <c r="D401" s="177" t="s">
        <v>131</v>
      </c>
      <c r="F401" s="178" t="s">
        <v>667</v>
      </c>
      <c r="I401" s="138"/>
      <c r="L401" s="34"/>
      <c r="M401" s="63"/>
      <c r="N401" s="35"/>
      <c r="O401" s="35"/>
      <c r="P401" s="35"/>
      <c r="Q401" s="35"/>
      <c r="R401" s="35"/>
      <c r="S401" s="35"/>
      <c r="T401" s="64"/>
      <c r="AT401" s="17" t="s">
        <v>131</v>
      </c>
      <c r="AU401" s="17" t="s">
        <v>81</v>
      </c>
    </row>
    <row r="402" spans="2:47" s="1" customFormat="1" ht="27">
      <c r="B402" s="34"/>
      <c r="D402" s="177" t="s">
        <v>212</v>
      </c>
      <c r="F402" s="203" t="s">
        <v>661</v>
      </c>
      <c r="I402" s="138"/>
      <c r="L402" s="34"/>
      <c r="M402" s="63"/>
      <c r="N402" s="35"/>
      <c r="O402" s="35"/>
      <c r="P402" s="35"/>
      <c r="Q402" s="35"/>
      <c r="R402" s="35"/>
      <c r="S402" s="35"/>
      <c r="T402" s="64"/>
      <c r="AT402" s="17" t="s">
        <v>212</v>
      </c>
      <c r="AU402" s="17" t="s">
        <v>81</v>
      </c>
    </row>
    <row r="403" spans="2:51" s="11" customFormat="1" ht="13.5">
      <c r="B403" s="179"/>
      <c r="D403" s="177" t="s">
        <v>132</v>
      </c>
      <c r="E403" s="180" t="s">
        <v>20</v>
      </c>
      <c r="F403" s="181" t="s">
        <v>306</v>
      </c>
      <c r="H403" s="182" t="s">
        <v>20</v>
      </c>
      <c r="I403" s="183"/>
      <c r="L403" s="179"/>
      <c r="M403" s="184"/>
      <c r="N403" s="185"/>
      <c r="O403" s="185"/>
      <c r="P403" s="185"/>
      <c r="Q403" s="185"/>
      <c r="R403" s="185"/>
      <c r="S403" s="185"/>
      <c r="T403" s="186"/>
      <c r="AT403" s="182" t="s">
        <v>132</v>
      </c>
      <c r="AU403" s="182" t="s">
        <v>81</v>
      </c>
      <c r="AV403" s="11" t="s">
        <v>22</v>
      </c>
      <c r="AW403" s="11" t="s">
        <v>37</v>
      </c>
      <c r="AX403" s="11" t="s">
        <v>73</v>
      </c>
      <c r="AY403" s="182" t="s">
        <v>122</v>
      </c>
    </row>
    <row r="404" spans="2:51" s="12" customFormat="1" ht="13.5">
      <c r="B404" s="187"/>
      <c r="D404" s="188" t="s">
        <v>132</v>
      </c>
      <c r="E404" s="189" t="s">
        <v>20</v>
      </c>
      <c r="F404" s="190" t="s">
        <v>668</v>
      </c>
      <c r="H404" s="191">
        <v>4.752</v>
      </c>
      <c r="I404" s="192"/>
      <c r="L404" s="187"/>
      <c r="M404" s="193"/>
      <c r="N404" s="194"/>
      <c r="O404" s="194"/>
      <c r="P404" s="194"/>
      <c r="Q404" s="194"/>
      <c r="R404" s="194"/>
      <c r="S404" s="194"/>
      <c r="T404" s="195"/>
      <c r="AT404" s="196" t="s">
        <v>132</v>
      </c>
      <c r="AU404" s="196" t="s">
        <v>81</v>
      </c>
      <c r="AV404" s="12" t="s">
        <v>81</v>
      </c>
      <c r="AW404" s="12" t="s">
        <v>37</v>
      </c>
      <c r="AX404" s="12" t="s">
        <v>22</v>
      </c>
      <c r="AY404" s="196" t="s">
        <v>122</v>
      </c>
    </row>
    <row r="405" spans="2:65" s="1" customFormat="1" ht="22.5" customHeight="1">
      <c r="B405" s="164"/>
      <c r="C405" s="165" t="s">
        <v>669</v>
      </c>
      <c r="D405" s="165" t="s">
        <v>125</v>
      </c>
      <c r="E405" s="166" t="s">
        <v>670</v>
      </c>
      <c r="F405" s="167" t="s">
        <v>671</v>
      </c>
      <c r="G405" s="168" t="s">
        <v>245</v>
      </c>
      <c r="H405" s="169">
        <v>8.84</v>
      </c>
      <c r="I405" s="170"/>
      <c r="J405" s="171">
        <f>ROUND(I405*H405,2)</f>
        <v>0</v>
      </c>
      <c r="K405" s="167" t="s">
        <v>209</v>
      </c>
      <c r="L405" s="34"/>
      <c r="M405" s="172" t="s">
        <v>20</v>
      </c>
      <c r="N405" s="173" t="s">
        <v>44</v>
      </c>
      <c r="O405" s="35"/>
      <c r="P405" s="174">
        <f>O405*H405</f>
        <v>0</v>
      </c>
      <c r="Q405" s="174">
        <v>0.00251</v>
      </c>
      <c r="R405" s="174">
        <f>Q405*H405</f>
        <v>0.0221884</v>
      </c>
      <c r="S405" s="174">
        <v>0</v>
      </c>
      <c r="T405" s="175">
        <f>S405*H405</f>
        <v>0</v>
      </c>
      <c r="AR405" s="17" t="s">
        <v>144</v>
      </c>
      <c r="AT405" s="17" t="s">
        <v>125</v>
      </c>
      <c r="AU405" s="17" t="s">
        <v>81</v>
      </c>
      <c r="AY405" s="17" t="s">
        <v>122</v>
      </c>
      <c r="BE405" s="176">
        <f>IF(N405="základní",J405,0)</f>
        <v>0</v>
      </c>
      <c r="BF405" s="176">
        <f>IF(N405="snížená",J405,0)</f>
        <v>0</v>
      </c>
      <c r="BG405" s="176">
        <f>IF(N405="zákl. přenesená",J405,0)</f>
        <v>0</v>
      </c>
      <c r="BH405" s="176">
        <f>IF(N405="sníž. přenesená",J405,0)</f>
        <v>0</v>
      </c>
      <c r="BI405" s="176">
        <f>IF(N405="nulová",J405,0)</f>
        <v>0</v>
      </c>
      <c r="BJ405" s="17" t="s">
        <v>22</v>
      </c>
      <c r="BK405" s="176">
        <f>ROUND(I405*H405,2)</f>
        <v>0</v>
      </c>
      <c r="BL405" s="17" t="s">
        <v>144</v>
      </c>
      <c r="BM405" s="17" t="s">
        <v>672</v>
      </c>
    </row>
    <row r="406" spans="2:47" s="1" customFormat="1" ht="13.5">
      <c r="B406" s="34"/>
      <c r="D406" s="177" t="s">
        <v>131</v>
      </c>
      <c r="F406" s="178" t="s">
        <v>673</v>
      </c>
      <c r="I406" s="138"/>
      <c r="L406" s="34"/>
      <c r="M406" s="63"/>
      <c r="N406" s="35"/>
      <c r="O406" s="35"/>
      <c r="P406" s="35"/>
      <c r="Q406" s="35"/>
      <c r="R406" s="35"/>
      <c r="S406" s="35"/>
      <c r="T406" s="64"/>
      <c r="AT406" s="17" t="s">
        <v>131</v>
      </c>
      <c r="AU406" s="17" t="s">
        <v>81</v>
      </c>
    </row>
    <row r="407" spans="2:47" s="1" customFormat="1" ht="40.5">
      <c r="B407" s="34"/>
      <c r="D407" s="177" t="s">
        <v>212</v>
      </c>
      <c r="F407" s="203" t="s">
        <v>674</v>
      </c>
      <c r="I407" s="138"/>
      <c r="L407" s="34"/>
      <c r="M407" s="63"/>
      <c r="N407" s="35"/>
      <c r="O407" s="35"/>
      <c r="P407" s="35"/>
      <c r="Q407" s="35"/>
      <c r="R407" s="35"/>
      <c r="S407" s="35"/>
      <c r="T407" s="64"/>
      <c r="AT407" s="17" t="s">
        <v>212</v>
      </c>
      <c r="AU407" s="17" t="s">
        <v>81</v>
      </c>
    </row>
    <row r="408" spans="2:51" s="11" customFormat="1" ht="13.5">
      <c r="B408" s="179"/>
      <c r="D408" s="177" t="s">
        <v>132</v>
      </c>
      <c r="E408" s="180" t="s">
        <v>20</v>
      </c>
      <c r="F408" s="181" t="s">
        <v>642</v>
      </c>
      <c r="H408" s="182" t="s">
        <v>20</v>
      </c>
      <c r="I408" s="183"/>
      <c r="L408" s="179"/>
      <c r="M408" s="184"/>
      <c r="N408" s="185"/>
      <c r="O408" s="185"/>
      <c r="P408" s="185"/>
      <c r="Q408" s="185"/>
      <c r="R408" s="185"/>
      <c r="S408" s="185"/>
      <c r="T408" s="186"/>
      <c r="AT408" s="182" t="s">
        <v>132</v>
      </c>
      <c r="AU408" s="182" t="s">
        <v>81</v>
      </c>
      <c r="AV408" s="11" t="s">
        <v>22</v>
      </c>
      <c r="AW408" s="11" t="s">
        <v>37</v>
      </c>
      <c r="AX408" s="11" t="s">
        <v>73</v>
      </c>
      <c r="AY408" s="182" t="s">
        <v>122</v>
      </c>
    </row>
    <row r="409" spans="2:51" s="12" customFormat="1" ht="13.5">
      <c r="B409" s="187"/>
      <c r="D409" s="188" t="s">
        <v>132</v>
      </c>
      <c r="E409" s="189" t="s">
        <v>20</v>
      </c>
      <c r="F409" s="190" t="s">
        <v>675</v>
      </c>
      <c r="H409" s="191">
        <v>8.84</v>
      </c>
      <c r="I409" s="192"/>
      <c r="L409" s="187"/>
      <c r="M409" s="193"/>
      <c r="N409" s="194"/>
      <c r="O409" s="194"/>
      <c r="P409" s="194"/>
      <c r="Q409" s="194"/>
      <c r="R409" s="194"/>
      <c r="S409" s="194"/>
      <c r="T409" s="195"/>
      <c r="AT409" s="196" t="s">
        <v>132</v>
      </c>
      <c r="AU409" s="196" t="s">
        <v>81</v>
      </c>
      <c r="AV409" s="12" t="s">
        <v>81</v>
      </c>
      <c r="AW409" s="12" t="s">
        <v>37</v>
      </c>
      <c r="AX409" s="12" t="s">
        <v>22</v>
      </c>
      <c r="AY409" s="196" t="s">
        <v>122</v>
      </c>
    </row>
    <row r="410" spans="2:65" s="1" customFormat="1" ht="22.5" customHeight="1">
      <c r="B410" s="164"/>
      <c r="C410" s="165" t="s">
        <v>676</v>
      </c>
      <c r="D410" s="165" t="s">
        <v>125</v>
      </c>
      <c r="E410" s="166" t="s">
        <v>670</v>
      </c>
      <c r="F410" s="167" t="s">
        <v>671</v>
      </c>
      <c r="G410" s="168" t="s">
        <v>245</v>
      </c>
      <c r="H410" s="169">
        <v>7.2</v>
      </c>
      <c r="I410" s="170"/>
      <c r="J410" s="171">
        <f>ROUND(I410*H410,2)</f>
        <v>0</v>
      </c>
      <c r="K410" s="167" t="s">
        <v>209</v>
      </c>
      <c r="L410" s="34"/>
      <c r="M410" s="172" t="s">
        <v>20</v>
      </c>
      <c r="N410" s="173" t="s">
        <v>44</v>
      </c>
      <c r="O410" s="35"/>
      <c r="P410" s="174">
        <f>O410*H410</f>
        <v>0</v>
      </c>
      <c r="Q410" s="174">
        <v>0.00251</v>
      </c>
      <c r="R410" s="174">
        <f>Q410*H410</f>
        <v>0.018072</v>
      </c>
      <c r="S410" s="174">
        <v>0</v>
      </c>
      <c r="T410" s="175">
        <f>S410*H410</f>
        <v>0</v>
      </c>
      <c r="AR410" s="17" t="s">
        <v>144</v>
      </c>
      <c r="AT410" s="17" t="s">
        <v>125</v>
      </c>
      <c r="AU410" s="17" t="s">
        <v>81</v>
      </c>
      <c r="AY410" s="17" t="s">
        <v>122</v>
      </c>
      <c r="BE410" s="176">
        <f>IF(N410="základní",J410,0)</f>
        <v>0</v>
      </c>
      <c r="BF410" s="176">
        <f>IF(N410="snížená",J410,0)</f>
        <v>0</v>
      </c>
      <c r="BG410" s="176">
        <f>IF(N410="zákl. přenesená",J410,0)</f>
        <v>0</v>
      </c>
      <c r="BH410" s="176">
        <f>IF(N410="sníž. přenesená",J410,0)</f>
        <v>0</v>
      </c>
      <c r="BI410" s="176">
        <f>IF(N410="nulová",J410,0)</f>
        <v>0</v>
      </c>
      <c r="BJ410" s="17" t="s">
        <v>22</v>
      </c>
      <c r="BK410" s="176">
        <f>ROUND(I410*H410,2)</f>
        <v>0</v>
      </c>
      <c r="BL410" s="17" t="s">
        <v>144</v>
      </c>
      <c r="BM410" s="17" t="s">
        <v>677</v>
      </c>
    </row>
    <row r="411" spans="2:47" s="1" customFormat="1" ht="13.5">
      <c r="B411" s="34"/>
      <c r="D411" s="177" t="s">
        <v>131</v>
      </c>
      <c r="F411" s="178" t="s">
        <v>673</v>
      </c>
      <c r="I411" s="138"/>
      <c r="L411" s="34"/>
      <c r="M411" s="63"/>
      <c r="N411" s="35"/>
      <c r="O411" s="35"/>
      <c r="P411" s="35"/>
      <c r="Q411" s="35"/>
      <c r="R411" s="35"/>
      <c r="S411" s="35"/>
      <c r="T411" s="64"/>
      <c r="AT411" s="17" t="s">
        <v>131</v>
      </c>
      <c r="AU411" s="17" t="s">
        <v>81</v>
      </c>
    </row>
    <row r="412" spans="2:47" s="1" customFormat="1" ht="40.5">
      <c r="B412" s="34"/>
      <c r="D412" s="177" t="s">
        <v>212</v>
      </c>
      <c r="F412" s="203" t="s">
        <v>674</v>
      </c>
      <c r="I412" s="138"/>
      <c r="L412" s="34"/>
      <c r="M412" s="63"/>
      <c r="N412" s="35"/>
      <c r="O412" s="35"/>
      <c r="P412" s="35"/>
      <c r="Q412" s="35"/>
      <c r="R412" s="35"/>
      <c r="S412" s="35"/>
      <c r="T412" s="64"/>
      <c r="AT412" s="17" t="s">
        <v>212</v>
      </c>
      <c r="AU412" s="17" t="s">
        <v>81</v>
      </c>
    </row>
    <row r="413" spans="2:51" s="11" customFormat="1" ht="13.5">
      <c r="B413" s="179"/>
      <c r="D413" s="177" t="s">
        <v>132</v>
      </c>
      <c r="E413" s="180" t="s">
        <v>20</v>
      </c>
      <c r="F413" s="181" t="s">
        <v>306</v>
      </c>
      <c r="H413" s="182" t="s">
        <v>20</v>
      </c>
      <c r="I413" s="183"/>
      <c r="L413" s="179"/>
      <c r="M413" s="184"/>
      <c r="N413" s="185"/>
      <c r="O413" s="185"/>
      <c r="P413" s="185"/>
      <c r="Q413" s="185"/>
      <c r="R413" s="185"/>
      <c r="S413" s="185"/>
      <c r="T413" s="186"/>
      <c r="AT413" s="182" t="s">
        <v>132</v>
      </c>
      <c r="AU413" s="182" t="s">
        <v>81</v>
      </c>
      <c r="AV413" s="11" t="s">
        <v>22</v>
      </c>
      <c r="AW413" s="11" t="s">
        <v>37</v>
      </c>
      <c r="AX413" s="11" t="s">
        <v>73</v>
      </c>
      <c r="AY413" s="182" t="s">
        <v>122</v>
      </c>
    </row>
    <row r="414" spans="2:51" s="12" customFormat="1" ht="13.5">
      <c r="B414" s="187"/>
      <c r="D414" s="188" t="s">
        <v>132</v>
      </c>
      <c r="E414" s="189" t="s">
        <v>20</v>
      </c>
      <c r="F414" s="190" t="s">
        <v>678</v>
      </c>
      <c r="H414" s="191">
        <v>7.2</v>
      </c>
      <c r="I414" s="192"/>
      <c r="L414" s="187"/>
      <c r="M414" s="193"/>
      <c r="N414" s="194"/>
      <c r="O414" s="194"/>
      <c r="P414" s="194"/>
      <c r="Q414" s="194"/>
      <c r="R414" s="194"/>
      <c r="S414" s="194"/>
      <c r="T414" s="195"/>
      <c r="AT414" s="196" t="s">
        <v>132</v>
      </c>
      <c r="AU414" s="196" t="s">
        <v>81</v>
      </c>
      <c r="AV414" s="12" t="s">
        <v>81</v>
      </c>
      <c r="AW414" s="12" t="s">
        <v>37</v>
      </c>
      <c r="AX414" s="12" t="s">
        <v>22</v>
      </c>
      <c r="AY414" s="196" t="s">
        <v>122</v>
      </c>
    </row>
    <row r="415" spans="2:65" s="1" customFormat="1" ht="22.5" customHeight="1">
      <c r="B415" s="164"/>
      <c r="C415" s="165" t="s">
        <v>679</v>
      </c>
      <c r="D415" s="165" t="s">
        <v>125</v>
      </c>
      <c r="E415" s="166" t="s">
        <v>680</v>
      </c>
      <c r="F415" s="167" t="s">
        <v>681</v>
      </c>
      <c r="G415" s="168" t="s">
        <v>245</v>
      </c>
      <c r="H415" s="169">
        <v>7.2</v>
      </c>
      <c r="I415" s="170"/>
      <c r="J415" s="171">
        <f>ROUND(I415*H415,2)</f>
        <v>0</v>
      </c>
      <c r="K415" s="167" t="s">
        <v>209</v>
      </c>
      <c r="L415" s="34"/>
      <c r="M415" s="172" t="s">
        <v>20</v>
      </c>
      <c r="N415" s="173" t="s">
        <v>44</v>
      </c>
      <c r="O415" s="35"/>
      <c r="P415" s="174">
        <f>O415*H415</f>
        <v>0</v>
      </c>
      <c r="Q415" s="174">
        <v>0</v>
      </c>
      <c r="R415" s="174">
        <f>Q415*H415</f>
        <v>0</v>
      </c>
      <c r="S415" s="174">
        <v>0</v>
      </c>
      <c r="T415" s="175">
        <f>S415*H415</f>
        <v>0</v>
      </c>
      <c r="AR415" s="17" t="s">
        <v>144</v>
      </c>
      <c r="AT415" s="17" t="s">
        <v>125</v>
      </c>
      <c r="AU415" s="17" t="s">
        <v>81</v>
      </c>
      <c r="AY415" s="17" t="s">
        <v>122</v>
      </c>
      <c r="BE415" s="176">
        <f>IF(N415="základní",J415,0)</f>
        <v>0</v>
      </c>
      <c r="BF415" s="176">
        <f>IF(N415="snížená",J415,0)</f>
        <v>0</v>
      </c>
      <c r="BG415" s="176">
        <f>IF(N415="zákl. přenesená",J415,0)</f>
        <v>0</v>
      </c>
      <c r="BH415" s="176">
        <f>IF(N415="sníž. přenesená",J415,0)</f>
        <v>0</v>
      </c>
      <c r="BI415" s="176">
        <f>IF(N415="nulová",J415,0)</f>
        <v>0</v>
      </c>
      <c r="BJ415" s="17" t="s">
        <v>22</v>
      </c>
      <c r="BK415" s="176">
        <f>ROUND(I415*H415,2)</f>
        <v>0</v>
      </c>
      <c r="BL415" s="17" t="s">
        <v>144</v>
      </c>
      <c r="BM415" s="17" t="s">
        <v>682</v>
      </c>
    </row>
    <row r="416" spans="2:47" s="1" customFormat="1" ht="13.5">
      <c r="B416" s="34"/>
      <c r="D416" s="177" t="s">
        <v>131</v>
      </c>
      <c r="F416" s="178" t="s">
        <v>683</v>
      </c>
      <c r="I416" s="138"/>
      <c r="L416" s="34"/>
      <c r="M416" s="63"/>
      <c r="N416" s="35"/>
      <c r="O416" s="35"/>
      <c r="P416" s="35"/>
      <c r="Q416" s="35"/>
      <c r="R416" s="35"/>
      <c r="S416" s="35"/>
      <c r="T416" s="64"/>
      <c r="AT416" s="17" t="s">
        <v>131</v>
      </c>
      <c r="AU416" s="17" t="s">
        <v>81</v>
      </c>
    </row>
    <row r="417" spans="2:47" s="1" customFormat="1" ht="40.5">
      <c r="B417" s="34"/>
      <c r="D417" s="188" t="s">
        <v>212</v>
      </c>
      <c r="F417" s="204" t="s">
        <v>674</v>
      </c>
      <c r="I417" s="138"/>
      <c r="L417" s="34"/>
      <c r="M417" s="63"/>
      <c r="N417" s="35"/>
      <c r="O417" s="35"/>
      <c r="P417" s="35"/>
      <c r="Q417" s="35"/>
      <c r="R417" s="35"/>
      <c r="S417" s="35"/>
      <c r="T417" s="64"/>
      <c r="AT417" s="17" t="s">
        <v>212</v>
      </c>
      <c r="AU417" s="17" t="s">
        <v>81</v>
      </c>
    </row>
    <row r="418" spans="2:65" s="1" customFormat="1" ht="22.5" customHeight="1">
      <c r="B418" s="164"/>
      <c r="C418" s="165" t="s">
        <v>684</v>
      </c>
      <c r="D418" s="165" t="s">
        <v>125</v>
      </c>
      <c r="E418" s="166" t="s">
        <v>680</v>
      </c>
      <c r="F418" s="167" t="s">
        <v>681</v>
      </c>
      <c r="G418" s="168" t="s">
        <v>245</v>
      </c>
      <c r="H418" s="169">
        <v>8.84</v>
      </c>
      <c r="I418" s="170"/>
      <c r="J418" s="171">
        <f>ROUND(I418*H418,2)</f>
        <v>0</v>
      </c>
      <c r="K418" s="167" t="s">
        <v>209</v>
      </c>
      <c r="L418" s="34"/>
      <c r="M418" s="172" t="s">
        <v>20</v>
      </c>
      <c r="N418" s="173" t="s">
        <v>44</v>
      </c>
      <c r="O418" s="35"/>
      <c r="P418" s="174">
        <f>O418*H418</f>
        <v>0</v>
      </c>
      <c r="Q418" s="174">
        <v>0</v>
      </c>
      <c r="R418" s="174">
        <f>Q418*H418</f>
        <v>0</v>
      </c>
      <c r="S418" s="174">
        <v>0</v>
      </c>
      <c r="T418" s="175">
        <f>S418*H418</f>
        <v>0</v>
      </c>
      <c r="AR418" s="17" t="s">
        <v>144</v>
      </c>
      <c r="AT418" s="17" t="s">
        <v>125</v>
      </c>
      <c r="AU418" s="17" t="s">
        <v>81</v>
      </c>
      <c r="AY418" s="17" t="s">
        <v>122</v>
      </c>
      <c r="BE418" s="176">
        <f>IF(N418="základní",J418,0)</f>
        <v>0</v>
      </c>
      <c r="BF418" s="176">
        <f>IF(N418="snížená",J418,0)</f>
        <v>0</v>
      </c>
      <c r="BG418" s="176">
        <f>IF(N418="zákl. přenesená",J418,0)</f>
        <v>0</v>
      </c>
      <c r="BH418" s="176">
        <f>IF(N418="sníž. přenesená",J418,0)</f>
        <v>0</v>
      </c>
      <c r="BI418" s="176">
        <f>IF(N418="nulová",J418,0)</f>
        <v>0</v>
      </c>
      <c r="BJ418" s="17" t="s">
        <v>22</v>
      </c>
      <c r="BK418" s="176">
        <f>ROUND(I418*H418,2)</f>
        <v>0</v>
      </c>
      <c r="BL418" s="17" t="s">
        <v>144</v>
      </c>
      <c r="BM418" s="17" t="s">
        <v>685</v>
      </c>
    </row>
    <row r="419" spans="2:47" s="1" customFormat="1" ht="13.5">
      <c r="B419" s="34"/>
      <c r="D419" s="177" t="s">
        <v>131</v>
      </c>
      <c r="F419" s="178" t="s">
        <v>683</v>
      </c>
      <c r="I419" s="138"/>
      <c r="L419" s="34"/>
      <c r="M419" s="63"/>
      <c r="N419" s="35"/>
      <c r="O419" s="35"/>
      <c r="P419" s="35"/>
      <c r="Q419" s="35"/>
      <c r="R419" s="35"/>
      <c r="S419" s="35"/>
      <c r="T419" s="64"/>
      <c r="AT419" s="17" t="s">
        <v>131</v>
      </c>
      <c r="AU419" s="17" t="s">
        <v>81</v>
      </c>
    </row>
    <row r="420" spans="2:47" s="1" customFormat="1" ht="40.5">
      <c r="B420" s="34"/>
      <c r="D420" s="188" t="s">
        <v>212</v>
      </c>
      <c r="F420" s="204" t="s">
        <v>674</v>
      </c>
      <c r="I420" s="138"/>
      <c r="L420" s="34"/>
      <c r="M420" s="63"/>
      <c r="N420" s="35"/>
      <c r="O420" s="35"/>
      <c r="P420" s="35"/>
      <c r="Q420" s="35"/>
      <c r="R420" s="35"/>
      <c r="S420" s="35"/>
      <c r="T420" s="64"/>
      <c r="AT420" s="17" t="s">
        <v>212</v>
      </c>
      <c r="AU420" s="17" t="s">
        <v>81</v>
      </c>
    </row>
    <row r="421" spans="2:65" s="1" customFormat="1" ht="22.5" customHeight="1">
      <c r="B421" s="164"/>
      <c r="C421" s="165" t="s">
        <v>686</v>
      </c>
      <c r="D421" s="165" t="s">
        <v>125</v>
      </c>
      <c r="E421" s="166" t="s">
        <v>687</v>
      </c>
      <c r="F421" s="167" t="s">
        <v>688</v>
      </c>
      <c r="G421" s="168" t="s">
        <v>445</v>
      </c>
      <c r="H421" s="169">
        <v>0.187</v>
      </c>
      <c r="I421" s="170"/>
      <c r="J421" s="171">
        <f>ROUND(I421*H421,2)</f>
        <v>0</v>
      </c>
      <c r="K421" s="167" t="s">
        <v>209</v>
      </c>
      <c r="L421" s="34"/>
      <c r="M421" s="172" t="s">
        <v>20</v>
      </c>
      <c r="N421" s="173" t="s">
        <v>44</v>
      </c>
      <c r="O421" s="35"/>
      <c r="P421" s="174">
        <f>O421*H421</f>
        <v>0</v>
      </c>
      <c r="Q421" s="174">
        <v>1.05388</v>
      </c>
      <c r="R421" s="174">
        <f>Q421*H421</f>
        <v>0.19707555999999998</v>
      </c>
      <c r="S421" s="174">
        <v>0</v>
      </c>
      <c r="T421" s="175">
        <f>S421*H421</f>
        <v>0</v>
      </c>
      <c r="AR421" s="17" t="s">
        <v>144</v>
      </c>
      <c r="AT421" s="17" t="s">
        <v>125</v>
      </c>
      <c r="AU421" s="17" t="s">
        <v>81</v>
      </c>
      <c r="AY421" s="17" t="s">
        <v>122</v>
      </c>
      <c r="BE421" s="176">
        <f>IF(N421="základní",J421,0)</f>
        <v>0</v>
      </c>
      <c r="BF421" s="176">
        <f>IF(N421="snížená",J421,0)</f>
        <v>0</v>
      </c>
      <c r="BG421" s="176">
        <f>IF(N421="zákl. přenesená",J421,0)</f>
        <v>0</v>
      </c>
      <c r="BH421" s="176">
        <f>IF(N421="sníž. přenesená",J421,0)</f>
        <v>0</v>
      </c>
      <c r="BI421" s="176">
        <f>IF(N421="nulová",J421,0)</f>
        <v>0</v>
      </c>
      <c r="BJ421" s="17" t="s">
        <v>22</v>
      </c>
      <c r="BK421" s="176">
        <f>ROUND(I421*H421,2)</f>
        <v>0</v>
      </c>
      <c r="BL421" s="17" t="s">
        <v>144</v>
      </c>
      <c r="BM421" s="17" t="s">
        <v>689</v>
      </c>
    </row>
    <row r="422" spans="2:47" s="1" customFormat="1" ht="13.5">
      <c r="B422" s="34"/>
      <c r="D422" s="177" t="s">
        <v>131</v>
      </c>
      <c r="F422" s="178" t="s">
        <v>690</v>
      </c>
      <c r="I422" s="138"/>
      <c r="L422" s="34"/>
      <c r="M422" s="63"/>
      <c r="N422" s="35"/>
      <c r="O422" s="35"/>
      <c r="P422" s="35"/>
      <c r="Q422" s="35"/>
      <c r="R422" s="35"/>
      <c r="S422" s="35"/>
      <c r="T422" s="64"/>
      <c r="AT422" s="17" t="s">
        <v>131</v>
      </c>
      <c r="AU422" s="17" t="s">
        <v>81</v>
      </c>
    </row>
    <row r="423" spans="2:47" s="1" customFormat="1" ht="27">
      <c r="B423" s="34"/>
      <c r="D423" s="177" t="s">
        <v>212</v>
      </c>
      <c r="F423" s="203" t="s">
        <v>691</v>
      </c>
      <c r="I423" s="138"/>
      <c r="L423" s="34"/>
      <c r="M423" s="63"/>
      <c r="N423" s="35"/>
      <c r="O423" s="35"/>
      <c r="P423" s="35"/>
      <c r="Q423" s="35"/>
      <c r="R423" s="35"/>
      <c r="S423" s="35"/>
      <c r="T423" s="64"/>
      <c r="AT423" s="17" t="s">
        <v>212</v>
      </c>
      <c r="AU423" s="17" t="s">
        <v>81</v>
      </c>
    </row>
    <row r="424" spans="2:51" s="11" customFormat="1" ht="13.5">
      <c r="B424" s="179"/>
      <c r="D424" s="177" t="s">
        <v>132</v>
      </c>
      <c r="E424" s="180" t="s">
        <v>20</v>
      </c>
      <c r="F424" s="181" t="s">
        <v>692</v>
      </c>
      <c r="H424" s="182" t="s">
        <v>20</v>
      </c>
      <c r="I424" s="183"/>
      <c r="L424" s="179"/>
      <c r="M424" s="184"/>
      <c r="N424" s="185"/>
      <c r="O424" s="185"/>
      <c r="P424" s="185"/>
      <c r="Q424" s="185"/>
      <c r="R424" s="185"/>
      <c r="S424" s="185"/>
      <c r="T424" s="186"/>
      <c r="AT424" s="182" t="s">
        <v>132</v>
      </c>
      <c r="AU424" s="182" t="s">
        <v>81</v>
      </c>
      <c r="AV424" s="11" t="s">
        <v>22</v>
      </c>
      <c r="AW424" s="11" t="s">
        <v>37</v>
      </c>
      <c r="AX424" s="11" t="s">
        <v>73</v>
      </c>
      <c r="AY424" s="182" t="s">
        <v>122</v>
      </c>
    </row>
    <row r="425" spans="2:51" s="12" customFormat="1" ht="13.5">
      <c r="B425" s="187"/>
      <c r="D425" s="188" t="s">
        <v>132</v>
      </c>
      <c r="E425" s="189" t="s">
        <v>20</v>
      </c>
      <c r="F425" s="190" t="s">
        <v>693</v>
      </c>
      <c r="H425" s="191">
        <v>0.187</v>
      </c>
      <c r="I425" s="192"/>
      <c r="L425" s="187"/>
      <c r="M425" s="193"/>
      <c r="N425" s="194"/>
      <c r="O425" s="194"/>
      <c r="P425" s="194"/>
      <c r="Q425" s="194"/>
      <c r="R425" s="194"/>
      <c r="S425" s="194"/>
      <c r="T425" s="195"/>
      <c r="AT425" s="196" t="s">
        <v>132</v>
      </c>
      <c r="AU425" s="196" t="s">
        <v>81</v>
      </c>
      <c r="AV425" s="12" t="s">
        <v>81</v>
      </c>
      <c r="AW425" s="12" t="s">
        <v>37</v>
      </c>
      <c r="AX425" s="12" t="s">
        <v>22</v>
      </c>
      <c r="AY425" s="196" t="s">
        <v>122</v>
      </c>
    </row>
    <row r="426" spans="2:65" s="1" customFormat="1" ht="22.5" customHeight="1">
      <c r="B426" s="164"/>
      <c r="C426" s="165" t="s">
        <v>694</v>
      </c>
      <c r="D426" s="165" t="s">
        <v>125</v>
      </c>
      <c r="E426" s="166" t="s">
        <v>687</v>
      </c>
      <c r="F426" s="167" t="s">
        <v>688</v>
      </c>
      <c r="G426" s="168" t="s">
        <v>445</v>
      </c>
      <c r="H426" s="169">
        <v>0.518</v>
      </c>
      <c r="I426" s="170"/>
      <c r="J426" s="171">
        <f>ROUND(I426*H426,2)</f>
        <v>0</v>
      </c>
      <c r="K426" s="167" t="s">
        <v>209</v>
      </c>
      <c r="L426" s="34"/>
      <c r="M426" s="172" t="s">
        <v>20</v>
      </c>
      <c r="N426" s="173" t="s">
        <v>44</v>
      </c>
      <c r="O426" s="35"/>
      <c r="P426" s="174">
        <f>O426*H426</f>
        <v>0</v>
      </c>
      <c r="Q426" s="174">
        <v>1.05388</v>
      </c>
      <c r="R426" s="174">
        <f>Q426*H426</f>
        <v>0.54590984</v>
      </c>
      <c r="S426" s="174">
        <v>0</v>
      </c>
      <c r="T426" s="175">
        <f>S426*H426</f>
        <v>0</v>
      </c>
      <c r="AR426" s="17" t="s">
        <v>144</v>
      </c>
      <c r="AT426" s="17" t="s">
        <v>125</v>
      </c>
      <c r="AU426" s="17" t="s">
        <v>81</v>
      </c>
      <c r="AY426" s="17" t="s">
        <v>122</v>
      </c>
      <c r="BE426" s="176">
        <f>IF(N426="základní",J426,0)</f>
        <v>0</v>
      </c>
      <c r="BF426" s="176">
        <f>IF(N426="snížená",J426,0)</f>
        <v>0</v>
      </c>
      <c r="BG426" s="176">
        <f>IF(N426="zákl. přenesená",J426,0)</f>
        <v>0</v>
      </c>
      <c r="BH426" s="176">
        <f>IF(N426="sníž. přenesená",J426,0)</f>
        <v>0</v>
      </c>
      <c r="BI426" s="176">
        <f>IF(N426="nulová",J426,0)</f>
        <v>0</v>
      </c>
      <c r="BJ426" s="17" t="s">
        <v>22</v>
      </c>
      <c r="BK426" s="176">
        <f>ROUND(I426*H426,2)</f>
        <v>0</v>
      </c>
      <c r="BL426" s="17" t="s">
        <v>144</v>
      </c>
      <c r="BM426" s="17" t="s">
        <v>695</v>
      </c>
    </row>
    <row r="427" spans="2:47" s="1" customFormat="1" ht="13.5">
      <c r="B427" s="34"/>
      <c r="D427" s="177" t="s">
        <v>131</v>
      </c>
      <c r="F427" s="178" t="s">
        <v>690</v>
      </c>
      <c r="I427" s="138"/>
      <c r="L427" s="34"/>
      <c r="M427" s="63"/>
      <c r="N427" s="35"/>
      <c r="O427" s="35"/>
      <c r="P427" s="35"/>
      <c r="Q427" s="35"/>
      <c r="R427" s="35"/>
      <c r="S427" s="35"/>
      <c r="T427" s="64"/>
      <c r="AT427" s="17" t="s">
        <v>131</v>
      </c>
      <c r="AU427" s="17" t="s">
        <v>81</v>
      </c>
    </row>
    <row r="428" spans="2:47" s="1" customFormat="1" ht="27">
      <c r="B428" s="34"/>
      <c r="D428" s="177" t="s">
        <v>212</v>
      </c>
      <c r="F428" s="203" t="s">
        <v>691</v>
      </c>
      <c r="I428" s="138"/>
      <c r="L428" s="34"/>
      <c r="M428" s="63"/>
      <c r="N428" s="35"/>
      <c r="O428" s="35"/>
      <c r="P428" s="35"/>
      <c r="Q428" s="35"/>
      <c r="R428" s="35"/>
      <c r="S428" s="35"/>
      <c r="T428" s="64"/>
      <c r="AT428" s="17" t="s">
        <v>212</v>
      </c>
      <c r="AU428" s="17" t="s">
        <v>81</v>
      </c>
    </row>
    <row r="429" spans="2:51" s="11" customFormat="1" ht="13.5">
      <c r="B429" s="179"/>
      <c r="D429" s="177" t="s">
        <v>132</v>
      </c>
      <c r="E429" s="180" t="s">
        <v>20</v>
      </c>
      <c r="F429" s="181" t="s">
        <v>306</v>
      </c>
      <c r="H429" s="182" t="s">
        <v>20</v>
      </c>
      <c r="I429" s="183"/>
      <c r="L429" s="179"/>
      <c r="M429" s="184"/>
      <c r="N429" s="185"/>
      <c r="O429" s="185"/>
      <c r="P429" s="185"/>
      <c r="Q429" s="185"/>
      <c r="R429" s="185"/>
      <c r="S429" s="185"/>
      <c r="T429" s="186"/>
      <c r="AT429" s="182" t="s">
        <v>132</v>
      </c>
      <c r="AU429" s="182" t="s">
        <v>81</v>
      </c>
      <c r="AV429" s="11" t="s">
        <v>22</v>
      </c>
      <c r="AW429" s="11" t="s">
        <v>37</v>
      </c>
      <c r="AX429" s="11" t="s">
        <v>73</v>
      </c>
      <c r="AY429" s="182" t="s">
        <v>122</v>
      </c>
    </row>
    <row r="430" spans="2:51" s="11" customFormat="1" ht="13.5">
      <c r="B430" s="179"/>
      <c r="D430" s="177" t="s">
        <v>132</v>
      </c>
      <c r="E430" s="180" t="s">
        <v>20</v>
      </c>
      <c r="F430" s="181" t="s">
        <v>696</v>
      </c>
      <c r="H430" s="182" t="s">
        <v>20</v>
      </c>
      <c r="I430" s="183"/>
      <c r="L430" s="179"/>
      <c r="M430" s="184"/>
      <c r="N430" s="185"/>
      <c r="O430" s="185"/>
      <c r="P430" s="185"/>
      <c r="Q430" s="185"/>
      <c r="R430" s="185"/>
      <c r="S430" s="185"/>
      <c r="T430" s="186"/>
      <c r="AT430" s="182" t="s">
        <v>132</v>
      </c>
      <c r="AU430" s="182" t="s">
        <v>81</v>
      </c>
      <c r="AV430" s="11" t="s">
        <v>22</v>
      </c>
      <c r="AW430" s="11" t="s">
        <v>37</v>
      </c>
      <c r="AX430" s="11" t="s">
        <v>73</v>
      </c>
      <c r="AY430" s="182" t="s">
        <v>122</v>
      </c>
    </row>
    <row r="431" spans="2:51" s="12" customFormat="1" ht="13.5">
      <c r="B431" s="187"/>
      <c r="D431" s="188" t="s">
        <v>132</v>
      </c>
      <c r="E431" s="189" t="s">
        <v>20</v>
      </c>
      <c r="F431" s="190" t="s">
        <v>697</v>
      </c>
      <c r="H431" s="191">
        <v>0.518</v>
      </c>
      <c r="I431" s="192"/>
      <c r="L431" s="187"/>
      <c r="M431" s="193"/>
      <c r="N431" s="194"/>
      <c r="O431" s="194"/>
      <c r="P431" s="194"/>
      <c r="Q431" s="194"/>
      <c r="R431" s="194"/>
      <c r="S431" s="194"/>
      <c r="T431" s="195"/>
      <c r="AT431" s="196" t="s">
        <v>132</v>
      </c>
      <c r="AU431" s="196" t="s">
        <v>81</v>
      </c>
      <c r="AV431" s="12" t="s">
        <v>81</v>
      </c>
      <c r="AW431" s="12" t="s">
        <v>37</v>
      </c>
      <c r="AX431" s="12" t="s">
        <v>22</v>
      </c>
      <c r="AY431" s="196" t="s">
        <v>122</v>
      </c>
    </row>
    <row r="432" spans="2:65" s="1" customFormat="1" ht="22.5" customHeight="1">
      <c r="B432" s="164"/>
      <c r="C432" s="165" t="s">
        <v>698</v>
      </c>
      <c r="D432" s="165" t="s">
        <v>125</v>
      </c>
      <c r="E432" s="166" t="s">
        <v>699</v>
      </c>
      <c r="F432" s="167" t="s">
        <v>700</v>
      </c>
      <c r="G432" s="168" t="s">
        <v>208</v>
      </c>
      <c r="H432" s="169">
        <v>10</v>
      </c>
      <c r="I432" s="170"/>
      <c r="J432" s="171">
        <f>ROUND(I432*H432,2)</f>
        <v>0</v>
      </c>
      <c r="K432" s="167" t="s">
        <v>209</v>
      </c>
      <c r="L432" s="34"/>
      <c r="M432" s="172" t="s">
        <v>20</v>
      </c>
      <c r="N432" s="173" t="s">
        <v>44</v>
      </c>
      <c r="O432" s="35"/>
      <c r="P432" s="174">
        <f>O432*H432</f>
        <v>0</v>
      </c>
      <c r="Q432" s="174">
        <v>2.31501</v>
      </c>
      <c r="R432" s="174">
        <f>Q432*H432</f>
        <v>23.150100000000002</v>
      </c>
      <c r="S432" s="174">
        <v>0</v>
      </c>
      <c r="T432" s="175">
        <f>S432*H432</f>
        <v>0</v>
      </c>
      <c r="AR432" s="17" t="s">
        <v>144</v>
      </c>
      <c r="AT432" s="17" t="s">
        <v>125</v>
      </c>
      <c r="AU432" s="17" t="s">
        <v>81</v>
      </c>
      <c r="AY432" s="17" t="s">
        <v>122</v>
      </c>
      <c r="BE432" s="176">
        <f>IF(N432="základní",J432,0)</f>
        <v>0</v>
      </c>
      <c r="BF432" s="176">
        <f>IF(N432="snížená",J432,0)</f>
        <v>0</v>
      </c>
      <c r="BG432" s="176">
        <f>IF(N432="zákl. přenesená",J432,0)</f>
        <v>0</v>
      </c>
      <c r="BH432" s="176">
        <f>IF(N432="sníž. přenesená",J432,0)</f>
        <v>0</v>
      </c>
      <c r="BI432" s="176">
        <f>IF(N432="nulová",J432,0)</f>
        <v>0</v>
      </c>
      <c r="BJ432" s="17" t="s">
        <v>22</v>
      </c>
      <c r="BK432" s="176">
        <f>ROUND(I432*H432,2)</f>
        <v>0</v>
      </c>
      <c r="BL432" s="17" t="s">
        <v>144</v>
      </c>
      <c r="BM432" s="17" t="s">
        <v>701</v>
      </c>
    </row>
    <row r="433" spans="2:47" s="1" customFormat="1" ht="27">
      <c r="B433" s="34"/>
      <c r="D433" s="177" t="s">
        <v>131</v>
      </c>
      <c r="F433" s="178" t="s">
        <v>702</v>
      </c>
      <c r="I433" s="138"/>
      <c r="L433" s="34"/>
      <c r="M433" s="63"/>
      <c r="N433" s="35"/>
      <c r="O433" s="35"/>
      <c r="P433" s="35"/>
      <c r="Q433" s="35"/>
      <c r="R433" s="35"/>
      <c r="S433" s="35"/>
      <c r="T433" s="64"/>
      <c r="AT433" s="17" t="s">
        <v>131</v>
      </c>
      <c r="AU433" s="17" t="s">
        <v>81</v>
      </c>
    </row>
    <row r="434" spans="2:47" s="1" customFormat="1" ht="94.5">
      <c r="B434" s="34"/>
      <c r="D434" s="177" t="s">
        <v>212</v>
      </c>
      <c r="F434" s="203" t="s">
        <v>703</v>
      </c>
      <c r="I434" s="138"/>
      <c r="L434" s="34"/>
      <c r="M434" s="63"/>
      <c r="N434" s="35"/>
      <c r="O434" s="35"/>
      <c r="P434" s="35"/>
      <c r="Q434" s="35"/>
      <c r="R434" s="35"/>
      <c r="S434" s="35"/>
      <c r="T434" s="64"/>
      <c r="AT434" s="17" t="s">
        <v>212</v>
      </c>
      <c r="AU434" s="17" t="s">
        <v>81</v>
      </c>
    </row>
    <row r="435" spans="2:51" s="11" customFormat="1" ht="13.5">
      <c r="B435" s="179"/>
      <c r="D435" s="177" t="s">
        <v>132</v>
      </c>
      <c r="E435" s="180" t="s">
        <v>20</v>
      </c>
      <c r="F435" s="181" t="s">
        <v>618</v>
      </c>
      <c r="H435" s="182" t="s">
        <v>20</v>
      </c>
      <c r="I435" s="183"/>
      <c r="L435" s="179"/>
      <c r="M435" s="184"/>
      <c r="N435" s="185"/>
      <c r="O435" s="185"/>
      <c r="P435" s="185"/>
      <c r="Q435" s="185"/>
      <c r="R435" s="185"/>
      <c r="S435" s="185"/>
      <c r="T435" s="186"/>
      <c r="AT435" s="182" t="s">
        <v>132</v>
      </c>
      <c r="AU435" s="182" t="s">
        <v>81</v>
      </c>
      <c r="AV435" s="11" t="s">
        <v>22</v>
      </c>
      <c r="AW435" s="11" t="s">
        <v>37</v>
      </c>
      <c r="AX435" s="11" t="s">
        <v>73</v>
      </c>
      <c r="AY435" s="182" t="s">
        <v>122</v>
      </c>
    </row>
    <row r="436" spans="2:51" s="12" customFormat="1" ht="13.5">
      <c r="B436" s="187"/>
      <c r="D436" s="177" t="s">
        <v>132</v>
      </c>
      <c r="E436" s="196" t="s">
        <v>20</v>
      </c>
      <c r="F436" s="197" t="s">
        <v>704</v>
      </c>
      <c r="H436" s="198">
        <v>10</v>
      </c>
      <c r="I436" s="192"/>
      <c r="L436" s="187"/>
      <c r="M436" s="193"/>
      <c r="N436" s="194"/>
      <c r="O436" s="194"/>
      <c r="P436" s="194"/>
      <c r="Q436" s="194"/>
      <c r="R436" s="194"/>
      <c r="S436" s="194"/>
      <c r="T436" s="195"/>
      <c r="AT436" s="196" t="s">
        <v>132</v>
      </c>
      <c r="AU436" s="196" t="s">
        <v>81</v>
      </c>
      <c r="AV436" s="12" t="s">
        <v>81</v>
      </c>
      <c r="AW436" s="12" t="s">
        <v>37</v>
      </c>
      <c r="AX436" s="12" t="s">
        <v>22</v>
      </c>
      <c r="AY436" s="196" t="s">
        <v>122</v>
      </c>
    </row>
    <row r="437" spans="2:63" s="10" customFormat="1" ht="29.25" customHeight="1">
      <c r="B437" s="150"/>
      <c r="D437" s="161" t="s">
        <v>72</v>
      </c>
      <c r="E437" s="162" t="s">
        <v>144</v>
      </c>
      <c r="F437" s="162" t="s">
        <v>705</v>
      </c>
      <c r="I437" s="153"/>
      <c r="J437" s="163">
        <f>BK437</f>
        <v>0</v>
      </c>
      <c r="L437" s="150"/>
      <c r="M437" s="155"/>
      <c r="N437" s="156"/>
      <c r="O437" s="156"/>
      <c r="P437" s="157">
        <f>SUM(P438:P452)</f>
        <v>0</v>
      </c>
      <c r="Q437" s="156"/>
      <c r="R437" s="157">
        <f>SUM(R438:R452)</f>
        <v>7.218399999999999</v>
      </c>
      <c r="S437" s="156"/>
      <c r="T437" s="158">
        <f>SUM(T438:T452)</f>
        <v>0</v>
      </c>
      <c r="AR437" s="151" t="s">
        <v>22</v>
      </c>
      <c r="AT437" s="159" t="s">
        <v>72</v>
      </c>
      <c r="AU437" s="159" t="s">
        <v>22</v>
      </c>
      <c r="AY437" s="151" t="s">
        <v>122</v>
      </c>
      <c r="BK437" s="160">
        <f>SUM(BK438:BK452)</f>
        <v>0</v>
      </c>
    </row>
    <row r="438" spans="2:65" s="1" customFormat="1" ht="22.5" customHeight="1">
      <c r="B438" s="164"/>
      <c r="C438" s="165" t="s">
        <v>706</v>
      </c>
      <c r="D438" s="165" t="s">
        <v>125</v>
      </c>
      <c r="E438" s="166" t="s">
        <v>707</v>
      </c>
      <c r="F438" s="167" t="s">
        <v>708</v>
      </c>
      <c r="G438" s="168" t="s">
        <v>245</v>
      </c>
      <c r="H438" s="169">
        <v>4.8</v>
      </c>
      <c r="I438" s="170"/>
      <c r="J438" s="171">
        <f>ROUND(I438*H438,2)</f>
        <v>0</v>
      </c>
      <c r="K438" s="167" t="s">
        <v>209</v>
      </c>
      <c r="L438" s="34"/>
      <c r="M438" s="172" t="s">
        <v>20</v>
      </c>
      <c r="N438" s="173" t="s">
        <v>44</v>
      </c>
      <c r="O438" s="35"/>
      <c r="P438" s="174">
        <f>O438*H438</f>
        <v>0</v>
      </c>
      <c r="Q438" s="174">
        <v>0</v>
      </c>
      <c r="R438" s="174">
        <f>Q438*H438</f>
        <v>0</v>
      </c>
      <c r="S438" s="174">
        <v>0</v>
      </c>
      <c r="T438" s="175">
        <f>S438*H438</f>
        <v>0</v>
      </c>
      <c r="AR438" s="17" t="s">
        <v>144</v>
      </c>
      <c r="AT438" s="17" t="s">
        <v>125</v>
      </c>
      <c r="AU438" s="17" t="s">
        <v>81</v>
      </c>
      <c r="AY438" s="17" t="s">
        <v>122</v>
      </c>
      <c r="BE438" s="176">
        <f>IF(N438="základní",J438,0)</f>
        <v>0</v>
      </c>
      <c r="BF438" s="176">
        <f>IF(N438="snížená",J438,0)</f>
        <v>0</v>
      </c>
      <c r="BG438" s="176">
        <f>IF(N438="zákl. přenesená",J438,0)</f>
        <v>0</v>
      </c>
      <c r="BH438" s="176">
        <f>IF(N438="sníž. přenesená",J438,0)</f>
        <v>0</v>
      </c>
      <c r="BI438" s="176">
        <f>IF(N438="nulová",J438,0)</f>
        <v>0</v>
      </c>
      <c r="BJ438" s="17" t="s">
        <v>22</v>
      </c>
      <c r="BK438" s="176">
        <f>ROUND(I438*H438,2)</f>
        <v>0</v>
      </c>
      <c r="BL438" s="17" t="s">
        <v>144</v>
      </c>
      <c r="BM438" s="17" t="s">
        <v>709</v>
      </c>
    </row>
    <row r="439" spans="2:47" s="1" customFormat="1" ht="13.5">
      <c r="B439" s="34"/>
      <c r="D439" s="177" t="s">
        <v>131</v>
      </c>
      <c r="F439" s="178" t="s">
        <v>710</v>
      </c>
      <c r="I439" s="138"/>
      <c r="L439" s="34"/>
      <c r="M439" s="63"/>
      <c r="N439" s="35"/>
      <c r="O439" s="35"/>
      <c r="P439" s="35"/>
      <c r="Q439" s="35"/>
      <c r="R439" s="35"/>
      <c r="S439" s="35"/>
      <c r="T439" s="64"/>
      <c r="AT439" s="17" t="s">
        <v>131</v>
      </c>
      <c r="AU439" s="17" t="s">
        <v>81</v>
      </c>
    </row>
    <row r="440" spans="2:47" s="1" customFormat="1" ht="148.5">
      <c r="B440" s="34"/>
      <c r="D440" s="177" t="s">
        <v>212</v>
      </c>
      <c r="F440" s="203" t="s">
        <v>711</v>
      </c>
      <c r="I440" s="138"/>
      <c r="L440" s="34"/>
      <c r="M440" s="63"/>
      <c r="N440" s="35"/>
      <c r="O440" s="35"/>
      <c r="P440" s="35"/>
      <c r="Q440" s="35"/>
      <c r="R440" s="35"/>
      <c r="S440" s="35"/>
      <c r="T440" s="64"/>
      <c r="AT440" s="17" t="s">
        <v>212</v>
      </c>
      <c r="AU440" s="17" t="s">
        <v>81</v>
      </c>
    </row>
    <row r="441" spans="2:51" s="11" customFormat="1" ht="13.5">
      <c r="B441" s="179"/>
      <c r="D441" s="177" t="s">
        <v>132</v>
      </c>
      <c r="E441" s="180" t="s">
        <v>20</v>
      </c>
      <c r="F441" s="181" t="s">
        <v>306</v>
      </c>
      <c r="H441" s="182" t="s">
        <v>20</v>
      </c>
      <c r="I441" s="183"/>
      <c r="L441" s="179"/>
      <c r="M441" s="184"/>
      <c r="N441" s="185"/>
      <c r="O441" s="185"/>
      <c r="P441" s="185"/>
      <c r="Q441" s="185"/>
      <c r="R441" s="185"/>
      <c r="S441" s="185"/>
      <c r="T441" s="186"/>
      <c r="AT441" s="182" t="s">
        <v>132</v>
      </c>
      <c r="AU441" s="182" t="s">
        <v>81</v>
      </c>
      <c r="AV441" s="11" t="s">
        <v>22</v>
      </c>
      <c r="AW441" s="11" t="s">
        <v>37</v>
      </c>
      <c r="AX441" s="11" t="s">
        <v>73</v>
      </c>
      <c r="AY441" s="182" t="s">
        <v>122</v>
      </c>
    </row>
    <row r="442" spans="2:51" s="12" customFormat="1" ht="13.5">
      <c r="B442" s="187"/>
      <c r="D442" s="188" t="s">
        <v>132</v>
      </c>
      <c r="E442" s="189" t="s">
        <v>20</v>
      </c>
      <c r="F442" s="190" t="s">
        <v>712</v>
      </c>
      <c r="H442" s="191">
        <v>4.8</v>
      </c>
      <c r="I442" s="192"/>
      <c r="L442" s="187"/>
      <c r="M442" s="193"/>
      <c r="N442" s="194"/>
      <c r="O442" s="194"/>
      <c r="P442" s="194"/>
      <c r="Q442" s="194"/>
      <c r="R442" s="194"/>
      <c r="S442" s="194"/>
      <c r="T442" s="195"/>
      <c r="AT442" s="196" t="s">
        <v>132</v>
      </c>
      <c r="AU442" s="196" t="s">
        <v>81</v>
      </c>
      <c r="AV442" s="12" t="s">
        <v>81</v>
      </c>
      <c r="AW442" s="12" t="s">
        <v>37</v>
      </c>
      <c r="AX442" s="12" t="s">
        <v>22</v>
      </c>
      <c r="AY442" s="196" t="s">
        <v>122</v>
      </c>
    </row>
    <row r="443" spans="2:65" s="1" customFormat="1" ht="22.5" customHeight="1">
      <c r="B443" s="164"/>
      <c r="C443" s="165" t="s">
        <v>713</v>
      </c>
      <c r="D443" s="165" t="s">
        <v>125</v>
      </c>
      <c r="E443" s="166" t="s">
        <v>714</v>
      </c>
      <c r="F443" s="167" t="s">
        <v>715</v>
      </c>
      <c r="G443" s="168" t="s">
        <v>208</v>
      </c>
      <c r="H443" s="169">
        <v>0.792</v>
      </c>
      <c r="I443" s="170"/>
      <c r="J443" s="171">
        <f>ROUND(I443*H443,2)</f>
        <v>0</v>
      </c>
      <c r="K443" s="167" t="s">
        <v>209</v>
      </c>
      <c r="L443" s="34"/>
      <c r="M443" s="172" t="s">
        <v>20</v>
      </c>
      <c r="N443" s="173" t="s">
        <v>44</v>
      </c>
      <c r="O443" s="35"/>
      <c r="P443" s="174">
        <f>O443*H443</f>
        <v>0</v>
      </c>
      <c r="Q443" s="174">
        <v>0</v>
      </c>
      <c r="R443" s="174">
        <f>Q443*H443</f>
        <v>0</v>
      </c>
      <c r="S443" s="174">
        <v>0</v>
      </c>
      <c r="T443" s="175">
        <f>S443*H443</f>
        <v>0</v>
      </c>
      <c r="AR443" s="17" t="s">
        <v>144</v>
      </c>
      <c r="AT443" s="17" t="s">
        <v>125</v>
      </c>
      <c r="AU443" s="17" t="s">
        <v>81</v>
      </c>
      <c r="AY443" s="17" t="s">
        <v>122</v>
      </c>
      <c r="BE443" s="176">
        <f>IF(N443="základní",J443,0)</f>
        <v>0</v>
      </c>
      <c r="BF443" s="176">
        <f>IF(N443="snížená",J443,0)</f>
        <v>0</v>
      </c>
      <c r="BG443" s="176">
        <f>IF(N443="zákl. přenesená",J443,0)</f>
        <v>0</v>
      </c>
      <c r="BH443" s="176">
        <f>IF(N443="sníž. přenesená",J443,0)</f>
        <v>0</v>
      </c>
      <c r="BI443" s="176">
        <f>IF(N443="nulová",J443,0)</f>
        <v>0</v>
      </c>
      <c r="BJ443" s="17" t="s">
        <v>22</v>
      </c>
      <c r="BK443" s="176">
        <f>ROUND(I443*H443,2)</f>
        <v>0</v>
      </c>
      <c r="BL443" s="17" t="s">
        <v>144</v>
      </c>
      <c r="BM443" s="17" t="s">
        <v>716</v>
      </c>
    </row>
    <row r="444" spans="2:47" s="1" customFormat="1" ht="27">
      <c r="B444" s="34"/>
      <c r="D444" s="177" t="s">
        <v>131</v>
      </c>
      <c r="F444" s="178" t="s">
        <v>717</v>
      </c>
      <c r="I444" s="138"/>
      <c r="L444" s="34"/>
      <c r="M444" s="63"/>
      <c r="N444" s="35"/>
      <c r="O444" s="35"/>
      <c r="P444" s="35"/>
      <c r="Q444" s="35"/>
      <c r="R444" s="35"/>
      <c r="S444" s="35"/>
      <c r="T444" s="64"/>
      <c r="AT444" s="17" t="s">
        <v>131</v>
      </c>
      <c r="AU444" s="17" t="s">
        <v>81</v>
      </c>
    </row>
    <row r="445" spans="2:47" s="1" customFormat="1" ht="54">
      <c r="B445" s="34"/>
      <c r="D445" s="177" t="s">
        <v>212</v>
      </c>
      <c r="F445" s="203" t="s">
        <v>718</v>
      </c>
      <c r="I445" s="138"/>
      <c r="L445" s="34"/>
      <c r="M445" s="63"/>
      <c r="N445" s="35"/>
      <c r="O445" s="35"/>
      <c r="P445" s="35"/>
      <c r="Q445" s="35"/>
      <c r="R445" s="35"/>
      <c r="S445" s="35"/>
      <c r="T445" s="64"/>
      <c r="AT445" s="17" t="s">
        <v>212</v>
      </c>
      <c r="AU445" s="17" t="s">
        <v>81</v>
      </c>
    </row>
    <row r="446" spans="2:51" s="11" customFormat="1" ht="13.5">
      <c r="B446" s="179"/>
      <c r="D446" s="177" t="s">
        <v>132</v>
      </c>
      <c r="E446" s="180" t="s">
        <v>20</v>
      </c>
      <c r="F446" s="181" t="s">
        <v>719</v>
      </c>
      <c r="H446" s="182" t="s">
        <v>20</v>
      </c>
      <c r="I446" s="183"/>
      <c r="L446" s="179"/>
      <c r="M446" s="184"/>
      <c r="N446" s="185"/>
      <c r="O446" s="185"/>
      <c r="P446" s="185"/>
      <c r="Q446" s="185"/>
      <c r="R446" s="185"/>
      <c r="S446" s="185"/>
      <c r="T446" s="186"/>
      <c r="AT446" s="182" t="s">
        <v>132</v>
      </c>
      <c r="AU446" s="182" t="s">
        <v>81</v>
      </c>
      <c r="AV446" s="11" t="s">
        <v>22</v>
      </c>
      <c r="AW446" s="11" t="s">
        <v>37</v>
      </c>
      <c r="AX446" s="11" t="s">
        <v>73</v>
      </c>
      <c r="AY446" s="182" t="s">
        <v>122</v>
      </c>
    </row>
    <row r="447" spans="2:51" s="12" customFormat="1" ht="13.5">
      <c r="B447" s="187"/>
      <c r="D447" s="188" t="s">
        <v>132</v>
      </c>
      <c r="E447" s="189" t="s">
        <v>20</v>
      </c>
      <c r="F447" s="190" t="s">
        <v>720</v>
      </c>
      <c r="H447" s="191">
        <v>0.792</v>
      </c>
      <c r="I447" s="192"/>
      <c r="L447" s="187"/>
      <c r="M447" s="193"/>
      <c r="N447" s="194"/>
      <c r="O447" s="194"/>
      <c r="P447" s="194"/>
      <c r="Q447" s="194"/>
      <c r="R447" s="194"/>
      <c r="S447" s="194"/>
      <c r="T447" s="195"/>
      <c r="AT447" s="196" t="s">
        <v>132</v>
      </c>
      <c r="AU447" s="196" t="s">
        <v>81</v>
      </c>
      <c r="AV447" s="12" t="s">
        <v>81</v>
      </c>
      <c r="AW447" s="12" t="s">
        <v>37</v>
      </c>
      <c r="AX447" s="12" t="s">
        <v>22</v>
      </c>
      <c r="AY447" s="196" t="s">
        <v>122</v>
      </c>
    </row>
    <row r="448" spans="2:65" s="1" customFormat="1" ht="31.5" customHeight="1">
      <c r="B448" s="164"/>
      <c r="C448" s="165" t="s">
        <v>721</v>
      </c>
      <c r="D448" s="165" t="s">
        <v>125</v>
      </c>
      <c r="E448" s="166" t="s">
        <v>722</v>
      </c>
      <c r="F448" s="167" t="s">
        <v>723</v>
      </c>
      <c r="G448" s="168" t="s">
        <v>245</v>
      </c>
      <c r="H448" s="169">
        <v>7</v>
      </c>
      <c r="I448" s="170"/>
      <c r="J448" s="171">
        <f>ROUND(I448*H448,2)</f>
        <v>0</v>
      </c>
      <c r="K448" s="167" t="s">
        <v>209</v>
      </c>
      <c r="L448" s="34"/>
      <c r="M448" s="172" t="s">
        <v>20</v>
      </c>
      <c r="N448" s="173" t="s">
        <v>44</v>
      </c>
      <c r="O448" s="35"/>
      <c r="P448" s="174">
        <f>O448*H448</f>
        <v>0</v>
      </c>
      <c r="Q448" s="174">
        <v>1.0312</v>
      </c>
      <c r="R448" s="174">
        <f>Q448*H448</f>
        <v>7.218399999999999</v>
      </c>
      <c r="S448" s="174">
        <v>0</v>
      </c>
      <c r="T448" s="175">
        <f>S448*H448</f>
        <v>0</v>
      </c>
      <c r="AR448" s="17" t="s">
        <v>144</v>
      </c>
      <c r="AT448" s="17" t="s">
        <v>125</v>
      </c>
      <c r="AU448" s="17" t="s">
        <v>81</v>
      </c>
      <c r="AY448" s="17" t="s">
        <v>122</v>
      </c>
      <c r="BE448" s="176">
        <f>IF(N448="základní",J448,0)</f>
        <v>0</v>
      </c>
      <c r="BF448" s="176">
        <f>IF(N448="snížená",J448,0)</f>
        <v>0</v>
      </c>
      <c r="BG448" s="176">
        <f>IF(N448="zákl. přenesená",J448,0)</f>
        <v>0</v>
      </c>
      <c r="BH448" s="176">
        <f>IF(N448="sníž. přenesená",J448,0)</f>
        <v>0</v>
      </c>
      <c r="BI448" s="176">
        <f>IF(N448="nulová",J448,0)</f>
        <v>0</v>
      </c>
      <c r="BJ448" s="17" t="s">
        <v>22</v>
      </c>
      <c r="BK448" s="176">
        <f>ROUND(I448*H448,2)</f>
        <v>0</v>
      </c>
      <c r="BL448" s="17" t="s">
        <v>144</v>
      </c>
      <c r="BM448" s="17" t="s">
        <v>724</v>
      </c>
    </row>
    <row r="449" spans="2:47" s="1" customFormat="1" ht="27">
      <c r="B449" s="34"/>
      <c r="D449" s="177" t="s">
        <v>131</v>
      </c>
      <c r="F449" s="178" t="s">
        <v>725</v>
      </c>
      <c r="I449" s="138"/>
      <c r="L449" s="34"/>
      <c r="M449" s="63"/>
      <c r="N449" s="35"/>
      <c r="O449" s="35"/>
      <c r="P449" s="35"/>
      <c r="Q449" s="35"/>
      <c r="R449" s="35"/>
      <c r="S449" s="35"/>
      <c r="T449" s="64"/>
      <c r="AT449" s="17" t="s">
        <v>131</v>
      </c>
      <c r="AU449" s="17" t="s">
        <v>81</v>
      </c>
    </row>
    <row r="450" spans="2:47" s="1" customFormat="1" ht="81">
      <c r="B450" s="34"/>
      <c r="D450" s="177" t="s">
        <v>212</v>
      </c>
      <c r="F450" s="203" t="s">
        <v>726</v>
      </c>
      <c r="I450" s="138"/>
      <c r="L450" s="34"/>
      <c r="M450" s="63"/>
      <c r="N450" s="35"/>
      <c r="O450" s="35"/>
      <c r="P450" s="35"/>
      <c r="Q450" s="35"/>
      <c r="R450" s="35"/>
      <c r="S450" s="35"/>
      <c r="T450" s="64"/>
      <c r="AT450" s="17" t="s">
        <v>212</v>
      </c>
      <c r="AU450" s="17" t="s">
        <v>81</v>
      </c>
    </row>
    <row r="451" spans="2:51" s="11" customFormat="1" ht="13.5">
      <c r="B451" s="179"/>
      <c r="D451" s="177" t="s">
        <v>132</v>
      </c>
      <c r="E451" s="180" t="s">
        <v>20</v>
      </c>
      <c r="F451" s="181" t="s">
        <v>727</v>
      </c>
      <c r="H451" s="182" t="s">
        <v>20</v>
      </c>
      <c r="I451" s="183"/>
      <c r="L451" s="179"/>
      <c r="M451" s="184"/>
      <c r="N451" s="185"/>
      <c r="O451" s="185"/>
      <c r="P451" s="185"/>
      <c r="Q451" s="185"/>
      <c r="R451" s="185"/>
      <c r="S451" s="185"/>
      <c r="T451" s="186"/>
      <c r="AT451" s="182" t="s">
        <v>132</v>
      </c>
      <c r="AU451" s="182" t="s">
        <v>81</v>
      </c>
      <c r="AV451" s="11" t="s">
        <v>22</v>
      </c>
      <c r="AW451" s="11" t="s">
        <v>37</v>
      </c>
      <c r="AX451" s="11" t="s">
        <v>73</v>
      </c>
      <c r="AY451" s="182" t="s">
        <v>122</v>
      </c>
    </row>
    <row r="452" spans="2:51" s="12" customFormat="1" ht="13.5">
      <c r="B452" s="187"/>
      <c r="D452" s="177" t="s">
        <v>132</v>
      </c>
      <c r="E452" s="196" t="s">
        <v>20</v>
      </c>
      <c r="F452" s="197" t="s">
        <v>728</v>
      </c>
      <c r="H452" s="198">
        <v>7</v>
      </c>
      <c r="I452" s="192"/>
      <c r="L452" s="187"/>
      <c r="M452" s="193"/>
      <c r="N452" s="194"/>
      <c r="O452" s="194"/>
      <c r="P452" s="194"/>
      <c r="Q452" s="194"/>
      <c r="R452" s="194"/>
      <c r="S452" s="194"/>
      <c r="T452" s="195"/>
      <c r="AT452" s="196" t="s">
        <v>132</v>
      </c>
      <c r="AU452" s="196" t="s">
        <v>81</v>
      </c>
      <c r="AV452" s="12" t="s">
        <v>81</v>
      </c>
      <c r="AW452" s="12" t="s">
        <v>37</v>
      </c>
      <c r="AX452" s="12" t="s">
        <v>22</v>
      </c>
      <c r="AY452" s="196" t="s">
        <v>122</v>
      </c>
    </row>
    <row r="453" spans="2:63" s="10" customFormat="1" ht="29.25" customHeight="1">
      <c r="B453" s="150"/>
      <c r="D453" s="161" t="s">
        <v>72</v>
      </c>
      <c r="E453" s="162" t="s">
        <v>121</v>
      </c>
      <c r="F453" s="162" t="s">
        <v>729</v>
      </c>
      <c r="I453" s="153"/>
      <c r="J453" s="163">
        <f>BK453</f>
        <v>0</v>
      </c>
      <c r="L453" s="150"/>
      <c r="M453" s="155"/>
      <c r="N453" s="156"/>
      <c r="O453" s="156"/>
      <c r="P453" s="157">
        <f>SUM(P454:P496)</f>
        <v>0</v>
      </c>
      <c r="Q453" s="156"/>
      <c r="R453" s="157">
        <f>SUM(R454:R496)</f>
        <v>44.640354</v>
      </c>
      <c r="S453" s="156"/>
      <c r="T453" s="158">
        <f>SUM(T454:T496)</f>
        <v>0</v>
      </c>
      <c r="AR453" s="151" t="s">
        <v>22</v>
      </c>
      <c r="AT453" s="159" t="s">
        <v>72</v>
      </c>
      <c r="AU453" s="159" t="s">
        <v>22</v>
      </c>
      <c r="AY453" s="151" t="s">
        <v>122</v>
      </c>
      <c r="BK453" s="160">
        <f>SUM(BK454:BK496)</f>
        <v>0</v>
      </c>
    </row>
    <row r="454" spans="2:65" s="1" customFormat="1" ht="22.5" customHeight="1">
      <c r="B454" s="164"/>
      <c r="C454" s="165" t="s">
        <v>730</v>
      </c>
      <c r="D454" s="165" t="s">
        <v>125</v>
      </c>
      <c r="E454" s="166" t="s">
        <v>731</v>
      </c>
      <c r="F454" s="167" t="s">
        <v>732</v>
      </c>
      <c r="G454" s="168" t="s">
        <v>245</v>
      </c>
      <c r="H454" s="169">
        <v>19.3</v>
      </c>
      <c r="I454" s="170"/>
      <c r="J454" s="171">
        <f>ROUND(I454*H454,2)</f>
        <v>0</v>
      </c>
      <c r="K454" s="167" t="s">
        <v>209</v>
      </c>
      <c r="L454" s="34"/>
      <c r="M454" s="172" t="s">
        <v>20</v>
      </c>
      <c r="N454" s="173" t="s">
        <v>44</v>
      </c>
      <c r="O454" s="35"/>
      <c r="P454" s="174">
        <f>O454*H454</f>
        <v>0</v>
      </c>
      <c r="Q454" s="174">
        <v>0</v>
      </c>
      <c r="R454" s="174">
        <f>Q454*H454</f>
        <v>0</v>
      </c>
      <c r="S454" s="174">
        <v>0</v>
      </c>
      <c r="T454" s="175">
        <f>S454*H454</f>
        <v>0</v>
      </c>
      <c r="AR454" s="17" t="s">
        <v>144</v>
      </c>
      <c r="AT454" s="17" t="s">
        <v>125</v>
      </c>
      <c r="AU454" s="17" t="s">
        <v>81</v>
      </c>
      <c r="AY454" s="17" t="s">
        <v>122</v>
      </c>
      <c r="BE454" s="176">
        <f>IF(N454="základní",J454,0)</f>
        <v>0</v>
      </c>
      <c r="BF454" s="176">
        <f>IF(N454="snížená",J454,0)</f>
        <v>0</v>
      </c>
      <c r="BG454" s="176">
        <f>IF(N454="zákl. přenesená",J454,0)</f>
        <v>0</v>
      </c>
      <c r="BH454" s="176">
        <f>IF(N454="sníž. přenesená",J454,0)</f>
        <v>0</v>
      </c>
      <c r="BI454" s="176">
        <f>IF(N454="nulová",J454,0)</f>
        <v>0</v>
      </c>
      <c r="BJ454" s="17" t="s">
        <v>22</v>
      </c>
      <c r="BK454" s="176">
        <f>ROUND(I454*H454,2)</f>
        <v>0</v>
      </c>
      <c r="BL454" s="17" t="s">
        <v>144</v>
      </c>
      <c r="BM454" s="17" t="s">
        <v>733</v>
      </c>
    </row>
    <row r="455" spans="2:47" s="1" customFormat="1" ht="27">
      <c r="B455" s="34"/>
      <c r="D455" s="177" t="s">
        <v>131</v>
      </c>
      <c r="F455" s="178" t="s">
        <v>734</v>
      </c>
      <c r="I455" s="138"/>
      <c r="L455" s="34"/>
      <c r="M455" s="63"/>
      <c r="N455" s="35"/>
      <c r="O455" s="35"/>
      <c r="P455" s="35"/>
      <c r="Q455" s="35"/>
      <c r="R455" s="35"/>
      <c r="S455" s="35"/>
      <c r="T455" s="64"/>
      <c r="AT455" s="17" t="s">
        <v>131</v>
      </c>
      <c r="AU455" s="17" t="s">
        <v>81</v>
      </c>
    </row>
    <row r="456" spans="2:47" s="1" customFormat="1" ht="54">
      <c r="B456" s="34"/>
      <c r="D456" s="177" t="s">
        <v>212</v>
      </c>
      <c r="F456" s="203" t="s">
        <v>735</v>
      </c>
      <c r="I456" s="138"/>
      <c r="L456" s="34"/>
      <c r="M456" s="63"/>
      <c r="N456" s="35"/>
      <c r="O456" s="35"/>
      <c r="P456" s="35"/>
      <c r="Q456" s="35"/>
      <c r="R456" s="35"/>
      <c r="S456" s="35"/>
      <c r="T456" s="64"/>
      <c r="AT456" s="17" t="s">
        <v>212</v>
      </c>
      <c r="AU456" s="17" t="s">
        <v>81</v>
      </c>
    </row>
    <row r="457" spans="2:51" s="11" customFormat="1" ht="13.5">
      <c r="B457" s="179"/>
      <c r="D457" s="177" t="s">
        <v>132</v>
      </c>
      <c r="E457" s="180" t="s">
        <v>20</v>
      </c>
      <c r="F457" s="181" t="s">
        <v>247</v>
      </c>
      <c r="H457" s="182" t="s">
        <v>20</v>
      </c>
      <c r="I457" s="183"/>
      <c r="L457" s="179"/>
      <c r="M457" s="184"/>
      <c r="N457" s="185"/>
      <c r="O457" s="185"/>
      <c r="P457" s="185"/>
      <c r="Q457" s="185"/>
      <c r="R457" s="185"/>
      <c r="S457" s="185"/>
      <c r="T457" s="186"/>
      <c r="AT457" s="182" t="s">
        <v>132</v>
      </c>
      <c r="AU457" s="182" t="s">
        <v>81</v>
      </c>
      <c r="AV457" s="11" t="s">
        <v>22</v>
      </c>
      <c r="AW457" s="11" t="s">
        <v>37</v>
      </c>
      <c r="AX457" s="11" t="s">
        <v>73</v>
      </c>
      <c r="AY457" s="182" t="s">
        <v>122</v>
      </c>
    </row>
    <row r="458" spans="2:51" s="12" customFormat="1" ht="13.5">
      <c r="B458" s="187"/>
      <c r="D458" s="188" t="s">
        <v>132</v>
      </c>
      <c r="E458" s="189" t="s">
        <v>20</v>
      </c>
      <c r="F458" s="190" t="s">
        <v>248</v>
      </c>
      <c r="H458" s="191">
        <v>19.3</v>
      </c>
      <c r="I458" s="192"/>
      <c r="L458" s="187"/>
      <c r="M458" s="193"/>
      <c r="N458" s="194"/>
      <c r="O458" s="194"/>
      <c r="P458" s="194"/>
      <c r="Q458" s="194"/>
      <c r="R458" s="194"/>
      <c r="S458" s="194"/>
      <c r="T458" s="195"/>
      <c r="AT458" s="196" t="s">
        <v>132</v>
      </c>
      <c r="AU458" s="196" t="s">
        <v>81</v>
      </c>
      <c r="AV458" s="12" t="s">
        <v>81</v>
      </c>
      <c r="AW458" s="12" t="s">
        <v>37</v>
      </c>
      <c r="AX458" s="12" t="s">
        <v>22</v>
      </c>
      <c r="AY458" s="196" t="s">
        <v>122</v>
      </c>
    </row>
    <row r="459" spans="2:65" s="1" customFormat="1" ht="22.5" customHeight="1">
      <c r="B459" s="164"/>
      <c r="C459" s="165" t="s">
        <v>736</v>
      </c>
      <c r="D459" s="165" t="s">
        <v>125</v>
      </c>
      <c r="E459" s="166" t="s">
        <v>737</v>
      </c>
      <c r="F459" s="167" t="s">
        <v>738</v>
      </c>
      <c r="G459" s="168" t="s">
        <v>245</v>
      </c>
      <c r="H459" s="169">
        <v>70.6</v>
      </c>
      <c r="I459" s="170"/>
      <c r="J459" s="171">
        <f>ROUND(I459*H459,2)</f>
        <v>0</v>
      </c>
      <c r="K459" s="167" t="s">
        <v>209</v>
      </c>
      <c r="L459" s="34"/>
      <c r="M459" s="172" t="s">
        <v>20</v>
      </c>
      <c r="N459" s="173" t="s">
        <v>44</v>
      </c>
      <c r="O459" s="35"/>
      <c r="P459" s="174">
        <f>O459*H459</f>
        <v>0</v>
      </c>
      <c r="Q459" s="174">
        <v>0.198</v>
      </c>
      <c r="R459" s="174">
        <f>Q459*H459</f>
        <v>13.9788</v>
      </c>
      <c r="S459" s="174">
        <v>0</v>
      </c>
      <c r="T459" s="175">
        <f>S459*H459</f>
        <v>0</v>
      </c>
      <c r="AR459" s="17" t="s">
        <v>144</v>
      </c>
      <c r="AT459" s="17" t="s">
        <v>125</v>
      </c>
      <c r="AU459" s="17" t="s">
        <v>81</v>
      </c>
      <c r="AY459" s="17" t="s">
        <v>122</v>
      </c>
      <c r="BE459" s="176">
        <f>IF(N459="základní",J459,0)</f>
        <v>0</v>
      </c>
      <c r="BF459" s="176">
        <f>IF(N459="snížená",J459,0)</f>
        <v>0</v>
      </c>
      <c r="BG459" s="176">
        <f>IF(N459="zákl. přenesená",J459,0)</f>
        <v>0</v>
      </c>
      <c r="BH459" s="176">
        <f>IF(N459="sníž. přenesená",J459,0)</f>
        <v>0</v>
      </c>
      <c r="BI459" s="176">
        <f>IF(N459="nulová",J459,0)</f>
        <v>0</v>
      </c>
      <c r="BJ459" s="17" t="s">
        <v>22</v>
      </c>
      <c r="BK459" s="176">
        <f>ROUND(I459*H459,2)</f>
        <v>0</v>
      </c>
      <c r="BL459" s="17" t="s">
        <v>144</v>
      </c>
      <c r="BM459" s="17" t="s">
        <v>739</v>
      </c>
    </row>
    <row r="460" spans="2:47" s="1" customFormat="1" ht="27">
      <c r="B460" s="34"/>
      <c r="D460" s="177" t="s">
        <v>131</v>
      </c>
      <c r="F460" s="178" t="s">
        <v>740</v>
      </c>
      <c r="I460" s="138"/>
      <c r="L460" s="34"/>
      <c r="M460" s="63"/>
      <c r="N460" s="35"/>
      <c r="O460" s="35"/>
      <c r="P460" s="35"/>
      <c r="Q460" s="35"/>
      <c r="R460" s="35"/>
      <c r="S460" s="35"/>
      <c r="T460" s="64"/>
      <c r="AT460" s="17" t="s">
        <v>131</v>
      </c>
      <c r="AU460" s="17" t="s">
        <v>81</v>
      </c>
    </row>
    <row r="461" spans="2:47" s="1" customFormat="1" ht="81">
      <c r="B461" s="34"/>
      <c r="D461" s="177" t="s">
        <v>212</v>
      </c>
      <c r="F461" s="203" t="s">
        <v>741</v>
      </c>
      <c r="I461" s="138"/>
      <c r="L461" s="34"/>
      <c r="M461" s="63"/>
      <c r="N461" s="35"/>
      <c r="O461" s="35"/>
      <c r="P461" s="35"/>
      <c r="Q461" s="35"/>
      <c r="R461" s="35"/>
      <c r="S461" s="35"/>
      <c r="T461" s="64"/>
      <c r="AT461" s="17" t="s">
        <v>212</v>
      </c>
      <c r="AU461" s="17" t="s">
        <v>81</v>
      </c>
    </row>
    <row r="462" spans="2:51" s="11" customFormat="1" ht="13.5">
      <c r="B462" s="179"/>
      <c r="D462" s="177" t="s">
        <v>132</v>
      </c>
      <c r="E462" s="180" t="s">
        <v>20</v>
      </c>
      <c r="F462" s="181" t="s">
        <v>742</v>
      </c>
      <c r="H462" s="182" t="s">
        <v>20</v>
      </c>
      <c r="I462" s="183"/>
      <c r="L462" s="179"/>
      <c r="M462" s="184"/>
      <c r="N462" s="185"/>
      <c r="O462" s="185"/>
      <c r="P462" s="185"/>
      <c r="Q462" s="185"/>
      <c r="R462" s="185"/>
      <c r="S462" s="185"/>
      <c r="T462" s="186"/>
      <c r="AT462" s="182" t="s">
        <v>132</v>
      </c>
      <c r="AU462" s="182" t="s">
        <v>81</v>
      </c>
      <c r="AV462" s="11" t="s">
        <v>22</v>
      </c>
      <c r="AW462" s="11" t="s">
        <v>37</v>
      </c>
      <c r="AX462" s="11" t="s">
        <v>73</v>
      </c>
      <c r="AY462" s="182" t="s">
        <v>122</v>
      </c>
    </row>
    <row r="463" spans="2:51" s="12" customFormat="1" ht="13.5">
      <c r="B463" s="187"/>
      <c r="D463" s="177" t="s">
        <v>132</v>
      </c>
      <c r="E463" s="196" t="s">
        <v>20</v>
      </c>
      <c r="F463" s="197" t="s">
        <v>743</v>
      </c>
      <c r="H463" s="198">
        <v>61.6</v>
      </c>
      <c r="I463" s="192"/>
      <c r="L463" s="187"/>
      <c r="M463" s="193"/>
      <c r="N463" s="194"/>
      <c r="O463" s="194"/>
      <c r="P463" s="194"/>
      <c r="Q463" s="194"/>
      <c r="R463" s="194"/>
      <c r="S463" s="194"/>
      <c r="T463" s="195"/>
      <c r="AT463" s="196" t="s">
        <v>132</v>
      </c>
      <c r="AU463" s="196" t="s">
        <v>81</v>
      </c>
      <c r="AV463" s="12" t="s">
        <v>81</v>
      </c>
      <c r="AW463" s="12" t="s">
        <v>37</v>
      </c>
      <c r="AX463" s="12" t="s">
        <v>73</v>
      </c>
      <c r="AY463" s="196" t="s">
        <v>122</v>
      </c>
    </row>
    <row r="464" spans="2:51" s="11" customFormat="1" ht="13.5">
      <c r="B464" s="179"/>
      <c r="D464" s="177" t="s">
        <v>132</v>
      </c>
      <c r="E464" s="180" t="s">
        <v>20</v>
      </c>
      <c r="F464" s="181" t="s">
        <v>744</v>
      </c>
      <c r="H464" s="182" t="s">
        <v>20</v>
      </c>
      <c r="I464" s="183"/>
      <c r="L464" s="179"/>
      <c r="M464" s="184"/>
      <c r="N464" s="185"/>
      <c r="O464" s="185"/>
      <c r="P464" s="185"/>
      <c r="Q464" s="185"/>
      <c r="R464" s="185"/>
      <c r="S464" s="185"/>
      <c r="T464" s="186"/>
      <c r="AT464" s="182" t="s">
        <v>132</v>
      </c>
      <c r="AU464" s="182" t="s">
        <v>81</v>
      </c>
      <c r="AV464" s="11" t="s">
        <v>22</v>
      </c>
      <c r="AW464" s="11" t="s">
        <v>37</v>
      </c>
      <c r="AX464" s="11" t="s">
        <v>73</v>
      </c>
      <c r="AY464" s="182" t="s">
        <v>122</v>
      </c>
    </row>
    <row r="465" spans="2:51" s="12" customFormat="1" ht="13.5">
      <c r="B465" s="187"/>
      <c r="D465" s="177" t="s">
        <v>132</v>
      </c>
      <c r="E465" s="196" t="s">
        <v>20</v>
      </c>
      <c r="F465" s="197" t="s">
        <v>745</v>
      </c>
      <c r="H465" s="198">
        <v>9</v>
      </c>
      <c r="I465" s="192"/>
      <c r="L465" s="187"/>
      <c r="M465" s="193"/>
      <c r="N465" s="194"/>
      <c r="O465" s="194"/>
      <c r="P465" s="194"/>
      <c r="Q465" s="194"/>
      <c r="R465" s="194"/>
      <c r="S465" s="194"/>
      <c r="T465" s="195"/>
      <c r="AT465" s="196" t="s">
        <v>132</v>
      </c>
      <c r="AU465" s="196" t="s">
        <v>81</v>
      </c>
      <c r="AV465" s="12" t="s">
        <v>81</v>
      </c>
      <c r="AW465" s="12" t="s">
        <v>37</v>
      </c>
      <c r="AX465" s="12" t="s">
        <v>73</v>
      </c>
      <c r="AY465" s="196" t="s">
        <v>122</v>
      </c>
    </row>
    <row r="466" spans="2:51" s="13" customFormat="1" ht="13.5">
      <c r="B466" s="205"/>
      <c r="D466" s="188" t="s">
        <v>132</v>
      </c>
      <c r="E466" s="206" t="s">
        <v>20</v>
      </c>
      <c r="F466" s="207" t="s">
        <v>275</v>
      </c>
      <c r="H466" s="208">
        <v>70.6</v>
      </c>
      <c r="I466" s="209"/>
      <c r="L466" s="205"/>
      <c r="M466" s="210"/>
      <c r="N466" s="211"/>
      <c r="O466" s="211"/>
      <c r="P466" s="211"/>
      <c r="Q466" s="211"/>
      <c r="R466" s="211"/>
      <c r="S466" s="211"/>
      <c r="T466" s="212"/>
      <c r="AT466" s="213" t="s">
        <v>132</v>
      </c>
      <c r="AU466" s="213" t="s">
        <v>81</v>
      </c>
      <c r="AV466" s="13" t="s">
        <v>144</v>
      </c>
      <c r="AW466" s="13" t="s">
        <v>37</v>
      </c>
      <c r="AX466" s="13" t="s">
        <v>22</v>
      </c>
      <c r="AY466" s="213" t="s">
        <v>122</v>
      </c>
    </row>
    <row r="467" spans="2:65" s="1" customFormat="1" ht="22.5" customHeight="1">
      <c r="B467" s="164"/>
      <c r="C467" s="165" t="s">
        <v>746</v>
      </c>
      <c r="D467" s="165" t="s">
        <v>125</v>
      </c>
      <c r="E467" s="166" t="s">
        <v>747</v>
      </c>
      <c r="F467" s="167" t="s">
        <v>748</v>
      </c>
      <c r="G467" s="168" t="s">
        <v>245</v>
      </c>
      <c r="H467" s="169">
        <v>32.1</v>
      </c>
      <c r="I467" s="170"/>
      <c r="J467" s="171">
        <f>ROUND(I467*H467,2)</f>
        <v>0</v>
      </c>
      <c r="K467" s="167" t="s">
        <v>209</v>
      </c>
      <c r="L467" s="34"/>
      <c r="M467" s="172" t="s">
        <v>20</v>
      </c>
      <c r="N467" s="173" t="s">
        <v>44</v>
      </c>
      <c r="O467" s="35"/>
      <c r="P467" s="174">
        <f>O467*H467</f>
        <v>0</v>
      </c>
      <c r="Q467" s="174">
        <v>0.00034</v>
      </c>
      <c r="R467" s="174">
        <f>Q467*H467</f>
        <v>0.010914000000000002</v>
      </c>
      <c r="S467" s="174">
        <v>0</v>
      </c>
      <c r="T467" s="175">
        <f>S467*H467</f>
        <v>0</v>
      </c>
      <c r="AR467" s="17" t="s">
        <v>144</v>
      </c>
      <c r="AT467" s="17" t="s">
        <v>125</v>
      </c>
      <c r="AU467" s="17" t="s">
        <v>81</v>
      </c>
      <c r="AY467" s="17" t="s">
        <v>122</v>
      </c>
      <c r="BE467" s="176">
        <f>IF(N467="základní",J467,0)</f>
        <v>0</v>
      </c>
      <c r="BF467" s="176">
        <f>IF(N467="snížená",J467,0)</f>
        <v>0</v>
      </c>
      <c r="BG467" s="176">
        <f>IF(N467="zákl. přenesená",J467,0)</f>
        <v>0</v>
      </c>
      <c r="BH467" s="176">
        <f>IF(N467="sníž. přenesená",J467,0)</f>
        <v>0</v>
      </c>
      <c r="BI467" s="176">
        <f>IF(N467="nulová",J467,0)</f>
        <v>0</v>
      </c>
      <c r="BJ467" s="17" t="s">
        <v>22</v>
      </c>
      <c r="BK467" s="176">
        <f>ROUND(I467*H467,2)</f>
        <v>0</v>
      </c>
      <c r="BL467" s="17" t="s">
        <v>144</v>
      </c>
      <c r="BM467" s="17" t="s">
        <v>749</v>
      </c>
    </row>
    <row r="468" spans="2:47" s="1" customFormat="1" ht="13.5">
      <c r="B468" s="34"/>
      <c r="D468" s="177" t="s">
        <v>131</v>
      </c>
      <c r="F468" s="178" t="s">
        <v>750</v>
      </c>
      <c r="I468" s="138"/>
      <c r="L468" s="34"/>
      <c r="M468" s="63"/>
      <c r="N468" s="35"/>
      <c r="O468" s="35"/>
      <c r="P468" s="35"/>
      <c r="Q468" s="35"/>
      <c r="R468" s="35"/>
      <c r="S468" s="35"/>
      <c r="T468" s="64"/>
      <c r="AT468" s="17" t="s">
        <v>131</v>
      </c>
      <c r="AU468" s="17" t="s">
        <v>81</v>
      </c>
    </row>
    <row r="469" spans="2:47" s="1" customFormat="1" ht="40.5">
      <c r="B469" s="34"/>
      <c r="D469" s="188" t="s">
        <v>212</v>
      </c>
      <c r="F469" s="204" t="s">
        <v>751</v>
      </c>
      <c r="I469" s="138"/>
      <c r="L469" s="34"/>
      <c r="M469" s="63"/>
      <c r="N469" s="35"/>
      <c r="O469" s="35"/>
      <c r="P469" s="35"/>
      <c r="Q469" s="35"/>
      <c r="R469" s="35"/>
      <c r="S469" s="35"/>
      <c r="T469" s="64"/>
      <c r="AT469" s="17" t="s">
        <v>212</v>
      </c>
      <c r="AU469" s="17" t="s">
        <v>81</v>
      </c>
    </row>
    <row r="470" spans="2:65" s="1" customFormat="1" ht="22.5" customHeight="1">
      <c r="B470" s="164"/>
      <c r="C470" s="165" t="s">
        <v>752</v>
      </c>
      <c r="D470" s="165" t="s">
        <v>125</v>
      </c>
      <c r="E470" s="166" t="s">
        <v>753</v>
      </c>
      <c r="F470" s="167" t="s">
        <v>754</v>
      </c>
      <c r="G470" s="168" t="s">
        <v>245</v>
      </c>
      <c r="H470" s="169">
        <v>96.5</v>
      </c>
      <c r="I470" s="170"/>
      <c r="J470" s="171">
        <f>ROUND(I470*H470,2)</f>
        <v>0</v>
      </c>
      <c r="K470" s="167" t="s">
        <v>209</v>
      </c>
      <c r="L470" s="34"/>
      <c r="M470" s="172" t="s">
        <v>20</v>
      </c>
      <c r="N470" s="173" t="s">
        <v>44</v>
      </c>
      <c r="O470" s="35"/>
      <c r="P470" s="174">
        <f>O470*H470</f>
        <v>0</v>
      </c>
      <c r="Q470" s="174">
        <v>0.00071</v>
      </c>
      <c r="R470" s="174">
        <f>Q470*H470</f>
        <v>0.068515</v>
      </c>
      <c r="S470" s="174">
        <v>0</v>
      </c>
      <c r="T470" s="175">
        <f>S470*H470</f>
        <v>0</v>
      </c>
      <c r="AR470" s="17" t="s">
        <v>144</v>
      </c>
      <c r="AT470" s="17" t="s">
        <v>125</v>
      </c>
      <c r="AU470" s="17" t="s">
        <v>81</v>
      </c>
      <c r="AY470" s="17" t="s">
        <v>122</v>
      </c>
      <c r="BE470" s="176">
        <f>IF(N470="základní",J470,0)</f>
        <v>0</v>
      </c>
      <c r="BF470" s="176">
        <f>IF(N470="snížená",J470,0)</f>
        <v>0</v>
      </c>
      <c r="BG470" s="176">
        <f>IF(N470="zákl. přenesená",J470,0)</f>
        <v>0</v>
      </c>
      <c r="BH470" s="176">
        <f>IF(N470="sníž. přenesená",J470,0)</f>
        <v>0</v>
      </c>
      <c r="BI470" s="176">
        <f>IF(N470="nulová",J470,0)</f>
        <v>0</v>
      </c>
      <c r="BJ470" s="17" t="s">
        <v>22</v>
      </c>
      <c r="BK470" s="176">
        <f>ROUND(I470*H470,2)</f>
        <v>0</v>
      </c>
      <c r="BL470" s="17" t="s">
        <v>144</v>
      </c>
      <c r="BM470" s="17" t="s">
        <v>755</v>
      </c>
    </row>
    <row r="471" spans="2:47" s="1" customFormat="1" ht="27">
      <c r="B471" s="34"/>
      <c r="D471" s="188" t="s">
        <v>131</v>
      </c>
      <c r="F471" s="224" t="s">
        <v>756</v>
      </c>
      <c r="I471" s="138"/>
      <c r="L471" s="34"/>
      <c r="M471" s="63"/>
      <c r="N471" s="35"/>
      <c r="O471" s="35"/>
      <c r="P471" s="35"/>
      <c r="Q471" s="35"/>
      <c r="R471" s="35"/>
      <c r="S471" s="35"/>
      <c r="T471" s="64"/>
      <c r="AT471" s="17" t="s">
        <v>131</v>
      </c>
      <c r="AU471" s="17" t="s">
        <v>81</v>
      </c>
    </row>
    <row r="472" spans="2:65" s="1" customFormat="1" ht="31.5" customHeight="1">
      <c r="B472" s="164"/>
      <c r="C472" s="165" t="s">
        <v>757</v>
      </c>
      <c r="D472" s="165" t="s">
        <v>125</v>
      </c>
      <c r="E472" s="166" t="s">
        <v>758</v>
      </c>
      <c r="F472" s="167" t="s">
        <v>759</v>
      </c>
      <c r="G472" s="168" t="s">
        <v>245</v>
      </c>
      <c r="H472" s="169">
        <v>96.5</v>
      </c>
      <c r="I472" s="170"/>
      <c r="J472" s="171">
        <f>ROUND(I472*H472,2)</f>
        <v>0</v>
      </c>
      <c r="K472" s="167" t="s">
        <v>209</v>
      </c>
      <c r="L472" s="34"/>
      <c r="M472" s="172" t="s">
        <v>20</v>
      </c>
      <c r="N472" s="173" t="s">
        <v>44</v>
      </c>
      <c r="O472" s="35"/>
      <c r="P472" s="174">
        <f>O472*H472</f>
        <v>0</v>
      </c>
      <c r="Q472" s="174">
        <v>0</v>
      </c>
      <c r="R472" s="174">
        <f>Q472*H472</f>
        <v>0</v>
      </c>
      <c r="S472" s="174">
        <v>0</v>
      </c>
      <c r="T472" s="175">
        <f>S472*H472</f>
        <v>0</v>
      </c>
      <c r="AR472" s="17" t="s">
        <v>144</v>
      </c>
      <c r="AT472" s="17" t="s">
        <v>125</v>
      </c>
      <c r="AU472" s="17" t="s">
        <v>81</v>
      </c>
      <c r="AY472" s="17" t="s">
        <v>122</v>
      </c>
      <c r="BE472" s="176">
        <f>IF(N472="základní",J472,0)</f>
        <v>0</v>
      </c>
      <c r="BF472" s="176">
        <f>IF(N472="snížená",J472,0)</f>
        <v>0</v>
      </c>
      <c r="BG472" s="176">
        <f>IF(N472="zákl. přenesená",J472,0)</f>
        <v>0</v>
      </c>
      <c r="BH472" s="176">
        <f>IF(N472="sníž. přenesená",J472,0)</f>
        <v>0</v>
      </c>
      <c r="BI472" s="176">
        <f>IF(N472="nulová",J472,0)</f>
        <v>0</v>
      </c>
      <c r="BJ472" s="17" t="s">
        <v>22</v>
      </c>
      <c r="BK472" s="176">
        <f>ROUND(I472*H472,2)</f>
        <v>0</v>
      </c>
      <c r="BL472" s="17" t="s">
        <v>144</v>
      </c>
      <c r="BM472" s="17" t="s">
        <v>760</v>
      </c>
    </row>
    <row r="473" spans="2:47" s="1" customFormat="1" ht="27">
      <c r="B473" s="34"/>
      <c r="D473" s="177" t="s">
        <v>131</v>
      </c>
      <c r="F473" s="178" t="s">
        <v>761</v>
      </c>
      <c r="I473" s="138"/>
      <c r="L473" s="34"/>
      <c r="M473" s="63"/>
      <c r="N473" s="35"/>
      <c r="O473" s="35"/>
      <c r="P473" s="35"/>
      <c r="Q473" s="35"/>
      <c r="R473" s="35"/>
      <c r="S473" s="35"/>
      <c r="T473" s="64"/>
      <c r="AT473" s="17" t="s">
        <v>131</v>
      </c>
      <c r="AU473" s="17" t="s">
        <v>81</v>
      </c>
    </row>
    <row r="474" spans="2:47" s="1" customFormat="1" ht="27">
      <c r="B474" s="34"/>
      <c r="D474" s="177" t="s">
        <v>212</v>
      </c>
      <c r="F474" s="203" t="s">
        <v>762</v>
      </c>
      <c r="I474" s="138"/>
      <c r="L474" s="34"/>
      <c r="M474" s="63"/>
      <c r="N474" s="35"/>
      <c r="O474" s="35"/>
      <c r="P474" s="35"/>
      <c r="Q474" s="35"/>
      <c r="R474" s="35"/>
      <c r="S474" s="35"/>
      <c r="T474" s="64"/>
      <c r="AT474" s="17" t="s">
        <v>212</v>
      </c>
      <c r="AU474" s="17" t="s">
        <v>81</v>
      </c>
    </row>
    <row r="475" spans="2:51" s="11" customFormat="1" ht="13.5">
      <c r="B475" s="179"/>
      <c r="D475" s="177" t="s">
        <v>132</v>
      </c>
      <c r="E475" s="180" t="s">
        <v>20</v>
      </c>
      <c r="F475" s="181" t="s">
        <v>257</v>
      </c>
      <c r="H475" s="182" t="s">
        <v>20</v>
      </c>
      <c r="I475" s="183"/>
      <c r="L475" s="179"/>
      <c r="M475" s="184"/>
      <c r="N475" s="185"/>
      <c r="O475" s="185"/>
      <c r="P475" s="185"/>
      <c r="Q475" s="185"/>
      <c r="R475" s="185"/>
      <c r="S475" s="185"/>
      <c r="T475" s="186"/>
      <c r="AT475" s="182" t="s">
        <v>132</v>
      </c>
      <c r="AU475" s="182" t="s">
        <v>81</v>
      </c>
      <c r="AV475" s="11" t="s">
        <v>22</v>
      </c>
      <c r="AW475" s="11" t="s">
        <v>37</v>
      </c>
      <c r="AX475" s="11" t="s">
        <v>73</v>
      </c>
      <c r="AY475" s="182" t="s">
        <v>122</v>
      </c>
    </row>
    <row r="476" spans="2:51" s="12" customFormat="1" ht="13.5">
      <c r="B476" s="187"/>
      <c r="D476" s="188" t="s">
        <v>132</v>
      </c>
      <c r="E476" s="189" t="s">
        <v>20</v>
      </c>
      <c r="F476" s="190" t="s">
        <v>258</v>
      </c>
      <c r="H476" s="191">
        <v>96.5</v>
      </c>
      <c r="I476" s="192"/>
      <c r="L476" s="187"/>
      <c r="M476" s="193"/>
      <c r="N476" s="194"/>
      <c r="O476" s="194"/>
      <c r="P476" s="194"/>
      <c r="Q476" s="194"/>
      <c r="R476" s="194"/>
      <c r="S476" s="194"/>
      <c r="T476" s="195"/>
      <c r="AT476" s="196" t="s">
        <v>132</v>
      </c>
      <c r="AU476" s="196" t="s">
        <v>81</v>
      </c>
      <c r="AV476" s="12" t="s">
        <v>81</v>
      </c>
      <c r="AW476" s="12" t="s">
        <v>37</v>
      </c>
      <c r="AX476" s="12" t="s">
        <v>22</v>
      </c>
      <c r="AY476" s="196" t="s">
        <v>122</v>
      </c>
    </row>
    <row r="477" spans="2:65" s="1" customFormat="1" ht="22.5" customHeight="1">
      <c r="B477" s="164"/>
      <c r="C477" s="165" t="s">
        <v>763</v>
      </c>
      <c r="D477" s="165" t="s">
        <v>125</v>
      </c>
      <c r="E477" s="166" t="s">
        <v>764</v>
      </c>
      <c r="F477" s="167" t="s">
        <v>765</v>
      </c>
      <c r="G477" s="168" t="s">
        <v>245</v>
      </c>
      <c r="H477" s="169">
        <v>32.1</v>
      </c>
      <c r="I477" s="170"/>
      <c r="J477" s="171">
        <f>ROUND(I477*H477,2)</f>
        <v>0</v>
      </c>
      <c r="K477" s="167" t="s">
        <v>209</v>
      </c>
      <c r="L477" s="34"/>
      <c r="M477" s="172" t="s">
        <v>20</v>
      </c>
      <c r="N477" s="173" t="s">
        <v>44</v>
      </c>
      <c r="O477" s="35"/>
      <c r="P477" s="174">
        <f>O477*H477</f>
        <v>0</v>
      </c>
      <c r="Q477" s="174">
        <v>0</v>
      </c>
      <c r="R477" s="174">
        <f>Q477*H477</f>
        <v>0</v>
      </c>
      <c r="S477" s="174">
        <v>0</v>
      </c>
      <c r="T477" s="175">
        <f>S477*H477</f>
        <v>0</v>
      </c>
      <c r="AR477" s="17" t="s">
        <v>144</v>
      </c>
      <c r="AT477" s="17" t="s">
        <v>125</v>
      </c>
      <c r="AU477" s="17" t="s">
        <v>81</v>
      </c>
      <c r="AY477" s="17" t="s">
        <v>122</v>
      </c>
      <c r="BE477" s="176">
        <f>IF(N477="základní",J477,0)</f>
        <v>0</v>
      </c>
      <c r="BF477" s="176">
        <f>IF(N477="snížená",J477,0)</f>
        <v>0</v>
      </c>
      <c r="BG477" s="176">
        <f>IF(N477="zákl. přenesená",J477,0)</f>
        <v>0</v>
      </c>
      <c r="BH477" s="176">
        <f>IF(N477="sníž. přenesená",J477,0)</f>
        <v>0</v>
      </c>
      <c r="BI477" s="176">
        <f>IF(N477="nulová",J477,0)</f>
        <v>0</v>
      </c>
      <c r="BJ477" s="17" t="s">
        <v>22</v>
      </c>
      <c r="BK477" s="176">
        <f>ROUND(I477*H477,2)</f>
        <v>0</v>
      </c>
      <c r="BL477" s="17" t="s">
        <v>144</v>
      </c>
      <c r="BM477" s="17" t="s">
        <v>766</v>
      </c>
    </row>
    <row r="478" spans="2:47" s="1" customFormat="1" ht="27">
      <c r="B478" s="34"/>
      <c r="D478" s="177" t="s">
        <v>131</v>
      </c>
      <c r="F478" s="178" t="s">
        <v>767</v>
      </c>
      <c r="I478" s="138"/>
      <c r="L478" s="34"/>
      <c r="M478" s="63"/>
      <c r="N478" s="35"/>
      <c r="O478" s="35"/>
      <c r="P478" s="35"/>
      <c r="Q478" s="35"/>
      <c r="R478" s="35"/>
      <c r="S478" s="35"/>
      <c r="T478" s="64"/>
      <c r="AT478" s="17" t="s">
        <v>131</v>
      </c>
      <c r="AU478" s="17" t="s">
        <v>81</v>
      </c>
    </row>
    <row r="479" spans="2:47" s="1" customFormat="1" ht="27">
      <c r="B479" s="34"/>
      <c r="D479" s="177" t="s">
        <v>212</v>
      </c>
      <c r="F479" s="203" t="s">
        <v>768</v>
      </c>
      <c r="I479" s="138"/>
      <c r="L479" s="34"/>
      <c r="M479" s="63"/>
      <c r="N479" s="35"/>
      <c r="O479" s="35"/>
      <c r="P479" s="35"/>
      <c r="Q479" s="35"/>
      <c r="R479" s="35"/>
      <c r="S479" s="35"/>
      <c r="T479" s="64"/>
      <c r="AT479" s="17" t="s">
        <v>212</v>
      </c>
      <c r="AU479" s="17" t="s">
        <v>81</v>
      </c>
    </row>
    <row r="480" spans="2:51" s="11" customFormat="1" ht="13.5">
      <c r="B480" s="179"/>
      <c r="D480" s="177" t="s">
        <v>132</v>
      </c>
      <c r="E480" s="180" t="s">
        <v>20</v>
      </c>
      <c r="F480" s="181" t="s">
        <v>247</v>
      </c>
      <c r="H480" s="182" t="s">
        <v>20</v>
      </c>
      <c r="I480" s="183"/>
      <c r="L480" s="179"/>
      <c r="M480" s="184"/>
      <c r="N480" s="185"/>
      <c r="O480" s="185"/>
      <c r="P480" s="185"/>
      <c r="Q480" s="185"/>
      <c r="R480" s="185"/>
      <c r="S480" s="185"/>
      <c r="T480" s="186"/>
      <c r="AT480" s="182" t="s">
        <v>132</v>
      </c>
      <c r="AU480" s="182" t="s">
        <v>81</v>
      </c>
      <c r="AV480" s="11" t="s">
        <v>22</v>
      </c>
      <c r="AW480" s="11" t="s">
        <v>37</v>
      </c>
      <c r="AX480" s="11" t="s">
        <v>73</v>
      </c>
      <c r="AY480" s="182" t="s">
        <v>122</v>
      </c>
    </row>
    <row r="481" spans="2:51" s="12" customFormat="1" ht="13.5">
      <c r="B481" s="187"/>
      <c r="D481" s="188" t="s">
        <v>132</v>
      </c>
      <c r="E481" s="189" t="s">
        <v>20</v>
      </c>
      <c r="F481" s="190" t="s">
        <v>264</v>
      </c>
      <c r="H481" s="191">
        <v>32.1</v>
      </c>
      <c r="I481" s="192"/>
      <c r="L481" s="187"/>
      <c r="M481" s="193"/>
      <c r="N481" s="194"/>
      <c r="O481" s="194"/>
      <c r="P481" s="194"/>
      <c r="Q481" s="194"/>
      <c r="R481" s="194"/>
      <c r="S481" s="194"/>
      <c r="T481" s="195"/>
      <c r="AT481" s="196" t="s">
        <v>132</v>
      </c>
      <c r="AU481" s="196" t="s">
        <v>81</v>
      </c>
      <c r="AV481" s="12" t="s">
        <v>81</v>
      </c>
      <c r="AW481" s="12" t="s">
        <v>37</v>
      </c>
      <c r="AX481" s="12" t="s">
        <v>22</v>
      </c>
      <c r="AY481" s="196" t="s">
        <v>122</v>
      </c>
    </row>
    <row r="482" spans="2:65" s="1" customFormat="1" ht="22.5" customHeight="1">
      <c r="B482" s="164"/>
      <c r="C482" s="165" t="s">
        <v>769</v>
      </c>
      <c r="D482" s="165" t="s">
        <v>125</v>
      </c>
      <c r="E482" s="166" t="s">
        <v>770</v>
      </c>
      <c r="F482" s="167" t="s">
        <v>771</v>
      </c>
      <c r="G482" s="168" t="s">
        <v>245</v>
      </c>
      <c r="H482" s="169">
        <v>171.25</v>
      </c>
      <c r="I482" s="170"/>
      <c r="J482" s="171">
        <f>ROUND(I482*H482,2)</f>
        <v>0</v>
      </c>
      <c r="K482" s="167" t="s">
        <v>20</v>
      </c>
      <c r="L482" s="34"/>
      <c r="M482" s="172" t="s">
        <v>20</v>
      </c>
      <c r="N482" s="173" t="s">
        <v>44</v>
      </c>
      <c r="O482" s="35"/>
      <c r="P482" s="174">
        <f>O482*H482</f>
        <v>0</v>
      </c>
      <c r="Q482" s="174">
        <v>0.02256</v>
      </c>
      <c r="R482" s="174">
        <f>Q482*H482</f>
        <v>3.8634</v>
      </c>
      <c r="S482" s="174">
        <v>0</v>
      </c>
      <c r="T482" s="175">
        <f>S482*H482</f>
        <v>0</v>
      </c>
      <c r="AR482" s="17" t="s">
        <v>144</v>
      </c>
      <c r="AT482" s="17" t="s">
        <v>125</v>
      </c>
      <c r="AU482" s="17" t="s">
        <v>81</v>
      </c>
      <c r="AY482" s="17" t="s">
        <v>122</v>
      </c>
      <c r="BE482" s="176">
        <f>IF(N482="základní",J482,0)</f>
        <v>0</v>
      </c>
      <c r="BF482" s="176">
        <f>IF(N482="snížená",J482,0)</f>
        <v>0</v>
      </c>
      <c r="BG482" s="176">
        <f>IF(N482="zákl. přenesená",J482,0)</f>
        <v>0</v>
      </c>
      <c r="BH482" s="176">
        <f>IF(N482="sníž. přenesená",J482,0)</f>
        <v>0</v>
      </c>
      <c r="BI482" s="176">
        <f>IF(N482="nulová",J482,0)</f>
        <v>0</v>
      </c>
      <c r="BJ482" s="17" t="s">
        <v>22</v>
      </c>
      <c r="BK482" s="176">
        <f>ROUND(I482*H482,2)</f>
        <v>0</v>
      </c>
      <c r="BL482" s="17" t="s">
        <v>144</v>
      </c>
      <c r="BM482" s="17" t="s">
        <v>772</v>
      </c>
    </row>
    <row r="483" spans="2:47" s="1" customFormat="1" ht="13.5">
      <c r="B483" s="34"/>
      <c r="D483" s="177" t="s">
        <v>131</v>
      </c>
      <c r="F483" s="178" t="s">
        <v>773</v>
      </c>
      <c r="I483" s="138"/>
      <c r="L483" s="34"/>
      <c r="M483" s="63"/>
      <c r="N483" s="35"/>
      <c r="O483" s="35"/>
      <c r="P483" s="35"/>
      <c r="Q483" s="35"/>
      <c r="R483" s="35"/>
      <c r="S483" s="35"/>
      <c r="T483" s="64"/>
      <c r="AT483" s="17" t="s">
        <v>131</v>
      </c>
      <c r="AU483" s="17" t="s">
        <v>81</v>
      </c>
    </row>
    <row r="484" spans="2:47" s="1" customFormat="1" ht="67.5">
      <c r="B484" s="34"/>
      <c r="D484" s="177" t="s">
        <v>212</v>
      </c>
      <c r="F484" s="203" t="s">
        <v>774</v>
      </c>
      <c r="I484" s="138"/>
      <c r="L484" s="34"/>
      <c r="M484" s="63"/>
      <c r="N484" s="35"/>
      <c r="O484" s="35"/>
      <c r="P484" s="35"/>
      <c r="Q484" s="35"/>
      <c r="R484" s="35"/>
      <c r="S484" s="35"/>
      <c r="T484" s="64"/>
      <c r="AT484" s="17" t="s">
        <v>212</v>
      </c>
      <c r="AU484" s="17" t="s">
        <v>81</v>
      </c>
    </row>
    <row r="485" spans="2:51" s="11" customFormat="1" ht="13.5">
      <c r="B485" s="179"/>
      <c r="D485" s="177" t="s">
        <v>132</v>
      </c>
      <c r="E485" s="180" t="s">
        <v>20</v>
      </c>
      <c r="F485" s="181" t="s">
        <v>775</v>
      </c>
      <c r="H485" s="182" t="s">
        <v>20</v>
      </c>
      <c r="I485" s="183"/>
      <c r="L485" s="179"/>
      <c r="M485" s="184"/>
      <c r="N485" s="185"/>
      <c r="O485" s="185"/>
      <c r="P485" s="185"/>
      <c r="Q485" s="185"/>
      <c r="R485" s="185"/>
      <c r="S485" s="185"/>
      <c r="T485" s="186"/>
      <c r="AT485" s="182" t="s">
        <v>132</v>
      </c>
      <c r="AU485" s="182" t="s">
        <v>81</v>
      </c>
      <c r="AV485" s="11" t="s">
        <v>22</v>
      </c>
      <c r="AW485" s="11" t="s">
        <v>37</v>
      </c>
      <c r="AX485" s="11" t="s">
        <v>73</v>
      </c>
      <c r="AY485" s="182" t="s">
        <v>122</v>
      </c>
    </row>
    <row r="486" spans="2:51" s="12" customFormat="1" ht="13.5">
      <c r="B486" s="187"/>
      <c r="D486" s="188" t="s">
        <v>132</v>
      </c>
      <c r="E486" s="189" t="s">
        <v>20</v>
      </c>
      <c r="F486" s="190" t="s">
        <v>776</v>
      </c>
      <c r="H486" s="191">
        <v>171.25</v>
      </c>
      <c r="I486" s="192"/>
      <c r="L486" s="187"/>
      <c r="M486" s="193"/>
      <c r="N486" s="194"/>
      <c r="O486" s="194"/>
      <c r="P486" s="194"/>
      <c r="Q486" s="194"/>
      <c r="R486" s="194"/>
      <c r="S486" s="194"/>
      <c r="T486" s="195"/>
      <c r="AT486" s="196" t="s">
        <v>132</v>
      </c>
      <c r="AU486" s="196" t="s">
        <v>81</v>
      </c>
      <c r="AV486" s="12" t="s">
        <v>81</v>
      </c>
      <c r="AW486" s="12" t="s">
        <v>37</v>
      </c>
      <c r="AX486" s="12" t="s">
        <v>22</v>
      </c>
      <c r="AY486" s="196" t="s">
        <v>122</v>
      </c>
    </row>
    <row r="487" spans="2:65" s="1" customFormat="1" ht="22.5" customHeight="1">
      <c r="B487" s="164"/>
      <c r="C487" s="165" t="s">
        <v>777</v>
      </c>
      <c r="D487" s="165" t="s">
        <v>125</v>
      </c>
      <c r="E487" s="166" t="s">
        <v>778</v>
      </c>
      <c r="F487" s="167" t="s">
        <v>779</v>
      </c>
      <c r="G487" s="168" t="s">
        <v>245</v>
      </c>
      <c r="H487" s="169">
        <v>18</v>
      </c>
      <c r="I487" s="170"/>
      <c r="J487" s="171">
        <f>ROUND(I487*H487,2)</f>
        <v>0</v>
      </c>
      <c r="K487" s="167" t="s">
        <v>20</v>
      </c>
      <c r="L487" s="34"/>
      <c r="M487" s="172" t="s">
        <v>20</v>
      </c>
      <c r="N487" s="173" t="s">
        <v>44</v>
      </c>
      <c r="O487" s="35"/>
      <c r="P487" s="174">
        <f>O487*H487</f>
        <v>0</v>
      </c>
      <c r="Q487" s="174">
        <v>0.8566</v>
      </c>
      <c r="R487" s="174">
        <f>Q487*H487</f>
        <v>15.418800000000001</v>
      </c>
      <c r="S487" s="174">
        <v>0</v>
      </c>
      <c r="T487" s="175">
        <f>S487*H487</f>
        <v>0</v>
      </c>
      <c r="AR487" s="17" t="s">
        <v>144</v>
      </c>
      <c r="AT487" s="17" t="s">
        <v>125</v>
      </c>
      <c r="AU487" s="17" t="s">
        <v>81</v>
      </c>
      <c r="AY487" s="17" t="s">
        <v>122</v>
      </c>
      <c r="BE487" s="176">
        <f>IF(N487="základní",J487,0)</f>
        <v>0</v>
      </c>
      <c r="BF487" s="176">
        <f>IF(N487="snížená",J487,0)</f>
        <v>0</v>
      </c>
      <c r="BG487" s="176">
        <f>IF(N487="zákl. přenesená",J487,0)</f>
        <v>0</v>
      </c>
      <c r="BH487" s="176">
        <f>IF(N487="sníž. přenesená",J487,0)</f>
        <v>0</v>
      </c>
      <c r="BI487" s="176">
        <f>IF(N487="nulová",J487,0)</f>
        <v>0</v>
      </c>
      <c r="BJ487" s="17" t="s">
        <v>22</v>
      </c>
      <c r="BK487" s="176">
        <f>ROUND(I487*H487,2)</f>
        <v>0</v>
      </c>
      <c r="BL487" s="17" t="s">
        <v>144</v>
      </c>
      <c r="BM487" s="17" t="s">
        <v>780</v>
      </c>
    </row>
    <row r="488" spans="2:47" s="1" customFormat="1" ht="27">
      <c r="B488" s="34"/>
      <c r="D488" s="177" t="s">
        <v>131</v>
      </c>
      <c r="F488" s="178" t="s">
        <v>781</v>
      </c>
      <c r="I488" s="138"/>
      <c r="L488" s="34"/>
      <c r="M488" s="63"/>
      <c r="N488" s="35"/>
      <c r="O488" s="35"/>
      <c r="P488" s="35"/>
      <c r="Q488" s="35"/>
      <c r="R488" s="35"/>
      <c r="S488" s="35"/>
      <c r="T488" s="64"/>
      <c r="AT488" s="17" t="s">
        <v>131</v>
      </c>
      <c r="AU488" s="17" t="s">
        <v>81</v>
      </c>
    </row>
    <row r="489" spans="2:47" s="1" customFormat="1" ht="67.5">
      <c r="B489" s="34"/>
      <c r="D489" s="177" t="s">
        <v>212</v>
      </c>
      <c r="F489" s="203" t="s">
        <v>774</v>
      </c>
      <c r="I489" s="138"/>
      <c r="L489" s="34"/>
      <c r="M489" s="63"/>
      <c r="N489" s="35"/>
      <c r="O489" s="35"/>
      <c r="P489" s="35"/>
      <c r="Q489" s="35"/>
      <c r="R489" s="35"/>
      <c r="S489" s="35"/>
      <c r="T489" s="64"/>
      <c r="AT489" s="17" t="s">
        <v>212</v>
      </c>
      <c r="AU489" s="17" t="s">
        <v>81</v>
      </c>
    </row>
    <row r="490" spans="2:51" s="11" customFormat="1" ht="13.5">
      <c r="B490" s="179"/>
      <c r="D490" s="177" t="s">
        <v>132</v>
      </c>
      <c r="E490" s="180" t="s">
        <v>20</v>
      </c>
      <c r="F490" s="181" t="s">
        <v>782</v>
      </c>
      <c r="H490" s="182" t="s">
        <v>20</v>
      </c>
      <c r="I490" s="183"/>
      <c r="L490" s="179"/>
      <c r="M490" s="184"/>
      <c r="N490" s="185"/>
      <c r="O490" s="185"/>
      <c r="P490" s="185"/>
      <c r="Q490" s="185"/>
      <c r="R490" s="185"/>
      <c r="S490" s="185"/>
      <c r="T490" s="186"/>
      <c r="AT490" s="182" t="s">
        <v>132</v>
      </c>
      <c r="AU490" s="182" t="s">
        <v>81</v>
      </c>
      <c r="AV490" s="11" t="s">
        <v>22</v>
      </c>
      <c r="AW490" s="11" t="s">
        <v>37</v>
      </c>
      <c r="AX490" s="11" t="s">
        <v>73</v>
      </c>
      <c r="AY490" s="182" t="s">
        <v>122</v>
      </c>
    </row>
    <row r="491" spans="2:51" s="12" customFormat="1" ht="13.5">
      <c r="B491" s="187"/>
      <c r="D491" s="188" t="s">
        <v>132</v>
      </c>
      <c r="E491" s="189" t="s">
        <v>20</v>
      </c>
      <c r="F491" s="190" t="s">
        <v>783</v>
      </c>
      <c r="H491" s="191">
        <v>18</v>
      </c>
      <c r="I491" s="192"/>
      <c r="L491" s="187"/>
      <c r="M491" s="193"/>
      <c r="N491" s="194"/>
      <c r="O491" s="194"/>
      <c r="P491" s="194"/>
      <c r="Q491" s="194"/>
      <c r="R491" s="194"/>
      <c r="S491" s="194"/>
      <c r="T491" s="195"/>
      <c r="AT491" s="196" t="s">
        <v>132</v>
      </c>
      <c r="AU491" s="196" t="s">
        <v>81</v>
      </c>
      <c r="AV491" s="12" t="s">
        <v>81</v>
      </c>
      <c r="AW491" s="12" t="s">
        <v>37</v>
      </c>
      <c r="AX491" s="12" t="s">
        <v>22</v>
      </c>
      <c r="AY491" s="196" t="s">
        <v>122</v>
      </c>
    </row>
    <row r="492" spans="2:65" s="1" customFormat="1" ht="22.5" customHeight="1">
      <c r="B492" s="164"/>
      <c r="C492" s="165" t="s">
        <v>784</v>
      </c>
      <c r="D492" s="165" t="s">
        <v>125</v>
      </c>
      <c r="E492" s="166" t="s">
        <v>785</v>
      </c>
      <c r="F492" s="167" t="s">
        <v>786</v>
      </c>
      <c r="G492" s="168" t="s">
        <v>245</v>
      </c>
      <c r="H492" s="169">
        <v>16.25</v>
      </c>
      <c r="I492" s="170"/>
      <c r="J492" s="171">
        <f>ROUND(I492*H492,2)</f>
        <v>0</v>
      </c>
      <c r="K492" s="167" t="s">
        <v>20</v>
      </c>
      <c r="L492" s="34"/>
      <c r="M492" s="172" t="s">
        <v>20</v>
      </c>
      <c r="N492" s="173" t="s">
        <v>44</v>
      </c>
      <c r="O492" s="35"/>
      <c r="P492" s="174">
        <f>O492*H492</f>
        <v>0</v>
      </c>
      <c r="Q492" s="174">
        <v>0.69538</v>
      </c>
      <c r="R492" s="174">
        <f>Q492*H492</f>
        <v>11.299925</v>
      </c>
      <c r="S492" s="174">
        <v>0</v>
      </c>
      <c r="T492" s="175">
        <f>S492*H492</f>
        <v>0</v>
      </c>
      <c r="AR492" s="17" t="s">
        <v>144</v>
      </c>
      <c r="AT492" s="17" t="s">
        <v>125</v>
      </c>
      <c r="AU492" s="17" t="s">
        <v>81</v>
      </c>
      <c r="AY492" s="17" t="s">
        <v>122</v>
      </c>
      <c r="BE492" s="176">
        <f>IF(N492="základní",J492,0)</f>
        <v>0</v>
      </c>
      <c r="BF492" s="176">
        <f>IF(N492="snížená",J492,0)</f>
        <v>0</v>
      </c>
      <c r="BG492" s="176">
        <f>IF(N492="zákl. přenesená",J492,0)</f>
        <v>0</v>
      </c>
      <c r="BH492" s="176">
        <f>IF(N492="sníž. přenesená",J492,0)</f>
        <v>0</v>
      </c>
      <c r="BI492" s="176">
        <f>IF(N492="nulová",J492,0)</f>
        <v>0</v>
      </c>
      <c r="BJ492" s="17" t="s">
        <v>22</v>
      </c>
      <c r="BK492" s="176">
        <f>ROUND(I492*H492,2)</f>
        <v>0</v>
      </c>
      <c r="BL492" s="17" t="s">
        <v>144</v>
      </c>
      <c r="BM492" s="17" t="s">
        <v>787</v>
      </c>
    </row>
    <row r="493" spans="2:47" s="1" customFormat="1" ht="27">
      <c r="B493" s="34"/>
      <c r="D493" s="177" t="s">
        <v>131</v>
      </c>
      <c r="F493" s="178" t="s">
        <v>788</v>
      </c>
      <c r="I493" s="138"/>
      <c r="L493" s="34"/>
      <c r="M493" s="63"/>
      <c r="N493" s="35"/>
      <c r="O493" s="35"/>
      <c r="P493" s="35"/>
      <c r="Q493" s="35"/>
      <c r="R493" s="35"/>
      <c r="S493" s="35"/>
      <c r="T493" s="64"/>
      <c r="AT493" s="17" t="s">
        <v>131</v>
      </c>
      <c r="AU493" s="17" t="s">
        <v>81</v>
      </c>
    </row>
    <row r="494" spans="2:47" s="1" customFormat="1" ht="67.5">
      <c r="B494" s="34"/>
      <c r="D494" s="177" t="s">
        <v>212</v>
      </c>
      <c r="F494" s="203" t="s">
        <v>774</v>
      </c>
      <c r="I494" s="138"/>
      <c r="L494" s="34"/>
      <c r="M494" s="63"/>
      <c r="N494" s="35"/>
      <c r="O494" s="35"/>
      <c r="P494" s="35"/>
      <c r="Q494" s="35"/>
      <c r="R494" s="35"/>
      <c r="S494" s="35"/>
      <c r="T494" s="64"/>
      <c r="AT494" s="17" t="s">
        <v>212</v>
      </c>
      <c r="AU494" s="17" t="s">
        <v>81</v>
      </c>
    </row>
    <row r="495" spans="2:51" s="11" customFormat="1" ht="13.5">
      <c r="B495" s="179"/>
      <c r="D495" s="177" t="s">
        <v>132</v>
      </c>
      <c r="E495" s="180" t="s">
        <v>20</v>
      </c>
      <c r="F495" s="181" t="s">
        <v>789</v>
      </c>
      <c r="H495" s="182" t="s">
        <v>20</v>
      </c>
      <c r="I495" s="183"/>
      <c r="L495" s="179"/>
      <c r="M495" s="184"/>
      <c r="N495" s="185"/>
      <c r="O495" s="185"/>
      <c r="P495" s="185"/>
      <c r="Q495" s="185"/>
      <c r="R495" s="185"/>
      <c r="S495" s="185"/>
      <c r="T495" s="186"/>
      <c r="AT495" s="182" t="s">
        <v>132</v>
      </c>
      <c r="AU495" s="182" t="s">
        <v>81</v>
      </c>
      <c r="AV495" s="11" t="s">
        <v>22</v>
      </c>
      <c r="AW495" s="11" t="s">
        <v>37</v>
      </c>
      <c r="AX495" s="11" t="s">
        <v>73</v>
      </c>
      <c r="AY495" s="182" t="s">
        <v>122</v>
      </c>
    </row>
    <row r="496" spans="2:51" s="12" customFormat="1" ht="13.5">
      <c r="B496" s="187"/>
      <c r="D496" s="177" t="s">
        <v>132</v>
      </c>
      <c r="E496" s="196" t="s">
        <v>20</v>
      </c>
      <c r="F496" s="197" t="s">
        <v>790</v>
      </c>
      <c r="H496" s="198">
        <v>16.25</v>
      </c>
      <c r="I496" s="192"/>
      <c r="L496" s="187"/>
      <c r="M496" s="193"/>
      <c r="N496" s="194"/>
      <c r="O496" s="194"/>
      <c r="P496" s="194"/>
      <c r="Q496" s="194"/>
      <c r="R496" s="194"/>
      <c r="S496" s="194"/>
      <c r="T496" s="195"/>
      <c r="AT496" s="196" t="s">
        <v>132</v>
      </c>
      <c r="AU496" s="196" t="s">
        <v>81</v>
      </c>
      <c r="AV496" s="12" t="s">
        <v>81</v>
      </c>
      <c r="AW496" s="12" t="s">
        <v>37</v>
      </c>
      <c r="AX496" s="12" t="s">
        <v>22</v>
      </c>
      <c r="AY496" s="196" t="s">
        <v>122</v>
      </c>
    </row>
    <row r="497" spans="2:63" s="10" customFormat="1" ht="29.25" customHeight="1">
      <c r="B497" s="150"/>
      <c r="D497" s="161" t="s">
        <v>72</v>
      </c>
      <c r="E497" s="162" t="s">
        <v>171</v>
      </c>
      <c r="F497" s="162" t="s">
        <v>791</v>
      </c>
      <c r="I497" s="153"/>
      <c r="J497" s="163">
        <f>BK497</f>
        <v>0</v>
      </c>
      <c r="L497" s="150"/>
      <c r="M497" s="155"/>
      <c r="N497" s="156"/>
      <c r="O497" s="156"/>
      <c r="P497" s="157">
        <f>SUM(P498:P543)</f>
        <v>0</v>
      </c>
      <c r="Q497" s="156"/>
      <c r="R497" s="157">
        <f>SUM(R498:R543)</f>
        <v>2.95816069</v>
      </c>
      <c r="S497" s="156"/>
      <c r="T497" s="158">
        <f>SUM(T498:T543)</f>
        <v>0</v>
      </c>
      <c r="AR497" s="151" t="s">
        <v>22</v>
      </c>
      <c r="AT497" s="159" t="s">
        <v>72</v>
      </c>
      <c r="AU497" s="159" t="s">
        <v>22</v>
      </c>
      <c r="AY497" s="151" t="s">
        <v>122</v>
      </c>
      <c r="BK497" s="160">
        <f>SUM(BK498:BK543)</f>
        <v>0</v>
      </c>
    </row>
    <row r="498" spans="2:65" s="1" customFormat="1" ht="22.5" customHeight="1">
      <c r="B498" s="164"/>
      <c r="C498" s="165" t="s">
        <v>792</v>
      </c>
      <c r="D498" s="165" t="s">
        <v>125</v>
      </c>
      <c r="E498" s="166" t="s">
        <v>793</v>
      </c>
      <c r="F498" s="167" t="s">
        <v>794</v>
      </c>
      <c r="G498" s="168" t="s">
        <v>217</v>
      </c>
      <c r="H498" s="169">
        <v>1</v>
      </c>
      <c r="I498" s="170"/>
      <c r="J498" s="171">
        <f>ROUND(I498*H498,2)</f>
        <v>0</v>
      </c>
      <c r="K498" s="167" t="s">
        <v>209</v>
      </c>
      <c r="L498" s="34"/>
      <c r="M498" s="172" t="s">
        <v>20</v>
      </c>
      <c r="N498" s="173" t="s">
        <v>44</v>
      </c>
      <c r="O498" s="35"/>
      <c r="P498" s="174">
        <f>O498*H498</f>
        <v>0</v>
      </c>
      <c r="Q498" s="174">
        <v>0</v>
      </c>
      <c r="R498" s="174">
        <f>Q498*H498</f>
        <v>0</v>
      </c>
      <c r="S498" s="174">
        <v>0</v>
      </c>
      <c r="T498" s="175">
        <f>S498*H498</f>
        <v>0</v>
      </c>
      <c r="AR498" s="17" t="s">
        <v>144</v>
      </c>
      <c r="AT498" s="17" t="s">
        <v>125</v>
      </c>
      <c r="AU498" s="17" t="s">
        <v>81</v>
      </c>
      <c r="AY498" s="17" t="s">
        <v>122</v>
      </c>
      <c r="BE498" s="176">
        <f>IF(N498="základní",J498,0)</f>
        <v>0</v>
      </c>
      <c r="BF498" s="176">
        <f>IF(N498="snížená",J498,0)</f>
        <v>0</v>
      </c>
      <c r="BG498" s="176">
        <f>IF(N498="zákl. přenesená",J498,0)</f>
        <v>0</v>
      </c>
      <c r="BH498" s="176">
        <f>IF(N498="sníž. přenesená",J498,0)</f>
        <v>0</v>
      </c>
      <c r="BI498" s="176">
        <f>IF(N498="nulová",J498,0)</f>
        <v>0</v>
      </c>
      <c r="BJ498" s="17" t="s">
        <v>22</v>
      </c>
      <c r="BK498" s="176">
        <f>ROUND(I498*H498,2)</f>
        <v>0</v>
      </c>
      <c r="BL498" s="17" t="s">
        <v>144</v>
      </c>
      <c r="BM498" s="17" t="s">
        <v>795</v>
      </c>
    </row>
    <row r="499" spans="2:47" s="1" customFormat="1" ht="27">
      <c r="B499" s="34"/>
      <c r="D499" s="177" t="s">
        <v>131</v>
      </c>
      <c r="F499" s="178" t="s">
        <v>796</v>
      </c>
      <c r="I499" s="138"/>
      <c r="L499" s="34"/>
      <c r="M499" s="63"/>
      <c r="N499" s="35"/>
      <c r="O499" s="35"/>
      <c r="P499" s="35"/>
      <c r="Q499" s="35"/>
      <c r="R499" s="35"/>
      <c r="S499" s="35"/>
      <c r="T499" s="64"/>
      <c r="AT499" s="17" t="s">
        <v>131</v>
      </c>
      <c r="AU499" s="17" t="s">
        <v>81</v>
      </c>
    </row>
    <row r="500" spans="2:51" s="11" customFormat="1" ht="13.5">
      <c r="B500" s="179"/>
      <c r="D500" s="177" t="s">
        <v>132</v>
      </c>
      <c r="E500" s="180" t="s">
        <v>20</v>
      </c>
      <c r="F500" s="181" t="s">
        <v>797</v>
      </c>
      <c r="H500" s="182" t="s">
        <v>20</v>
      </c>
      <c r="I500" s="183"/>
      <c r="L500" s="179"/>
      <c r="M500" s="184"/>
      <c r="N500" s="185"/>
      <c r="O500" s="185"/>
      <c r="P500" s="185"/>
      <c r="Q500" s="185"/>
      <c r="R500" s="185"/>
      <c r="S500" s="185"/>
      <c r="T500" s="186"/>
      <c r="AT500" s="182" t="s">
        <v>132</v>
      </c>
      <c r="AU500" s="182" t="s">
        <v>81</v>
      </c>
      <c r="AV500" s="11" t="s">
        <v>22</v>
      </c>
      <c r="AW500" s="11" t="s">
        <v>37</v>
      </c>
      <c r="AX500" s="11" t="s">
        <v>73</v>
      </c>
      <c r="AY500" s="182" t="s">
        <v>122</v>
      </c>
    </row>
    <row r="501" spans="2:51" s="12" customFormat="1" ht="13.5">
      <c r="B501" s="187"/>
      <c r="D501" s="188" t="s">
        <v>132</v>
      </c>
      <c r="E501" s="189" t="s">
        <v>20</v>
      </c>
      <c r="F501" s="190" t="s">
        <v>22</v>
      </c>
      <c r="H501" s="191">
        <v>1</v>
      </c>
      <c r="I501" s="192"/>
      <c r="L501" s="187"/>
      <c r="M501" s="193"/>
      <c r="N501" s="194"/>
      <c r="O501" s="194"/>
      <c r="P501" s="194"/>
      <c r="Q501" s="194"/>
      <c r="R501" s="194"/>
      <c r="S501" s="194"/>
      <c r="T501" s="195"/>
      <c r="AT501" s="196" t="s">
        <v>132</v>
      </c>
      <c r="AU501" s="196" t="s">
        <v>81</v>
      </c>
      <c r="AV501" s="12" t="s">
        <v>81</v>
      </c>
      <c r="AW501" s="12" t="s">
        <v>37</v>
      </c>
      <c r="AX501" s="12" t="s">
        <v>22</v>
      </c>
      <c r="AY501" s="196" t="s">
        <v>122</v>
      </c>
    </row>
    <row r="502" spans="2:65" s="1" customFormat="1" ht="31.5" customHeight="1">
      <c r="B502" s="164"/>
      <c r="C502" s="165" t="s">
        <v>798</v>
      </c>
      <c r="D502" s="165" t="s">
        <v>125</v>
      </c>
      <c r="E502" s="166" t="s">
        <v>799</v>
      </c>
      <c r="F502" s="167" t="s">
        <v>800</v>
      </c>
      <c r="G502" s="168" t="s">
        <v>208</v>
      </c>
      <c r="H502" s="169">
        <v>0.308</v>
      </c>
      <c r="I502" s="170"/>
      <c r="J502" s="171">
        <f>ROUND(I502*H502,2)</f>
        <v>0</v>
      </c>
      <c r="K502" s="167" t="s">
        <v>209</v>
      </c>
      <c r="L502" s="34"/>
      <c r="M502" s="172" t="s">
        <v>20</v>
      </c>
      <c r="N502" s="173" t="s">
        <v>44</v>
      </c>
      <c r="O502" s="35"/>
      <c r="P502" s="174">
        <f>O502*H502</f>
        <v>0</v>
      </c>
      <c r="Q502" s="174">
        <v>0</v>
      </c>
      <c r="R502" s="174">
        <f>Q502*H502</f>
        <v>0</v>
      </c>
      <c r="S502" s="174">
        <v>0</v>
      </c>
      <c r="T502" s="175">
        <f>S502*H502</f>
        <v>0</v>
      </c>
      <c r="AR502" s="17" t="s">
        <v>144</v>
      </c>
      <c r="AT502" s="17" t="s">
        <v>125</v>
      </c>
      <c r="AU502" s="17" t="s">
        <v>81</v>
      </c>
      <c r="AY502" s="17" t="s">
        <v>122</v>
      </c>
      <c r="BE502" s="176">
        <f>IF(N502="základní",J502,0)</f>
        <v>0</v>
      </c>
      <c r="BF502" s="176">
        <f>IF(N502="snížená",J502,0)</f>
        <v>0</v>
      </c>
      <c r="BG502" s="176">
        <f>IF(N502="zákl. přenesená",J502,0)</f>
        <v>0</v>
      </c>
      <c r="BH502" s="176">
        <f>IF(N502="sníž. přenesená",J502,0)</f>
        <v>0</v>
      </c>
      <c r="BI502" s="176">
        <f>IF(N502="nulová",J502,0)</f>
        <v>0</v>
      </c>
      <c r="BJ502" s="17" t="s">
        <v>22</v>
      </c>
      <c r="BK502" s="176">
        <f>ROUND(I502*H502,2)</f>
        <v>0</v>
      </c>
      <c r="BL502" s="17" t="s">
        <v>144</v>
      </c>
      <c r="BM502" s="17" t="s">
        <v>801</v>
      </c>
    </row>
    <row r="503" spans="2:47" s="1" customFormat="1" ht="27">
      <c r="B503" s="34"/>
      <c r="D503" s="177" t="s">
        <v>131</v>
      </c>
      <c r="F503" s="178" t="s">
        <v>802</v>
      </c>
      <c r="I503" s="138"/>
      <c r="L503" s="34"/>
      <c r="M503" s="63"/>
      <c r="N503" s="35"/>
      <c r="O503" s="35"/>
      <c r="P503" s="35"/>
      <c r="Q503" s="35"/>
      <c r="R503" s="35"/>
      <c r="S503" s="35"/>
      <c r="T503" s="64"/>
      <c r="AT503" s="17" t="s">
        <v>131</v>
      </c>
      <c r="AU503" s="17" t="s">
        <v>81</v>
      </c>
    </row>
    <row r="504" spans="2:47" s="1" customFormat="1" ht="54">
      <c r="B504" s="34"/>
      <c r="D504" s="177" t="s">
        <v>212</v>
      </c>
      <c r="F504" s="203" t="s">
        <v>803</v>
      </c>
      <c r="I504" s="138"/>
      <c r="L504" s="34"/>
      <c r="M504" s="63"/>
      <c r="N504" s="35"/>
      <c r="O504" s="35"/>
      <c r="P504" s="35"/>
      <c r="Q504" s="35"/>
      <c r="R504" s="35"/>
      <c r="S504" s="35"/>
      <c r="T504" s="64"/>
      <c r="AT504" s="17" t="s">
        <v>212</v>
      </c>
      <c r="AU504" s="17" t="s">
        <v>81</v>
      </c>
    </row>
    <row r="505" spans="2:51" s="11" customFormat="1" ht="13.5">
      <c r="B505" s="179"/>
      <c r="D505" s="177" t="s">
        <v>132</v>
      </c>
      <c r="E505" s="180" t="s">
        <v>20</v>
      </c>
      <c r="F505" s="181" t="s">
        <v>804</v>
      </c>
      <c r="H505" s="182" t="s">
        <v>20</v>
      </c>
      <c r="I505" s="183"/>
      <c r="L505" s="179"/>
      <c r="M505" s="184"/>
      <c r="N505" s="185"/>
      <c r="O505" s="185"/>
      <c r="P505" s="185"/>
      <c r="Q505" s="185"/>
      <c r="R505" s="185"/>
      <c r="S505" s="185"/>
      <c r="T505" s="186"/>
      <c r="AT505" s="182" t="s">
        <v>132</v>
      </c>
      <c r="AU505" s="182" t="s">
        <v>81</v>
      </c>
      <c r="AV505" s="11" t="s">
        <v>22</v>
      </c>
      <c r="AW505" s="11" t="s">
        <v>37</v>
      </c>
      <c r="AX505" s="11" t="s">
        <v>73</v>
      </c>
      <c r="AY505" s="182" t="s">
        <v>122</v>
      </c>
    </row>
    <row r="506" spans="2:51" s="12" customFormat="1" ht="13.5">
      <c r="B506" s="187"/>
      <c r="D506" s="188" t="s">
        <v>132</v>
      </c>
      <c r="E506" s="189" t="s">
        <v>20</v>
      </c>
      <c r="F506" s="190" t="s">
        <v>805</v>
      </c>
      <c r="H506" s="191">
        <v>0.308</v>
      </c>
      <c r="I506" s="192"/>
      <c r="L506" s="187"/>
      <c r="M506" s="193"/>
      <c r="N506" s="194"/>
      <c r="O506" s="194"/>
      <c r="P506" s="194"/>
      <c r="Q506" s="194"/>
      <c r="R506" s="194"/>
      <c r="S506" s="194"/>
      <c r="T506" s="195"/>
      <c r="AT506" s="196" t="s">
        <v>132</v>
      </c>
      <c r="AU506" s="196" t="s">
        <v>81</v>
      </c>
      <c r="AV506" s="12" t="s">
        <v>81</v>
      </c>
      <c r="AW506" s="12" t="s">
        <v>37</v>
      </c>
      <c r="AX506" s="12" t="s">
        <v>22</v>
      </c>
      <c r="AY506" s="196" t="s">
        <v>122</v>
      </c>
    </row>
    <row r="507" spans="2:65" s="1" customFormat="1" ht="31.5" customHeight="1">
      <c r="B507" s="164"/>
      <c r="C507" s="165" t="s">
        <v>806</v>
      </c>
      <c r="D507" s="165" t="s">
        <v>125</v>
      </c>
      <c r="E507" s="166" t="s">
        <v>807</v>
      </c>
      <c r="F507" s="167" t="s">
        <v>808</v>
      </c>
      <c r="G507" s="168" t="s">
        <v>208</v>
      </c>
      <c r="H507" s="169">
        <v>0.77</v>
      </c>
      <c r="I507" s="170"/>
      <c r="J507" s="171">
        <f>ROUND(I507*H507,2)</f>
        <v>0</v>
      </c>
      <c r="K507" s="167" t="s">
        <v>209</v>
      </c>
      <c r="L507" s="34"/>
      <c r="M507" s="172" t="s">
        <v>20</v>
      </c>
      <c r="N507" s="173" t="s">
        <v>44</v>
      </c>
      <c r="O507" s="35"/>
      <c r="P507" s="174">
        <f>O507*H507</f>
        <v>0</v>
      </c>
      <c r="Q507" s="174">
        <v>0</v>
      </c>
      <c r="R507" s="174">
        <f>Q507*H507</f>
        <v>0</v>
      </c>
      <c r="S507" s="174">
        <v>0</v>
      </c>
      <c r="T507" s="175">
        <f>S507*H507</f>
        <v>0</v>
      </c>
      <c r="AR507" s="17" t="s">
        <v>144</v>
      </c>
      <c r="AT507" s="17" t="s">
        <v>125</v>
      </c>
      <c r="AU507" s="17" t="s">
        <v>81</v>
      </c>
      <c r="AY507" s="17" t="s">
        <v>122</v>
      </c>
      <c r="BE507" s="176">
        <f>IF(N507="základní",J507,0)</f>
        <v>0</v>
      </c>
      <c r="BF507" s="176">
        <f>IF(N507="snížená",J507,0)</f>
        <v>0</v>
      </c>
      <c r="BG507" s="176">
        <f>IF(N507="zákl. přenesená",J507,0)</f>
        <v>0</v>
      </c>
      <c r="BH507" s="176">
        <f>IF(N507="sníž. přenesená",J507,0)</f>
        <v>0</v>
      </c>
      <c r="BI507" s="176">
        <f>IF(N507="nulová",J507,0)</f>
        <v>0</v>
      </c>
      <c r="BJ507" s="17" t="s">
        <v>22</v>
      </c>
      <c r="BK507" s="176">
        <f>ROUND(I507*H507,2)</f>
        <v>0</v>
      </c>
      <c r="BL507" s="17" t="s">
        <v>144</v>
      </c>
      <c r="BM507" s="17" t="s">
        <v>809</v>
      </c>
    </row>
    <row r="508" spans="2:47" s="1" customFormat="1" ht="27">
      <c r="B508" s="34"/>
      <c r="D508" s="177" t="s">
        <v>131</v>
      </c>
      <c r="F508" s="178" t="s">
        <v>810</v>
      </c>
      <c r="I508" s="138"/>
      <c r="L508" s="34"/>
      <c r="M508" s="63"/>
      <c r="N508" s="35"/>
      <c r="O508" s="35"/>
      <c r="P508" s="35"/>
      <c r="Q508" s="35"/>
      <c r="R508" s="35"/>
      <c r="S508" s="35"/>
      <c r="T508" s="64"/>
      <c r="AT508" s="17" t="s">
        <v>131</v>
      </c>
      <c r="AU508" s="17" t="s">
        <v>81</v>
      </c>
    </row>
    <row r="509" spans="2:47" s="1" customFormat="1" ht="54">
      <c r="B509" s="34"/>
      <c r="D509" s="177" t="s">
        <v>212</v>
      </c>
      <c r="F509" s="203" t="s">
        <v>803</v>
      </c>
      <c r="I509" s="138"/>
      <c r="L509" s="34"/>
      <c r="M509" s="63"/>
      <c r="N509" s="35"/>
      <c r="O509" s="35"/>
      <c r="P509" s="35"/>
      <c r="Q509" s="35"/>
      <c r="R509" s="35"/>
      <c r="S509" s="35"/>
      <c r="T509" s="64"/>
      <c r="AT509" s="17" t="s">
        <v>212</v>
      </c>
      <c r="AU509" s="17" t="s">
        <v>81</v>
      </c>
    </row>
    <row r="510" spans="2:51" s="11" customFormat="1" ht="13.5">
      <c r="B510" s="179"/>
      <c r="D510" s="177" t="s">
        <v>132</v>
      </c>
      <c r="E510" s="180" t="s">
        <v>20</v>
      </c>
      <c r="F510" s="181" t="s">
        <v>811</v>
      </c>
      <c r="H510" s="182" t="s">
        <v>20</v>
      </c>
      <c r="I510" s="183"/>
      <c r="L510" s="179"/>
      <c r="M510" s="184"/>
      <c r="N510" s="185"/>
      <c r="O510" s="185"/>
      <c r="P510" s="185"/>
      <c r="Q510" s="185"/>
      <c r="R510" s="185"/>
      <c r="S510" s="185"/>
      <c r="T510" s="186"/>
      <c r="AT510" s="182" t="s">
        <v>132</v>
      </c>
      <c r="AU510" s="182" t="s">
        <v>81</v>
      </c>
      <c r="AV510" s="11" t="s">
        <v>22</v>
      </c>
      <c r="AW510" s="11" t="s">
        <v>37</v>
      </c>
      <c r="AX510" s="11" t="s">
        <v>73</v>
      </c>
      <c r="AY510" s="182" t="s">
        <v>122</v>
      </c>
    </row>
    <row r="511" spans="2:51" s="12" customFormat="1" ht="13.5">
      <c r="B511" s="187"/>
      <c r="D511" s="188" t="s">
        <v>132</v>
      </c>
      <c r="E511" s="189" t="s">
        <v>20</v>
      </c>
      <c r="F511" s="190" t="s">
        <v>812</v>
      </c>
      <c r="H511" s="191">
        <v>0.77</v>
      </c>
      <c r="I511" s="192"/>
      <c r="L511" s="187"/>
      <c r="M511" s="193"/>
      <c r="N511" s="194"/>
      <c r="O511" s="194"/>
      <c r="P511" s="194"/>
      <c r="Q511" s="194"/>
      <c r="R511" s="194"/>
      <c r="S511" s="194"/>
      <c r="T511" s="195"/>
      <c r="AT511" s="196" t="s">
        <v>132</v>
      </c>
      <c r="AU511" s="196" t="s">
        <v>81</v>
      </c>
      <c r="AV511" s="12" t="s">
        <v>81</v>
      </c>
      <c r="AW511" s="12" t="s">
        <v>37</v>
      </c>
      <c r="AX511" s="12" t="s">
        <v>22</v>
      </c>
      <c r="AY511" s="196" t="s">
        <v>122</v>
      </c>
    </row>
    <row r="512" spans="2:65" s="1" customFormat="1" ht="22.5" customHeight="1">
      <c r="B512" s="164"/>
      <c r="C512" s="165" t="s">
        <v>813</v>
      </c>
      <c r="D512" s="165" t="s">
        <v>125</v>
      </c>
      <c r="E512" s="166" t="s">
        <v>814</v>
      </c>
      <c r="F512" s="167" t="s">
        <v>815</v>
      </c>
      <c r="G512" s="168" t="s">
        <v>208</v>
      </c>
      <c r="H512" s="169">
        <v>2.178</v>
      </c>
      <c r="I512" s="170"/>
      <c r="J512" s="171">
        <f>ROUND(I512*H512,2)</f>
        <v>0</v>
      </c>
      <c r="K512" s="167" t="s">
        <v>209</v>
      </c>
      <c r="L512" s="34"/>
      <c r="M512" s="172" t="s">
        <v>20</v>
      </c>
      <c r="N512" s="173" t="s">
        <v>44</v>
      </c>
      <c r="O512" s="35"/>
      <c r="P512" s="174">
        <f>O512*H512</f>
        <v>0</v>
      </c>
      <c r="Q512" s="174">
        <v>0</v>
      </c>
      <c r="R512" s="174">
        <f>Q512*H512</f>
        <v>0</v>
      </c>
      <c r="S512" s="174">
        <v>0</v>
      </c>
      <c r="T512" s="175">
        <f>S512*H512</f>
        <v>0</v>
      </c>
      <c r="AR512" s="17" t="s">
        <v>144</v>
      </c>
      <c r="AT512" s="17" t="s">
        <v>125</v>
      </c>
      <c r="AU512" s="17" t="s">
        <v>81</v>
      </c>
      <c r="AY512" s="17" t="s">
        <v>122</v>
      </c>
      <c r="BE512" s="176">
        <f>IF(N512="základní",J512,0)</f>
        <v>0</v>
      </c>
      <c r="BF512" s="176">
        <f>IF(N512="snížená",J512,0)</f>
        <v>0</v>
      </c>
      <c r="BG512" s="176">
        <f>IF(N512="zákl. přenesená",J512,0)</f>
        <v>0</v>
      </c>
      <c r="BH512" s="176">
        <f>IF(N512="sníž. přenesená",J512,0)</f>
        <v>0</v>
      </c>
      <c r="BI512" s="176">
        <f>IF(N512="nulová",J512,0)</f>
        <v>0</v>
      </c>
      <c r="BJ512" s="17" t="s">
        <v>22</v>
      </c>
      <c r="BK512" s="176">
        <f>ROUND(I512*H512,2)</f>
        <v>0</v>
      </c>
      <c r="BL512" s="17" t="s">
        <v>144</v>
      </c>
      <c r="BM512" s="17" t="s">
        <v>816</v>
      </c>
    </row>
    <row r="513" spans="2:47" s="1" customFormat="1" ht="27">
      <c r="B513" s="34"/>
      <c r="D513" s="177" t="s">
        <v>131</v>
      </c>
      <c r="F513" s="178" t="s">
        <v>817</v>
      </c>
      <c r="I513" s="138"/>
      <c r="L513" s="34"/>
      <c r="M513" s="63"/>
      <c r="N513" s="35"/>
      <c r="O513" s="35"/>
      <c r="P513" s="35"/>
      <c r="Q513" s="35"/>
      <c r="R513" s="35"/>
      <c r="S513" s="35"/>
      <c r="T513" s="64"/>
      <c r="AT513" s="17" t="s">
        <v>131</v>
      </c>
      <c r="AU513" s="17" t="s">
        <v>81</v>
      </c>
    </row>
    <row r="514" spans="2:47" s="1" customFormat="1" ht="27">
      <c r="B514" s="34"/>
      <c r="D514" s="177" t="s">
        <v>212</v>
      </c>
      <c r="F514" s="203" t="s">
        <v>818</v>
      </c>
      <c r="I514" s="138"/>
      <c r="L514" s="34"/>
      <c r="M514" s="63"/>
      <c r="N514" s="35"/>
      <c r="O514" s="35"/>
      <c r="P514" s="35"/>
      <c r="Q514" s="35"/>
      <c r="R514" s="35"/>
      <c r="S514" s="35"/>
      <c r="T514" s="64"/>
      <c r="AT514" s="17" t="s">
        <v>212</v>
      </c>
      <c r="AU514" s="17" t="s">
        <v>81</v>
      </c>
    </row>
    <row r="515" spans="2:51" s="11" customFormat="1" ht="13.5">
      <c r="B515" s="179"/>
      <c r="D515" s="177" t="s">
        <v>132</v>
      </c>
      <c r="E515" s="180" t="s">
        <v>20</v>
      </c>
      <c r="F515" s="181" t="s">
        <v>819</v>
      </c>
      <c r="H515" s="182" t="s">
        <v>20</v>
      </c>
      <c r="I515" s="183"/>
      <c r="L515" s="179"/>
      <c r="M515" s="184"/>
      <c r="N515" s="185"/>
      <c r="O515" s="185"/>
      <c r="P515" s="185"/>
      <c r="Q515" s="185"/>
      <c r="R515" s="185"/>
      <c r="S515" s="185"/>
      <c r="T515" s="186"/>
      <c r="AT515" s="182" t="s">
        <v>132</v>
      </c>
      <c r="AU515" s="182" t="s">
        <v>81</v>
      </c>
      <c r="AV515" s="11" t="s">
        <v>22</v>
      </c>
      <c r="AW515" s="11" t="s">
        <v>37</v>
      </c>
      <c r="AX515" s="11" t="s">
        <v>73</v>
      </c>
      <c r="AY515" s="182" t="s">
        <v>122</v>
      </c>
    </row>
    <row r="516" spans="2:51" s="12" customFormat="1" ht="13.5">
      <c r="B516" s="187"/>
      <c r="D516" s="188" t="s">
        <v>132</v>
      </c>
      <c r="E516" s="189" t="s">
        <v>20</v>
      </c>
      <c r="F516" s="190" t="s">
        <v>820</v>
      </c>
      <c r="H516" s="191">
        <v>2.178</v>
      </c>
      <c r="I516" s="192"/>
      <c r="L516" s="187"/>
      <c r="M516" s="193"/>
      <c r="N516" s="194"/>
      <c r="O516" s="194"/>
      <c r="P516" s="194"/>
      <c r="Q516" s="194"/>
      <c r="R516" s="194"/>
      <c r="S516" s="194"/>
      <c r="T516" s="195"/>
      <c r="AT516" s="196" t="s">
        <v>132</v>
      </c>
      <c r="AU516" s="196" t="s">
        <v>81</v>
      </c>
      <c r="AV516" s="12" t="s">
        <v>81</v>
      </c>
      <c r="AW516" s="12" t="s">
        <v>37</v>
      </c>
      <c r="AX516" s="12" t="s">
        <v>22</v>
      </c>
      <c r="AY516" s="196" t="s">
        <v>122</v>
      </c>
    </row>
    <row r="517" spans="2:65" s="1" customFormat="1" ht="22.5" customHeight="1">
      <c r="B517" s="164"/>
      <c r="C517" s="165" t="s">
        <v>821</v>
      </c>
      <c r="D517" s="165" t="s">
        <v>125</v>
      </c>
      <c r="E517" s="166" t="s">
        <v>822</v>
      </c>
      <c r="F517" s="167" t="s">
        <v>823</v>
      </c>
      <c r="G517" s="168" t="s">
        <v>245</v>
      </c>
      <c r="H517" s="169">
        <v>8.085</v>
      </c>
      <c r="I517" s="170"/>
      <c r="J517" s="171">
        <f>ROUND(I517*H517,2)</f>
        <v>0</v>
      </c>
      <c r="K517" s="167" t="s">
        <v>209</v>
      </c>
      <c r="L517" s="34"/>
      <c r="M517" s="172" t="s">
        <v>20</v>
      </c>
      <c r="N517" s="173" t="s">
        <v>44</v>
      </c>
      <c r="O517" s="35"/>
      <c r="P517" s="174">
        <f>O517*H517</f>
        <v>0</v>
      </c>
      <c r="Q517" s="174">
        <v>0.00465</v>
      </c>
      <c r="R517" s="174">
        <f>Q517*H517</f>
        <v>0.037595250000000004</v>
      </c>
      <c r="S517" s="174">
        <v>0</v>
      </c>
      <c r="T517" s="175">
        <f>S517*H517</f>
        <v>0</v>
      </c>
      <c r="AR517" s="17" t="s">
        <v>144</v>
      </c>
      <c r="AT517" s="17" t="s">
        <v>125</v>
      </c>
      <c r="AU517" s="17" t="s">
        <v>81</v>
      </c>
      <c r="AY517" s="17" t="s">
        <v>122</v>
      </c>
      <c r="BE517" s="176">
        <f>IF(N517="základní",J517,0)</f>
        <v>0</v>
      </c>
      <c r="BF517" s="176">
        <f>IF(N517="snížená",J517,0)</f>
        <v>0</v>
      </c>
      <c r="BG517" s="176">
        <f>IF(N517="zákl. přenesená",J517,0)</f>
        <v>0</v>
      </c>
      <c r="BH517" s="176">
        <f>IF(N517="sníž. přenesená",J517,0)</f>
        <v>0</v>
      </c>
      <c r="BI517" s="176">
        <f>IF(N517="nulová",J517,0)</f>
        <v>0</v>
      </c>
      <c r="BJ517" s="17" t="s">
        <v>22</v>
      </c>
      <c r="BK517" s="176">
        <f>ROUND(I517*H517,2)</f>
        <v>0</v>
      </c>
      <c r="BL517" s="17" t="s">
        <v>144</v>
      </c>
      <c r="BM517" s="17" t="s">
        <v>824</v>
      </c>
    </row>
    <row r="518" spans="2:47" s="1" customFormat="1" ht="27">
      <c r="B518" s="34"/>
      <c r="D518" s="177" t="s">
        <v>131</v>
      </c>
      <c r="F518" s="178" t="s">
        <v>825</v>
      </c>
      <c r="I518" s="138"/>
      <c r="L518" s="34"/>
      <c r="M518" s="63"/>
      <c r="N518" s="35"/>
      <c r="O518" s="35"/>
      <c r="P518" s="35"/>
      <c r="Q518" s="35"/>
      <c r="R518" s="35"/>
      <c r="S518" s="35"/>
      <c r="T518" s="64"/>
      <c r="AT518" s="17" t="s">
        <v>131</v>
      </c>
      <c r="AU518" s="17" t="s">
        <v>81</v>
      </c>
    </row>
    <row r="519" spans="2:51" s="11" customFormat="1" ht="13.5">
      <c r="B519" s="179"/>
      <c r="D519" s="177" t="s">
        <v>132</v>
      </c>
      <c r="E519" s="180" t="s">
        <v>20</v>
      </c>
      <c r="F519" s="181" t="s">
        <v>819</v>
      </c>
      <c r="H519" s="182" t="s">
        <v>20</v>
      </c>
      <c r="I519" s="183"/>
      <c r="L519" s="179"/>
      <c r="M519" s="184"/>
      <c r="N519" s="185"/>
      <c r="O519" s="185"/>
      <c r="P519" s="185"/>
      <c r="Q519" s="185"/>
      <c r="R519" s="185"/>
      <c r="S519" s="185"/>
      <c r="T519" s="186"/>
      <c r="AT519" s="182" t="s">
        <v>132</v>
      </c>
      <c r="AU519" s="182" t="s">
        <v>81</v>
      </c>
      <c r="AV519" s="11" t="s">
        <v>22</v>
      </c>
      <c r="AW519" s="11" t="s">
        <v>37</v>
      </c>
      <c r="AX519" s="11" t="s">
        <v>73</v>
      </c>
      <c r="AY519" s="182" t="s">
        <v>122</v>
      </c>
    </row>
    <row r="520" spans="2:51" s="12" customFormat="1" ht="13.5">
      <c r="B520" s="187"/>
      <c r="D520" s="188" t="s">
        <v>132</v>
      </c>
      <c r="E520" s="189" t="s">
        <v>20</v>
      </c>
      <c r="F520" s="190" t="s">
        <v>826</v>
      </c>
      <c r="H520" s="191">
        <v>8.085</v>
      </c>
      <c r="I520" s="192"/>
      <c r="L520" s="187"/>
      <c r="M520" s="193"/>
      <c r="N520" s="194"/>
      <c r="O520" s="194"/>
      <c r="P520" s="194"/>
      <c r="Q520" s="194"/>
      <c r="R520" s="194"/>
      <c r="S520" s="194"/>
      <c r="T520" s="195"/>
      <c r="AT520" s="196" t="s">
        <v>132</v>
      </c>
      <c r="AU520" s="196" t="s">
        <v>81</v>
      </c>
      <c r="AV520" s="12" t="s">
        <v>81</v>
      </c>
      <c r="AW520" s="12" t="s">
        <v>37</v>
      </c>
      <c r="AX520" s="12" t="s">
        <v>22</v>
      </c>
      <c r="AY520" s="196" t="s">
        <v>122</v>
      </c>
    </row>
    <row r="521" spans="2:65" s="1" customFormat="1" ht="22.5" customHeight="1">
      <c r="B521" s="164"/>
      <c r="C521" s="165" t="s">
        <v>827</v>
      </c>
      <c r="D521" s="165" t="s">
        <v>125</v>
      </c>
      <c r="E521" s="166" t="s">
        <v>828</v>
      </c>
      <c r="F521" s="167" t="s">
        <v>829</v>
      </c>
      <c r="G521" s="168" t="s">
        <v>445</v>
      </c>
      <c r="H521" s="169">
        <v>0.218</v>
      </c>
      <c r="I521" s="170"/>
      <c r="J521" s="171">
        <f>ROUND(I521*H521,2)</f>
        <v>0</v>
      </c>
      <c r="K521" s="167" t="s">
        <v>209</v>
      </c>
      <c r="L521" s="34"/>
      <c r="M521" s="172" t="s">
        <v>20</v>
      </c>
      <c r="N521" s="173" t="s">
        <v>44</v>
      </c>
      <c r="O521" s="35"/>
      <c r="P521" s="174">
        <f>O521*H521</f>
        <v>0</v>
      </c>
      <c r="Q521" s="174">
        <v>1.04196</v>
      </c>
      <c r="R521" s="174">
        <f>Q521*H521</f>
        <v>0.22714728</v>
      </c>
      <c r="S521" s="174">
        <v>0</v>
      </c>
      <c r="T521" s="175">
        <f>S521*H521</f>
        <v>0</v>
      </c>
      <c r="AR521" s="17" t="s">
        <v>144</v>
      </c>
      <c r="AT521" s="17" t="s">
        <v>125</v>
      </c>
      <c r="AU521" s="17" t="s">
        <v>81</v>
      </c>
      <c r="AY521" s="17" t="s">
        <v>122</v>
      </c>
      <c r="BE521" s="176">
        <f>IF(N521="základní",J521,0)</f>
        <v>0</v>
      </c>
      <c r="BF521" s="176">
        <f>IF(N521="snížená",J521,0)</f>
        <v>0</v>
      </c>
      <c r="BG521" s="176">
        <f>IF(N521="zákl. přenesená",J521,0)</f>
        <v>0</v>
      </c>
      <c r="BH521" s="176">
        <f>IF(N521="sníž. přenesená",J521,0)</f>
        <v>0</v>
      </c>
      <c r="BI521" s="176">
        <f>IF(N521="nulová",J521,0)</f>
        <v>0</v>
      </c>
      <c r="BJ521" s="17" t="s">
        <v>22</v>
      </c>
      <c r="BK521" s="176">
        <f>ROUND(I521*H521,2)</f>
        <v>0</v>
      </c>
      <c r="BL521" s="17" t="s">
        <v>144</v>
      </c>
      <c r="BM521" s="17" t="s">
        <v>830</v>
      </c>
    </row>
    <row r="522" spans="2:47" s="1" customFormat="1" ht="13.5">
      <c r="B522" s="34"/>
      <c r="D522" s="177" t="s">
        <v>131</v>
      </c>
      <c r="F522" s="178" t="s">
        <v>831</v>
      </c>
      <c r="I522" s="138"/>
      <c r="L522" s="34"/>
      <c r="M522" s="63"/>
      <c r="N522" s="35"/>
      <c r="O522" s="35"/>
      <c r="P522" s="35"/>
      <c r="Q522" s="35"/>
      <c r="R522" s="35"/>
      <c r="S522" s="35"/>
      <c r="T522" s="64"/>
      <c r="AT522" s="17" t="s">
        <v>131</v>
      </c>
      <c r="AU522" s="17" t="s">
        <v>81</v>
      </c>
    </row>
    <row r="523" spans="2:51" s="11" customFormat="1" ht="13.5">
      <c r="B523" s="179"/>
      <c r="D523" s="177" t="s">
        <v>132</v>
      </c>
      <c r="E523" s="180" t="s">
        <v>20</v>
      </c>
      <c r="F523" s="181" t="s">
        <v>832</v>
      </c>
      <c r="H523" s="182" t="s">
        <v>20</v>
      </c>
      <c r="I523" s="183"/>
      <c r="L523" s="179"/>
      <c r="M523" s="184"/>
      <c r="N523" s="185"/>
      <c r="O523" s="185"/>
      <c r="P523" s="185"/>
      <c r="Q523" s="185"/>
      <c r="R523" s="185"/>
      <c r="S523" s="185"/>
      <c r="T523" s="186"/>
      <c r="AT523" s="182" t="s">
        <v>132</v>
      </c>
      <c r="AU523" s="182" t="s">
        <v>81</v>
      </c>
      <c r="AV523" s="11" t="s">
        <v>22</v>
      </c>
      <c r="AW523" s="11" t="s">
        <v>37</v>
      </c>
      <c r="AX523" s="11" t="s">
        <v>73</v>
      </c>
      <c r="AY523" s="182" t="s">
        <v>122</v>
      </c>
    </row>
    <row r="524" spans="2:51" s="12" customFormat="1" ht="13.5">
      <c r="B524" s="187"/>
      <c r="D524" s="188" t="s">
        <v>132</v>
      </c>
      <c r="E524" s="189" t="s">
        <v>20</v>
      </c>
      <c r="F524" s="190" t="s">
        <v>833</v>
      </c>
      <c r="H524" s="191">
        <v>0.218</v>
      </c>
      <c r="I524" s="192"/>
      <c r="L524" s="187"/>
      <c r="M524" s="193"/>
      <c r="N524" s="194"/>
      <c r="O524" s="194"/>
      <c r="P524" s="194"/>
      <c r="Q524" s="194"/>
      <c r="R524" s="194"/>
      <c r="S524" s="194"/>
      <c r="T524" s="195"/>
      <c r="AT524" s="196" t="s">
        <v>132</v>
      </c>
      <c r="AU524" s="196" t="s">
        <v>81</v>
      </c>
      <c r="AV524" s="12" t="s">
        <v>81</v>
      </c>
      <c r="AW524" s="12" t="s">
        <v>37</v>
      </c>
      <c r="AX524" s="12" t="s">
        <v>22</v>
      </c>
      <c r="AY524" s="196" t="s">
        <v>122</v>
      </c>
    </row>
    <row r="525" spans="2:65" s="1" customFormat="1" ht="22.5" customHeight="1">
      <c r="B525" s="164"/>
      <c r="C525" s="165" t="s">
        <v>834</v>
      </c>
      <c r="D525" s="165" t="s">
        <v>125</v>
      </c>
      <c r="E525" s="166" t="s">
        <v>835</v>
      </c>
      <c r="F525" s="167" t="s">
        <v>836</v>
      </c>
      <c r="G525" s="168" t="s">
        <v>445</v>
      </c>
      <c r="H525" s="169">
        <v>0.049</v>
      </c>
      <c r="I525" s="170"/>
      <c r="J525" s="171">
        <f>ROUND(I525*H525,2)</f>
        <v>0</v>
      </c>
      <c r="K525" s="167" t="s">
        <v>209</v>
      </c>
      <c r="L525" s="34"/>
      <c r="M525" s="172" t="s">
        <v>20</v>
      </c>
      <c r="N525" s="173" t="s">
        <v>44</v>
      </c>
      <c r="O525" s="35"/>
      <c r="P525" s="174">
        <f>O525*H525</f>
        <v>0</v>
      </c>
      <c r="Q525" s="174">
        <v>1.00384</v>
      </c>
      <c r="R525" s="174">
        <f>Q525*H525</f>
        <v>0.04918816000000001</v>
      </c>
      <c r="S525" s="174">
        <v>0</v>
      </c>
      <c r="T525" s="175">
        <f>S525*H525</f>
        <v>0</v>
      </c>
      <c r="AR525" s="17" t="s">
        <v>144</v>
      </c>
      <c r="AT525" s="17" t="s">
        <v>125</v>
      </c>
      <c r="AU525" s="17" t="s">
        <v>81</v>
      </c>
      <c r="AY525" s="17" t="s">
        <v>122</v>
      </c>
      <c r="BE525" s="176">
        <f>IF(N525="základní",J525,0)</f>
        <v>0</v>
      </c>
      <c r="BF525" s="176">
        <f>IF(N525="snížená",J525,0)</f>
        <v>0</v>
      </c>
      <c r="BG525" s="176">
        <f>IF(N525="zákl. přenesená",J525,0)</f>
        <v>0</v>
      </c>
      <c r="BH525" s="176">
        <f>IF(N525="sníž. přenesená",J525,0)</f>
        <v>0</v>
      </c>
      <c r="BI525" s="176">
        <f>IF(N525="nulová",J525,0)</f>
        <v>0</v>
      </c>
      <c r="BJ525" s="17" t="s">
        <v>22</v>
      </c>
      <c r="BK525" s="176">
        <f>ROUND(I525*H525,2)</f>
        <v>0</v>
      </c>
      <c r="BL525" s="17" t="s">
        <v>144</v>
      </c>
      <c r="BM525" s="17" t="s">
        <v>837</v>
      </c>
    </row>
    <row r="526" spans="2:47" s="1" customFormat="1" ht="13.5">
      <c r="B526" s="34"/>
      <c r="D526" s="177" t="s">
        <v>131</v>
      </c>
      <c r="F526" s="178" t="s">
        <v>836</v>
      </c>
      <c r="I526" s="138"/>
      <c r="L526" s="34"/>
      <c r="M526" s="63"/>
      <c r="N526" s="35"/>
      <c r="O526" s="35"/>
      <c r="P526" s="35"/>
      <c r="Q526" s="35"/>
      <c r="R526" s="35"/>
      <c r="S526" s="35"/>
      <c r="T526" s="64"/>
      <c r="AT526" s="17" t="s">
        <v>131</v>
      </c>
      <c r="AU526" s="17" t="s">
        <v>81</v>
      </c>
    </row>
    <row r="527" spans="2:51" s="11" customFormat="1" ht="13.5">
      <c r="B527" s="179"/>
      <c r="D527" s="177" t="s">
        <v>132</v>
      </c>
      <c r="E527" s="180" t="s">
        <v>20</v>
      </c>
      <c r="F527" s="181" t="s">
        <v>811</v>
      </c>
      <c r="H527" s="182" t="s">
        <v>20</v>
      </c>
      <c r="I527" s="183"/>
      <c r="L527" s="179"/>
      <c r="M527" s="184"/>
      <c r="N527" s="185"/>
      <c r="O527" s="185"/>
      <c r="P527" s="185"/>
      <c r="Q527" s="185"/>
      <c r="R527" s="185"/>
      <c r="S527" s="185"/>
      <c r="T527" s="186"/>
      <c r="AT527" s="182" t="s">
        <v>132</v>
      </c>
      <c r="AU527" s="182" t="s">
        <v>81</v>
      </c>
      <c r="AV527" s="11" t="s">
        <v>22</v>
      </c>
      <c r="AW527" s="11" t="s">
        <v>37</v>
      </c>
      <c r="AX527" s="11" t="s">
        <v>73</v>
      </c>
      <c r="AY527" s="182" t="s">
        <v>122</v>
      </c>
    </row>
    <row r="528" spans="2:51" s="12" customFormat="1" ht="13.5">
      <c r="B528" s="187"/>
      <c r="D528" s="188" t="s">
        <v>132</v>
      </c>
      <c r="E528" s="189" t="s">
        <v>20</v>
      </c>
      <c r="F528" s="190" t="s">
        <v>838</v>
      </c>
      <c r="H528" s="191">
        <v>0.049</v>
      </c>
      <c r="I528" s="192"/>
      <c r="L528" s="187"/>
      <c r="M528" s="193"/>
      <c r="N528" s="194"/>
      <c r="O528" s="194"/>
      <c r="P528" s="194"/>
      <c r="Q528" s="194"/>
      <c r="R528" s="194"/>
      <c r="S528" s="194"/>
      <c r="T528" s="195"/>
      <c r="AT528" s="196" t="s">
        <v>132</v>
      </c>
      <c r="AU528" s="196" t="s">
        <v>81</v>
      </c>
      <c r="AV528" s="12" t="s">
        <v>81</v>
      </c>
      <c r="AW528" s="12" t="s">
        <v>37</v>
      </c>
      <c r="AX528" s="12" t="s">
        <v>22</v>
      </c>
      <c r="AY528" s="196" t="s">
        <v>122</v>
      </c>
    </row>
    <row r="529" spans="2:65" s="1" customFormat="1" ht="22.5" customHeight="1">
      <c r="B529" s="164"/>
      <c r="C529" s="165" t="s">
        <v>839</v>
      </c>
      <c r="D529" s="165" t="s">
        <v>125</v>
      </c>
      <c r="E529" s="166" t="s">
        <v>840</v>
      </c>
      <c r="F529" s="167" t="s">
        <v>841</v>
      </c>
      <c r="G529" s="168" t="s">
        <v>217</v>
      </c>
      <c r="H529" s="169">
        <v>1</v>
      </c>
      <c r="I529" s="170"/>
      <c r="J529" s="171">
        <f>ROUND(I529*H529,2)</f>
        <v>0</v>
      </c>
      <c r="K529" s="167" t="s">
        <v>209</v>
      </c>
      <c r="L529" s="34"/>
      <c r="M529" s="172" t="s">
        <v>20</v>
      </c>
      <c r="N529" s="173" t="s">
        <v>44</v>
      </c>
      <c r="O529" s="35"/>
      <c r="P529" s="174">
        <f>O529*H529</f>
        <v>0</v>
      </c>
      <c r="Q529" s="174">
        <v>0.00702</v>
      </c>
      <c r="R529" s="174">
        <f>Q529*H529</f>
        <v>0.00702</v>
      </c>
      <c r="S529" s="174">
        <v>0</v>
      </c>
      <c r="T529" s="175">
        <f>S529*H529</f>
        <v>0</v>
      </c>
      <c r="AR529" s="17" t="s">
        <v>144</v>
      </c>
      <c r="AT529" s="17" t="s">
        <v>125</v>
      </c>
      <c r="AU529" s="17" t="s">
        <v>81</v>
      </c>
      <c r="AY529" s="17" t="s">
        <v>122</v>
      </c>
      <c r="BE529" s="176">
        <f>IF(N529="základní",J529,0)</f>
        <v>0</v>
      </c>
      <c r="BF529" s="176">
        <f>IF(N529="snížená",J529,0)</f>
        <v>0</v>
      </c>
      <c r="BG529" s="176">
        <f>IF(N529="zákl. přenesená",J529,0)</f>
        <v>0</v>
      </c>
      <c r="BH529" s="176">
        <f>IF(N529="sníž. přenesená",J529,0)</f>
        <v>0</v>
      </c>
      <c r="BI529" s="176">
        <f>IF(N529="nulová",J529,0)</f>
        <v>0</v>
      </c>
      <c r="BJ529" s="17" t="s">
        <v>22</v>
      </c>
      <c r="BK529" s="176">
        <f>ROUND(I529*H529,2)</f>
        <v>0</v>
      </c>
      <c r="BL529" s="17" t="s">
        <v>144</v>
      </c>
      <c r="BM529" s="17" t="s">
        <v>842</v>
      </c>
    </row>
    <row r="530" spans="2:47" s="1" customFormat="1" ht="13.5">
      <c r="B530" s="34"/>
      <c r="D530" s="177" t="s">
        <v>131</v>
      </c>
      <c r="F530" s="178" t="s">
        <v>843</v>
      </c>
      <c r="I530" s="138"/>
      <c r="L530" s="34"/>
      <c r="M530" s="63"/>
      <c r="N530" s="35"/>
      <c r="O530" s="35"/>
      <c r="P530" s="35"/>
      <c r="Q530" s="35"/>
      <c r="R530" s="35"/>
      <c r="S530" s="35"/>
      <c r="T530" s="64"/>
      <c r="AT530" s="17" t="s">
        <v>131</v>
      </c>
      <c r="AU530" s="17" t="s">
        <v>81</v>
      </c>
    </row>
    <row r="531" spans="2:47" s="1" customFormat="1" ht="40.5">
      <c r="B531" s="34"/>
      <c r="D531" s="177" t="s">
        <v>212</v>
      </c>
      <c r="F531" s="203" t="s">
        <v>844</v>
      </c>
      <c r="I531" s="138"/>
      <c r="L531" s="34"/>
      <c r="M531" s="63"/>
      <c r="N531" s="35"/>
      <c r="O531" s="35"/>
      <c r="P531" s="35"/>
      <c r="Q531" s="35"/>
      <c r="R531" s="35"/>
      <c r="S531" s="35"/>
      <c r="T531" s="64"/>
      <c r="AT531" s="17" t="s">
        <v>212</v>
      </c>
      <c r="AU531" s="17" t="s">
        <v>81</v>
      </c>
    </row>
    <row r="532" spans="2:51" s="11" customFormat="1" ht="13.5">
      <c r="B532" s="179"/>
      <c r="D532" s="177" t="s">
        <v>132</v>
      </c>
      <c r="E532" s="180" t="s">
        <v>20</v>
      </c>
      <c r="F532" s="181" t="s">
        <v>845</v>
      </c>
      <c r="H532" s="182" t="s">
        <v>20</v>
      </c>
      <c r="I532" s="183"/>
      <c r="L532" s="179"/>
      <c r="M532" s="184"/>
      <c r="N532" s="185"/>
      <c r="O532" s="185"/>
      <c r="P532" s="185"/>
      <c r="Q532" s="185"/>
      <c r="R532" s="185"/>
      <c r="S532" s="185"/>
      <c r="T532" s="186"/>
      <c r="AT532" s="182" t="s">
        <v>132</v>
      </c>
      <c r="AU532" s="182" t="s">
        <v>81</v>
      </c>
      <c r="AV532" s="11" t="s">
        <v>22</v>
      </c>
      <c r="AW532" s="11" t="s">
        <v>37</v>
      </c>
      <c r="AX532" s="11" t="s">
        <v>73</v>
      </c>
      <c r="AY532" s="182" t="s">
        <v>122</v>
      </c>
    </row>
    <row r="533" spans="2:51" s="12" customFormat="1" ht="13.5">
      <c r="B533" s="187"/>
      <c r="D533" s="188" t="s">
        <v>132</v>
      </c>
      <c r="E533" s="189" t="s">
        <v>20</v>
      </c>
      <c r="F533" s="190" t="s">
        <v>22</v>
      </c>
      <c r="H533" s="191">
        <v>1</v>
      </c>
      <c r="I533" s="192"/>
      <c r="L533" s="187"/>
      <c r="M533" s="193"/>
      <c r="N533" s="194"/>
      <c r="O533" s="194"/>
      <c r="P533" s="194"/>
      <c r="Q533" s="194"/>
      <c r="R533" s="194"/>
      <c r="S533" s="194"/>
      <c r="T533" s="195"/>
      <c r="AT533" s="196" t="s">
        <v>132</v>
      </c>
      <c r="AU533" s="196" t="s">
        <v>81</v>
      </c>
      <c r="AV533" s="12" t="s">
        <v>81</v>
      </c>
      <c r="AW533" s="12" t="s">
        <v>37</v>
      </c>
      <c r="AX533" s="12" t="s">
        <v>22</v>
      </c>
      <c r="AY533" s="196" t="s">
        <v>122</v>
      </c>
    </row>
    <row r="534" spans="2:65" s="1" customFormat="1" ht="22.5" customHeight="1">
      <c r="B534" s="164"/>
      <c r="C534" s="214" t="s">
        <v>846</v>
      </c>
      <c r="D534" s="214" t="s">
        <v>349</v>
      </c>
      <c r="E534" s="215" t="s">
        <v>847</v>
      </c>
      <c r="F534" s="216" t="s">
        <v>848</v>
      </c>
      <c r="G534" s="217" t="s">
        <v>217</v>
      </c>
      <c r="H534" s="218">
        <v>1</v>
      </c>
      <c r="I534" s="219"/>
      <c r="J534" s="220">
        <f>ROUND(I534*H534,2)</f>
        <v>0</v>
      </c>
      <c r="K534" s="216" t="s">
        <v>20</v>
      </c>
      <c r="L534" s="221"/>
      <c r="M534" s="222" t="s">
        <v>20</v>
      </c>
      <c r="N534" s="223" t="s">
        <v>44</v>
      </c>
      <c r="O534" s="35"/>
      <c r="P534" s="174">
        <f>O534*H534</f>
        <v>0</v>
      </c>
      <c r="Q534" s="174">
        <v>0.135</v>
      </c>
      <c r="R534" s="174">
        <f>Q534*H534</f>
        <v>0.135</v>
      </c>
      <c r="S534" s="174">
        <v>0</v>
      </c>
      <c r="T534" s="175">
        <f>S534*H534</f>
        <v>0</v>
      </c>
      <c r="AR534" s="17" t="s">
        <v>171</v>
      </c>
      <c r="AT534" s="17" t="s">
        <v>349</v>
      </c>
      <c r="AU534" s="17" t="s">
        <v>81</v>
      </c>
      <c r="AY534" s="17" t="s">
        <v>122</v>
      </c>
      <c r="BE534" s="176">
        <f>IF(N534="základní",J534,0)</f>
        <v>0</v>
      </c>
      <c r="BF534" s="176">
        <f>IF(N534="snížená",J534,0)</f>
        <v>0</v>
      </c>
      <c r="BG534" s="176">
        <f>IF(N534="zákl. přenesená",J534,0)</f>
        <v>0</v>
      </c>
      <c r="BH534" s="176">
        <f>IF(N534="sníž. přenesená",J534,0)</f>
        <v>0</v>
      </c>
      <c r="BI534" s="176">
        <f>IF(N534="nulová",J534,0)</f>
        <v>0</v>
      </c>
      <c r="BJ534" s="17" t="s">
        <v>22</v>
      </c>
      <c r="BK534" s="176">
        <f>ROUND(I534*H534,2)</f>
        <v>0</v>
      </c>
      <c r="BL534" s="17" t="s">
        <v>144</v>
      </c>
      <c r="BM534" s="17" t="s">
        <v>849</v>
      </c>
    </row>
    <row r="535" spans="2:65" s="1" customFormat="1" ht="22.5" customHeight="1">
      <c r="B535" s="164"/>
      <c r="C535" s="165" t="s">
        <v>850</v>
      </c>
      <c r="D535" s="165" t="s">
        <v>125</v>
      </c>
      <c r="E535" s="166" t="s">
        <v>851</v>
      </c>
      <c r="F535" s="167" t="s">
        <v>852</v>
      </c>
      <c r="G535" s="168" t="s">
        <v>217</v>
      </c>
      <c r="H535" s="169">
        <v>3</v>
      </c>
      <c r="I535" s="170"/>
      <c r="J535" s="171">
        <f>ROUND(I535*H535,2)</f>
        <v>0</v>
      </c>
      <c r="K535" s="167" t="s">
        <v>209</v>
      </c>
      <c r="L535" s="34"/>
      <c r="M535" s="172" t="s">
        <v>20</v>
      </c>
      <c r="N535" s="173" t="s">
        <v>44</v>
      </c>
      <c r="O535" s="35"/>
      <c r="P535" s="174">
        <f>O535*H535</f>
        <v>0</v>
      </c>
      <c r="Q535" s="174">
        <v>0.00156</v>
      </c>
      <c r="R535" s="174">
        <f>Q535*H535</f>
        <v>0.00468</v>
      </c>
      <c r="S535" s="174">
        <v>0</v>
      </c>
      <c r="T535" s="175">
        <f>S535*H535</f>
        <v>0</v>
      </c>
      <c r="AR535" s="17" t="s">
        <v>144</v>
      </c>
      <c r="AT535" s="17" t="s">
        <v>125</v>
      </c>
      <c r="AU535" s="17" t="s">
        <v>81</v>
      </c>
      <c r="AY535" s="17" t="s">
        <v>122</v>
      </c>
      <c r="BE535" s="176">
        <f>IF(N535="základní",J535,0)</f>
        <v>0</v>
      </c>
      <c r="BF535" s="176">
        <f>IF(N535="snížená",J535,0)</f>
        <v>0</v>
      </c>
      <c r="BG535" s="176">
        <f>IF(N535="zákl. přenesená",J535,0)</f>
        <v>0</v>
      </c>
      <c r="BH535" s="176">
        <f>IF(N535="sníž. přenesená",J535,0)</f>
        <v>0</v>
      </c>
      <c r="BI535" s="176">
        <f>IF(N535="nulová",J535,0)</f>
        <v>0</v>
      </c>
      <c r="BJ535" s="17" t="s">
        <v>22</v>
      </c>
      <c r="BK535" s="176">
        <f>ROUND(I535*H535,2)</f>
        <v>0</v>
      </c>
      <c r="BL535" s="17" t="s">
        <v>144</v>
      </c>
      <c r="BM535" s="17" t="s">
        <v>853</v>
      </c>
    </row>
    <row r="536" spans="2:47" s="1" customFormat="1" ht="27">
      <c r="B536" s="34"/>
      <c r="D536" s="177" t="s">
        <v>131</v>
      </c>
      <c r="F536" s="178" t="s">
        <v>854</v>
      </c>
      <c r="I536" s="138"/>
      <c r="L536" s="34"/>
      <c r="M536" s="63"/>
      <c r="N536" s="35"/>
      <c r="O536" s="35"/>
      <c r="P536" s="35"/>
      <c r="Q536" s="35"/>
      <c r="R536" s="35"/>
      <c r="S536" s="35"/>
      <c r="T536" s="64"/>
      <c r="AT536" s="17" t="s">
        <v>131</v>
      </c>
      <c r="AU536" s="17" t="s">
        <v>81</v>
      </c>
    </row>
    <row r="537" spans="2:47" s="1" customFormat="1" ht="40.5">
      <c r="B537" s="34"/>
      <c r="D537" s="177" t="s">
        <v>212</v>
      </c>
      <c r="F537" s="203" t="s">
        <v>855</v>
      </c>
      <c r="I537" s="138"/>
      <c r="L537" s="34"/>
      <c r="M537" s="63"/>
      <c r="N537" s="35"/>
      <c r="O537" s="35"/>
      <c r="P537" s="35"/>
      <c r="Q537" s="35"/>
      <c r="R537" s="35"/>
      <c r="S537" s="35"/>
      <c r="T537" s="64"/>
      <c r="AT537" s="17" t="s">
        <v>212</v>
      </c>
      <c r="AU537" s="17" t="s">
        <v>81</v>
      </c>
    </row>
    <row r="538" spans="2:51" s="12" customFormat="1" ht="13.5">
      <c r="B538" s="187"/>
      <c r="D538" s="188" t="s">
        <v>132</v>
      </c>
      <c r="E538" s="189" t="s">
        <v>20</v>
      </c>
      <c r="F538" s="190" t="s">
        <v>138</v>
      </c>
      <c r="H538" s="191">
        <v>3</v>
      </c>
      <c r="I538" s="192"/>
      <c r="L538" s="187"/>
      <c r="M538" s="193"/>
      <c r="N538" s="194"/>
      <c r="O538" s="194"/>
      <c r="P538" s="194"/>
      <c r="Q538" s="194"/>
      <c r="R538" s="194"/>
      <c r="S538" s="194"/>
      <c r="T538" s="195"/>
      <c r="AT538" s="196" t="s">
        <v>132</v>
      </c>
      <c r="AU538" s="196" t="s">
        <v>81</v>
      </c>
      <c r="AV538" s="12" t="s">
        <v>81</v>
      </c>
      <c r="AW538" s="12" t="s">
        <v>37</v>
      </c>
      <c r="AX538" s="12" t="s">
        <v>22</v>
      </c>
      <c r="AY538" s="196" t="s">
        <v>122</v>
      </c>
    </row>
    <row r="539" spans="2:65" s="1" customFormat="1" ht="22.5" customHeight="1">
      <c r="B539" s="164"/>
      <c r="C539" s="165" t="s">
        <v>28</v>
      </c>
      <c r="D539" s="165" t="s">
        <v>125</v>
      </c>
      <c r="E539" s="166" t="s">
        <v>856</v>
      </c>
      <c r="F539" s="167" t="s">
        <v>857</v>
      </c>
      <c r="G539" s="168" t="s">
        <v>217</v>
      </c>
      <c r="H539" s="169">
        <v>1</v>
      </c>
      <c r="I539" s="170"/>
      <c r="J539" s="171">
        <f>ROUND(I539*H539,2)</f>
        <v>0</v>
      </c>
      <c r="K539" s="167" t="s">
        <v>209</v>
      </c>
      <c r="L539" s="34"/>
      <c r="M539" s="172" t="s">
        <v>20</v>
      </c>
      <c r="N539" s="173" t="s">
        <v>44</v>
      </c>
      <c r="O539" s="35"/>
      <c r="P539" s="174">
        <f>O539*H539</f>
        <v>0</v>
      </c>
      <c r="Q539" s="174">
        <v>0.02753</v>
      </c>
      <c r="R539" s="174">
        <f>Q539*H539</f>
        <v>0.02753</v>
      </c>
      <c r="S539" s="174">
        <v>0</v>
      </c>
      <c r="T539" s="175">
        <f>S539*H539</f>
        <v>0</v>
      </c>
      <c r="AR539" s="17" t="s">
        <v>144</v>
      </c>
      <c r="AT539" s="17" t="s">
        <v>125</v>
      </c>
      <c r="AU539" s="17" t="s">
        <v>81</v>
      </c>
      <c r="AY539" s="17" t="s">
        <v>122</v>
      </c>
      <c r="BE539" s="176">
        <f>IF(N539="základní",J539,0)</f>
        <v>0</v>
      </c>
      <c r="BF539" s="176">
        <f>IF(N539="snížená",J539,0)</f>
        <v>0</v>
      </c>
      <c r="BG539" s="176">
        <f>IF(N539="zákl. přenesená",J539,0)</f>
        <v>0</v>
      </c>
      <c r="BH539" s="176">
        <f>IF(N539="sníž. přenesená",J539,0)</f>
        <v>0</v>
      </c>
      <c r="BI539" s="176">
        <f>IF(N539="nulová",J539,0)</f>
        <v>0</v>
      </c>
      <c r="BJ539" s="17" t="s">
        <v>22</v>
      </c>
      <c r="BK539" s="176">
        <f>ROUND(I539*H539,2)</f>
        <v>0</v>
      </c>
      <c r="BL539" s="17" t="s">
        <v>144</v>
      </c>
      <c r="BM539" s="17" t="s">
        <v>858</v>
      </c>
    </row>
    <row r="540" spans="2:47" s="1" customFormat="1" ht="13.5">
      <c r="B540" s="34"/>
      <c r="D540" s="177" t="s">
        <v>131</v>
      </c>
      <c r="F540" s="178" t="s">
        <v>857</v>
      </c>
      <c r="I540" s="138"/>
      <c r="L540" s="34"/>
      <c r="M540" s="63"/>
      <c r="N540" s="35"/>
      <c r="O540" s="35"/>
      <c r="P540" s="35"/>
      <c r="Q540" s="35"/>
      <c r="R540" s="35"/>
      <c r="S540" s="35"/>
      <c r="T540" s="64"/>
      <c r="AT540" s="17" t="s">
        <v>131</v>
      </c>
      <c r="AU540" s="17" t="s">
        <v>81</v>
      </c>
    </row>
    <row r="541" spans="2:47" s="1" customFormat="1" ht="40.5">
      <c r="B541" s="34"/>
      <c r="D541" s="188" t="s">
        <v>212</v>
      </c>
      <c r="F541" s="204" t="s">
        <v>859</v>
      </c>
      <c r="I541" s="138"/>
      <c r="L541" s="34"/>
      <c r="M541" s="63"/>
      <c r="N541" s="35"/>
      <c r="O541" s="35"/>
      <c r="P541" s="35"/>
      <c r="Q541" s="35"/>
      <c r="R541" s="35"/>
      <c r="S541" s="35"/>
      <c r="T541" s="64"/>
      <c r="AT541" s="17" t="s">
        <v>212</v>
      </c>
      <c r="AU541" s="17" t="s">
        <v>81</v>
      </c>
    </row>
    <row r="542" spans="2:65" s="1" customFormat="1" ht="31.5" customHeight="1">
      <c r="B542" s="164"/>
      <c r="C542" s="214" t="s">
        <v>860</v>
      </c>
      <c r="D542" s="214" t="s">
        <v>349</v>
      </c>
      <c r="E542" s="215" t="s">
        <v>861</v>
      </c>
      <c r="F542" s="216" t="s">
        <v>862</v>
      </c>
      <c r="G542" s="217" t="s">
        <v>217</v>
      </c>
      <c r="H542" s="218">
        <v>1</v>
      </c>
      <c r="I542" s="219"/>
      <c r="J542" s="220">
        <f>ROUND(I542*H542,2)</f>
        <v>0</v>
      </c>
      <c r="K542" s="216" t="s">
        <v>20</v>
      </c>
      <c r="L542" s="221"/>
      <c r="M542" s="222" t="s">
        <v>20</v>
      </c>
      <c r="N542" s="223" t="s">
        <v>44</v>
      </c>
      <c r="O542" s="35"/>
      <c r="P542" s="174">
        <f>O542*H542</f>
        <v>0</v>
      </c>
      <c r="Q542" s="174">
        <v>2.47</v>
      </c>
      <c r="R542" s="174">
        <f>Q542*H542</f>
        <v>2.47</v>
      </c>
      <c r="S542" s="174">
        <v>0</v>
      </c>
      <c r="T542" s="175">
        <f>S542*H542</f>
        <v>0</v>
      </c>
      <c r="AR542" s="17" t="s">
        <v>171</v>
      </c>
      <c r="AT542" s="17" t="s">
        <v>349</v>
      </c>
      <c r="AU542" s="17" t="s">
        <v>81</v>
      </c>
      <c r="AY542" s="17" t="s">
        <v>122</v>
      </c>
      <c r="BE542" s="176">
        <f>IF(N542="základní",J542,0)</f>
        <v>0</v>
      </c>
      <c r="BF542" s="176">
        <f>IF(N542="snížená",J542,0)</f>
        <v>0</v>
      </c>
      <c r="BG542" s="176">
        <f>IF(N542="zákl. přenesená",J542,0)</f>
        <v>0</v>
      </c>
      <c r="BH542" s="176">
        <f>IF(N542="sníž. přenesená",J542,0)</f>
        <v>0</v>
      </c>
      <c r="BI542" s="176">
        <f>IF(N542="nulová",J542,0)</f>
        <v>0</v>
      </c>
      <c r="BJ542" s="17" t="s">
        <v>22</v>
      </c>
      <c r="BK542" s="176">
        <f>ROUND(I542*H542,2)</f>
        <v>0</v>
      </c>
      <c r="BL542" s="17" t="s">
        <v>144</v>
      </c>
      <c r="BM542" s="17" t="s">
        <v>863</v>
      </c>
    </row>
    <row r="543" spans="2:47" s="1" customFormat="1" ht="27">
      <c r="B543" s="34"/>
      <c r="D543" s="177" t="s">
        <v>131</v>
      </c>
      <c r="F543" s="178" t="s">
        <v>864</v>
      </c>
      <c r="I543" s="138"/>
      <c r="L543" s="34"/>
      <c r="M543" s="63"/>
      <c r="N543" s="35"/>
      <c r="O543" s="35"/>
      <c r="P543" s="35"/>
      <c r="Q543" s="35"/>
      <c r="R543" s="35"/>
      <c r="S543" s="35"/>
      <c r="T543" s="64"/>
      <c r="AT543" s="17" t="s">
        <v>131</v>
      </c>
      <c r="AU543" s="17" t="s">
        <v>81</v>
      </c>
    </row>
    <row r="544" spans="2:63" s="10" customFormat="1" ht="29.25" customHeight="1">
      <c r="B544" s="150"/>
      <c r="D544" s="161" t="s">
        <v>72</v>
      </c>
      <c r="E544" s="162" t="s">
        <v>183</v>
      </c>
      <c r="F544" s="162" t="s">
        <v>865</v>
      </c>
      <c r="I544" s="153"/>
      <c r="J544" s="163">
        <f>BK544</f>
        <v>0</v>
      </c>
      <c r="L544" s="150"/>
      <c r="M544" s="155"/>
      <c r="N544" s="156"/>
      <c r="O544" s="156"/>
      <c r="P544" s="157">
        <f>SUM(P545:P684)</f>
        <v>0</v>
      </c>
      <c r="Q544" s="156"/>
      <c r="R544" s="157">
        <f>SUM(R545:R684)</f>
        <v>93.3484075</v>
      </c>
      <c r="S544" s="156"/>
      <c r="T544" s="158">
        <f>SUM(T545:T684)</f>
        <v>22.81573</v>
      </c>
      <c r="AR544" s="151" t="s">
        <v>22</v>
      </c>
      <c r="AT544" s="159" t="s">
        <v>72</v>
      </c>
      <c r="AU544" s="159" t="s">
        <v>22</v>
      </c>
      <c r="AY544" s="151" t="s">
        <v>122</v>
      </c>
      <c r="BK544" s="160">
        <f>SUM(BK545:BK684)</f>
        <v>0</v>
      </c>
    </row>
    <row r="545" spans="2:65" s="1" customFormat="1" ht="22.5" customHeight="1">
      <c r="B545" s="164"/>
      <c r="C545" s="165" t="s">
        <v>866</v>
      </c>
      <c r="D545" s="165" t="s">
        <v>125</v>
      </c>
      <c r="E545" s="166" t="s">
        <v>867</v>
      </c>
      <c r="F545" s="167" t="s">
        <v>868</v>
      </c>
      <c r="G545" s="168" t="s">
        <v>512</v>
      </c>
      <c r="H545" s="169">
        <v>172</v>
      </c>
      <c r="I545" s="170"/>
      <c r="J545" s="171">
        <f>ROUND(I545*H545,2)</f>
        <v>0</v>
      </c>
      <c r="K545" s="167" t="s">
        <v>20</v>
      </c>
      <c r="L545" s="34"/>
      <c r="M545" s="172" t="s">
        <v>20</v>
      </c>
      <c r="N545" s="173" t="s">
        <v>44</v>
      </c>
      <c r="O545" s="35"/>
      <c r="P545" s="174">
        <f>O545*H545</f>
        <v>0</v>
      </c>
      <c r="Q545" s="174">
        <v>0</v>
      </c>
      <c r="R545" s="174">
        <f>Q545*H545</f>
        <v>0</v>
      </c>
      <c r="S545" s="174">
        <v>0</v>
      </c>
      <c r="T545" s="175">
        <f>S545*H545</f>
        <v>0</v>
      </c>
      <c r="AR545" s="17" t="s">
        <v>144</v>
      </c>
      <c r="AT545" s="17" t="s">
        <v>125</v>
      </c>
      <c r="AU545" s="17" t="s">
        <v>81</v>
      </c>
      <c r="AY545" s="17" t="s">
        <v>122</v>
      </c>
      <c r="BE545" s="176">
        <f>IF(N545="základní",J545,0)</f>
        <v>0</v>
      </c>
      <c r="BF545" s="176">
        <f>IF(N545="snížená",J545,0)</f>
        <v>0</v>
      </c>
      <c r="BG545" s="176">
        <f>IF(N545="zákl. přenesená",J545,0)</f>
        <v>0</v>
      </c>
      <c r="BH545" s="176">
        <f>IF(N545="sníž. přenesená",J545,0)</f>
        <v>0</v>
      </c>
      <c r="BI545" s="176">
        <f>IF(N545="nulová",J545,0)</f>
        <v>0</v>
      </c>
      <c r="BJ545" s="17" t="s">
        <v>22</v>
      </c>
      <c r="BK545" s="176">
        <f>ROUND(I545*H545,2)</f>
        <v>0</v>
      </c>
      <c r="BL545" s="17" t="s">
        <v>144</v>
      </c>
      <c r="BM545" s="17" t="s">
        <v>869</v>
      </c>
    </row>
    <row r="546" spans="2:47" s="1" customFormat="1" ht="13.5">
      <c r="B546" s="34"/>
      <c r="D546" s="177" t="s">
        <v>131</v>
      </c>
      <c r="F546" s="178" t="s">
        <v>870</v>
      </c>
      <c r="I546" s="138"/>
      <c r="L546" s="34"/>
      <c r="M546" s="63"/>
      <c r="N546" s="35"/>
      <c r="O546" s="35"/>
      <c r="P546" s="35"/>
      <c r="Q546" s="35"/>
      <c r="R546" s="35"/>
      <c r="S546" s="35"/>
      <c r="T546" s="64"/>
      <c r="AT546" s="17" t="s">
        <v>131</v>
      </c>
      <c r="AU546" s="17" t="s">
        <v>81</v>
      </c>
    </row>
    <row r="547" spans="2:47" s="1" customFormat="1" ht="121.5">
      <c r="B547" s="34"/>
      <c r="D547" s="177" t="s">
        <v>212</v>
      </c>
      <c r="F547" s="203" t="s">
        <v>871</v>
      </c>
      <c r="I547" s="138"/>
      <c r="L547" s="34"/>
      <c r="M547" s="63"/>
      <c r="N547" s="35"/>
      <c r="O547" s="35"/>
      <c r="P547" s="35"/>
      <c r="Q547" s="35"/>
      <c r="R547" s="35"/>
      <c r="S547" s="35"/>
      <c r="T547" s="64"/>
      <c r="AT547" s="17" t="s">
        <v>212</v>
      </c>
      <c r="AU547" s="17" t="s">
        <v>81</v>
      </c>
    </row>
    <row r="548" spans="2:51" s="12" customFormat="1" ht="13.5">
      <c r="B548" s="187"/>
      <c r="D548" s="188" t="s">
        <v>132</v>
      </c>
      <c r="F548" s="190" t="s">
        <v>872</v>
      </c>
      <c r="H548" s="191">
        <v>172</v>
      </c>
      <c r="I548" s="192"/>
      <c r="L548" s="187"/>
      <c r="M548" s="193"/>
      <c r="N548" s="194"/>
      <c r="O548" s="194"/>
      <c r="P548" s="194"/>
      <c r="Q548" s="194"/>
      <c r="R548" s="194"/>
      <c r="S548" s="194"/>
      <c r="T548" s="195"/>
      <c r="AT548" s="196" t="s">
        <v>132</v>
      </c>
      <c r="AU548" s="196" t="s">
        <v>81</v>
      </c>
      <c r="AV548" s="12" t="s">
        <v>81</v>
      </c>
      <c r="AW548" s="12" t="s">
        <v>4</v>
      </c>
      <c r="AX548" s="12" t="s">
        <v>22</v>
      </c>
      <c r="AY548" s="196" t="s">
        <v>122</v>
      </c>
    </row>
    <row r="549" spans="2:65" s="1" customFormat="1" ht="22.5" customHeight="1">
      <c r="B549" s="164"/>
      <c r="C549" s="214" t="s">
        <v>873</v>
      </c>
      <c r="D549" s="214" t="s">
        <v>349</v>
      </c>
      <c r="E549" s="215" t="s">
        <v>874</v>
      </c>
      <c r="F549" s="216" t="s">
        <v>875</v>
      </c>
      <c r="G549" s="217" t="s">
        <v>445</v>
      </c>
      <c r="H549" s="218">
        <v>0.011</v>
      </c>
      <c r="I549" s="219"/>
      <c r="J549" s="220">
        <f>ROUND(I549*H549,2)</f>
        <v>0</v>
      </c>
      <c r="K549" s="216" t="s">
        <v>209</v>
      </c>
      <c r="L549" s="221"/>
      <c r="M549" s="222" t="s">
        <v>20</v>
      </c>
      <c r="N549" s="223" t="s">
        <v>44</v>
      </c>
      <c r="O549" s="35"/>
      <c r="P549" s="174">
        <f>O549*H549</f>
        <v>0</v>
      </c>
      <c r="Q549" s="174">
        <v>1</v>
      </c>
      <c r="R549" s="174">
        <f>Q549*H549</f>
        <v>0.011</v>
      </c>
      <c r="S549" s="174">
        <v>0</v>
      </c>
      <c r="T549" s="175">
        <f>S549*H549</f>
        <v>0</v>
      </c>
      <c r="AR549" s="17" t="s">
        <v>171</v>
      </c>
      <c r="AT549" s="17" t="s">
        <v>349</v>
      </c>
      <c r="AU549" s="17" t="s">
        <v>81</v>
      </c>
      <c r="AY549" s="17" t="s">
        <v>122</v>
      </c>
      <c r="BE549" s="176">
        <f>IF(N549="základní",J549,0)</f>
        <v>0</v>
      </c>
      <c r="BF549" s="176">
        <f>IF(N549="snížená",J549,0)</f>
        <v>0</v>
      </c>
      <c r="BG549" s="176">
        <f>IF(N549="zákl. přenesená",J549,0)</f>
        <v>0</v>
      </c>
      <c r="BH549" s="176">
        <f>IF(N549="sníž. přenesená",J549,0)</f>
        <v>0</v>
      </c>
      <c r="BI549" s="176">
        <f>IF(N549="nulová",J549,0)</f>
        <v>0</v>
      </c>
      <c r="BJ549" s="17" t="s">
        <v>22</v>
      </c>
      <c r="BK549" s="176">
        <f>ROUND(I549*H549,2)</f>
        <v>0</v>
      </c>
      <c r="BL549" s="17" t="s">
        <v>144</v>
      </c>
      <c r="BM549" s="17" t="s">
        <v>876</v>
      </c>
    </row>
    <row r="550" spans="2:47" s="1" customFormat="1" ht="13.5">
      <c r="B550" s="34"/>
      <c r="D550" s="177" t="s">
        <v>131</v>
      </c>
      <c r="F550" s="178" t="s">
        <v>877</v>
      </c>
      <c r="I550" s="138"/>
      <c r="L550" s="34"/>
      <c r="M550" s="63"/>
      <c r="N550" s="35"/>
      <c r="O550" s="35"/>
      <c r="P550" s="35"/>
      <c r="Q550" s="35"/>
      <c r="R550" s="35"/>
      <c r="S550" s="35"/>
      <c r="T550" s="64"/>
      <c r="AT550" s="17" t="s">
        <v>131</v>
      </c>
      <c r="AU550" s="17" t="s">
        <v>81</v>
      </c>
    </row>
    <row r="551" spans="2:47" s="1" customFormat="1" ht="27">
      <c r="B551" s="34"/>
      <c r="D551" s="177" t="s">
        <v>878</v>
      </c>
      <c r="F551" s="203" t="s">
        <v>879</v>
      </c>
      <c r="I551" s="138"/>
      <c r="L551" s="34"/>
      <c r="M551" s="63"/>
      <c r="N551" s="35"/>
      <c r="O551" s="35"/>
      <c r="P551" s="35"/>
      <c r="Q551" s="35"/>
      <c r="R551" s="35"/>
      <c r="S551" s="35"/>
      <c r="T551" s="64"/>
      <c r="AT551" s="17" t="s">
        <v>878</v>
      </c>
      <c r="AU551" s="17" t="s">
        <v>81</v>
      </c>
    </row>
    <row r="552" spans="2:51" s="11" customFormat="1" ht="13.5">
      <c r="B552" s="179"/>
      <c r="D552" s="177" t="s">
        <v>132</v>
      </c>
      <c r="E552" s="180" t="s">
        <v>20</v>
      </c>
      <c r="F552" s="181" t="s">
        <v>880</v>
      </c>
      <c r="H552" s="182" t="s">
        <v>20</v>
      </c>
      <c r="I552" s="183"/>
      <c r="L552" s="179"/>
      <c r="M552" s="184"/>
      <c r="N552" s="185"/>
      <c r="O552" s="185"/>
      <c r="P552" s="185"/>
      <c r="Q552" s="185"/>
      <c r="R552" s="185"/>
      <c r="S552" s="185"/>
      <c r="T552" s="186"/>
      <c r="AT552" s="182" t="s">
        <v>132</v>
      </c>
      <c r="AU552" s="182" t="s">
        <v>81</v>
      </c>
      <c r="AV552" s="11" t="s">
        <v>22</v>
      </c>
      <c r="AW552" s="11" t="s">
        <v>37</v>
      </c>
      <c r="AX552" s="11" t="s">
        <v>73</v>
      </c>
      <c r="AY552" s="182" t="s">
        <v>122</v>
      </c>
    </row>
    <row r="553" spans="2:51" s="12" customFormat="1" ht="13.5">
      <c r="B553" s="187"/>
      <c r="D553" s="188" t="s">
        <v>132</v>
      </c>
      <c r="E553" s="189" t="s">
        <v>20</v>
      </c>
      <c r="F553" s="190" t="s">
        <v>881</v>
      </c>
      <c r="H553" s="191">
        <v>0.011</v>
      </c>
      <c r="I553" s="192"/>
      <c r="L553" s="187"/>
      <c r="M553" s="193"/>
      <c r="N553" s="194"/>
      <c r="O553" s="194"/>
      <c r="P553" s="194"/>
      <c r="Q553" s="194"/>
      <c r="R553" s="194"/>
      <c r="S553" s="194"/>
      <c r="T553" s="195"/>
      <c r="AT553" s="196" t="s">
        <v>132</v>
      </c>
      <c r="AU553" s="196" t="s">
        <v>81</v>
      </c>
      <c r="AV553" s="12" t="s">
        <v>81</v>
      </c>
      <c r="AW553" s="12" t="s">
        <v>37</v>
      </c>
      <c r="AX553" s="12" t="s">
        <v>22</v>
      </c>
      <c r="AY553" s="196" t="s">
        <v>122</v>
      </c>
    </row>
    <row r="554" spans="2:65" s="1" customFormat="1" ht="22.5" customHeight="1">
      <c r="B554" s="164"/>
      <c r="C554" s="214" t="s">
        <v>882</v>
      </c>
      <c r="D554" s="214" t="s">
        <v>349</v>
      </c>
      <c r="E554" s="215" t="s">
        <v>883</v>
      </c>
      <c r="F554" s="216" t="s">
        <v>884</v>
      </c>
      <c r="G554" s="217" t="s">
        <v>445</v>
      </c>
      <c r="H554" s="218">
        <v>0.106</v>
      </c>
      <c r="I554" s="219"/>
      <c r="J554" s="220">
        <f>ROUND(I554*H554,2)</f>
        <v>0</v>
      </c>
      <c r="K554" s="216" t="s">
        <v>209</v>
      </c>
      <c r="L554" s="221"/>
      <c r="M554" s="222" t="s">
        <v>20</v>
      </c>
      <c r="N554" s="223" t="s">
        <v>44</v>
      </c>
      <c r="O554" s="35"/>
      <c r="P554" s="174">
        <f>O554*H554</f>
        <v>0</v>
      </c>
      <c r="Q554" s="174">
        <v>1</v>
      </c>
      <c r="R554" s="174">
        <f>Q554*H554</f>
        <v>0.106</v>
      </c>
      <c r="S554" s="174">
        <v>0</v>
      </c>
      <c r="T554" s="175">
        <f>S554*H554</f>
        <v>0</v>
      </c>
      <c r="AR554" s="17" t="s">
        <v>171</v>
      </c>
      <c r="AT554" s="17" t="s">
        <v>349</v>
      </c>
      <c r="AU554" s="17" t="s">
        <v>81</v>
      </c>
      <c r="AY554" s="17" t="s">
        <v>122</v>
      </c>
      <c r="BE554" s="176">
        <f>IF(N554="základní",J554,0)</f>
        <v>0</v>
      </c>
      <c r="BF554" s="176">
        <f>IF(N554="snížená",J554,0)</f>
        <v>0</v>
      </c>
      <c r="BG554" s="176">
        <f>IF(N554="zákl. přenesená",J554,0)</f>
        <v>0</v>
      </c>
      <c r="BH554" s="176">
        <f>IF(N554="sníž. přenesená",J554,0)</f>
        <v>0</v>
      </c>
      <c r="BI554" s="176">
        <f>IF(N554="nulová",J554,0)</f>
        <v>0</v>
      </c>
      <c r="BJ554" s="17" t="s">
        <v>22</v>
      </c>
      <c r="BK554" s="176">
        <f>ROUND(I554*H554,2)</f>
        <v>0</v>
      </c>
      <c r="BL554" s="17" t="s">
        <v>144</v>
      </c>
      <c r="BM554" s="17" t="s">
        <v>885</v>
      </c>
    </row>
    <row r="555" spans="2:47" s="1" customFormat="1" ht="13.5">
      <c r="B555" s="34"/>
      <c r="D555" s="177" t="s">
        <v>131</v>
      </c>
      <c r="F555" s="178" t="s">
        <v>886</v>
      </c>
      <c r="I555" s="138"/>
      <c r="L555" s="34"/>
      <c r="M555" s="63"/>
      <c r="N555" s="35"/>
      <c r="O555" s="35"/>
      <c r="P555" s="35"/>
      <c r="Q555" s="35"/>
      <c r="R555" s="35"/>
      <c r="S555" s="35"/>
      <c r="T555" s="64"/>
      <c r="AT555" s="17" t="s">
        <v>131</v>
      </c>
      <c r="AU555" s="17" t="s">
        <v>81</v>
      </c>
    </row>
    <row r="556" spans="2:47" s="1" customFormat="1" ht="27">
      <c r="B556" s="34"/>
      <c r="D556" s="177" t="s">
        <v>878</v>
      </c>
      <c r="F556" s="203" t="s">
        <v>887</v>
      </c>
      <c r="I556" s="138"/>
      <c r="L556" s="34"/>
      <c r="M556" s="63"/>
      <c r="N556" s="35"/>
      <c r="O556" s="35"/>
      <c r="P556" s="35"/>
      <c r="Q556" s="35"/>
      <c r="R556" s="35"/>
      <c r="S556" s="35"/>
      <c r="T556" s="64"/>
      <c r="AT556" s="17" t="s">
        <v>878</v>
      </c>
      <c r="AU556" s="17" t="s">
        <v>81</v>
      </c>
    </row>
    <row r="557" spans="2:51" s="11" customFormat="1" ht="13.5">
      <c r="B557" s="179"/>
      <c r="D557" s="177" t="s">
        <v>132</v>
      </c>
      <c r="E557" s="180" t="s">
        <v>20</v>
      </c>
      <c r="F557" s="181" t="s">
        <v>888</v>
      </c>
      <c r="H557" s="182" t="s">
        <v>20</v>
      </c>
      <c r="I557" s="183"/>
      <c r="L557" s="179"/>
      <c r="M557" s="184"/>
      <c r="N557" s="185"/>
      <c r="O557" s="185"/>
      <c r="P557" s="185"/>
      <c r="Q557" s="185"/>
      <c r="R557" s="185"/>
      <c r="S557" s="185"/>
      <c r="T557" s="186"/>
      <c r="AT557" s="182" t="s">
        <v>132</v>
      </c>
      <c r="AU557" s="182" t="s">
        <v>81</v>
      </c>
      <c r="AV557" s="11" t="s">
        <v>22</v>
      </c>
      <c r="AW557" s="11" t="s">
        <v>37</v>
      </c>
      <c r="AX557" s="11" t="s">
        <v>73</v>
      </c>
      <c r="AY557" s="182" t="s">
        <v>122</v>
      </c>
    </row>
    <row r="558" spans="2:51" s="12" customFormat="1" ht="13.5">
      <c r="B558" s="187"/>
      <c r="D558" s="188" t="s">
        <v>132</v>
      </c>
      <c r="E558" s="189" t="s">
        <v>20</v>
      </c>
      <c r="F558" s="190" t="s">
        <v>889</v>
      </c>
      <c r="H558" s="191">
        <v>0.106</v>
      </c>
      <c r="I558" s="192"/>
      <c r="L558" s="187"/>
      <c r="M558" s="193"/>
      <c r="N558" s="194"/>
      <c r="O558" s="194"/>
      <c r="P558" s="194"/>
      <c r="Q558" s="194"/>
      <c r="R558" s="194"/>
      <c r="S558" s="194"/>
      <c r="T558" s="195"/>
      <c r="AT558" s="196" t="s">
        <v>132</v>
      </c>
      <c r="AU558" s="196" t="s">
        <v>81</v>
      </c>
      <c r="AV558" s="12" t="s">
        <v>81</v>
      </c>
      <c r="AW558" s="12" t="s">
        <v>37</v>
      </c>
      <c r="AX558" s="12" t="s">
        <v>22</v>
      </c>
      <c r="AY558" s="196" t="s">
        <v>122</v>
      </c>
    </row>
    <row r="559" spans="2:65" s="1" customFormat="1" ht="22.5" customHeight="1">
      <c r="B559" s="164"/>
      <c r="C559" s="214" t="s">
        <v>890</v>
      </c>
      <c r="D559" s="214" t="s">
        <v>349</v>
      </c>
      <c r="E559" s="215" t="s">
        <v>891</v>
      </c>
      <c r="F559" s="216" t="s">
        <v>892</v>
      </c>
      <c r="G559" s="217" t="s">
        <v>445</v>
      </c>
      <c r="H559" s="218">
        <v>0.055</v>
      </c>
      <c r="I559" s="219"/>
      <c r="J559" s="220">
        <f>ROUND(I559*H559,2)</f>
        <v>0</v>
      </c>
      <c r="K559" s="216" t="s">
        <v>209</v>
      </c>
      <c r="L559" s="221"/>
      <c r="M559" s="222" t="s">
        <v>20</v>
      </c>
      <c r="N559" s="223" t="s">
        <v>44</v>
      </c>
      <c r="O559" s="35"/>
      <c r="P559" s="174">
        <f>O559*H559</f>
        <v>0</v>
      </c>
      <c r="Q559" s="174">
        <v>1</v>
      </c>
      <c r="R559" s="174">
        <f>Q559*H559</f>
        <v>0.055</v>
      </c>
      <c r="S559" s="174">
        <v>0</v>
      </c>
      <c r="T559" s="175">
        <f>S559*H559</f>
        <v>0</v>
      </c>
      <c r="AR559" s="17" t="s">
        <v>171</v>
      </c>
      <c r="AT559" s="17" t="s">
        <v>349</v>
      </c>
      <c r="AU559" s="17" t="s">
        <v>81</v>
      </c>
      <c r="AY559" s="17" t="s">
        <v>122</v>
      </c>
      <c r="BE559" s="176">
        <f>IF(N559="základní",J559,0)</f>
        <v>0</v>
      </c>
      <c r="BF559" s="176">
        <f>IF(N559="snížená",J559,0)</f>
        <v>0</v>
      </c>
      <c r="BG559" s="176">
        <f>IF(N559="zákl. přenesená",J559,0)</f>
        <v>0</v>
      </c>
      <c r="BH559" s="176">
        <f>IF(N559="sníž. přenesená",J559,0)</f>
        <v>0</v>
      </c>
      <c r="BI559" s="176">
        <f>IF(N559="nulová",J559,0)</f>
        <v>0</v>
      </c>
      <c r="BJ559" s="17" t="s">
        <v>22</v>
      </c>
      <c r="BK559" s="176">
        <f>ROUND(I559*H559,2)</f>
        <v>0</v>
      </c>
      <c r="BL559" s="17" t="s">
        <v>144</v>
      </c>
      <c r="BM559" s="17" t="s">
        <v>893</v>
      </c>
    </row>
    <row r="560" spans="2:47" s="1" customFormat="1" ht="13.5">
      <c r="B560" s="34"/>
      <c r="D560" s="177" t="s">
        <v>131</v>
      </c>
      <c r="F560" s="178" t="s">
        <v>894</v>
      </c>
      <c r="I560" s="138"/>
      <c r="L560" s="34"/>
      <c r="M560" s="63"/>
      <c r="N560" s="35"/>
      <c r="O560" s="35"/>
      <c r="P560" s="35"/>
      <c r="Q560" s="35"/>
      <c r="R560" s="35"/>
      <c r="S560" s="35"/>
      <c r="T560" s="64"/>
      <c r="AT560" s="17" t="s">
        <v>131</v>
      </c>
      <c r="AU560" s="17" t="s">
        <v>81</v>
      </c>
    </row>
    <row r="561" spans="2:47" s="1" customFormat="1" ht="27">
      <c r="B561" s="34"/>
      <c r="D561" s="177" t="s">
        <v>878</v>
      </c>
      <c r="F561" s="203" t="s">
        <v>895</v>
      </c>
      <c r="I561" s="138"/>
      <c r="L561" s="34"/>
      <c r="M561" s="63"/>
      <c r="N561" s="35"/>
      <c r="O561" s="35"/>
      <c r="P561" s="35"/>
      <c r="Q561" s="35"/>
      <c r="R561" s="35"/>
      <c r="S561" s="35"/>
      <c r="T561" s="64"/>
      <c r="AT561" s="17" t="s">
        <v>878</v>
      </c>
      <c r="AU561" s="17" t="s">
        <v>81</v>
      </c>
    </row>
    <row r="562" spans="2:51" s="11" customFormat="1" ht="13.5">
      <c r="B562" s="179"/>
      <c r="D562" s="177" t="s">
        <v>132</v>
      </c>
      <c r="E562" s="180" t="s">
        <v>20</v>
      </c>
      <c r="F562" s="181" t="s">
        <v>896</v>
      </c>
      <c r="H562" s="182" t="s">
        <v>20</v>
      </c>
      <c r="I562" s="183"/>
      <c r="L562" s="179"/>
      <c r="M562" s="184"/>
      <c r="N562" s="185"/>
      <c r="O562" s="185"/>
      <c r="P562" s="185"/>
      <c r="Q562" s="185"/>
      <c r="R562" s="185"/>
      <c r="S562" s="185"/>
      <c r="T562" s="186"/>
      <c r="AT562" s="182" t="s">
        <v>132</v>
      </c>
      <c r="AU562" s="182" t="s">
        <v>81</v>
      </c>
      <c r="AV562" s="11" t="s">
        <v>22</v>
      </c>
      <c r="AW562" s="11" t="s">
        <v>37</v>
      </c>
      <c r="AX562" s="11" t="s">
        <v>73</v>
      </c>
      <c r="AY562" s="182" t="s">
        <v>122</v>
      </c>
    </row>
    <row r="563" spans="2:51" s="12" customFormat="1" ht="13.5">
      <c r="B563" s="187"/>
      <c r="D563" s="188" t="s">
        <v>132</v>
      </c>
      <c r="E563" s="189" t="s">
        <v>20</v>
      </c>
      <c r="F563" s="190" t="s">
        <v>897</v>
      </c>
      <c r="H563" s="191">
        <v>0.055</v>
      </c>
      <c r="I563" s="192"/>
      <c r="L563" s="187"/>
      <c r="M563" s="193"/>
      <c r="N563" s="194"/>
      <c r="O563" s="194"/>
      <c r="P563" s="194"/>
      <c r="Q563" s="194"/>
      <c r="R563" s="194"/>
      <c r="S563" s="194"/>
      <c r="T563" s="195"/>
      <c r="AT563" s="196" t="s">
        <v>132</v>
      </c>
      <c r="AU563" s="196" t="s">
        <v>81</v>
      </c>
      <c r="AV563" s="12" t="s">
        <v>81</v>
      </c>
      <c r="AW563" s="12" t="s">
        <v>37</v>
      </c>
      <c r="AX563" s="12" t="s">
        <v>22</v>
      </c>
      <c r="AY563" s="196" t="s">
        <v>122</v>
      </c>
    </row>
    <row r="564" spans="2:65" s="1" customFormat="1" ht="22.5" customHeight="1">
      <c r="B564" s="164"/>
      <c r="C564" s="165" t="s">
        <v>898</v>
      </c>
      <c r="D564" s="165" t="s">
        <v>125</v>
      </c>
      <c r="E564" s="166" t="s">
        <v>899</v>
      </c>
      <c r="F564" s="167" t="s">
        <v>900</v>
      </c>
      <c r="G564" s="168" t="s">
        <v>512</v>
      </c>
      <c r="H564" s="169">
        <v>172</v>
      </c>
      <c r="I564" s="170"/>
      <c r="J564" s="171">
        <f>ROUND(I564*H564,2)</f>
        <v>0</v>
      </c>
      <c r="K564" s="167" t="s">
        <v>209</v>
      </c>
      <c r="L564" s="34"/>
      <c r="M564" s="172" t="s">
        <v>20</v>
      </c>
      <c r="N564" s="173" t="s">
        <v>44</v>
      </c>
      <c r="O564" s="35"/>
      <c r="P564" s="174">
        <f>O564*H564</f>
        <v>0</v>
      </c>
      <c r="Q564" s="174">
        <v>2E-05</v>
      </c>
      <c r="R564" s="174">
        <f>Q564*H564</f>
        <v>0.0034400000000000003</v>
      </c>
      <c r="S564" s="174">
        <v>0</v>
      </c>
      <c r="T564" s="175">
        <f>S564*H564</f>
        <v>0</v>
      </c>
      <c r="AR564" s="17" t="s">
        <v>144</v>
      </c>
      <c r="AT564" s="17" t="s">
        <v>125</v>
      </c>
      <c r="AU564" s="17" t="s">
        <v>81</v>
      </c>
      <c r="AY564" s="17" t="s">
        <v>122</v>
      </c>
      <c r="BE564" s="176">
        <f>IF(N564="základní",J564,0)</f>
        <v>0</v>
      </c>
      <c r="BF564" s="176">
        <f>IF(N564="snížená",J564,0)</f>
        <v>0</v>
      </c>
      <c r="BG564" s="176">
        <f>IF(N564="zákl. přenesená",J564,0)</f>
        <v>0</v>
      </c>
      <c r="BH564" s="176">
        <f>IF(N564="sníž. přenesená",J564,0)</f>
        <v>0</v>
      </c>
      <c r="BI564" s="176">
        <f>IF(N564="nulová",J564,0)</f>
        <v>0</v>
      </c>
      <c r="BJ564" s="17" t="s">
        <v>22</v>
      </c>
      <c r="BK564" s="176">
        <f>ROUND(I564*H564,2)</f>
        <v>0</v>
      </c>
      <c r="BL564" s="17" t="s">
        <v>144</v>
      </c>
      <c r="BM564" s="17" t="s">
        <v>901</v>
      </c>
    </row>
    <row r="565" spans="2:47" s="1" customFormat="1" ht="27">
      <c r="B565" s="34"/>
      <c r="D565" s="177" t="s">
        <v>131</v>
      </c>
      <c r="F565" s="178" t="s">
        <v>902</v>
      </c>
      <c r="I565" s="138"/>
      <c r="L565" s="34"/>
      <c r="M565" s="63"/>
      <c r="N565" s="35"/>
      <c r="O565" s="35"/>
      <c r="P565" s="35"/>
      <c r="Q565" s="35"/>
      <c r="R565" s="35"/>
      <c r="S565" s="35"/>
      <c r="T565" s="64"/>
      <c r="AT565" s="17" t="s">
        <v>131</v>
      </c>
      <c r="AU565" s="17" t="s">
        <v>81</v>
      </c>
    </row>
    <row r="566" spans="2:47" s="1" customFormat="1" ht="121.5">
      <c r="B566" s="34"/>
      <c r="D566" s="177" t="s">
        <v>212</v>
      </c>
      <c r="F566" s="203" t="s">
        <v>871</v>
      </c>
      <c r="I566" s="138"/>
      <c r="L566" s="34"/>
      <c r="M566" s="63"/>
      <c r="N566" s="35"/>
      <c r="O566" s="35"/>
      <c r="P566" s="35"/>
      <c r="Q566" s="35"/>
      <c r="R566" s="35"/>
      <c r="S566" s="35"/>
      <c r="T566" s="64"/>
      <c r="AT566" s="17" t="s">
        <v>212</v>
      </c>
      <c r="AU566" s="17" t="s">
        <v>81</v>
      </c>
    </row>
    <row r="567" spans="2:51" s="11" customFormat="1" ht="13.5">
      <c r="B567" s="179"/>
      <c r="D567" s="177" t="s">
        <v>132</v>
      </c>
      <c r="E567" s="180" t="s">
        <v>20</v>
      </c>
      <c r="F567" s="181" t="s">
        <v>903</v>
      </c>
      <c r="H567" s="182" t="s">
        <v>20</v>
      </c>
      <c r="I567" s="183"/>
      <c r="L567" s="179"/>
      <c r="M567" s="184"/>
      <c r="N567" s="185"/>
      <c r="O567" s="185"/>
      <c r="P567" s="185"/>
      <c r="Q567" s="185"/>
      <c r="R567" s="185"/>
      <c r="S567" s="185"/>
      <c r="T567" s="186"/>
      <c r="AT567" s="182" t="s">
        <v>132</v>
      </c>
      <c r="AU567" s="182" t="s">
        <v>81</v>
      </c>
      <c r="AV567" s="11" t="s">
        <v>22</v>
      </c>
      <c r="AW567" s="11" t="s">
        <v>37</v>
      </c>
      <c r="AX567" s="11" t="s">
        <v>73</v>
      </c>
      <c r="AY567" s="182" t="s">
        <v>122</v>
      </c>
    </row>
    <row r="568" spans="2:51" s="12" customFormat="1" ht="13.5">
      <c r="B568" s="187"/>
      <c r="D568" s="188" t="s">
        <v>132</v>
      </c>
      <c r="E568" s="189" t="s">
        <v>20</v>
      </c>
      <c r="F568" s="190" t="s">
        <v>904</v>
      </c>
      <c r="H568" s="191">
        <v>172</v>
      </c>
      <c r="I568" s="192"/>
      <c r="L568" s="187"/>
      <c r="M568" s="193"/>
      <c r="N568" s="194"/>
      <c r="O568" s="194"/>
      <c r="P568" s="194"/>
      <c r="Q568" s="194"/>
      <c r="R568" s="194"/>
      <c r="S568" s="194"/>
      <c r="T568" s="195"/>
      <c r="AT568" s="196" t="s">
        <v>132</v>
      </c>
      <c r="AU568" s="196" t="s">
        <v>81</v>
      </c>
      <c r="AV568" s="12" t="s">
        <v>81</v>
      </c>
      <c r="AW568" s="12" t="s">
        <v>37</v>
      </c>
      <c r="AX568" s="12" t="s">
        <v>22</v>
      </c>
      <c r="AY568" s="196" t="s">
        <v>122</v>
      </c>
    </row>
    <row r="569" spans="2:65" s="1" customFormat="1" ht="31.5" customHeight="1">
      <c r="B569" s="164"/>
      <c r="C569" s="165" t="s">
        <v>905</v>
      </c>
      <c r="D569" s="165" t="s">
        <v>125</v>
      </c>
      <c r="E569" s="166" t="s">
        <v>906</v>
      </c>
      <c r="F569" s="167" t="s">
        <v>907</v>
      </c>
      <c r="G569" s="168" t="s">
        <v>352</v>
      </c>
      <c r="H569" s="169">
        <v>8</v>
      </c>
      <c r="I569" s="170"/>
      <c r="J569" s="171">
        <f>ROUND(I569*H569,2)</f>
        <v>0</v>
      </c>
      <c r="K569" s="167" t="s">
        <v>209</v>
      </c>
      <c r="L569" s="34"/>
      <c r="M569" s="172" t="s">
        <v>20</v>
      </c>
      <c r="N569" s="173" t="s">
        <v>44</v>
      </c>
      <c r="O569" s="35"/>
      <c r="P569" s="174">
        <f>O569*H569</f>
        <v>0</v>
      </c>
      <c r="Q569" s="174">
        <v>0.0283</v>
      </c>
      <c r="R569" s="174">
        <f>Q569*H569</f>
        <v>0.2264</v>
      </c>
      <c r="S569" s="174">
        <v>0</v>
      </c>
      <c r="T569" s="175">
        <f>S569*H569</f>
        <v>0</v>
      </c>
      <c r="AR569" s="17" t="s">
        <v>144</v>
      </c>
      <c r="AT569" s="17" t="s">
        <v>125</v>
      </c>
      <c r="AU569" s="17" t="s">
        <v>81</v>
      </c>
      <c r="AY569" s="17" t="s">
        <v>122</v>
      </c>
      <c r="BE569" s="176">
        <f>IF(N569="základní",J569,0)</f>
        <v>0</v>
      </c>
      <c r="BF569" s="176">
        <f>IF(N569="snížená",J569,0)</f>
        <v>0</v>
      </c>
      <c r="BG569" s="176">
        <f>IF(N569="zákl. přenesená",J569,0)</f>
        <v>0</v>
      </c>
      <c r="BH569" s="176">
        <f>IF(N569="sníž. přenesená",J569,0)</f>
        <v>0</v>
      </c>
      <c r="BI569" s="176">
        <f>IF(N569="nulová",J569,0)</f>
        <v>0</v>
      </c>
      <c r="BJ569" s="17" t="s">
        <v>22</v>
      </c>
      <c r="BK569" s="176">
        <f>ROUND(I569*H569,2)</f>
        <v>0</v>
      </c>
      <c r="BL569" s="17" t="s">
        <v>144</v>
      </c>
      <c r="BM569" s="17" t="s">
        <v>908</v>
      </c>
    </row>
    <row r="570" spans="2:47" s="1" customFormat="1" ht="27">
      <c r="B570" s="34"/>
      <c r="D570" s="177" t="s">
        <v>131</v>
      </c>
      <c r="F570" s="178" t="s">
        <v>909</v>
      </c>
      <c r="I570" s="138"/>
      <c r="L570" s="34"/>
      <c r="M570" s="63"/>
      <c r="N570" s="35"/>
      <c r="O570" s="35"/>
      <c r="P570" s="35"/>
      <c r="Q570" s="35"/>
      <c r="R570" s="35"/>
      <c r="S570" s="35"/>
      <c r="T570" s="64"/>
      <c r="AT570" s="17" t="s">
        <v>131</v>
      </c>
      <c r="AU570" s="17" t="s">
        <v>81</v>
      </c>
    </row>
    <row r="571" spans="2:47" s="1" customFormat="1" ht="121.5">
      <c r="B571" s="34"/>
      <c r="D571" s="177" t="s">
        <v>212</v>
      </c>
      <c r="F571" s="203" t="s">
        <v>910</v>
      </c>
      <c r="I571" s="138"/>
      <c r="L571" s="34"/>
      <c r="M571" s="63"/>
      <c r="N571" s="35"/>
      <c r="O571" s="35"/>
      <c r="P571" s="35"/>
      <c r="Q571" s="35"/>
      <c r="R571" s="35"/>
      <c r="S571" s="35"/>
      <c r="T571" s="64"/>
      <c r="AT571" s="17" t="s">
        <v>212</v>
      </c>
      <c r="AU571" s="17" t="s">
        <v>81</v>
      </c>
    </row>
    <row r="572" spans="2:51" s="11" customFormat="1" ht="13.5">
      <c r="B572" s="179"/>
      <c r="D572" s="177" t="s">
        <v>132</v>
      </c>
      <c r="E572" s="180" t="s">
        <v>20</v>
      </c>
      <c r="F572" s="181" t="s">
        <v>911</v>
      </c>
      <c r="H572" s="182" t="s">
        <v>20</v>
      </c>
      <c r="I572" s="183"/>
      <c r="L572" s="179"/>
      <c r="M572" s="184"/>
      <c r="N572" s="185"/>
      <c r="O572" s="185"/>
      <c r="P572" s="185"/>
      <c r="Q572" s="185"/>
      <c r="R572" s="185"/>
      <c r="S572" s="185"/>
      <c r="T572" s="186"/>
      <c r="AT572" s="182" t="s">
        <v>132</v>
      </c>
      <c r="AU572" s="182" t="s">
        <v>81</v>
      </c>
      <c r="AV572" s="11" t="s">
        <v>22</v>
      </c>
      <c r="AW572" s="11" t="s">
        <v>37</v>
      </c>
      <c r="AX572" s="11" t="s">
        <v>73</v>
      </c>
      <c r="AY572" s="182" t="s">
        <v>122</v>
      </c>
    </row>
    <row r="573" spans="2:51" s="12" customFormat="1" ht="13.5">
      <c r="B573" s="187"/>
      <c r="D573" s="188" t="s">
        <v>132</v>
      </c>
      <c r="E573" s="189" t="s">
        <v>20</v>
      </c>
      <c r="F573" s="190" t="s">
        <v>171</v>
      </c>
      <c r="H573" s="191">
        <v>8</v>
      </c>
      <c r="I573" s="192"/>
      <c r="L573" s="187"/>
      <c r="M573" s="193"/>
      <c r="N573" s="194"/>
      <c r="O573" s="194"/>
      <c r="P573" s="194"/>
      <c r="Q573" s="194"/>
      <c r="R573" s="194"/>
      <c r="S573" s="194"/>
      <c r="T573" s="195"/>
      <c r="AT573" s="196" t="s">
        <v>132</v>
      </c>
      <c r="AU573" s="196" t="s">
        <v>81</v>
      </c>
      <c r="AV573" s="12" t="s">
        <v>81</v>
      </c>
      <c r="AW573" s="12" t="s">
        <v>37</v>
      </c>
      <c r="AX573" s="12" t="s">
        <v>22</v>
      </c>
      <c r="AY573" s="196" t="s">
        <v>122</v>
      </c>
    </row>
    <row r="574" spans="2:65" s="1" customFormat="1" ht="22.5" customHeight="1">
      <c r="B574" s="164"/>
      <c r="C574" s="165" t="s">
        <v>912</v>
      </c>
      <c r="D574" s="165" t="s">
        <v>125</v>
      </c>
      <c r="E574" s="166" t="s">
        <v>913</v>
      </c>
      <c r="F574" s="167" t="s">
        <v>914</v>
      </c>
      <c r="G574" s="168" t="s">
        <v>352</v>
      </c>
      <c r="H574" s="169">
        <v>340</v>
      </c>
      <c r="I574" s="170"/>
      <c r="J574" s="171">
        <f>ROUND(I574*H574,2)</f>
        <v>0</v>
      </c>
      <c r="K574" s="167" t="s">
        <v>209</v>
      </c>
      <c r="L574" s="34"/>
      <c r="M574" s="172" t="s">
        <v>20</v>
      </c>
      <c r="N574" s="173" t="s">
        <v>44</v>
      </c>
      <c r="O574" s="35"/>
      <c r="P574" s="174">
        <f>O574*H574</f>
        <v>0</v>
      </c>
      <c r="Q574" s="174">
        <v>0.00021</v>
      </c>
      <c r="R574" s="174">
        <f>Q574*H574</f>
        <v>0.0714</v>
      </c>
      <c r="S574" s="174">
        <v>0</v>
      </c>
      <c r="T574" s="175">
        <f>S574*H574</f>
        <v>0</v>
      </c>
      <c r="AR574" s="17" t="s">
        <v>144</v>
      </c>
      <c r="AT574" s="17" t="s">
        <v>125</v>
      </c>
      <c r="AU574" s="17" t="s">
        <v>81</v>
      </c>
      <c r="AY574" s="17" t="s">
        <v>122</v>
      </c>
      <c r="BE574" s="176">
        <f>IF(N574="základní",J574,0)</f>
        <v>0</v>
      </c>
      <c r="BF574" s="176">
        <f>IF(N574="snížená",J574,0)</f>
        <v>0</v>
      </c>
      <c r="BG574" s="176">
        <f>IF(N574="zákl. přenesená",J574,0)</f>
        <v>0</v>
      </c>
      <c r="BH574" s="176">
        <f>IF(N574="sníž. přenesená",J574,0)</f>
        <v>0</v>
      </c>
      <c r="BI574" s="176">
        <f>IF(N574="nulová",J574,0)</f>
        <v>0</v>
      </c>
      <c r="BJ574" s="17" t="s">
        <v>22</v>
      </c>
      <c r="BK574" s="176">
        <f>ROUND(I574*H574,2)</f>
        <v>0</v>
      </c>
      <c r="BL574" s="17" t="s">
        <v>144</v>
      </c>
      <c r="BM574" s="17" t="s">
        <v>915</v>
      </c>
    </row>
    <row r="575" spans="2:47" s="1" customFormat="1" ht="13.5">
      <c r="B575" s="34"/>
      <c r="D575" s="177" t="s">
        <v>131</v>
      </c>
      <c r="F575" s="178" t="s">
        <v>916</v>
      </c>
      <c r="I575" s="138"/>
      <c r="L575" s="34"/>
      <c r="M575" s="63"/>
      <c r="N575" s="35"/>
      <c r="O575" s="35"/>
      <c r="P575" s="35"/>
      <c r="Q575" s="35"/>
      <c r="R575" s="35"/>
      <c r="S575" s="35"/>
      <c r="T575" s="64"/>
      <c r="AT575" s="17" t="s">
        <v>131</v>
      </c>
      <c r="AU575" s="17" t="s">
        <v>81</v>
      </c>
    </row>
    <row r="576" spans="2:47" s="1" customFormat="1" ht="108">
      <c r="B576" s="34"/>
      <c r="D576" s="177" t="s">
        <v>212</v>
      </c>
      <c r="F576" s="203" t="s">
        <v>917</v>
      </c>
      <c r="I576" s="138"/>
      <c r="L576" s="34"/>
      <c r="M576" s="63"/>
      <c r="N576" s="35"/>
      <c r="O576" s="35"/>
      <c r="P576" s="35"/>
      <c r="Q576" s="35"/>
      <c r="R576" s="35"/>
      <c r="S576" s="35"/>
      <c r="T576" s="64"/>
      <c r="AT576" s="17" t="s">
        <v>212</v>
      </c>
      <c r="AU576" s="17" t="s">
        <v>81</v>
      </c>
    </row>
    <row r="577" spans="2:51" s="12" customFormat="1" ht="13.5">
      <c r="B577" s="187"/>
      <c r="D577" s="188" t="s">
        <v>132</v>
      </c>
      <c r="E577" s="189" t="s">
        <v>20</v>
      </c>
      <c r="F577" s="190" t="s">
        <v>918</v>
      </c>
      <c r="H577" s="191">
        <v>340</v>
      </c>
      <c r="I577" s="192"/>
      <c r="L577" s="187"/>
      <c r="M577" s="193"/>
      <c r="N577" s="194"/>
      <c r="O577" s="194"/>
      <c r="P577" s="194"/>
      <c r="Q577" s="194"/>
      <c r="R577" s="194"/>
      <c r="S577" s="194"/>
      <c r="T577" s="195"/>
      <c r="AT577" s="196" t="s">
        <v>132</v>
      </c>
      <c r="AU577" s="196" t="s">
        <v>81</v>
      </c>
      <c r="AV577" s="12" t="s">
        <v>81</v>
      </c>
      <c r="AW577" s="12" t="s">
        <v>37</v>
      </c>
      <c r="AX577" s="12" t="s">
        <v>22</v>
      </c>
      <c r="AY577" s="196" t="s">
        <v>122</v>
      </c>
    </row>
    <row r="578" spans="2:65" s="1" customFormat="1" ht="31.5" customHeight="1">
      <c r="B578" s="164"/>
      <c r="C578" s="165" t="s">
        <v>919</v>
      </c>
      <c r="D578" s="165" t="s">
        <v>125</v>
      </c>
      <c r="E578" s="166" t="s">
        <v>920</v>
      </c>
      <c r="F578" s="167" t="s">
        <v>921</v>
      </c>
      <c r="G578" s="168" t="s">
        <v>352</v>
      </c>
      <c r="H578" s="169">
        <v>2</v>
      </c>
      <c r="I578" s="170"/>
      <c r="J578" s="171">
        <f>ROUND(I578*H578,2)</f>
        <v>0</v>
      </c>
      <c r="K578" s="167" t="s">
        <v>20</v>
      </c>
      <c r="L578" s="34"/>
      <c r="M578" s="172" t="s">
        <v>20</v>
      </c>
      <c r="N578" s="173" t="s">
        <v>44</v>
      </c>
      <c r="O578" s="35"/>
      <c r="P578" s="174">
        <f>O578*H578</f>
        <v>0</v>
      </c>
      <c r="Q578" s="174">
        <v>0.1554</v>
      </c>
      <c r="R578" s="174">
        <f>Q578*H578</f>
        <v>0.3108</v>
      </c>
      <c r="S578" s="174">
        <v>0</v>
      </c>
      <c r="T578" s="175">
        <f>S578*H578</f>
        <v>0</v>
      </c>
      <c r="AR578" s="17" t="s">
        <v>144</v>
      </c>
      <c r="AT578" s="17" t="s">
        <v>125</v>
      </c>
      <c r="AU578" s="17" t="s">
        <v>81</v>
      </c>
      <c r="AY578" s="17" t="s">
        <v>122</v>
      </c>
      <c r="BE578" s="176">
        <f>IF(N578="základní",J578,0)</f>
        <v>0</v>
      </c>
      <c r="BF578" s="176">
        <f>IF(N578="snížená",J578,0)</f>
        <v>0</v>
      </c>
      <c r="BG578" s="176">
        <f>IF(N578="zákl. přenesená",J578,0)</f>
        <v>0</v>
      </c>
      <c r="BH578" s="176">
        <f>IF(N578="sníž. přenesená",J578,0)</f>
        <v>0</v>
      </c>
      <c r="BI578" s="176">
        <f>IF(N578="nulová",J578,0)</f>
        <v>0</v>
      </c>
      <c r="BJ578" s="17" t="s">
        <v>22</v>
      </c>
      <c r="BK578" s="176">
        <f>ROUND(I578*H578,2)</f>
        <v>0</v>
      </c>
      <c r="BL578" s="17" t="s">
        <v>144</v>
      </c>
      <c r="BM578" s="17" t="s">
        <v>922</v>
      </c>
    </row>
    <row r="579" spans="2:47" s="1" customFormat="1" ht="40.5">
      <c r="B579" s="34"/>
      <c r="D579" s="177" t="s">
        <v>131</v>
      </c>
      <c r="F579" s="178" t="s">
        <v>923</v>
      </c>
      <c r="I579" s="138"/>
      <c r="L579" s="34"/>
      <c r="M579" s="63"/>
      <c r="N579" s="35"/>
      <c r="O579" s="35"/>
      <c r="P579" s="35"/>
      <c r="Q579" s="35"/>
      <c r="R579" s="35"/>
      <c r="S579" s="35"/>
      <c r="T579" s="64"/>
      <c r="AT579" s="17" t="s">
        <v>131</v>
      </c>
      <c r="AU579" s="17" t="s">
        <v>81</v>
      </c>
    </row>
    <row r="580" spans="2:47" s="1" customFormat="1" ht="94.5">
      <c r="B580" s="34"/>
      <c r="D580" s="177" t="s">
        <v>212</v>
      </c>
      <c r="F580" s="203" t="s">
        <v>924</v>
      </c>
      <c r="I580" s="138"/>
      <c r="L580" s="34"/>
      <c r="M580" s="63"/>
      <c r="N580" s="35"/>
      <c r="O580" s="35"/>
      <c r="P580" s="35"/>
      <c r="Q580" s="35"/>
      <c r="R580" s="35"/>
      <c r="S580" s="35"/>
      <c r="T580" s="64"/>
      <c r="AT580" s="17" t="s">
        <v>212</v>
      </c>
      <c r="AU580" s="17" t="s">
        <v>81</v>
      </c>
    </row>
    <row r="581" spans="2:51" s="11" customFormat="1" ht="13.5">
      <c r="B581" s="179"/>
      <c r="D581" s="177" t="s">
        <v>132</v>
      </c>
      <c r="E581" s="180" t="s">
        <v>20</v>
      </c>
      <c r="F581" s="181" t="s">
        <v>925</v>
      </c>
      <c r="H581" s="182" t="s">
        <v>20</v>
      </c>
      <c r="I581" s="183"/>
      <c r="L581" s="179"/>
      <c r="M581" s="184"/>
      <c r="N581" s="185"/>
      <c r="O581" s="185"/>
      <c r="P581" s="185"/>
      <c r="Q581" s="185"/>
      <c r="R581" s="185"/>
      <c r="S581" s="185"/>
      <c r="T581" s="186"/>
      <c r="AT581" s="182" t="s">
        <v>132</v>
      </c>
      <c r="AU581" s="182" t="s">
        <v>81</v>
      </c>
      <c r="AV581" s="11" t="s">
        <v>22</v>
      </c>
      <c r="AW581" s="11" t="s">
        <v>37</v>
      </c>
      <c r="AX581" s="11" t="s">
        <v>73</v>
      </c>
      <c r="AY581" s="182" t="s">
        <v>122</v>
      </c>
    </row>
    <row r="582" spans="2:51" s="12" customFormat="1" ht="13.5">
      <c r="B582" s="187"/>
      <c r="D582" s="188" t="s">
        <v>132</v>
      </c>
      <c r="E582" s="189" t="s">
        <v>20</v>
      </c>
      <c r="F582" s="190" t="s">
        <v>81</v>
      </c>
      <c r="H582" s="191">
        <v>2</v>
      </c>
      <c r="I582" s="192"/>
      <c r="L582" s="187"/>
      <c r="M582" s="193"/>
      <c r="N582" s="194"/>
      <c r="O582" s="194"/>
      <c r="P582" s="194"/>
      <c r="Q582" s="194"/>
      <c r="R582" s="194"/>
      <c r="S582" s="194"/>
      <c r="T582" s="195"/>
      <c r="AT582" s="196" t="s">
        <v>132</v>
      </c>
      <c r="AU582" s="196" t="s">
        <v>81</v>
      </c>
      <c r="AV582" s="12" t="s">
        <v>81</v>
      </c>
      <c r="AW582" s="12" t="s">
        <v>37</v>
      </c>
      <c r="AX582" s="12" t="s">
        <v>22</v>
      </c>
      <c r="AY582" s="196" t="s">
        <v>122</v>
      </c>
    </row>
    <row r="583" spans="2:65" s="1" customFormat="1" ht="22.5" customHeight="1">
      <c r="B583" s="164"/>
      <c r="C583" s="214" t="s">
        <v>926</v>
      </c>
      <c r="D583" s="214" t="s">
        <v>349</v>
      </c>
      <c r="E583" s="215" t="s">
        <v>927</v>
      </c>
      <c r="F583" s="216" t="s">
        <v>928</v>
      </c>
      <c r="G583" s="217" t="s">
        <v>217</v>
      </c>
      <c r="H583" s="218">
        <v>2</v>
      </c>
      <c r="I583" s="219"/>
      <c r="J583" s="220">
        <f>ROUND(I583*H583,2)</f>
        <v>0</v>
      </c>
      <c r="K583" s="216" t="s">
        <v>209</v>
      </c>
      <c r="L583" s="221"/>
      <c r="M583" s="222" t="s">
        <v>20</v>
      </c>
      <c r="N583" s="223" t="s">
        <v>44</v>
      </c>
      <c r="O583" s="35"/>
      <c r="P583" s="174">
        <f>O583*H583</f>
        <v>0</v>
      </c>
      <c r="Q583" s="174">
        <v>0.0821</v>
      </c>
      <c r="R583" s="174">
        <f>Q583*H583</f>
        <v>0.1642</v>
      </c>
      <c r="S583" s="174">
        <v>0</v>
      </c>
      <c r="T583" s="175">
        <f>S583*H583</f>
        <v>0</v>
      </c>
      <c r="AR583" s="17" t="s">
        <v>171</v>
      </c>
      <c r="AT583" s="17" t="s">
        <v>349</v>
      </c>
      <c r="AU583" s="17" t="s">
        <v>81</v>
      </c>
      <c r="AY583" s="17" t="s">
        <v>122</v>
      </c>
      <c r="BE583" s="176">
        <f>IF(N583="základní",J583,0)</f>
        <v>0</v>
      </c>
      <c r="BF583" s="176">
        <f>IF(N583="snížená",J583,0)</f>
        <v>0</v>
      </c>
      <c r="BG583" s="176">
        <f>IF(N583="zákl. přenesená",J583,0)</f>
        <v>0</v>
      </c>
      <c r="BH583" s="176">
        <f>IF(N583="sníž. přenesená",J583,0)</f>
        <v>0</v>
      </c>
      <c r="BI583" s="176">
        <f>IF(N583="nulová",J583,0)</f>
        <v>0</v>
      </c>
      <c r="BJ583" s="17" t="s">
        <v>22</v>
      </c>
      <c r="BK583" s="176">
        <f>ROUND(I583*H583,2)</f>
        <v>0</v>
      </c>
      <c r="BL583" s="17" t="s">
        <v>144</v>
      </c>
      <c r="BM583" s="17" t="s">
        <v>929</v>
      </c>
    </row>
    <row r="584" spans="2:47" s="1" customFormat="1" ht="13.5">
      <c r="B584" s="34"/>
      <c r="D584" s="188" t="s">
        <v>131</v>
      </c>
      <c r="F584" s="224" t="s">
        <v>930</v>
      </c>
      <c r="I584" s="138"/>
      <c r="L584" s="34"/>
      <c r="M584" s="63"/>
      <c r="N584" s="35"/>
      <c r="O584" s="35"/>
      <c r="P584" s="35"/>
      <c r="Q584" s="35"/>
      <c r="R584" s="35"/>
      <c r="S584" s="35"/>
      <c r="T584" s="64"/>
      <c r="AT584" s="17" t="s">
        <v>131</v>
      </c>
      <c r="AU584" s="17" t="s">
        <v>81</v>
      </c>
    </row>
    <row r="585" spans="2:65" s="1" customFormat="1" ht="22.5" customHeight="1">
      <c r="B585" s="164"/>
      <c r="C585" s="165" t="s">
        <v>931</v>
      </c>
      <c r="D585" s="165" t="s">
        <v>125</v>
      </c>
      <c r="E585" s="166" t="s">
        <v>932</v>
      </c>
      <c r="F585" s="167" t="s">
        <v>933</v>
      </c>
      <c r="G585" s="168" t="s">
        <v>352</v>
      </c>
      <c r="H585" s="169">
        <v>32.5</v>
      </c>
      <c r="I585" s="170"/>
      <c r="J585" s="171">
        <f>ROUND(I585*H585,2)</f>
        <v>0</v>
      </c>
      <c r="K585" s="167" t="s">
        <v>20</v>
      </c>
      <c r="L585" s="34"/>
      <c r="M585" s="172" t="s">
        <v>20</v>
      </c>
      <c r="N585" s="173" t="s">
        <v>44</v>
      </c>
      <c r="O585" s="35"/>
      <c r="P585" s="174">
        <f>O585*H585</f>
        <v>0</v>
      </c>
      <c r="Q585" s="174">
        <v>0.14067</v>
      </c>
      <c r="R585" s="174">
        <f>Q585*H585</f>
        <v>4.571775</v>
      </c>
      <c r="S585" s="174">
        <v>0</v>
      </c>
      <c r="T585" s="175">
        <f>S585*H585</f>
        <v>0</v>
      </c>
      <c r="AR585" s="17" t="s">
        <v>144</v>
      </c>
      <c r="AT585" s="17" t="s">
        <v>125</v>
      </c>
      <c r="AU585" s="17" t="s">
        <v>81</v>
      </c>
      <c r="AY585" s="17" t="s">
        <v>122</v>
      </c>
      <c r="BE585" s="176">
        <f>IF(N585="základní",J585,0)</f>
        <v>0</v>
      </c>
      <c r="BF585" s="176">
        <f>IF(N585="snížená",J585,0)</f>
        <v>0</v>
      </c>
      <c r="BG585" s="176">
        <f>IF(N585="zákl. přenesená",J585,0)</f>
        <v>0</v>
      </c>
      <c r="BH585" s="176">
        <f>IF(N585="sníž. přenesená",J585,0)</f>
        <v>0</v>
      </c>
      <c r="BI585" s="176">
        <f>IF(N585="nulová",J585,0)</f>
        <v>0</v>
      </c>
      <c r="BJ585" s="17" t="s">
        <v>22</v>
      </c>
      <c r="BK585" s="176">
        <f>ROUND(I585*H585,2)</f>
        <v>0</v>
      </c>
      <c r="BL585" s="17" t="s">
        <v>144</v>
      </c>
      <c r="BM585" s="17" t="s">
        <v>934</v>
      </c>
    </row>
    <row r="586" spans="2:47" s="1" customFormat="1" ht="27">
      <c r="B586" s="34"/>
      <c r="D586" s="177" t="s">
        <v>131</v>
      </c>
      <c r="F586" s="178" t="s">
        <v>935</v>
      </c>
      <c r="I586" s="138"/>
      <c r="L586" s="34"/>
      <c r="M586" s="63"/>
      <c r="N586" s="35"/>
      <c r="O586" s="35"/>
      <c r="P586" s="35"/>
      <c r="Q586" s="35"/>
      <c r="R586" s="35"/>
      <c r="S586" s="35"/>
      <c r="T586" s="64"/>
      <c r="AT586" s="17" t="s">
        <v>131</v>
      </c>
      <c r="AU586" s="17" t="s">
        <v>81</v>
      </c>
    </row>
    <row r="587" spans="2:47" s="1" customFormat="1" ht="108">
      <c r="B587" s="34"/>
      <c r="D587" s="177" t="s">
        <v>212</v>
      </c>
      <c r="F587" s="203" t="s">
        <v>936</v>
      </c>
      <c r="I587" s="138"/>
      <c r="L587" s="34"/>
      <c r="M587" s="63"/>
      <c r="N587" s="35"/>
      <c r="O587" s="35"/>
      <c r="P587" s="35"/>
      <c r="Q587" s="35"/>
      <c r="R587" s="35"/>
      <c r="S587" s="35"/>
      <c r="T587" s="64"/>
      <c r="AT587" s="17" t="s">
        <v>212</v>
      </c>
      <c r="AU587" s="17" t="s">
        <v>81</v>
      </c>
    </row>
    <row r="588" spans="2:51" s="11" customFormat="1" ht="13.5">
      <c r="B588" s="179"/>
      <c r="D588" s="177" t="s">
        <v>132</v>
      </c>
      <c r="E588" s="180" t="s">
        <v>20</v>
      </c>
      <c r="F588" s="181" t="s">
        <v>937</v>
      </c>
      <c r="H588" s="182" t="s">
        <v>20</v>
      </c>
      <c r="I588" s="183"/>
      <c r="L588" s="179"/>
      <c r="M588" s="184"/>
      <c r="N588" s="185"/>
      <c r="O588" s="185"/>
      <c r="P588" s="185"/>
      <c r="Q588" s="185"/>
      <c r="R588" s="185"/>
      <c r="S588" s="185"/>
      <c r="T588" s="186"/>
      <c r="AT588" s="182" t="s">
        <v>132</v>
      </c>
      <c r="AU588" s="182" t="s">
        <v>81</v>
      </c>
      <c r="AV588" s="11" t="s">
        <v>22</v>
      </c>
      <c r="AW588" s="11" t="s">
        <v>37</v>
      </c>
      <c r="AX588" s="11" t="s">
        <v>73</v>
      </c>
      <c r="AY588" s="182" t="s">
        <v>122</v>
      </c>
    </row>
    <row r="589" spans="2:51" s="12" customFormat="1" ht="13.5">
      <c r="B589" s="187"/>
      <c r="D589" s="188" t="s">
        <v>132</v>
      </c>
      <c r="E589" s="189" t="s">
        <v>20</v>
      </c>
      <c r="F589" s="190" t="s">
        <v>938</v>
      </c>
      <c r="H589" s="191">
        <v>32.5</v>
      </c>
      <c r="I589" s="192"/>
      <c r="L589" s="187"/>
      <c r="M589" s="193"/>
      <c r="N589" s="194"/>
      <c r="O589" s="194"/>
      <c r="P589" s="194"/>
      <c r="Q589" s="194"/>
      <c r="R589" s="194"/>
      <c r="S589" s="194"/>
      <c r="T589" s="195"/>
      <c r="AT589" s="196" t="s">
        <v>132</v>
      </c>
      <c r="AU589" s="196" t="s">
        <v>81</v>
      </c>
      <c r="AV589" s="12" t="s">
        <v>81</v>
      </c>
      <c r="AW589" s="12" t="s">
        <v>37</v>
      </c>
      <c r="AX589" s="12" t="s">
        <v>22</v>
      </c>
      <c r="AY589" s="196" t="s">
        <v>122</v>
      </c>
    </row>
    <row r="590" spans="2:65" s="1" customFormat="1" ht="22.5" customHeight="1">
      <c r="B590" s="164"/>
      <c r="C590" s="214" t="s">
        <v>600</v>
      </c>
      <c r="D590" s="214" t="s">
        <v>349</v>
      </c>
      <c r="E590" s="215" t="s">
        <v>939</v>
      </c>
      <c r="F590" s="216" t="s">
        <v>940</v>
      </c>
      <c r="G590" s="217" t="s">
        <v>352</v>
      </c>
      <c r="H590" s="218">
        <v>32.5</v>
      </c>
      <c r="I590" s="219"/>
      <c r="J590" s="220">
        <f>ROUND(I590*H590,2)</f>
        <v>0</v>
      </c>
      <c r="K590" s="216" t="s">
        <v>209</v>
      </c>
      <c r="L590" s="221"/>
      <c r="M590" s="222" t="s">
        <v>20</v>
      </c>
      <c r="N590" s="223" t="s">
        <v>44</v>
      </c>
      <c r="O590" s="35"/>
      <c r="P590" s="174">
        <f>O590*H590</f>
        <v>0</v>
      </c>
      <c r="Q590" s="174">
        <v>0.065</v>
      </c>
      <c r="R590" s="174">
        <f>Q590*H590</f>
        <v>2.1125000000000003</v>
      </c>
      <c r="S590" s="174">
        <v>0</v>
      </c>
      <c r="T590" s="175">
        <f>S590*H590</f>
        <v>0</v>
      </c>
      <c r="AR590" s="17" t="s">
        <v>171</v>
      </c>
      <c r="AT590" s="17" t="s">
        <v>349</v>
      </c>
      <c r="AU590" s="17" t="s">
        <v>81</v>
      </c>
      <c r="AY590" s="17" t="s">
        <v>122</v>
      </c>
      <c r="BE590" s="176">
        <f>IF(N590="základní",J590,0)</f>
        <v>0</v>
      </c>
      <c r="BF590" s="176">
        <f>IF(N590="snížená",J590,0)</f>
        <v>0</v>
      </c>
      <c r="BG590" s="176">
        <f>IF(N590="zákl. přenesená",J590,0)</f>
        <v>0</v>
      </c>
      <c r="BH590" s="176">
        <f>IF(N590="sníž. přenesená",J590,0)</f>
        <v>0</v>
      </c>
      <c r="BI590" s="176">
        <f>IF(N590="nulová",J590,0)</f>
        <v>0</v>
      </c>
      <c r="BJ590" s="17" t="s">
        <v>22</v>
      </c>
      <c r="BK590" s="176">
        <f>ROUND(I590*H590,2)</f>
        <v>0</v>
      </c>
      <c r="BL590" s="17" t="s">
        <v>144</v>
      </c>
      <c r="BM590" s="17" t="s">
        <v>941</v>
      </c>
    </row>
    <row r="591" spans="2:47" s="1" customFormat="1" ht="27">
      <c r="B591" s="34"/>
      <c r="D591" s="188" t="s">
        <v>131</v>
      </c>
      <c r="F591" s="224" t="s">
        <v>942</v>
      </c>
      <c r="I591" s="138"/>
      <c r="L591" s="34"/>
      <c r="M591" s="63"/>
      <c r="N591" s="35"/>
      <c r="O591" s="35"/>
      <c r="P591" s="35"/>
      <c r="Q591" s="35"/>
      <c r="R591" s="35"/>
      <c r="S591" s="35"/>
      <c r="T591" s="64"/>
      <c r="AT591" s="17" t="s">
        <v>131</v>
      </c>
      <c r="AU591" s="17" t="s">
        <v>81</v>
      </c>
    </row>
    <row r="592" spans="2:65" s="1" customFormat="1" ht="22.5" customHeight="1">
      <c r="B592" s="164"/>
      <c r="C592" s="165" t="s">
        <v>943</v>
      </c>
      <c r="D592" s="165" t="s">
        <v>125</v>
      </c>
      <c r="E592" s="166" t="s">
        <v>944</v>
      </c>
      <c r="F592" s="167" t="s">
        <v>945</v>
      </c>
      <c r="G592" s="168" t="s">
        <v>208</v>
      </c>
      <c r="H592" s="169">
        <v>0.65</v>
      </c>
      <c r="I592" s="170"/>
      <c r="J592" s="171">
        <f>ROUND(I592*H592,2)</f>
        <v>0</v>
      </c>
      <c r="K592" s="167" t="s">
        <v>20</v>
      </c>
      <c r="L592" s="34"/>
      <c r="M592" s="172" t="s">
        <v>20</v>
      </c>
      <c r="N592" s="173" t="s">
        <v>44</v>
      </c>
      <c r="O592" s="35"/>
      <c r="P592" s="174">
        <f>O592*H592</f>
        <v>0</v>
      </c>
      <c r="Q592" s="174">
        <v>2.25634</v>
      </c>
      <c r="R592" s="174">
        <f>Q592*H592</f>
        <v>1.466621</v>
      </c>
      <c r="S592" s="174">
        <v>0</v>
      </c>
      <c r="T592" s="175">
        <f>S592*H592</f>
        <v>0</v>
      </c>
      <c r="AR592" s="17" t="s">
        <v>144</v>
      </c>
      <c r="AT592" s="17" t="s">
        <v>125</v>
      </c>
      <c r="AU592" s="17" t="s">
        <v>81</v>
      </c>
      <c r="AY592" s="17" t="s">
        <v>122</v>
      </c>
      <c r="BE592" s="176">
        <f>IF(N592="základní",J592,0)</f>
        <v>0</v>
      </c>
      <c r="BF592" s="176">
        <f>IF(N592="snížená",J592,0)</f>
        <v>0</v>
      </c>
      <c r="BG592" s="176">
        <f>IF(N592="zákl. přenesená",J592,0)</f>
        <v>0</v>
      </c>
      <c r="BH592" s="176">
        <f>IF(N592="sníž. přenesená",J592,0)</f>
        <v>0</v>
      </c>
      <c r="BI592" s="176">
        <f>IF(N592="nulová",J592,0)</f>
        <v>0</v>
      </c>
      <c r="BJ592" s="17" t="s">
        <v>22</v>
      </c>
      <c r="BK592" s="176">
        <f>ROUND(I592*H592,2)</f>
        <v>0</v>
      </c>
      <c r="BL592" s="17" t="s">
        <v>144</v>
      </c>
      <c r="BM592" s="17" t="s">
        <v>946</v>
      </c>
    </row>
    <row r="593" spans="2:47" s="1" customFormat="1" ht="13.5">
      <c r="B593" s="34"/>
      <c r="D593" s="177" t="s">
        <v>131</v>
      </c>
      <c r="F593" s="178" t="s">
        <v>947</v>
      </c>
      <c r="I593" s="138"/>
      <c r="L593" s="34"/>
      <c r="M593" s="63"/>
      <c r="N593" s="35"/>
      <c r="O593" s="35"/>
      <c r="P593" s="35"/>
      <c r="Q593" s="35"/>
      <c r="R593" s="35"/>
      <c r="S593" s="35"/>
      <c r="T593" s="64"/>
      <c r="AT593" s="17" t="s">
        <v>131</v>
      </c>
      <c r="AU593" s="17" t="s">
        <v>81</v>
      </c>
    </row>
    <row r="594" spans="2:51" s="11" customFormat="1" ht="13.5">
      <c r="B594" s="179"/>
      <c r="D594" s="177" t="s">
        <v>132</v>
      </c>
      <c r="E594" s="180" t="s">
        <v>20</v>
      </c>
      <c r="F594" s="181" t="s">
        <v>948</v>
      </c>
      <c r="H594" s="182" t="s">
        <v>20</v>
      </c>
      <c r="I594" s="183"/>
      <c r="L594" s="179"/>
      <c r="M594" s="184"/>
      <c r="N594" s="185"/>
      <c r="O594" s="185"/>
      <c r="P594" s="185"/>
      <c r="Q594" s="185"/>
      <c r="R594" s="185"/>
      <c r="S594" s="185"/>
      <c r="T594" s="186"/>
      <c r="AT594" s="182" t="s">
        <v>132</v>
      </c>
      <c r="AU594" s="182" t="s">
        <v>81</v>
      </c>
      <c r="AV594" s="11" t="s">
        <v>22</v>
      </c>
      <c r="AW594" s="11" t="s">
        <v>37</v>
      </c>
      <c r="AX594" s="11" t="s">
        <v>73</v>
      </c>
      <c r="AY594" s="182" t="s">
        <v>122</v>
      </c>
    </row>
    <row r="595" spans="2:51" s="12" customFormat="1" ht="13.5">
      <c r="B595" s="187"/>
      <c r="D595" s="188" t="s">
        <v>132</v>
      </c>
      <c r="E595" s="189" t="s">
        <v>20</v>
      </c>
      <c r="F595" s="190" t="s">
        <v>949</v>
      </c>
      <c r="H595" s="191">
        <v>0.65</v>
      </c>
      <c r="I595" s="192"/>
      <c r="L595" s="187"/>
      <c r="M595" s="193"/>
      <c r="N595" s="194"/>
      <c r="O595" s="194"/>
      <c r="P595" s="194"/>
      <c r="Q595" s="194"/>
      <c r="R595" s="194"/>
      <c r="S595" s="194"/>
      <c r="T595" s="195"/>
      <c r="AT595" s="196" t="s">
        <v>132</v>
      </c>
      <c r="AU595" s="196" t="s">
        <v>81</v>
      </c>
      <c r="AV595" s="12" t="s">
        <v>81</v>
      </c>
      <c r="AW595" s="12" t="s">
        <v>37</v>
      </c>
      <c r="AX595" s="12" t="s">
        <v>22</v>
      </c>
      <c r="AY595" s="196" t="s">
        <v>122</v>
      </c>
    </row>
    <row r="596" spans="2:65" s="1" customFormat="1" ht="31.5" customHeight="1">
      <c r="B596" s="164"/>
      <c r="C596" s="165" t="s">
        <v>950</v>
      </c>
      <c r="D596" s="165" t="s">
        <v>125</v>
      </c>
      <c r="E596" s="166" t="s">
        <v>951</v>
      </c>
      <c r="F596" s="167" t="s">
        <v>952</v>
      </c>
      <c r="G596" s="168" t="s">
        <v>352</v>
      </c>
      <c r="H596" s="169">
        <v>33</v>
      </c>
      <c r="I596" s="170"/>
      <c r="J596" s="171">
        <f>ROUND(I596*H596,2)</f>
        <v>0</v>
      </c>
      <c r="K596" s="167" t="s">
        <v>209</v>
      </c>
      <c r="L596" s="34"/>
      <c r="M596" s="172" t="s">
        <v>20</v>
      </c>
      <c r="N596" s="173" t="s">
        <v>44</v>
      </c>
      <c r="O596" s="35"/>
      <c r="P596" s="174">
        <f>O596*H596</f>
        <v>0</v>
      </c>
      <c r="Q596" s="174">
        <v>1E-05</v>
      </c>
      <c r="R596" s="174">
        <f>Q596*H596</f>
        <v>0.00033000000000000005</v>
      </c>
      <c r="S596" s="174">
        <v>0</v>
      </c>
      <c r="T596" s="175">
        <f>S596*H596</f>
        <v>0</v>
      </c>
      <c r="AR596" s="17" t="s">
        <v>144</v>
      </c>
      <c r="AT596" s="17" t="s">
        <v>125</v>
      </c>
      <c r="AU596" s="17" t="s">
        <v>81</v>
      </c>
      <c r="AY596" s="17" t="s">
        <v>122</v>
      </c>
      <c r="BE596" s="176">
        <f>IF(N596="základní",J596,0)</f>
        <v>0</v>
      </c>
      <c r="BF596" s="176">
        <f>IF(N596="snížená",J596,0)</f>
        <v>0</v>
      </c>
      <c r="BG596" s="176">
        <f>IF(N596="zákl. přenesená",J596,0)</f>
        <v>0</v>
      </c>
      <c r="BH596" s="176">
        <f>IF(N596="sníž. přenesená",J596,0)</f>
        <v>0</v>
      </c>
      <c r="BI596" s="176">
        <f>IF(N596="nulová",J596,0)</f>
        <v>0</v>
      </c>
      <c r="BJ596" s="17" t="s">
        <v>22</v>
      </c>
      <c r="BK596" s="176">
        <f>ROUND(I596*H596,2)</f>
        <v>0</v>
      </c>
      <c r="BL596" s="17" t="s">
        <v>144</v>
      </c>
      <c r="BM596" s="17" t="s">
        <v>953</v>
      </c>
    </row>
    <row r="597" spans="2:47" s="1" customFormat="1" ht="27">
      <c r="B597" s="34"/>
      <c r="D597" s="177" t="s">
        <v>131</v>
      </c>
      <c r="F597" s="178" t="s">
        <v>954</v>
      </c>
      <c r="I597" s="138"/>
      <c r="L597" s="34"/>
      <c r="M597" s="63"/>
      <c r="N597" s="35"/>
      <c r="O597" s="35"/>
      <c r="P597" s="35"/>
      <c r="Q597" s="35"/>
      <c r="R597" s="35"/>
      <c r="S597" s="35"/>
      <c r="T597" s="64"/>
      <c r="AT597" s="17" t="s">
        <v>131</v>
      </c>
      <c r="AU597" s="17" t="s">
        <v>81</v>
      </c>
    </row>
    <row r="598" spans="2:47" s="1" customFormat="1" ht="27">
      <c r="B598" s="34"/>
      <c r="D598" s="177" t="s">
        <v>212</v>
      </c>
      <c r="F598" s="203" t="s">
        <v>955</v>
      </c>
      <c r="I598" s="138"/>
      <c r="L598" s="34"/>
      <c r="M598" s="63"/>
      <c r="N598" s="35"/>
      <c r="O598" s="35"/>
      <c r="P598" s="35"/>
      <c r="Q598" s="35"/>
      <c r="R598" s="35"/>
      <c r="S598" s="35"/>
      <c r="T598" s="64"/>
      <c r="AT598" s="17" t="s">
        <v>212</v>
      </c>
      <c r="AU598" s="17" t="s">
        <v>81</v>
      </c>
    </row>
    <row r="599" spans="2:51" s="11" customFormat="1" ht="13.5">
      <c r="B599" s="179"/>
      <c r="D599" s="177" t="s">
        <v>132</v>
      </c>
      <c r="E599" s="180" t="s">
        <v>20</v>
      </c>
      <c r="F599" s="181" t="s">
        <v>956</v>
      </c>
      <c r="H599" s="182" t="s">
        <v>20</v>
      </c>
      <c r="I599" s="183"/>
      <c r="L599" s="179"/>
      <c r="M599" s="184"/>
      <c r="N599" s="185"/>
      <c r="O599" s="185"/>
      <c r="P599" s="185"/>
      <c r="Q599" s="185"/>
      <c r="R599" s="185"/>
      <c r="S599" s="185"/>
      <c r="T599" s="186"/>
      <c r="AT599" s="182" t="s">
        <v>132</v>
      </c>
      <c r="AU599" s="182" t="s">
        <v>81</v>
      </c>
      <c r="AV599" s="11" t="s">
        <v>22</v>
      </c>
      <c r="AW599" s="11" t="s">
        <v>37</v>
      </c>
      <c r="AX599" s="11" t="s">
        <v>73</v>
      </c>
      <c r="AY599" s="182" t="s">
        <v>122</v>
      </c>
    </row>
    <row r="600" spans="2:51" s="12" customFormat="1" ht="13.5">
      <c r="B600" s="187"/>
      <c r="D600" s="188" t="s">
        <v>132</v>
      </c>
      <c r="E600" s="189" t="s">
        <v>20</v>
      </c>
      <c r="F600" s="190" t="s">
        <v>413</v>
      </c>
      <c r="H600" s="191">
        <v>33</v>
      </c>
      <c r="I600" s="192"/>
      <c r="L600" s="187"/>
      <c r="M600" s="193"/>
      <c r="N600" s="194"/>
      <c r="O600" s="194"/>
      <c r="P600" s="194"/>
      <c r="Q600" s="194"/>
      <c r="R600" s="194"/>
      <c r="S600" s="194"/>
      <c r="T600" s="195"/>
      <c r="AT600" s="196" t="s">
        <v>132</v>
      </c>
      <c r="AU600" s="196" t="s">
        <v>81</v>
      </c>
      <c r="AV600" s="12" t="s">
        <v>81</v>
      </c>
      <c r="AW600" s="12" t="s">
        <v>37</v>
      </c>
      <c r="AX600" s="12" t="s">
        <v>22</v>
      </c>
      <c r="AY600" s="196" t="s">
        <v>122</v>
      </c>
    </row>
    <row r="601" spans="2:65" s="1" customFormat="1" ht="22.5" customHeight="1">
      <c r="B601" s="164"/>
      <c r="C601" s="165" t="s">
        <v>957</v>
      </c>
      <c r="D601" s="165" t="s">
        <v>125</v>
      </c>
      <c r="E601" s="166" t="s">
        <v>958</v>
      </c>
      <c r="F601" s="167" t="s">
        <v>959</v>
      </c>
      <c r="G601" s="168" t="s">
        <v>352</v>
      </c>
      <c r="H601" s="169">
        <v>33</v>
      </c>
      <c r="I601" s="170"/>
      <c r="J601" s="171">
        <f>ROUND(I601*H601,2)</f>
        <v>0</v>
      </c>
      <c r="K601" s="167" t="s">
        <v>209</v>
      </c>
      <c r="L601" s="34"/>
      <c r="M601" s="172" t="s">
        <v>20</v>
      </c>
      <c r="N601" s="173" t="s">
        <v>44</v>
      </c>
      <c r="O601" s="35"/>
      <c r="P601" s="174">
        <f>O601*H601</f>
        <v>0</v>
      </c>
      <c r="Q601" s="174">
        <v>0.00034</v>
      </c>
      <c r="R601" s="174">
        <f>Q601*H601</f>
        <v>0.01122</v>
      </c>
      <c r="S601" s="174">
        <v>0</v>
      </c>
      <c r="T601" s="175">
        <f>S601*H601</f>
        <v>0</v>
      </c>
      <c r="AR601" s="17" t="s">
        <v>144</v>
      </c>
      <c r="AT601" s="17" t="s">
        <v>125</v>
      </c>
      <c r="AU601" s="17" t="s">
        <v>81</v>
      </c>
      <c r="AY601" s="17" t="s">
        <v>122</v>
      </c>
      <c r="BE601" s="176">
        <f>IF(N601="základní",J601,0)</f>
        <v>0</v>
      </c>
      <c r="BF601" s="176">
        <f>IF(N601="snížená",J601,0)</f>
        <v>0</v>
      </c>
      <c r="BG601" s="176">
        <f>IF(N601="zákl. přenesená",J601,0)</f>
        <v>0</v>
      </c>
      <c r="BH601" s="176">
        <f>IF(N601="sníž. přenesená",J601,0)</f>
        <v>0</v>
      </c>
      <c r="BI601" s="176">
        <f>IF(N601="nulová",J601,0)</f>
        <v>0</v>
      </c>
      <c r="BJ601" s="17" t="s">
        <v>22</v>
      </c>
      <c r="BK601" s="176">
        <f>ROUND(I601*H601,2)</f>
        <v>0</v>
      </c>
      <c r="BL601" s="17" t="s">
        <v>144</v>
      </c>
      <c r="BM601" s="17" t="s">
        <v>960</v>
      </c>
    </row>
    <row r="602" spans="2:47" s="1" customFormat="1" ht="27">
      <c r="B602" s="34"/>
      <c r="D602" s="177" t="s">
        <v>131</v>
      </c>
      <c r="F602" s="178" t="s">
        <v>961</v>
      </c>
      <c r="I602" s="138"/>
      <c r="L602" s="34"/>
      <c r="M602" s="63"/>
      <c r="N602" s="35"/>
      <c r="O602" s="35"/>
      <c r="P602" s="35"/>
      <c r="Q602" s="35"/>
      <c r="R602" s="35"/>
      <c r="S602" s="35"/>
      <c r="T602" s="64"/>
      <c r="AT602" s="17" t="s">
        <v>131</v>
      </c>
      <c r="AU602" s="17" t="s">
        <v>81</v>
      </c>
    </row>
    <row r="603" spans="2:47" s="1" customFormat="1" ht="40.5">
      <c r="B603" s="34"/>
      <c r="D603" s="188" t="s">
        <v>212</v>
      </c>
      <c r="F603" s="204" t="s">
        <v>962</v>
      </c>
      <c r="I603" s="138"/>
      <c r="L603" s="34"/>
      <c r="M603" s="63"/>
      <c r="N603" s="35"/>
      <c r="O603" s="35"/>
      <c r="P603" s="35"/>
      <c r="Q603" s="35"/>
      <c r="R603" s="35"/>
      <c r="S603" s="35"/>
      <c r="T603" s="64"/>
      <c r="AT603" s="17" t="s">
        <v>212</v>
      </c>
      <c r="AU603" s="17" t="s">
        <v>81</v>
      </c>
    </row>
    <row r="604" spans="2:65" s="1" customFormat="1" ht="22.5" customHeight="1">
      <c r="B604" s="164"/>
      <c r="C604" s="165" t="s">
        <v>963</v>
      </c>
      <c r="D604" s="165" t="s">
        <v>125</v>
      </c>
      <c r="E604" s="166" t="s">
        <v>964</v>
      </c>
      <c r="F604" s="167" t="s">
        <v>965</v>
      </c>
      <c r="G604" s="168" t="s">
        <v>352</v>
      </c>
      <c r="H604" s="169">
        <v>10</v>
      </c>
      <c r="I604" s="170"/>
      <c r="J604" s="171">
        <f>ROUND(I604*H604,2)</f>
        <v>0</v>
      </c>
      <c r="K604" s="167" t="s">
        <v>209</v>
      </c>
      <c r="L604" s="34"/>
      <c r="M604" s="172" t="s">
        <v>20</v>
      </c>
      <c r="N604" s="173" t="s">
        <v>44</v>
      </c>
      <c r="O604" s="35"/>
      <c r="P604" s="174">
        <f>O604*H604</f>
        <v>0</v>
      </c>
      <c r="Q604" s="174">
        <v>0.88535</v>
      </c>
      <c r="R604" s="174">
        <f>Q604*H604</f>
        <v>8.8535</v>
      </c>
      <c r="S604" s="174">
        <v>0</v>
      </c>
      <c r="T604" s="175">
        <f>S604*H604</f>
        <v>0</v>
      </c>
      <c r="AR604" s="17" t="s">
        <v>144</v>
      </c>
      <c r="AT604" s="17" t="s">
        <v>125</v>
      </c>
      <c r="AU604" s="17" t="s">
        <v>81</v>
      </c>
      <c r="AY604" s="17" t="s">
        <v>122</v>
      </c>
      <c r="BE604" s="176">
        <f>IF(N604="základní",J604,0)</f>
        <v>0</v>
      </c>
      <c r="BF604" s="176">
        <f>IF(N604="snížená",J604,0)</f>
        <v>0</v>
      </c>
      <c r="BG604" s="176">
        <f>IF(N604="zákl. přenesená",J604,0)</f>
        <v>0</v>
      </c>
      <c r="BH604" s="176">
        <f>IF(N604="sníž. přenesená",J604,0)</f>
        <v>0</v>
      </c>
      <c r="BI604" s="176">
        <f>IF(N604="nulová",J604,0)</f>
        <v>0</v>
      </c>
      <c r="BJ604" s="17" t="s">
        <v>22</v>
      </c>
      <c r="BK604" s="176">
        <f>ROUND(I604*H604,2)</f>
        <v>0</v>
      </c>
      <c r="BL604" s="17" t="s">
        <v>144</v>
      </c>
      <c r="BM604" s="17" t="s">
        <v>966</v>
      </c>
    </row>
    <row r="605" spans="2:47" s="1" customFormat="1" ht="13.5">
      <c r="B605" s="34"/>
      <c r="D605" s="177" t="s">
        <v>131</v>
      </c>
      <c r="F605" s="178" t="s">
        <v>967</v>
      </c>
      <c r="I605" s="138"/>
      <c r="L605" s="34"/>
      <c r="M605" s="63"/>
      <c r="N605" s="35"/>
      <c r="O605" s="35"/>
      <c r="P605" s="35"/>
      <c r="Q605" s="35"/>
      <c r="R605" s="35"/>
      <c r="S605" s="35"/>
      <c r="T605" s="64"/>
      <c r="AT605" s="17" t="s">
        <v>131</v>
      </c>
      <c r="AU605" s="17" t="s">
        <v>81</v>
      </c>
    </row>
    <row r="606" spans="2:47" s="1" customFormat="1" ht="81">
      <c r="B606" s="34"/>
      <c r="D606" s="177" t="s">
        <v>212</v>
      </c>
      <c r="F606" s="203" t="s">
        <v>968</v>
      </c>
      <c r="I606" s="138"/>
      <c r="L606" s="34"/>
      <c r="M606" s="63"/>
      <c r="N606" s="35"/>
      <c r="O606" s="35"/>
      <c r="P606" s="35"/>
      <c r="Q606" s="35"/>
      <c r="R606" s="35"/>
      <c r="S606" s="35"/>
      <c r="T606" s="64"/>
      <c r="AT606" s="17" t="s">
        <v>212</v>
      </c>
      <c r="AU606" s="17" t="s">
        <v>81</v>
      </c>
    </row>
    <row r="607" spans="2:51" s="11" customFormat="1" ht="13.5">
      <c r="B607" s="179"/>
      <c r="D607" s="177" t="s">
        <v>132</v>
      </c>
      <c r="E607" s="180" t="s">
        <v>20</v>
      </c>
      <c r="F607" s="181" t="s">
        <v>969</v>
      </c>
      <c r="H607" s="182" t="s">
        <v>20</v>
      </c>
      <c r="I607" s="183"/>
      <c r="L607" s="179"/>
      <c r="M607" s="184"/>
      <c r="N607" s="185"/>
      <c r="O607" s="185"/>
      <c r="P607" s="185"/>
      <c r="Q607" s="185"/>
      <c r="R607" s="185"/>
      <c r="S607" s="185"/>
      <c r="T607" s="186"/>
      <c r="AT607" s="182" t="s">
        <v>132</v>
      </c>
      <c r="AU607" s="182" t="s">
        <v>81</v>
      </c>
      <c r="AV607" s="11" t="s">
        <v>22</v>
      </c>
      <c r="AW607" s="11" t="s">
        <v>37</v>
      </c>
      <c r="AX607" s="11" t="s">
        <v>73</v>
      </c>
      <c r="AY607" s="182" t="s">
        <v>122</v>
      </c>
    </row>
    <row r="608" spans="2:51" s="12" customFormat="1" ht="13.5">
      <c r="B608" s="187"/>
      <c r="D608" s="188" t="s">
        <v>132</v>
      </c>
      <c r="E608" s="189" t="s">
        <v>20</v>
      </c>
      <c r="F608" s="190" t="s">
        <v>27</v>
      </c>
      <c r="H608" s="191">
        <v>10</v>
      </c>
      <c r="I608" s="192"/>
      <c r="L608" s="187"/>
      <c r="M608" s="193"/>
      <c r="N608" s="194"/>
      <c r="O608" s="194"/>
      <c r="P608" s="194"/>
      <c r="Q608" s="194"/>
      <c r="R608" s="194"/>
      <c r="S608" s="194"/>
      <c r="T608" s="195"/>
      <c r="AT608" s="196" t="s">
        <v>132</v>
      </c>
      <c r="AU608" s="196" t="s">
        <v>81</v>
      </c>
      <c r="AV608" s="12" t="s">
        <v>81</v>
      </c>
      <c r="AW608" s="12" t="s">
        <v>37</v>
      </c>
      <c r="AX608" s="12" t="s">
        <v>22</v>
      </c>
      <c r="AY608" s="196" t="s">
        <v>122</v>
      </c>
    </row>
    <row r="609" spans="2:65" s="1" customFormat="1" ht="31.5" customHeight="1">
      <c r="B609" s="164"/>
      <c r="C609" s="214" t="s">
        <v>970</v>
      </c>
      <c r="D609" s="214" t="s">
        <v>349</v>
      </c>
      <c r="E609" s="215" t="s">
        <v>971</v>
      </c>
      <c r="F609" s="216" t="s">
        <v>972</v>
      </c>
      <c r="G609" s="217" t="s">
        <v>217</v>
      </c>
      <c r="H609" s="218">
        <v>4</v>
      </c>
      <c r="I609" s="219"/>
      <c r="J609" s="220">
        <f>ROUND(I609*H609,2)</f>
        <v>0</v>
      </c>
      <c r="K609" s="216" t="s">
        <v>209</v>
      </c>
      <c r="L609" s="221"/>
      <c r="M609" s="222" t="s">
        <v>20</v>
      </c>
      <c r="N609" s="223" t="s">
        <v>44</v>
      </c>
      <c r="O609" s="35"/>
      <c r="P609" s="174">
        <f>O609*H609</f>
        <v>0</v>
      </c>
      <c r="Q609" s="174">
        <v>1.747</v>
      </c>
      <c r="R609" s="174">
        <f>Q609*H609</f>
        <v>6.988</v>
      </c>
      <c r="S609" s="174">
        <v>0</v>
      </c>
      <c r="T609" s="175">
        <f>S609*H609</f>
        <v>0</v>
      </c>
      <c r="AR609" s="17" t="s">
        <v>171</v>
      </c>
      <c r="AT609" s="17" t="s">
        <v>349</v>
      </c>
      <c r="AU609" s="17" t="s">
        <v>81</v>
      </c>
      <c r="AY609" s="17" t="s">
        <v>122</v>
      </c>
      <c r="BE609" s="176">
        <f>IF(N609="základní",J609,0)</f>
        <v>0</v>
      </c>
      <c r="BF609" s="176">
        <f>IF(N609="snížená",J609,0)</f>
        <v>0</v>
      </c>
      <c r="BG609" s="176">
        <f>IF(N609="zákl. přenesená",J609,0)</f>
        <v>0</v>
      </c>
      <c r="BH609" s="176">
        <f>IF(N609="sníž. přenesená",J609,0)</f>
        <v>0</v>
      </c>
      <c r="BI609" s="176">
        <f>IF(N609="nulová",J609,0)</f>
        <v>0</v>
      </c>
      <c r="BJ609" s="17" t="s">
        <v>22</v>
      </c>
      <c r="BK609" s="176">
        <f>ROUND(I609*H609,2)</f>
        <v>0</v>
      </c>
      <c r="BL609" s="17" t="s">
        <v>144</v>
      </c>
      <c r="BM609" s="17" t="s">
        <v>973</v>
      </c>
    </row>
    <row r="610" spans="2:47" s="1" customFormat="1" ht="27">
      <c r="B610" s="34"/>
      <c r="D610" s="177" t="s">
        <v>131</v>
      </c>
      <c r="F610" s="178" t="s">
        <v>974</v>
      </c>
      <c r="I610" s="138"/>
      <c r="L610" s="34"/>
      <c r="M610" s="63"/>
      <c r="N610" s="35"/>
      <c r="O610" s="35"/>
      <c r="P610" s="35"/>
      <c r="Q610" s="35"/>
      <c r="R610" s="35"/>
      <c r="S610" s="35"/>
      <c r="T610" s="64"/>
      <c r="AT610" s="17" t="s">
        <v>131</v>
      </c>
      <c r="AU610" s="17" t="s">
        <v>81</v>
      </c>
    </row>
    <row r="611" spans="2:51" s="12" customFormat="1" ht="13.5">
      <c r="B611" s="187"/>
      <c r="D611" s="188" t="s">
        <v>132</v>
      </c>
      <c r="F611" s="190" t="s">
        <v>975</v>
      </c>
      <c r="H611" s="191">
        <v>4</v>
      </c>
      <c r="I611" s="192"/>
      <c r="L611" s="187"/>
      <c r="M611" s="193"/>
      <c r="N611" s="194"/>
      <c r="O611" s="194"/>
      <c r="P611" s="194"/>
      <c r="Q611" s="194"/>
      <c r="R611" s="194"/>
      <c r="S611" s="194"/>
      <c r="T611" s="195"/>
      <c r="AT611" s="196" t="s">
        <v>132</v>
      </c>
      <c r="AU611" s="196" t="s">
        <v>81</v>
      </c>
      <c r="AV611" s="12" t="s">
        <v>81</v>
      </c>
      <c r="AW611" s="12" t="s">
        <v>4</v>
      </c>
      <c r="AX611" s="12" t="s">
        <v>22</v>
      </c>
      <c r="AY611" s="196" t="s">
        <v>122</v>
      </c>
    </row>
    <row r="612" spans="2:65" s="1" customFormat="1" ht="22.5" customHeight="1">
      <c r="B612" s="164"/>
      <c r="C612" s="165" t="s">
        <v>976</v>
      </c>
      <c r="D612" s="165" t="s">
        <v>125</v>
      </c>
      <c r="E612" s="166" t="s">
        <v>977</v>
      </c>
      <c r="F612" s="167" t="s">
        <v>978</v>
      </c>
      <c r="G612" s="168" t="s">
        <v>208</v>
      </c>
      <c r="H612" s="169">
        <v>12.65</v>
      </c>
      <c r="I612" s="170"/>
      <c r="J612" s="171">
        <f>ROUND(I612*H612,2)</f>
        <v>0</v>
      </c>
      <c r="K612" s="167" t="s">
        <v>209</v>
      </c>
      <c r="L612" s="34"/>
      <c r="M612" s="172" t="s">
        <v>20</v>
      </c>
      <c r="N612" s="173" t="s">
        <v>44</v>
      </c>
      <c r="O612" s="35"/>
      <c r="P612" s="174">
        <f>O612*H612</f>
        <v>0</v>
      </c>
      <c r="Q612" s="174">
        <v>2.46367</v>
      </c>
      <c r="R612" s="174">
        <f>Q612*H612</f>
        <v>31.1654255</v>
      </c>
      <c r="S612" s="174">
        <v>0</v>
      </c>
      <c r="T612" s="175">
        <f>S612*H612</f>
        <v>0</v>
      </c>
      <c r="AR612" s="17" t="s">
        <v>144</v>
      </c>
      <c r="AT612" s="17" t="s">
        <v>125</v>
      </c>
      <c r="AU612" s="17" t="s">
        <v>81</v>
      </c>
      <c r="AY612" s="17" t="s">
        <v>122</v>
      </c>
      <c r="BE612" s="176">
        <f>IF(N612="základní",J612,0)</f>
        <v>0</v>
      </c>
      <c r="BF612" s="176">
        <f>IF(N612="snížená",J612,0)</f>
        <v>0</v>
      </c>
      <c r="BG612" s="176">
        <f>IF(N612="zákl. přenesená",J612,0)</f>
        <v>0</v>
      </c>
      <c r="BH612" s="176">
        <f>IF(N612="sníž. přenesená",J612,0)</f>
        <v>0</v>
      </c>
      <c r="BI612" s="176">
        <f>IF(N612="nulová",J612,0)</f>
        <v>0</v>
      </c>
      <c r="BJ612" s="17" t="s">
        <v>22</v>
      </c>
      <c r="BK612" s="176">
        <f>ROUND(I612*H612,2)</f>
        <v>0</v>
      </c>
      <c r="BL612" s="17" t="s">
        <v>144</v>
      </c>
      <c r="BM612" s="17" t="s">
        <v>979</v>
      </c>
    </row>
    <row r="613" spans="2:47" s="1" customFormat="1" ht="13.5">
      <c r="B613" s="34"/>
      <c r="D613" s="177" t="s">
        <v>131</v>
      </c>
      <c r="F613" s="178" t="s">
        <v>980</v>
      </c>
      <c r="I613" s="138"/>
      <c r="L613" s="34"/>
      <c r="M613" s="63"/>
      <c r="N613" s="35"/>
      <c r="O613" s="35"/>
      <c r="P613" s="35"/>
      <c r="Q613" s="35"/>
      <c r="R613" s="35"/>
      <c r="S613" s="35"/>
      <c r="T613" s="64"/>
      <c r="AT613" s="17" t="s">
        <v>131</v>
      </c>
      <c r="AU613" s="17" t="s">
        <v>81</v>
      </c>
    </row>
    <row r="614" spans="2:47" s="1" customFormat="1" ht="54">
      <c r="B614" s="34"/>
      <c r="D614" s="177" t="s">
        <v>212</v>
      </c>
      <c r="F614" s="203" t="s">
        <v>981</v>
      </c>
      <c r="I614" s="138"/>
      <c r="L614" s="34"/>
      <c r="M614" s="63"/>
      <c r="N614" s="35"/>
      <c r="O614" s="35"/>
      <c r="P614" s="35"/>
      <c r="Q614" s="35"/>
      <c r="R614" s="35"/>
      <c r="S614" s="35"/>
      <c r="T614" s="64"/>
      <c r="AT614" s="17" t="s">
        <v>212</v>
      </c>
      <c r="AU614" s="17" t="s">
        <v>81</v>
      </c>
    </row>
    <row r="615" spans="2:51" s="11" customFormat="1" ht="13.5">
      <c r="B615" s="179"/>
      <c r="D615" s="177" t="s">
        <v>132</v>
      </c>
      <c r="E615" s="180" t="s">
        <v>20</v>
      </c>
      <c r="F615" s="181" t="s">
        <v>982</v>
      </c>
      <c r="H615" s="182" t="s">
        <v>20</v>
      </c>
      <c r="I615" s="183"/>
      <c r="L615" s="179"/>
      <c r="M615" s="184"/>
      <c r="N615" s="185"/>
      <c r="O615" s="185"/>
      <c r="P615" s="185"/>
      <c r="Q615" s="185"/>
      <c r="R615" s="185"/>
      <c r="S615" s="185"/>
      <c r="T615" s="186"/>
      <c r="AT615" s="182" t="s">
        <v>132</v>
      </c>
      <c r="AU615" s="182" t="s">
        <v>81</v>
      </c>
      <c r="AV615" s="11" t="s">
        <v>22</v>
      </c>
      <c r="AW615" s="11" t="s">
        <v>37</v>
      </c>
      <c r="AX615" s="11" t="s">
        <v>73</v>
      </c>
      <c r="AY615" s="182" t="s">
        <v>122</v>
      </c>
    </row>
    <row r="616" spans="2:51" s="12" customFormat="1" ht="13.5">
      <c r="B616" s="187"/>
      <c r="D616" s="177" t="s">
        <v>132</v>
      </c>
      <c r="E616" s="196" t="s">
        <v>20</v>
      </c>
      <c r="F616" s="197" t="s">
        <v>983</v>
      </c>
      <c r="H616" s="198">
        <v>11.5</v>
      </c>
      <c r="I616" s="192"/>
      <c r="L616" s="187"/>
      <c r="M616" s="193"/>
      <c r="N616" s="194"/>
      <c r="O616" s="194"/>
      <c r="P616" s="194"/>
      <c r="Q616" s="194"/>
      <c r="R616" s="194"/>
      <c r="S616" s="194"/>
      <c r="T616" s="195"/>
      <c r="AT616" s="196" t="s">
        <v>132</v>
      </c>
      <c r="AU616" s="196" t="s">
        <v>81</v>
      </c>
      <c r="AV616" s="12" t="s">
        <v>81</v>
      </c>
      <c r="AW616" s="12" t="s">
        <v>37</v>
      </c>
      <c r="AX616" s="12" t="s">
        <v>22</v>
      </c>
      <c r="AY616" s="196" t="s">
        <v>122</v>
      </c>
    </row>
    <row r="617" spans="2:51" s="12" customFormat="1" ht="13.5">
      <c r="B617" s="187"/>
      <c r="D617" s="188" t="s">
        <v>132</v>
      </c>
      <c r="F617" s="190" t="s">
        <v>984</v>
      </c>
      <c r="H617" s="191">
        <v>12.65</v>
      </c>
      <c r="I617" s="192"/>
      <c r="L617" s="187"/>
      <c r="M617" s="193"/>
      <c r="N617" s="194"/>
      <c r="O617" s="194"/>
      <c r="P617" s="194"/>
      <c r="Q617" s="194"/>
      <c r="R617" s="194"/>
      <c r="S617" s="194"/>
      <c r="T617" s="195"/>
      <c r="AT617" s="196" t="s">
        <v>132</v>
      </c>
      <c r="AU617" s="196" t="s">
        <v>81</v>
      </c>
      <c r="AV617" s="12" t="s">
        <v>81</v>
      </c>
      <c r="AW617" s="12" t="s">
        <v>4</v>
      </c>
      <c r="AX617" s="12" t="s">
        <v>22</v>
      </c>
      <c r="AY617" s="196" t="s">
        <v>122</v>
      </c>
    </row>
    <row r="618" spans="2:65" s="1" customFormat="1" ht="31.5" customHeight="1">
      <c r="B618" s="164"/>
      <c r="C618" s="165" t="s">
        <v>985</v>
      </c>
      <c r="D618" s="165" t="s">
        <v>125</v>
      </c>
      <c r="E618" s="166" t="s">
        <v>986</v>
      </c>
      <c r="F618" s="167" t="s">
        <v>987</v>
      </c>
      <c r="G618" s="168" t="s">
        <v>352</v>
      </c>
      <c r="H618" s="169">
        <v>8</v>
      </c>
      <c r="I618" s="170"/>
      <c r="J618" s="171">
        <f>ROUND(I618*H618,2)</f>
        <v>0</v>
      </c>
      <c r="K618" s="167" t="s">
        <v>209</v>
      </c>
      <c r="L618" s="34"/>
      <c r="M618" s="172" t="s">
        <v>20</v>
      </c>
      <c r="N618" s="173" t="s">
        <v>44</v>
      </c>
      <c r="O618" s="35"/>
      <c r="P618" s="174">
        <f>O618*H618</f>
        <v>0</v>
      </c>
      <c r="Q618" s="174">
        <v>0</v>
      </c>
      <c r="R618" s="174">
        <f>Q618*H618</f>
        <v>0</v>
      </c>
      <c r="S618" s="174">
        <v>0</v>
      </c>
      <c r="T618" s="175">
        <f>S618*H618</f>
        <v>0</v>
      </c>
      <c r="AR618" s="17" t="s">
        <v>144</v>
      </c>
      <c r="AT618" s="17" t="s">
        <v>125</v>
      </c>
      <c r="AU618" s="17" t="s">
        <v>81</v>
      </c>
      <c r="AY618" s="17" t="s">
        <v>122</v>
      </c>
      <c r="BE618" s="176">
        <f>IF(N618="základní",J618,0)</f>
        <v>0</v>
      </c>
      <c r="BF618" s="176">
        <f>IF(N618="snížená",J618,0)</f>
        <v>0</v>
      </c>
      <c r="BG618" s="176">
        <f>IF(N618="zákl. přenesená",J618,0)</f>
        <v>0</v>
      </c>
      <c r="BH618" s="176">
        <f>IF(N618="sníž. přenesená",J618,0)</f>
        <v>0</v>
      </c>
      <c r="BI618" s="176">
        <f>IF(N618="nulová",J618,0)</f>
        <v>0</v>
      </c>
      <c r="BJ618" s="17" t="s">
        <v>22</v>
      </c>
      <c r="BK618" s="176">
        <f>ROUND(I618*H618,2)</f>
        <v>0</v>
      </c>
      <c r="BL618" s="17" t="s">
        <v>144</v>
      </c>
      <c r="BM618" s="17" t="s">
        <v>988</v>
      </c>
    </row>
    <row r="619" spans="2:47" s="1" customFormat="1" ht="27">
      <c r="B619" s="34"/>
      <c r="D619" s="177" t="s">
        <v>131</v>
      </c>
      <c r="F619" s="178" t="s">
        <v>989</v>
      </c>
      <c r="I619" s="138"/>
      <c r="L619" s="34"/>
      <c r="M619" s="63"/>
      <c r="N619" s="35"/>
      <c r="O619" s="35"/>
      <c r="P619" s="35"/>
      <c r="Q619" s="35"/>
      <c r="R619" s="35"/>
      <c r="S619" s="35"/>
      <c r="T619" s="64"/>
      <c r="AT619" s="17" t="s">
        <v>131</v>
      </c>
      <c r="AU619" s="17" t="s">
        <v>81</v>
      </c>
    </row>
    <row r="620" spans="2:47" s="1" customFormat="1" ht="135">
      <c r="B620" s="34"/>
      <c r="D620" s="177" t="s">
        <v>212</v>
      </c>
      <c r="F620" s="203" t="s">
        <v>990</v>
      </c>
      <c r="I620" s="138"/>
      <c r="L620" s="34"/>
      <c r="M620" s="63"/>
      <c r="N620" s="35"/>
      <c r="O620" s="35"/>
      <c r="P620" s="35"/>
      <c r="Q620" s="35"/>
      <c r="R620" s="35"/>
      <c r="S620" s="35"/>
      <c r="T620" s="64"/>
      <c r="AT620" s="17" t="s">
        <v>212</v>
      </c>
      <c r="AU620" s="17" t="s">
        <v>81</v>
      </c>
    </row>
    <row r="621" spans="2:51" s="11" customFormat="1" ht="13.5">
      <c r="B621" s="179"/>
      <c r="D621" s="177" t="s">
        <v>132</v>
      </c>
      <c r="E621" s="180" t="s">
        <v>20</v>
      </c>
      <c r="F621" s="181" t="s">
        <v>991</v>
      </c>
      <c r="H621" s="182" t="s">
        <v>20</v>
      </c>
      <c r="I621" s="183"/>
      <c r="L621" s="179"/>
      <c r="M621" s="184"/>
      <c r="N621" s="185"/>
      <c r="O621" s="185"/>
      <c r="P621" s="185"/>
      <c r="Q621" s="185"/>
      <c r="R621" s="185"/>
      <c r="S621" s="185"/>
      <c r="T621" s="186"/>
      <c r="AT621" s="182" t="s">
        <v>132</v>
      </c>
      <c r="AU621" s="182" t="s">
        <v>81</v>
      </c>
      <c r="AV621" s="11" t="s">
        <v>22</v>
      </c>
      <c r="AW621" s="11" t="s">
        <v>37</v>
      </c>
      <c r="AX621" s="11" t="s">
        <v>73</v>
      </c>
      <c r="AY621" s="182" t="s">
        <v>122</v>
      </c>
    </row>
    <row r="622" spans="2:51" s="12" customFormat="1" ht="13.5">
      <c r="B622" s="187"/>
      <c r="D622" s="188" t="s">
        <v>132</v>
      </c>
      <c r="E622" s="189" t="s">
        <v>20</v>
      </c>
      <c r="F622" s="190" t="s">
        <v>171</v>
      </c>
      <c r="H622" s="191">
        <v>8</v>
      </c>
      <c r="I622" s="192"/>
      <c r="L622" s="187"/>
      <c r="M622" s="193"/>
      <c r="N622" s="194"/>
      <c r="O622" s="194"/>
      <c r="P622" s="194"/>
      <c r="Q622" s="194"/>
      <c r="R622" s="194"/>
      <c r="S622" s="194"/>
      <c r="T622" s="195"/>
      <c r="AT622" s="196" t="s">
        <v>132</v>
      </c>
      <c r="AU622" s="196" t="s">
        <v>81</v>
      </c>
      <c r="AV622" s="12" t="s">
        <v>81</v>
      </c>
      <c r="AW622" s="12" t="s">
        <v>37</v>
      </c>
      <c r="AX622" s="12" t="s">
        <v>22</v>
      </c>
      <c r="AY622" s="196" t="s">
        <v>122</v>
      </c>
    </row>
    <row r="623" spans="2:65" s="1" customFormat="1" ht="22.5" customHeight="1">
      <c r="B623" s="164"/>
      <c r="C623" s="214" t="s">
        <v>992</v>
      </c>
      <c r="D623" s="214" t="s">
        <v>349</v>
      </c>
      <c r="E623" s="215" t="s">
        <v>993</v>
      </c>
      <c r="F623" s="216" t="s">
        <v>994</v>
      </c>
      <c r="G623" s="217" t="s">
        <v>217</v>
      </c>
      <c r="H623" s="218">
        <v>4</v>
      </c>
      <c r="I623" s="219"/>
      <c r="J623" s="220">
        <f>ROUND(I623*H623,2)</f>
        <v>0</v>
      </c>
      <c r="K623" s="216" t="s">
        <v>209</v>
      </c>
      <c r="L623" s="221"/>
      <c r="M623" s="222" t="s">
        <v>20</v>
      </c>
      <c r="N623" s="223" t="s">
        <v>44</v>
      </c>
      <c r="O623" s="35"/>
      <c r="P623" s="174">
        <f>O623*H623</f>
        <v>0</v>
      </c>
      <c r="Q623" s="174">
        <v>0.0151</v>
      </c>
      <c r="R623" s="174">
        <f>Q623*H623</f>
        <v>0.0604</v>
      </c>
      <c r="S623" s="174">
        <v>0</v>
      </c>
      <c r="T623" s="175">
        <f>S623*H623</f>
        <v>0</v>
      </c>
      <c r="AR623" s="17" t="s">
        <v>171</v>
      </c>
      <c r="AT623" s="17" t="s">
        <v>349</v>
      </c>
      <c r="AU623" s="17" t="s">
        <v>81</v>
      </c>
      <c r="AY623" s="17" t="s">
        <v>122</v>
      </c>
      <c r="BE623" s="176">
        <f>IF(N623="základní",J623,0)</f>
        <v>0</v>
      </c>
      <c r="BF623" s="176">
        <f>IF(N623="snížená",J623,0)</f>
        <v>0</v>
      </c>
      <c r="BG623" s="176">
        <f>IF(N623="zákl. přenesená",J623,0)</f>
        <v>0</v>
      </c>
      <c r="BH623" s="176">
        <f>IF(N623="sníž. přenesená",J623,0)</f>
        <v>0</v>
      </c>
      <c r="BI623" s="176">
        <f>IF(N623="nulová",J623,0)</f>
        <v>0</v>
      </c>
      <c r="BJ623" s="17" t="s">
        <v>22</v>
      </c>
      <c r="BK623" s="176">
        <f>ROUND(I623*H623,2)</f>
        <v>0</v>
      </c>
      <c r="BL623" s="17" t="s">
        <v>144</v>
      </c>
      <c r="BM623" s="17" t="s">
        <v>995</v>
      </c>
    </row>
    <row r="624" spans="2:47" s="1" customFormat="1" ht="27">
      <c r="B624" s="34"/>
      <c r="D624" s="177" t="s">
        <v>131</v>
      </c>
      <c r="F624" s="178" t="s">
        <v>996</v>
      </c>
      <c r="I624" s="138"/>
      <c r="L624" s="34"/>
      <c r="M624" s="63"/>
      <c r="N624" s="35"/>
      <c r="O624" s="35"/>
      <c r="P624" s="35"/>
      <c r="Q624" s="35"/>
      <c r="R624" s="35"/>
      <c r="S624" s="35"/>
      <c r="T624" s="64"/>
      <c r="AT624" s="17" t="s">
        <v>131</v>
      </c>
      <c r="AU624" s="17" t="s">
        <v>81</v>
      </c>
    </row>
    <row r="625" spans="2:51" s="12" customFormat="1" ht="13.5">
      <c r="B625" s="187"/>
      <c r="D625" s="188" t="s">
        <v>132</v>
      </c>
      <c r="F625" s="190" t="s">
        <v>997</v>
      </c>
      <c r="H625" s="191">
        <v>4</v>
      </c>
      <c r="I625" s="192"/>
      <c r="L625" s="187"/>
      <c r="M625" s="193"/>
      <c r="N625" s="194"/>
      <c r="O625" s="194"/>
      <c r="P625" s="194"/>
      <c r="Q625" s="194"/>
      <c r="R625" s="194"/>
      <c r="S625" s="194"/>
      <c r="T625" s="195"/>
      <c r="AT625" s="196" t="s">
        <v>132</v>
      </c>
      <c r="AU625" s="196" t="s">
        <v>81</v>
      </c>
      <c r="AV625" s="12" t="s">
        <v>81</v>
      </c>
      <c r="AW625" s="12" t="s">
        <v>4</v>
      </c>
      <c r="AX625" s="12" t="s">
        <v>22</v>
      </c>
      <c r="AY625" s="196" t="s">
        <v>122</v>
      </c>
    </row>
    <row r="626" spans="2:65" s="1" customFormat="1" ht="22.5" customHeight="1">
      <c r="B626" s="164"/>
      <c r="C626" s="165" t="s">
        <v>998</v>
      </c>
      <c r="D626" s="165" t="s">
        <v>125</v>
      </c>
      <c r="E626" s="166" t="s">
        <v>999</v>
      </c>
      <c r="F626" s="167" t="s">
        <v>1000</v>
      </c>
      <c r="G626" s="168" t="s">
        <v>245</v>
      </c>
      <c r="H626" s="169">
        <v>15</v>
      </c>
      <c r="I626" s="170"/>
      <c r="J626" s="171">
        <f>ROUND(I626*H626,2)</f>
        <v>0</v>
      </c>
      <c r="K626" s="167" t="s">
        <v>209</v>
      </c>
      <c r="L626" s="34"/>
      <c r="M626" s="172" t="s">
        <v>20</v>
      </c>
      <c r="N626" s="173" t="s">
        <v>44</v>
      </c>
      <c r="O626" s="35"/>
      <c r="P626" s="174">
        <f>O626*H626</f>
        <v>0</v>
      </c>
      <c r="Q626" s="174">
        <v>0.00036</v>
      </c>
      <c r="R626" s="174">
        <f>Q626*H626</f>
        <v>0.0054</v>
      </c>
      <c r="S626" s="174">
        <v>0</v>
      </c>
      <c r="T626" s="175">
        <f>S626*H626</f>
        <v>0</v>
      </c>
      <c r="AR626" s="17" t="s">
        <v>144</v>
      </c>
      <c r="AT626" s="17" t="s">
        <v>125</v>
      </c>
      <c r="AU626" s="17" t="s">
        <v>81</v>
      </c>
      <c r="AY626" s="17" t="s">
        <v>122</v>
      </c>
      <c r="BE626" s="176">
        <f>IF(N626="základní",J626,0)</f>
        <v>0</v>
      </c>
      <c r="BF626" s="176">
        <f>IF(N626="snížená",J626,0)</f>
        <v>0</v>
      </c>
      <c r="BG626" s="176">
        <f>IF(N626="zákl. přenesená",J626,0)</f>
        <v>0</v>
      </c>
      <c r="BH626" s="176">
        <f>IF(N626="sníž. přenesená",J626,0)</f>
        <v>0</v>
      </c>
      <c r="BI626" s="176">
        <f>IF(N626="nulová",J626,0)</f>
        <v>0</v>
      </c>
      <c r="BJ626" s="17" t="s">
        <v>22</v>
      </c>
      <c r="BK626" s="176">
        <f>ROUND(I626*H626,2)</f>
        <v>0</v>
      </c>
      <c r="BL626" s="17" t="s">
        <v>144</v>
      </c>
      <c r="BM626" s="17" t="s">
        <v>1001</v>
      </c>
    </row>
    <row r="627" spans="2:47" s="1" customFormat="1" ht="13.5">
      <c r="B627" s="34"/>
      <c r="D627" s="177" t="s">
        <v>131</v>
      </c>
      <c r="F627" s="178" t="s">
        <v>1002</v>
      </c>
      <c r="I627" s="138"/>
      <c r="L627" s="34"/>
      <c r="M627" s="63"/>
      <c r="N627" s="35"/>
      <c r="O627" s="35"/>
      <c r="P627" s="35"/>
      <c r="Q627" s="35"/>
      <c r="R627" s="35"/>
      <c r="S627" s="35"/>
      <c r="T627" s="64"/>
      <c r="AT627" s="17" t="s">
        <v>131</v>
      </c>
      <c r="AU627" s="17" t="s">
        <v>81</v>
      </c>
    </row>
    <row r="628" spans="2:47" s="1" customFormat="1" ht="27">
      <c r="B628" s="34"/>
      <c r="D628" s="177" t="s">
        <v>212</v>
      </c>
      <c r="F628" s="203" t="s">
        <v>1003</v>
      </c>
      <c r="I628" s="138"/>
      <c r="L628" s="34"/>
      <c r="M628" s="63"/>
      <c r="N628" s="35"/>
      <c r="O628" s="35"/>
      <c r="P628" s="35"/>
      <c r="Q628" s="35"/>
      <c r="R628" s="35"/>
      <c r="S628" s="35"/>
      <c r="T628" s="64"/>
      <c r="AT628" s="17" t="s">
        <v>212</v>
      </c>
      <c r="AU628" s="17" t="s">
        <v>81</v>
      </c>
    </row>
    <row r="629" spans="2:51" s="11" customFormat="1" ht="13.5">
      <c r="B629" s="179"/>
      <c r="D629" s="177" t="s">
        <v>132</v>
      </c>
      <c r="E629" s="180" t="s">
        <v>20</v>
      </c>
      <c r="F629" s="181" t="s">
        <v>618</v>
      </c>
      <c r="H629" s="182" t="s">
        <v>20</v>
      </c>
      <c r="I629" s="183"/>
      <c r="L629" s="179"/>
      <c r="M629" s="184"/>
      <c r="N629" s="185"/>
      <c r="O629" s="185"/>
      <c r="P629" s="185"/>
      <c r="Q629" s="185"/>
      <c r="R629" s="185"/>
      <c r="S629" s="185"/>
      <c r="T629" s="186"/>
      <c r="AT629" s="182" t="s">
        <v>132</v>
      </c>
      <c r="AU629" s="182" t="s">
        <v>81</v>
      </c>
      <c r="AV629" s="11" t="s">
        <v>22</v>
      </c>
      <c r="AW629" s="11" t="s">
        <v>37</v>
      </c>
      <c r="AX629" s="11" t="s">
        <v>73</v>
      </c>
      <c r="AY629" s="182" t="s">
        <v>122</v>
      </c>
    </row>
    <row r="630" spans="2:51" s="12" customFormat="1" ht="13.5">
      <c r="B630" s="187"/>
      <c r="D630" s="188" t="s">
        <v>132</v>
      </c>
      <c r="E630" s="189" t="s">
        <v>20</v>
      </c>
      <c r="F630" s="190" t="s">
        <v>1004</v>
      </c>
      <c r="H630" s="191">
        <v>15</v>
      </c>
      <c r="I630" s="192"/>
      <c r="L630" s="187"/>
      <c r="M630" s="193"/>
      <c r="N630" s="194"/>
      <c r="O630" s="194"/>
      <c r="P630" s="194"/>
      <c r="Q630" s="194"/>
      <c r="R630" s="194"/>
      <c r="S630" s="194"/>
      <c r="T630" s="195"/>
      <c r="AT630" s="196" t="s">
        <v>132</v>
      </c>
      <c r="AU630" s="196" t="s">
        <v>81</v>
      </c>
      <c r="AV630" s="12" t="s">
        <v>81</v>
      </c>
      <c r="AW630" s="12" t="s">
        <v>37</v>
      </c>
      <c r="AX630" s="12" t="s">
        <v>22</v>
      </c>
      <c r="AY630" s="196" t="s">
        <v>122</v>
      </c>
    </row>
    <row r="631" spans="2:65" s="1" customFormat="1" ht="22.5" customHeight="1">
      <c r="B631" s="164"/>
      <c r="C631" s="165" t="s">
        <v>1005</v>
      </c>
      <c r="D631" s="165" t="s">
        <v>125</v>
      </c>
      <c r="E631" s="166" t="s">
        <v>1006</v>
      </c>
      <c r="F631" s="167" t="s">
        <v>1007</v>
      </c>
      <c r="G631" s="168" t="s">
        <v>352</v>
      </c>
      <c r="H631" s="169">
        <v>24.8</v>
      </c>
      <c r="I631" s="170"/>
      <c r="J631" s="171">
        <f>ROUND(I631*H631,2)</f>
        <v>0</v>
      </c>
      <c r="K631" s="167" t="s">
        <v>209</v>
      </c>
      <c r="L631" s="34"/>
      <c r="M631" s="172" t="s">
        <v>20</v>
      </c>
      <c r="N631" s="173" t="s">
        <v>44</v>
      </c>
      <c r="O631" s="35"/>
      <c r="P631" s="174">
        <f>O631*H631</f>
        <v>0</v>
      </c>
      <c r="Q631" s="174">
        <v>0</v>
      </c>
      <c r="R631" s="174">
        <f>Q631*H631</f>
        <v>0</v>
      </c>
      <c r="S631" s="174">
        <v>0</v>
      </c>
      <c r="T631" s="175">
        <f>S631*H631</f>
        <v>0</v>
      </c>
      <c r="AR631" s="17" t="s">
        <v>144</v>
      </c>
      <c r="AT631" s="17" t="s">
        <v>125</v>
      </c>
      <c r="AU631" s="17" t="s">
        <v>81</v>
      </c>
      <c r="AY631" s="17" t="s">
        <v>122</v>
      </c>
      <c r="BE631" s="176">
        <f>IF(N631="základní",J631,0)</f>
        <v>0</v>
      </c>
      <c r="BF631" s="176">
        <f>IF(N631="snížená",J631,0)</f>
        <v>0</v>
      </c>
      <c r="BG631" s="176">
        <f>IF(N631="zákl. přenesená",J631,0)</f>
        <v>0</v>
      </c>
      <c r="BH631" s="176">
        <f>IF(N631="sníž. přenesená",J631,0)</f>
        <v>0</v>
      </c>
      <c r="BI631" s="176">
        <f>IF(N631="nulová",J631,0)</f>
        <v>0</v>
      </c>
      <c r="BJ631" s="17" t="s">
        <v>22</v>
      </c>
      <c r="BK631" s="176">
        <f>ROUND(I631*H631,2)</f>
        <v>0</v>
      </c>
      <c r="BL631" s="17" t="s">
        <v>144</v>
      </c>
      <c r="BM631" s="17" t="s">
        <v>1008</v>
      </c>
    </row>
    <row r="632" spans="2:47" s="1" customFormat="1" ht="27">
      <c r="B632" s="34"/>
      <c r="D632" s="177" t="s">
        <v>131</v>
      </c>
      <c r="F632" s="178" t="s">
        <v>1009</v>
      </c>
      <c r="I632" s="138"/>
      <c r="L632" s="34"/>
      <c r="M632" s="63"/>
      <c r="N632" s="35"/>
      <c r="O632" s="35"/>
      <c r="P632" s="35"/>
      <c r="Q632" s="35"/>
      <c r="R632" s="35"/>
      <c r="S632" s="35"/>
      <c r="T632" s="64"/>
      <c r="AT632" s="17" t="s">
        <v>131</v>
      </c>
      <c r="AU632" s="17" t="s">
        <v>81</v>
      </c>
    </row>
    <row r="633" spans="2:47" s="1" customFormat="1" ht="67.5">
      <c r="B633" s="34"/>
      <c r="D633" s="177" t="s">
        <v>212</v>
      </c>
      <c r="F633" s="203" t="s">
        <v>1010</v>
      </c>
      <c r="I633" s="138"/>
      <c r="L633" s="34"/>
      <c r="M633" s="63"/>
      <c r="N633" s="35"/>
      <c r="O633" s="35"/>
      <c r="P633" s="35"/>
      <c r="Q633" s="35"/>
      <c r="R633" s="35"/>
      <c r="S633" s="35"/>
      <c r="T633" s="64"/>
      <c r="AT633" s="17" t="s">
        <v>212</v>
      </c>
      <c r="AU633" s="17" t="s">
        <v>81</v>
      </c>
    </row>
    <row r="634" spans="2:51" s="11" customFormat="1" ht="13.5">
      <c r="B634" s="179"/>
      <c r="D634" s="177" t="s">
        <v>132</v>
      </c>
      <c r="E634" s="180" t="s">
        <v>20</v>
      </c>
      <c r="F634" s="181" t="s">
        <v>1011</v>
      </c>
      <c r="H634" s="182" t="s">
        <v>20</v>
      </c>
      <c r="I634" s="183"/>
      <c r="L634" s="179"/>
      <c r="M634" s="184"/>
      <c r="N634" s="185"/>
      <c r="O634" s="185"/>
      <c r="P634" s="185"/>
      <c r="Q634" s="185"/>
      <c r="R634" s="185"/>
      <c r="S634" s="185"/>
      <c r="T634" s="186"/>
      <c r="AT634" s="182" t="s">
        <v>132</v>
      </c>
      <c r="AU634" s="182" t="s">
        <v>81</v>
      </c>
      <c r="AV634" s="11" t="s">
        <v>22</v>
      </c>
      <c r="AW634" s="11" t="s">
        <v>37</v>
      </c>
      <c r="AX634" s="11" t="s">
        <v>73</v>
      </c>
      <c r="AY634" s="182" t="s">
        <v>122</v>
      </c>
    </row>
    <row r="635" spans="2:51" s="12" customFormat="1" ht="13.5">
      <c r="B635" s="187"/>
      <c r="D635" s="188" t="s">
        <v>132</v>
      </c>
      <c r="E635" s="189" t="s">
        <v>20</v>
      </c>
      <c r="F635" s="190" t="s">
        <v>1012</v>
      </c>
      <c r="H635" s="191">
        <v>24.8</v>
      </c>
      <c r="I635" s="192"/>
      <c r="L635" s="187"/>
      <c r="M635" s="193"/>
      <c r="N635" s="194"/>
      <c r="O635" s="194"/>
      <c r="P635" s="194"/>
      <c r="Q635" s="194"/>
      <c r="R635" s="194"/>
      <c r="S635" s="194"/>
      <c r="T635" s="195"/>
      <c r="AT635" s="196" t="s">
        <v>132</v>
      </c>
      <c r="AU635" s="196" t="s">
        <v>81</v>
      </c>
      <c r="AV635" s="12" t="s">
        <v>81</v>
      </c>
      <c r="AW635" s="12" t="s">
        <v>37</v>
      </c>
      <c r="AX635" s="12" t="s">
        <v>22</v>
      </c>
      <c r="AY635" s="196" t="s">
        <v>122</v>
      </c>
    </row>
    <row r="636" spans="2:65" s="1" customFormat="1" ht="22.5" customHeight="1">
      <c r="B636" s="164"/>
      <c r="C636" s="165" t="s">
        <v>1013</v>
      </c>
      <c r="D636" s="165" t="s">
        <v>125</v>
      </c>
      <c r="E636" s="166" t="s">
        <v>1014</v>
      </c>
      <c r="F636" s="167" t="s">
        <v>1015</v>
      </c>
      <c r="G636" s="168" t="s">
        <v>352</v>
      </c>
      <c r="H636" s="169">
        <v>24.8</v>
      </c>
      <c r="I636" s="170"/>
      <c r="J636" s="171">
        <f>ROUND(I636*H636,2)</f>
        <v>0</v>
      </c>
      <c r="K636" s="167" t="s">
        <v>209</v>
      </c>
      <c r="L636" s="34"/>
      <c r="M636" s="172" t="s">
        <v>20</v>
      </c>
      <c r="N636" s="173" t="s">
        <v>44</v>
      </c>
      <c r="O636" s="35"/>
      <c r="P636" s="174">
        <f>O636*H636</f>
        <v>0</v>
      </c>
      <c r="Q636" s="174">
        <v>0</v>
      </c>
      <c r="R636" s="174">
        <f>Q636*H636</f>
        <v>0</v>
      </c>
      <c r="S636" s="174">
        <v>0</v>
      </c>
      <c r="T636" s="175">
        <f>S636*H636</f>
        <v>0</v>
      </c>
      <c r="AR636" s="17" t="s">
        <v>144</v>
      </c>
      <c r="AT636" s="17" t="s">
        <v>125</v>
      </c>
      <c r="AU636" s="17" t="s">
        <v>81</v>
      </c>
      <c r="AY636" s="17" t="s">
        <v>122</v>
      </c>
      <c r="BE636" s="176">
        <f>IF(N636="základní",J636,0)</f>
        <v>0</v>
      </c>
      <c r="BF636" s="176">
        <f>IF(N636="snížená",J636,0)</f>
        <v>0</v>
      </c>
      <c r="BG636" s="176">
        <f>IF(N636="zákl. přenesená",J636,0)</f>
        <v>0</v>
      </c>
      <c r="BH636" s="176">
        <f>IF(N636="sníž. přenesená",J636,0)</f>
        <v>0</v>
      </c>
      <c r="BI636" s="176">
        <f>IF(N636="nulová",J636,0)</f>
        <v>0</v>
      </c>
      <c r="BJ636" s="17" t="s">
        <v>22</v>
      </c>
      <c r="BK636" s="176">
        <f>ROUND(I636*H636,2)</f>
        <v>0</v>
      </c>
      <c r="BL636" s="17" t="s">
        <v>144</v>
      </c>
      <c r="BM636" s="17" t="s">
        <v>1016</v>
      </c>
    </row>
    <row r="637" spans="2:47" s="1" customFormat="1" ht="13.5">
      <c r="B637" s="34"/>
      <c r="D637" s="177" t="s">
        <v>131</v>
      </c>
      <c r="F637" s="178" t="s">
        <v>1017</v>
      </c>
      <c r="I637" s="138"/>
      <c r="L637" s="34"/>
      <c r="M637" s="63"/>
      <c r="N637" s="35"/>
      <c r="O637" s="35"/>
      <c r="P637" s="35"/>
      <c r="Q637" s="35"/>
      <c r="R637" s="35"/>
      <c r="S637" s="35"/>
      <c r="T637" s="64"/>
      <c r="AT637" s="17" t="s">
        <v>131</v>
      </c>
      <c r="AU637" s="17" t="s">
        <v>81</v>
      </c>
    </row>
    <row r="638" spans="2:47" s="1" customFormat="1" ht="27">
      <c r="B638" s="34"/>
      <c r="D638" s="188" t="s">
        <v>212</v>
      </c>
      <c r="F638" s="204" t="s">
        <v>1018</v>
      </c>
      <c r="I638" s="138"/>
      <c r="L638" s="34"/>
      <c r="M638" s="63"/>
      <c r="N638" s="35"/>
      <c r="O638" s="35"/>
      <c r="P638" s="35"/>
      <c r="Q638" s="35"/>
      <c r="R638" s="35"/>
      <c r="S638" s="35"/>
      <c r="T638" s="64"/>
      <c r="AT638" s="17" t="s">
        <v>212</v>
      </c>
      <c r="AU638" s="17" t="s">
        <v>81</v>
      </c>
    </row>
    <row r="639" spans="2:65" s="1" customFormat="1" ht="31.5" customHeight="1">
      <c r="B639" s="164"/>
      <c r="C639" s="165" t="s">
        <v>1019</v>
      </c>
      <c r="D639" s="165" t="s">
        <v>125</v>
      </c>
      <c r="E639" s="166" t="s">
        <v>1020</v>
      </c>
      <c r="F639" s="167" t="s">
        <v>1021</v>
      </c>
      <c r="G639" s="168" t="s">
        <v>352</v>
      </c>
      <c r="H639" s="169">
        <v>112</v>
      </c>
      <c r="I639" s="170"/>
      <c r="J639" s="171">
        <f>ROUND(I639*H639,2)</f>
        <v>0</v>
      </c>
      <c r="K639" s="167" t="s">
        <v>20</v>
      </c>
      <c r="L639" s="34"/>
      <c r="M639" s="172" t="s">
        <v>20</v>
      </c>
      <c r="N639" s="173" t="s">
        <v>44</v>
      </c>
      <c r="O639" s="35"/>
      <c r="P639" s="174">
        <f>O639*H639</f>
        <v>0</v>
      </c>
      <c r="Q639" s="174">
        <v>0.16371</v>
      </c>
      <c r="R639" s="174">
        <f>Q639*H639</f>
        <v>18.33552</v>
      </c>
      <c r="S639" s="174">
        <v>0</v>
      </c>
      <c r="T639" s="175">
        <f>S639*H639</f>
        <v>0</v>
      </c>
      <c r="AR639" s="17" t="s">
        <v>144</v>
      </c>
      <c r="AT639" s="17" t="s">
        <v>125</v>
      </c>
      <c r="AU639" s="17" t="s">
        <v>81</v>
      </c>
      <c r="AY639" s="17" t="s">
        <v>122</v>
      </c>
      <c r="BE639" s="176">
        <f>IF(N639="základní",J639,0)</f>
        <v>0</v>
      </c>
      <c r="BF639" s="176">
        <f>IF(N639="snížená",J639,0)</f>
        <v>0</v>
      </c>
      <c r="BG639" s="176">
        <f>IF(N639="zákl. přenesená",J639,0)</f>
        <v>0</v>
      </c>
      <c r="BH639" s="176">
        <f>IF(N639="sníž. přenesená",J639,0)</f>
        <v>0</v>
      </c>
      <c r="BI639" s="176">
        <f>IF(N639="nulová",J639,0)</f>
        <v>0</v>
      </c>
      <c r="BJ639" s="17" t="s">
        <v>22</v>
      </c>
      <c r="BK639" s="176">
        <f>ROUND(I639*H639,2)</f>
        <v>0</v>
      </c>
      <c r="BL639" s="17" t="s">
        <v>144</v>
      </c>
      <c r="BM639" s="17" t="s">
        <v>1022</v>
      </c>
    </row>
    <row r="640" spans="2:47" s="1" customFormat="1" ht="40.5">
      <c r="B640" s="34"/>
      <c r="D640" s="177" t="s">
        <v>131</v>
      </c>
      <c r="F640" s="178" t="s">
        <v>1023</v>
      </c>
      <c r="I640" s="138"/>
      <c r="L640" s="34"/>
      <c r="M640" s="63"/>
      <c r="N640" s="35"/>
      <c r="O640" s="35"/>
      <c r="P640" s="35"/>
      <c r="Q640" s="35"/>
      <c r="R640" s="35"/>
      <c r="S640" s="35"/>
      <c r="T640" s="64"/>
      <c r="AT640" s="17" t="s">
        <v>131</v>
      </c>
      <c r="AU640" s="17" t="s">
        <v>81</v>
      </c>
    </row>
    <row r="641" spans="2:47" s="1" customFormat="1" ht="108">
      <c r="B641" s="34"/>
      <c r="D641" s="177" t="s">
        <v>212</v>
      </c>
      <c r="F641" s="203" t="s">
        <v>1024</v>
      </c>
      <c r="I641" s="138"/>
      <c r="L641" s="34"/>
      <c r="M641" s="63"/>
      <c r="N641" s="35"/>
      <c r="O641" s="35"/>
      <c r="P641" s="35"/>
      <c r="Q641" s="35"/>
      <c r="R641" s="35"/>
      <c r="S641" s="35"/>
      <c r="T641" s="64"/>
      <c r="AT641" s="17" t="s">
        <v>212</v>
      </c>
      <c r="AU641" s="17" t="s">
        <v>81</v>
      </c>
    </row>
    <row r="642" spans="2:51" s="11" customFormat="1" ht="13.5">
      <c r="B642" s="179"/>
      <c r="D642" s="177" t="s">
        <v>132</v>
      </c>
      <c r="E642" s="180" t="s">
        <v>20</v>
      </c>
      <c r="F642" s="181" t="s">
        <v>1025</v>
      </c>
      <c r="H642" s="182" t="s">
        <v>20</v>
      </c>
      <c r="I642" s="183"/>
      <c r="L642" s="179"/>
      <c r="M642" s="184"/>
      <c r="N642" s="185"/>
      <c r="O642" s="185"/>
      <c r="P642" s="185"/>
      <c r="Q642" s="185"/>
      <c r="R642" s="185"/>
      <c r="S642" s="185"/>
      <c r="T642" s="186"/>
      <c r="AT642" s="182" t="s">
        <v>132</v>
      </c>
      <c r="AU642" s="182" t="s">
        <v>81</v>
      </c>
      <c r="AV642" s="11" t="s">
        <v>22</v>
      </c>
      <c r="AW642" s="11" t="s">
        <v>37</v>
      </c>
      <c r="AX642" s="11" t="s">
        <v>73</v>
      </c>
      <c r="AY642" s="182" t="s">
        <v>122</v>
      </c>
    </row>
    <row r="643" spans="2:51" s="12" customFormat="1" ht="13.5">
      <c r="B643" s="187"/>
      <c r="D643" s="188" t="s">
        <v>132</v>
      </c>
      <c r="E643" s="189" t="s">
        <v>20</v>
      </c>
      <c r="F643" s="190" t="s">
        <v>600</v>
      </c>
      <c r="H643" s="191">
        <v>112</v>
      </c>
      <c r="I643" s="192"/>
      <c r="L643" s="187"/>
      <c r="M643" s="193"/>
      <c r="N643" s="194"/>
      <c r="O643" s="194"/>
      <c r="P643" s="194"/>
      <c r="Q643" s="194"/>
      <c r="R643" s="194"/>
      <c r="S643" s="194"/>
      <c r="T643" s="195"/>
      <c r="AT643" s="196" t="s">
        <v>132</v>
      </c>
      <c r="AU643" s="196" t="s">
        <v>81</v>
      </c>
      <c r="AV643" s="12" t="s">
        <v>81</v>
      </c>
      <c r="AW643" s="12" t="s">
        <v>37</v>
      </c>
      <c r="AX643" s="12" t="s">
        <v>22</v>
      </c>
      <c r="AY643" s="196" t="s">
        <v>122</v>
      </c>
    </row>
    <row r="644" spans="2:65" s="1" customFormat="1" ht="22.5" customHeight="1">
      <c r="B644" s="164"/>
      <c r="C644" s="214" t="s">
        <v>1026</v>
      </c>
      <c r="D644" s="214" t="s">
        <v>349</v>
      </c>
      <c r="E644" s="215" t="s">
        <v>1027</v>
      </c>
      <c r="F644" s="216" t="s">
        <v>1028</v>
      </c>
      <c r="G644" s="217" t="s">
        <v>217</v>
      </c>
      <c r="H644" s="218">
        <v>224</v>
      </c>
      <c r="I644" s="219"/>
      <c r="J644" s="220">
        <f>ROUND(I644*H644,2)</f>
        <v>0</v>
      </c>
      <c r="K644" s="216" t="s">
        <v>209</v>
      </c>
      <c r="L644" s="221"/>
      <c r="M644" s="222" t="s">
        <v>20</v>
      </c>
      <c r="N644" s="223" t="s">
        <v>44</v>
      </c>
      <c r="O644" s="35"/>
      <c r="P644" s="174">
        <f>O644*H644</f>
        <v>0</v>
      </c>
      <c r="Q644" s="174">
        <v>0.084</v>
      </c>
      <c r="R644" s="174">
        <f>Q644*H644</f>
        <v>18.816000000000003</v>
      </c>
      <c r="S644" s="174">
        <v>0</v>
      </c>
      <c r="T644" s="175">
        <f>S644*H644</f>
        <v>0</v>
      </c>
      <c r="AR644" s="17" t="s">
        <v>171</v>
      </c>
      <c r="AT644" s="17" t="s">
        <v>349</v>
      </c>
      <c r="AU644" s="17" t="s">
        <v>81</v>
      </c>
      <c r="AY644" s="17" t="s">
        <v>122</v>
      </c>
      <c r="BE644" s="176">
        <f>IF(N644="základní",J644,0)</f>
        <v>0</v>
      </c>
      <c r="BF644" s="176">
        <f>IF(N644="snížená",J644,0)</f>
        <v>0</v>
      </c>
      <c r="BG644" s="176">
        <f>IF(N644="zákl. přenesená",J644,0)</f>
        <v>0</v>
      </c>
      <c r="BH644" s="176">
        <f>IF(N644="sníž. přenesená",J644,0)</f>
        <v>0</v>
      </c>
      <c r="BI644" s="176">
        <f>IF(N644="nulová",J644,0)</f>
        <v>0</v>
      </c>
      <c r="BJ644" s="17" t="s">
        <v>22</v>
      </c>
      <c r="BK644" s="176">
        <f>ROUND(I644*H644,2)</f>
        <v>0</v>
      </c>
      <c r="BL644" s="17" t="s">
        <v>144</v>
      </c>
      <c r="BM644" s="17" t="s">
        <v>1029</v>
      </c>
    </row>
    <row r="645" spans="2:47" s="1" customFormat="1" ht="13.5">
      <c r="B645" s="34"/>
      <c r="D645" s="177" t="s">
        <v>131</v>
      </c>
      <c r="F645" s="178" t="s">
        <v>1030</v>
      </c>
      <c r="I645" s="138"/>
      <c r="L645" s="34"/>
      <c r="M645" s="63"/>
      <c r="N645" s="35"/>
      <c r="O645" s="35"/>
      <c r="P645" s="35"/>
      <c r="Q645" s="35"/>
      <c r="R645" s="35"/>
      <c r="S645" s="35"/>
      <c r="T645" s="64"/>
      <c r="AT645" s="17" t="s">
        <v>131</v>
      </c>
      <c r="AU645" s="17" t="s">
        <v>81</v>
      </c>
    </row>
    <row r="646" spans="2:51" s="12" customFormat="1" ht="13.5">
      <c r="B646" s="187"/>
      <c r="D646" s="188" t="s">
        <v>132</v>
      </c>
      <c r="F646" s="190" t="s">
        <v>1031</v>
      </c>
      <c r="H646" s="191">
        <v>224</v>
      </c>
      <c r="I646" s="192"/>
      <c r="L646" s="187"/>
      <c r="M646" s="193"/>
      <c r="N646" s="194"/>
      <c r="O646" s="194"/>
      <c r="P646" s="194"/>
      <c r="Q646" s="194"/>
      <c r="R646" s="194"/>
      <c r="S646" s="194"/>
      <c r="T646" s="195"/>
      <c r="AT646" s="196" t="s">
        <v>132</v>
      </c>
      <c r="AU646" s="196" t="s">
        <v>81</v>
      </c>
      <c r="AV646" s="12" t="s">
        <v>81</v>
      </c>
      <c r="AW646" s="12" t="s">
        <v>4</v>
      </c>
      <c r="AX646" s="12" t="s">
        <v>22</v>
      </c>
      <c r="AY646" s="196" t="s">
        <v>122</v>
      </c>
    </row>
    <row r="647" spans="2:65" s="1" customFormat="1" ht="22.5" customHeight="1">
      <c r="B647" s="164"/>
      <c r="C647" s="165" t="s">
        <v>1032</v>
      </c>
      <c r="D647" s="165" t="s">
        <v>125</v>
      </c>
      <c r="E647" s="166" t="s">
        <v>1033</v>
      </c>
      <c r="F647" s="167" t="s">
        <v>1034</v>
      </c>
      <c r="G647" s="168" t="s">
        <v>245</v>
      </c>
      <c r="H647" s="169">
        <v>88.75</v>
      </c>
      <c r="I647" s="170"/>
      <c r="J647" s="171">
        <f>ROUND(I647*H647,2)</f>
        <v>0</v>
      </c>
      <c r="K647" s="167" t="s">
        <v>209</v>
      </c>
      <c r="L647" s="34"/>
      <c r="M647" s="172" t="s">
        <v>20</v>
      </c>
      <c r="N647" s="173" t="s">
        <v>44</v>
      </c>
      <c r="O647" s="35"/>
      <c r="P647" s="174">
        <f>O647*H647</f>
        <v>0</v>
      </c>
      <c r="Q647" s="174">
        <v>0</v>
      </c>
      <c r="R647" s="174">
        <f>Q647*H647</f>
        <v>0</v>
      </c>
      <c r="S647" s="174">
        <v>0.252</v>
      </c>
      <c r="T647" s="175">
        <f>S647*H647</f>
        <v>22.365</v>
      </c>
      <c r="AR647" s="17" t="s">
        <v>144</v>
      </c>
      <c r="AT647" s="17" t="s">
        <v>125</v>
      </c>
      <c r="AU647" s="17" t="s">
        <v>81</v>
      </c>
      <c r="AY647" s="17" t="s">
        <v>122</v>
      </c>
      <c r="BE647" s="176">
        <f>IF(N647="základní",J647,0)</f>
        <v>0</v>
      </c>
      <c r="BF647" s="176">
        <f>IF(N647="snížená",J647,0)</f>
        <v>0</v>
      </c>
      <c r="BG647" s="176">
        <f>IF(N647="zákl. přenesená",J647,0)</f>
        <v>0</v>
      </c>
      <c r="BH647" s="176">
        <f>IF(N647="sníž. přenesená",J647,0)</f>
        <v>0</v>
      </c>
      <c r="BI647" s="176">
        <f>IF(N647="nulová",J647,0)</f>
        <v>0</v>
      </c>
      <c r="BJ647" s="17" t="s">
        <v>22</v>
      </c>
      <c r="BK647" s="176">
        <f>ROUND(I647*H647,2)</f>
        <v>0</v>
      </c>
      <c r="BL647" s="17" t="s">
        <v>144</v>
      </c>
      <c r="BM647" s="17" t="s">
        <v>1035</v>
      </c>
    </row>
    <row r="648" spans="2:47" s="1" customFormat="1" ht="40.5">
      <c r="B648" s="34"/>
      <c r="D648" s="177" t="s">
        <v>131</v>
      </c>
      <c r="F648" s="178" t="s">
        <v>1036</v>
      </c>
      <c r="I648" s="138"/>
      <c r="L648" s="34"/>
      <c r="M648" s="63"/>
      <c r="N648" s="35"/>
      <c r="O648" s="35"/>
      <c r="P648" s="35"/>
      <c r="Q648" s="35"/>
      <c r="R648" s="35"/>
      <c r="S648" s="35"/>
      <c r="T648" s="64"/>
      <c r="AT648" s="17" t="s">
        <v>131</v>
      </c>
      <c r="AU648" s="17" t="s">
        <v>81</v>
      </c>
    </row>
    <row r="649" spans="2:47" s="1" customFormat="1" ht="40.5">
      <c r="B649" s="34"/>
      <c r="D649" s="177" t="s">
        <v>212</v>
      </c>
      <c r="F649" s="203" t="s">
        <v>1037</v>
      </c>
      <c r="I649" s="138"/>
      <c r="L649" s="34"/>
      <c r="M649" s="63"/>
      <c r="N649" s="35"/>
      <c r="O649" s="35"/>
      <c r="P649" s="35"/>
      <c r="Q649" s="35"/>
      <c r="R649" s="35"/>
      <c r="S649" s="35"/>
      <c r="T649" s="64"/>
      <c r="AT649" s="17" t="s">
        <v>212</v>
      </c>
      <c r="AU649" s="17" t="s">
        <v>81</v>
      </c>
    </row>
    <row r="650" spans="2:51" s="11" customFormat="1" ht="13.5">
      <c r="B650" s="179"/>
      <c r="D650" s="177" t="s">
        <v>132</v>
      </c>
      <c r="E650" s="180" t="s">
        <v>20</v>
      </c>
      <c r="F650" s="181" t="s">
        <v>1038</v>
      </c>
      <c r="H650" s="182" t="s">
        <v>20</v>
      </c>
      <c r="I650" s="183"/>
      <c r="L650" s="179"/>
      <c r="M650" s="184"/>
      <c r="N650" s="185"/>
      <c r="O650" s="185"/>
      <c r="P650" s="185"/>
      <c r="Q650" s="185"/>
      <c r="R650" s="185"/>
      <c r="S650" s="185"/>
      <c r="T650" s="186"/>
      <c r="AT650" s="182" t="s">
        <v>132</v>
      </c>
      <c r="AU650" s="182" t="s">
        <v>81</v>
      </c>
      <c r="AV650" s="11" t="s">
        <v>22</v>
      </c>
      <c r="AW650" s="11" t="s">
        <v>37</v>
      </c>
      <c r="AX650" s="11" t="s">
        <v>73</v>
      </c>
      <c r="AY650" s="182" t="s">
        <v>122</v>
      </c>
    </row>
    <row r="651" spans="2:51" s="12" customFormat="1" ht="13.5">
      <c r="B651" s="187"/>
      <c r="D651" s="177" t="s">
        <v>132</v>
      </c>
      <c r="E651" s="196" t="s">
        <v>20</v>
      </c>
      <c r="F651" s="197" t="s">
        <v>1039</v>
      </c>
      <c r="H651" s="198">
        <v>79.75</v>
      </c>
      <c r="I651" s="192"/>
      <c r="L651" s="187"/>
      <c r="M651" s="193"/>
      <c r="N651" s="194"/>
      <c r="O651" s="194"/>
      <c r="P651" s="194"/>
      <c r="Q651" s="194"/>
      <c r="R651" s="194"/>
      <c r="S651" s="194"/>
      <c r="T651" s="195"/>
      <c r="AT651" s="196" t="s">
        <v>132</v>
      </c>
      <c r="AU651" s="196" t="s">
        <v>81</v>
      </c>
      <c r="AV651" s="12" t="s">
        <v>81</v>
      </c>
      <c r="AW651" s="12" t="s">
        <v>37</v>
      </c>
      <c r="AX651" s="12" t="s">
        <v>73</v>
      </c>
      <c r="AY651" s="196" t="s">
        <v>122</v>
      </c>
    </row>
    <row r="652" spans="2:51" s="11" customFormat="1" ht="13.5">
      <c r="B652" s="179"/>
      <c r="D652" s="177" t="s">
        <v>132</v>
      </c>
      <c r="E652" s="180" t="s">
        <v>20</v>
      </c>
      <c r="F652" s="181" t="s">
        <v>744</v>
      </c>
      <c r="H652" s="182" t="s">
        <v>20</v>
      </c>
      <c r="I652" s="183"/>
      <c r="L652" s="179"/>
      <c r="M652" s="184"/>
      <c r="N652" s="185"/>
      <c r="O652" s="185"/>
      <c r="P652" s="185"/>
      <c r="Q652" s="185"/>
      <c r="R652" s="185"/>
      <c r="S652" s="185"/>
      <c r="T652" s="186"/>
      <c r="AT652" s="182" t="s">
        <v>132</v>
      </c>
      <c r="AU652" s="182" t="s">
        <v>81</v>
      </c>
      <c r="AV652" s="11" t="s">
        <v>22</v>
      </c>
      <c r="AW652" s="11" t="s">
        <v>37</v>
      </c>
      <c r="AX652" s="11" t="s">
        <v>73</v>
      </c>
      <c r="AY652" s="182" t="s">
        <v>122</v>
      </c>
    </row>
    <row r="653" spans="2:51" s="12" customFormat="1" ht="13.5">
      <c r="B653" s="187"/>
      <c r="D653" s="177" t="s">
        <v>132</v>
      </c>
      <c r="E653" s="196" t="s">
        <v>20</v>
      </c>
      <c r="F653" s="197" t="s">
        <v>745</v>
      </c>
      <c r="H653" s="198">
        <v>9</v>
      </c>
      <c r="I653" s="192"/>
      <c r="L653" s="187"/>
      <c r="M653" s="193"/>
      <c r="N653" s="194"/>
      <c r="O653" s="194"/>
      <c r="P653" s="194"/>
      <c r="Q653" s="194"/>
      <c r="R653" s="194"/>
      <c r="S653" s="194"/>
      <c r="T653" s="195"/>
      <c r="AT653" s="196" t="s">
        <v>132</v>
      </c>
      <c r="AU653" s="196" t="s">
        <v>81</v>
      </c>
      <c r="AV653" s="12" t="s">
        <v>81</v>
      </c>
      <c r="AW653" s="12" t="s">
        <v>37</v>
      </c>
      <c r="AX653" s="12" t="s">
        <v>73</v>
      </c>
      <c r="AY653" s="196" t="s">
        <v>122</v>
      </c>
    </row>
    <row r="654" spans="2:51" s="13" customFormat="1" ht="13.5">
      <c r="B654" s="205"/>
      <c r="D654" s="188" t="s">
        <v>132</v>
      </c>
      <c r="E654" s="206" t="s">
        <v>20</v>
      </c>
      <c r="F654" s="207" t="s">
        <v>275</v>
      </c>
      <c r="H654" s="208">
        <v>88.75</v>
      </c>
      <c r="I654" s="209"/>
      <c r="L654" s="205"/>
      <c r="M654" s="210"/>
      <c r="N654" s="211"/>
      <c r="O654" s="211"/>
      <c r="P654" s="211"/>
      <c r="Q654" s="211"/>
      <c r="R654" s="211"/>
      <c r="S654" s="211"/>
      <c r="T654" s="212"/>
      <c r="AT654" s="213" t="s">
        <v>132</v>
      </c>
      <c r="AU654" s="213" t="s">
        <v>81</v>
      </c>
      <c r="AV654" s="13" t="s">
        <v>144</v>
      </c>
      <c r="AW654" s="13" t="s">
        <v>37</v>
      </c>
      <c r="AX654" s="13" t="s">
        <v>22</v>
      </c>
      <c r="AY654" s="213" t="s">
        <v>122</v>
      </c>
    </row>
    <row r="655" spans="2:65" s="1" customFormat="1" ht="22.5" customHeight="1">
      <c r="B655" s="164"/>
      <c r="C655" s="165" t="s">
        <v>1040</v>
      </c>
      <c r="D655" s="165" t="s">
        <v>125</v>
      </c>
      <c r="E655" s="166" t="s">
        <v>1041</v>
      </c>
      <c r="F655" s="167" t="s">
        <v>1042</v>
      </c>
      <c r="G655" s="168" t="s">
        <v>352</v>
      </c>
      <c r="H655" s="169">
        <v>8</v>
      </c>
      <c r="I655" s="170"/>
      <c r="J655" s="171">
        <f>ROUND(I655*H655,2)</f>
        <v>0</v>
      </c>
      <c r="K655" s="167" t="s">
        <v>209</v>
      </c>
      <c r="L655" s="34"/>
      <c r="M655" s="172" t="s">
        <v>20</v>
      </c>
      <c r="N655" s="173" t="s">
        <v>44</v>
      </c>
      <c r="O655" s="35"/>
      <c r="P655" s="174">
        <f>O655*H655</f>
        <v>0</v>
      </c>
      <c r="Q655" s="174">
        <v>9E-05</v>
      </c>
      <c r="R655" s="174">
        <f>Q655*H655</f>
        <v>0.00072</v>
      </c>
      <c r="S655" s="174">
        <v>0.042</v>
      </c>
      <c r="T655" s="175">
        <f>S655*H655</f>
        <v>0.336</v>
      </c>
      <c r="AR655" s="17" t="s">
        <v>144</v>
      </c>
      <c r="AT655" s="17" t="s">
        <v>125</v>
      </c>
      <c r="AU655" s="17" t="s">
        <v>81</v>
      </c>
      <c r="AY655" s="17" t="s">
        <v>122</v>
      </c>
      <c r="BE655" s="176">
        <f>IF(N655="základní",J655,0)</f>
        <v>0</v>
      </c>
      <c r="BF655" s="176">
        <f>IF(N655="snížená",J655,0)</f>
        <v>0</v>
      </c>
      <c r="BG655" s="176">
        <f>IF(N655="zákl. přenesená",J655,0)</f>
        <v>0</v>
      </c>
      <c r="BH655" s="176">
        <f>IF(N655="sníž. přenesená",J655,0)</f>
        <v>0</v>
      </c>
      <c r="BI655" s="176">
        <f>IF(N655="nulová",J655,0)</f>
        <v>0</v>
      </c>
      <c r="BJ655" s="17" t="s">
        <v>22</v>
      </c>
      <c r="BK655" s="176">
        <f>ROUND(I655*H655,2)</f>
        <v>0</v>
      </c>
      <c r="BL655" s="17" t="s">
        <v>144</v>
      </c>
      <c r="BM655" s="17" t="s">
        <v>1043</v>
      </c>
    </row>
    <row r="656" spans="2:47" s="1" customFormat="1" ht="40.5">
      <c r="B656" s="34"/>
      <c r="D656" s="177" t="s">
        <v>131</v>
      </c>
      <c r="F656" s="178" t="s">
        <v>1044</v>
      </c>
      <c r="I656" s="138"/>
      <c r="L656" s="34"/>
      <c r="M656" s="63"/>
      <c r="N656" s="35"/>
      <c r="O656" s="35"/>
      <c r="P656" s="35"/>
      <c r="Q656" s="35"/>
      <c r="R656" s="35"/>
      <c r="S656" s="35"/>
      <c r="T656" s="64"/>
      <c r="AT656" s="17" t="s">
        <v>131</v>
      </c>
      <c r="AU656" s="17" t="s">
        <v>81</v>
      </c>
    </row>
    <row r="657" spans="2:47" s="1" customFormat="1" ht="108">
      <c r="B657" s="34"/>
      <c r="D657" s="188" t="s">
        <v>212</v>
      </c>
      <c r="F657" s="204" t="s">
        <v>1045</v>
      </c>
      <c r="I657" s="138"/>
      <c r="L657" s="34"/>
      <c r="M657" s="63"/>
      <c r="N657" s="35"/>
      <c r="O657" s="35"/>
      <c r="P657" s="35"/>
      <c r="Q657" s="35"/>
      <c r="R657" s="35"/>
      <c r="S657" s="35"/>
      <c r="T657" s="64"/>
      <c r="AT657" s="17" t="s">
        <v>212</v>
      </c>
      <c r="AU657" s="17" t="s">
        <v>81</v>
      </c>
    </row>
    <row r="658" spans="2:65" s="1" customFormat="1" ht="31.5" customHeight="1">
      <c r="B658" s="164"/>
      <c r="C658" s="165" t="s">
        <v>1046</v>
      </c>
      <c r="D658" s="165" t="s">
        <v>125</v>
      </c>
      <c r="E658" s="166" t="s">
        <v>1047</v>
      </c>
      <c r="F658" s="167" t="s">
        <v>1048</v>
      </c>
      <c r="G658" s="168" t="s">
        <v>217</v>
      </c>
      <c r="H658" s="169">
        <v>16</v>
      </c>
      <c r="I658" s="170"/>
      <c r="J658" s="171">
        <f>ROUND(I658*H658,2)</f>
        <v>0</v>
      </c>
      <c r="K658" s="167" t="s">
        <v>209</v>
      </c>
      <c r="L658" s="34"/>
      <c r="M658" s="172" t="s">
        <v>20</v>
      </c>
      <c r="N658" s="173" t="s">
        <v>44</v>
      </c>
      <c r="O658" s="35"/>
      <c r="P658" s="174">
        <f>O658*H658</f>
        <v>0</v>
      </c>
      <c r="Q658" s="174">
        <v>1E-05</v>
      </c>
      <c r="R658" s="174">
        <f>Q658*H658</f>
        <v>0.00016</v>
      </c>
      <c r="S658" s="174">
        <v>0</v>
      </c>
      <c r="T658" s="175">
        <f>S658*H658</f>
        <v>0</v>
      </c>
      <c r="AR658" s="17" t="s">
        <v>144</v>
      </c>
      <c r="AT658" s="17" t="s">
        <v>125</v>
      </c>
      <c r="AU658" s="17" t="s">
        <v>81</v>
      </c>
      <c r="AY658" s="17" t="s">
        <v>122</v>
      </c>
      <c r="BE658" s="176">
        <f>IF(N658="základní",J658,0)</f>
        <v>0</v>
      </c>
      <c r="BF658" s="176">
        <f>IF(N658="snížená",J658,0)</f>
        <v>0</v>
      </c>
      <c r="BG658" s="176">
        <f>IF(N658="zákl. přenesená",J658,0)</f>
        <v>0</v>
      </c>
      <c r="BH658" s="176">
        <f>IF(N658="sníž. přenesená",J658,0)</f>
        <v>0</v>
      </c>
      <c r="BI658" s="176">
        <f>IF(N658="nulová",J658,0)</f>
        <v>0</v>
      </c>
      <c r="BJ658" s="17" t="s">
        <v>22</v>
      </c>
      <c r="BK658" s="176">
        <f>ROUND(I658*H658,2)</f>
        <v>0</v>
      </c>
      <c r="BL658" s="17" t="s">
        <v>144</v>
      </c>
      <c r="BM658" s="17" t="s">
        <v>1049</v>
      </c>
    </row>
    <row r="659" spans="2:47" s="1" customFormat="1" ht="13.5">
      <c r="B659" s="34"/>
      <c r="D659" s="177" t="s">
        <v>131</v>
      </c>
      <c r="F659" s="178" t="s">
        <v>1050</v>
      </c>
      <c r="I659" s="138"/>
      <c r="L659" s="34"/>
      <c r="M659" s="63"/>
      <c r="N659" s="35"/>
      <c r="O659" s="35"/>
      <c r="P659" s="35"/>
      <c r="Q659" s="35"/>
      <c r="R659" s="35"/>
      <c r="S659" s="35"/>
      <c r="T659" s="64"/>
      <c r="AT659" s="17" t="s">
        <v>131</v>
      </c>
      <c r="AU659" s="17" t="s">
        <v>81</v>
      </c>
    </row>
    <row r="660" spans="2:47" s="1" customFormat="1" ht="67.5">
      <c r="B660" s="34"/>
      <c r="D660" s="177" t="s">
        <v>212</v>
      </c>
      <c r="F660" s="203" t="s">
        <v>1051</v>
      </c>
      <c r="I660" s="138"/>
      <c r="L660" s="34"/>
      <c r="M660" s="63"/>
      <c r="N660" s="35"/>
      <c r="O660" s="35"/>
      <c r="P660" s="35"/>
      <c r="Q660" s="35"/>
      <c r="R660" s="35"/>
      <c r="S660" s="35"/>
      <c r="T660" s="64"/>
      <c r="AT660" s="17" t="s">
        <v>212</v>
      </c>
      <c r="AU660" s="17" t="s">
        <v>81</v>
      </c>
    </row>
    <row r="661" spans="2:51" s="11" customFormat="1" ht="13.5">
      <c r="B661" s="179"/>
      <c r="D661" s="177" t="s">
        <v>132</v>
      </c>
      <c r="E661" s="180" t="s">
        <v>20</v>
      </c>
      <c r="F661" s="181" t="s">
        <v>1052</v>
      </c>
      <c r="H661" s="182" t="s">
        <v>20</v>
      </c>
      <c r="I661" s="183"/>
      <c r="L661" s="179"/>
      <c r="M661" s="184"/>
      <c r="N661" s="185"/>
      <c r="O661" s="185"/>
      <c r="P661" s="185"/>
      <c r="Q661" s="185"/>
      <c r="R661" s="185"/>
      <c r="S661" s="185"/>
      <c r="T661" s="186"/>
      <c r="AT661" s="182" t="s">
        <v>132</v>
      </c>
      <c r="AU661" s="182" t="s">
        <v>81</v>
      </c>
      <c r="AV661" s="11" t="s">
        <v>22</v>
      </c>
      <c r="AW661" s="11" t="s">
        <v>37</v>
      </c>
      <c r="AX661" s="11" t="s">
        <v>73</v>
      </c>
      <c r="AY661" s="182" t="s">
        <v>122</v>
      </c>
    </row>
    <row r="662" spans="2:51" s="12" customFormat="1" ht="13.5">
      <c r="B662" s="187"/>
      <c r="D662" s="188" t="s">
        <v>132</v>
      </c>
      <c r="E662" s="189" t="s">
        <v>20</v>
      </c>
      <c r="F662" s="190" t="s">
        <v>1053</v>
      </c>
      <c r="H662" s="191">
        <v>16</v>
      </c>
      <c r="I662" s="192"/>
      <c r="L662" s="187"/>
      <c r="M662" s="193"/>
      <c r="N662" s="194"/>
      <c r="O662" s="194"/>
      <c r="P662" s="194"/>
      <c r="Q662" s="194"/>
      <c r="R662" s="194"/>
      <c r="S662" s="194"/>
      <c r="T662" s="195"/>
      <c r="AT662" s="196" t="s">
        <v>132</v>
      </c>
      <c r="AU662" s="196" t="s">
        <v>81</v>
      </c>
      <c r="AV662" s="12" t="s">
        <v>81</v>
      </c>
      <c r="AW662" s="12" t="s">
        <v>37</v>
      </c>
      <c r="AX662" s="12" t="s">
        <v>22</v>
      </c>
      <c r="AY662" s="196" t="s">
        <v>122</v>
      </c>
    </row>
    <row r="663" spans="2:65" s="1" customFormat="1" ht="22.5" customHeight="1">
      <c r="B663" s="164"/>
      <c r="C663" s="165" t="s">
        <v>1054</v>
      </c>
      <c r="D663" s="165" t="s">
        <v>125</v>
      </c>
      <c r="E663" s="166" t="s">
        <v>1055</v>
      </c>
      <c r="F663" s="167" t="s">
        <v>1056</v>
      </c>
      <c r="G663" s="168" t="s">
        <v>217</v>
      </c>
      <c r="H663" s="169">
        <v>16</v>
      </c>
      <c r="I663" s="170"/>
      <c r="J663" s="171">
        <f>ROUND(I663*H663,2)</f>
        <v>0</v>
      </c>
      <c r="K663" s="167" t="s">
        <v>209</v>
      </c>
      <c r="L663" s="34"/>
      <c r="M663" s="172" t="s">
        <v>20</v>
      </c>
      <c r="N663" s="173" t="s">
        <v>44</v>
      </c>
      <c r="O663" s="35"/>
      <c r="P663" s="174">
        <f>O663*H663</f>
        <v>0</v>
      </c>
      <c r="Q663" s="174">
        <v>0.0002</v>
      </c>
      <c r="R663" s="174">
        <f>Q663*H663</f>
        <v>0.0032</v>
      </c>
      <c r="S663" s="174">
        <v>0</v>
      </c>
      <c r="T663" s="175">
        <f>S663*H663</f>
        <v>0</v>
      </c>
      <c r="AR663" s="17" t="s">
        <v>144</v>
      </c>
      <c r="AT663" s="17" t="s">
        <v>125</v>
      </c>
      <c r="AU663" s="17" t="s">
        <v>81</v>
      </c>
      <c r="AY663" s="17" t="s">
        <v>122</v>
      </c>
      <c r="BE663" s="176">
        <f>IF(N663="základní",J663,0)</f>
        <v>0</v>
      </c>
      <c r="BF663" s="176">
        <f>IF(N663="snížená",J663,0)</f>
        <v>0</v>
      </c>
      <c r="BG663" s="176">
        <f>IF(N663="zákl. přenesená",J663,0)</f>
        <v>0</v>
      </c>
      <c r="BH663" s="176">
        <f>IF(N663="sníž. přenesená",J663,0)</f>
        <v>0</v>
      </c>
      <c r="BI663" s="176">
        <f>IF(N663="nulová",J663,0)</f>
        <v>0</v>
      </c>
      <c r="BJ663" s="17" t="s">
        <v>22</v>
      </c>
      <c r="BK663" s="176">
        <f>ROUND(I663*H663,2)</f>
        <v>0</v>
      </c>
      <c r="BL663" s="17" t="s">
        <v>144</v>
      </c>
      <c r="BM663" s="17" t="s">
        <v>1057</v>
      </c>
    </row>
    <row r="664" spans="2:47" s="1" customFormat="1" ht="27">
      <c r="B664" s="34"/>
      <c r="D664" s="177" t="s">
        <v>131</v>
      </c>
      <c r="F664" s="178" t="s">
        <v>1058</v>
      </c>
      <c r="I664" s="138"/>
      <c r="L664" s="34"/>
      <c r="M664" s="63"/>
      <c r="N664" s="35"/>
      <c r="O664" s="35"/>
      <c r="P664" s="35"/>
      <c r="Q664" s="35"/>
      <c r="R664" s="35"/>
      <c r="S664" s="35"/>
      <c r="T664" s="64"/>
      <c r="AT664" s="17" t="s">
        <v>131</v>
      </c>
      <c r="AU664" s="17" t="s">
        <v>81</v>
      </c>
    </row>
    <row r="665" spans="2:47" s="1" customFormat="1" ht="94.5">
      <c r="B665" s="34"/>
      <c r="D665" s="188" t="s">
        <v>212</v>
      </c>
      <c r="F665" s="204" t="s">
        <v>1059</v>
      </c>
      <c r="I665" s="138"/>
      <c r="L665" s="34"/>
      <c r="M665" s="63"/>
      <c r="N665" s="35"/>
      <c r="O665" s="35"/>
      <c r="P665" s="35"/>
      <c r="Q665" s="35"/>
      <c r="R665" s="35"/>
      <c r="S665" s="35"/>
      <c r="T665" s="64"/>
      <c r="AT665" s="17" t="s">
        <v>212</v>
      </c>
      <c r="AU665" s="17" t="s">
        <v>81</v>
      </c>
    </row>
    <row r="666" spans="2:65" s="1" customFormat="1" ht="22.5" customHeight="1">
      <c r="B666" s="164"/>
      <c r="C666" s="165" t="s">
        <v>1060</v>
      </c>
      <c r="D666" s="165" t="s">
        <v>125</v>
      </c>
      <c r="E666" s="166" t="s">
        <v>1061</v>
      </c>
      <c r="F666" s="167" t="s">
        <v>1062</v>
      </c>
      <c r="G666" s="168" t="s">
        <v>245</v>
      </c>
      <c r="H666" s="169">
        <v>0.563</v>
      </c>
      <c r="I666" s="170"/>
      <c r="J666" s="171">
        <f>ROUND(I666*H666,2)</f>
        <v>0</v>
      </c>
      <c r="K666" s="167" t="s">
        <v>209</v>
      </c>
      <c r="L666" s="34"/>
      <c r="M666" s="172" t="s">
        <v>20</v>
      </c>
      <c r="N666" s="173" t="s">
        <v>44</v>
      </c>
      <c r="O666" s="35"/>
      <c r="P666" s="174">
        <f>O666*H666</f>
        <v>0</v>
      </c>
      <c r="Q666" s="174">
        <v>0</v>
      </c>
      <c r="R666" s="174">
        <f>Q666*H666</f>
        <v>0</v>
      </c>
      <c r="S666" s="174">
        <v>0.11</v>
      </c>
      <c r="T666" s="175">
        <f>S666*H666</f>
        <v>0.06192999999999999</v>
      </c>
      <c r="AR666" s="17" t="s">
        <v>144</v>
      </c>
      <c r="AT666" s="17" t="s">
        <v>125</v>
      </c>
      <c r="AU666" s="17" t="s">
        <v>81</v>
      </c>
      <c r="AY666" s="17" t="s">
        <v>122</v>
      </c>
      <c r="BE666" s="176">
        <f>IF(N666="základní",J666,0)</f>
        <v>0</v>
      </c>
      <c r="BF666" s="176">
        <f>IF(N666="snížená",J666,0)</f>
        <v>0</v>
      </c>
      <c r="BG666" s="176">
        <f>IF(N666="zákl. přenesená",J666,0)</f>
        <v>0</v>
      </c>
      <c r="BH666" s="176">
        <f>IF(N666="sníž. přenesená",J666,0)</f>
        <v>0</v>
      </c>
      <c r="BI666" s="176">
        <f>IF(N666="nulová",J666,0)</f>
        <v>0</v>
      </c>
      <c r="BJ666" s="17" t="s">
        <v>22</v>
      </c>
      <c r="BK666" s="176">
        <f>ROUND(I666*H666,2)</f>
        <v>0</v>
      </c>
      <c r="BL666" s="17" t="s">
        <v>144</v>
      </c>
      <c r="BM666" s="17" t="s">
        <v>1063</v>
      </c>
    </row>
    <row r="667" spans="2:47" s="1" customFormat="1" ht="13.5">
      <c r="B667" s="34"/>
      <c r="D667" s="177" t="s">
        <v>131</v>
      </c>
      <c r="F667" s="178" t="s">
        <v>1064</v>
      </c>
      <c r="I667" s="138"/>
      <c r="L667" s="34"/>
      <c r="M667" s="63"/>
      <c r="N667" s="35"/>
      <c r="O667" s="35"/>
      <c r="P667" s="35"/>
      <c r="Q667" s="35"/>
      <c r="R667" s="35"/>
      <c r="S667" s="35"/>
      <c r="T667" s="64"/>
      <c r="AT667" s="17" t="s">
        <v>131</v>
      </c>
      <c r="AU667" s="17" t="s">
        <v>81</v>
      </c>
    </row>
    <row r="668" spans="2:47" s="1" customFormat="1" ht="40.5">
      <c r="B668" s="34"/>
      <c r="D668" s="177" t="s">
        <v>212</v>
      </c>
      <c r="F668" s="203" t="s">
        <v>1065</v>
      </c>
      <c r="I668" s="138"/>
      <c r="L668" s="34"/>
      <c r="M668" s="63"/>
      <c r="N668" s="35"/>
      <c r="O668" s="35"/>
      <c r="P668" s="35"/>
      <c r="Q668" s="35"/>
      <c r="R668" s="35"/>
      <c r="S668" s="35"/>
      <c r="T668" s="64"/>
      <c r="AT668" s="17" t="s">
        <v>212</v>
      </c>
      <c r="AU668" s="17" t="s">
        <v>81</v>
      </c>
    </row>
    <row r="669" spans="2:51" s="11" customFormat="1" ht="13.5">
      <c r="B669" s="179"/>
      <c r="D669" s="177" t="s">
        <v>132</v>
      </c>
      <c r="E669" s="180" t="s">
        <v>20</v>
      </c>
      <c r="F669" s="181" t="s">
        <v>306</v>
      </c>
      <c r="H669" s="182" t="s">
        <v>20</v>
      </c>
      <c r="I669" s="183"/>
      <c r="L669" s="179"/>
      <c r="M669" s="184"/>
      <c r="N669" s="185"/>
      <c r="O669" s="185"/>
      <c r="P669" s="185"/>
      <c r="Q669" s="185"/>
      <c r="R669" s="185"/>
      <c r="S669" s="185"/>
      <c r="T669" s="186"/>
      <c r="AT669" s="182" t="s">
        <v>132</v>
      </c>
      <c r="AU669" s="182" t="s">
        <v>81</v>
      </c>
      <c r="AV669" s="11" t="s">
        <v>22</v>
      </c>
      <c r="AW669" s="11" t="s">
        <v>37</v>
      </c>
      <c r="AX669" s="11" t="s">
        <v>73</v>
      </c>
      <c r="AY669" s="182" t="s">
        <v>122</v>
      </c>
    </row>
    <row r="670" spans="2:51" s="11" customFormat="1" ht="13.5">
      <c r="B670" s="179"/>
      <c r="D670" s="177" t="s">
        <v>132</v>
      </c>
      <c r="E670" s="180" t="s">
        <v>20</v>
      </c>
      <c r="F670" s="181" t="s">
        <v>1066</v>
      </c>
      <c r="H670" s="182" t="s">
        <v>20</v>
      </c>
      <c r="I670" s="183"/>
      <c r="L670" s="179"/>
      <c r="M670" s="184"/>
      <c r="N670" s="185"/>
      <c r="O670" s="185"/>
      <c r="P670" s="185"/>
      <c r="Q670" s="185"/>
      <c r="R670" s="185"/>
      <c r="S670" s="185"/>
      <c r="T670" s="186"/>
      <c r="AT670" s="182" t="s">
        <v>132</v>
      </c>
      <c r="AU670" s="182" t="s">
        <v>81</v>
      </c>
      <c r="AV670" s="11" t="s">
        <v>22</v>
      </c>
      <c r="AW670" s="11" t="s">
        <v>37</v>
      </c>
      <c r="AX670" s="11" t="s">
        <v>73</v>
      </c>
      <c r="AY670" s="182" t="s">
        <v>122</v>
      </c>
    </row>
    <row r="671" spans="2:51" s="12" customFormat="1" ht="13.5">
      <c r="B671" s="187"/>
      <c r="D671" s="188" t="s">
        <v>132</v>
      </c>
      <c r="E671" s="189" t="s">
        <v>20</v>
      </c>
      <c r="F671" s="190" t="s">
        <v>1067</v>
      </c>
      <c r="H671" s="191">
        <v>0.563</v>
      </c>
      <c r="I671" s="192"/>
      <c r="L671" s="187"/>
      <c r="M671" s="193"/>
      <c r="N671" s="194"/>
      <c r="O671" s="194"/>
      <c r="P671" s="194"/>
      <c r="Q671" s="194"/>
      <c r="R671" s="194"/>
      <c r="S671" s="194"/>
      <c r="T671" s="195"/>
      <c r="AT671" s="196" t="s">
        <v>132</v>
      </c>
      <c r="AU671" s="196" t="s">
        <v>81</v>
      </c>
      <c r="AV671" s="12" t="s">
        <v>81</v>
      </c>
      <c r="AW671" s="12" t="s">
        <v>37</v>
      </c>
      <c r="AX671" s="12" t="s">
        <v>22</v>
      </c>
      <c r="AY671" s="196" t="s">
        <v>122</v>
      </c>
    </row>
    <row r="672" spans="2:65" s="1" customFormat="1" ht="22.5" customHeight="1">
      <c r="B672" s="164"/>
      <c r="C672" s="165" t="s">
        <v>1068</v>
      </c>
      <c r="D672" s="165" t="s">
        <v>125</v>
      </c>
      <c r="E672" s="166" t="s">
        <v>1069</v>
      </c>
      <c r="F672" s="167" t="s">
        <v>1070</v>
      </c>
      <c r="G672" s="168" t="s">
        <v>245</v>
      </c>
      <c r="H672" s="169">
        <v>0.48</v>
      </c>
      <c r="I672" s="170"/>
      <c r="J672" s="171">
        <f>ROUND(I672*H672,2)</f>
        <v>0</v>
      </c>
      <c r="K672" s="167" t="s">
        <v>209</v>
      </c>
      <c r="L672" s="34"/>
      <c r="M672" s="172" t="s">
        <v>20</v>
      </c>
      <c r="N672" s="173" t="s">
        <v>44</v>
      </c>
      <c r="O672" s="35"/>
      <c r="P672" s="174">
        <f>O672*H672</f>
        <v>0</v>
      </c>
      <c r="Q672" s="174">
        <v>0</v>
      </c>
      <c r="R672" s="174">
        <f>Q672*H672</f>
        <v>0</v>
      </c>
      <c r="S672" s="174">
        <v>0.11</v>
      </c>
      <c r="T672" s="175">
        <f>S672*H672</f>
        <v>0.0528</v>
      </c>
      <c r="AR672" s="17" t="s">
        <v>144</v>
      </c>
      <c r="AT672" s="17" t="s">
        <v>125</v>
      </c>
      <c r="AU672" s="17" t="s">
        <v>81</v>
      </c>
      <c r="AY672" s="17" t="s">
        <v>122</v>
      </c>
      <c r="BE672" s="176">
        <f>IF(N672="základní",J672,0)</f>
        <v>0</v>
      </c>
      <c r="BF672" s="176">
        <f>IF(N672="snížená",J672,0)</f>
        <v>0</v>
      </c>
      <c r="BG672" s="176">
        <f>IF(N672="zákl. přenesená",J672,0)</f>
        <v>0</v>
      </c>
      <c r="BH672" s="176">
        <f>IF(N672="sníž. přenesená",J672,0)</f>
        <v>0</v>
      </c>
      <c r="BI672" s="176">
        <f>IF(N672="nulová",J672,0)</f>
        <v>0</v>
      </c>
      <c r="BJ672" s="17" t="s">
        <v>22</v>
      </c>
      <c r="BK672" s="176">
        <f>ROUND(I672*H672,2)</f>
        <v>0</v>
      </c>
      <c r="BL672" s="17" t="s">
        <v>144</v>
      </c>
      <c r="BM672" s="17" t="s">
        <v>1071</v>
      </c>
    </row>
    <row r="673" spans="2:47" s="1" customFormat="1" ht="13.5">
      <c r="B673" s="34"/>
      <c r="D673" s="177" t="s">
        <v>131</v>
      </c>
      <c r="F673" s="178" t="s">
        <v>1072</v>
      </c>
      <c r="I673" s="138"/>
      <c r="L673" s="34"/>
      <c r="M673" s="63"/>
      <c r="N673" s="35"/>
      <c r="O673" s="35"/>
      <c r="P673" s="35"/>
      <c r="Q673" s="35"/>
      <c r="R673" s="35"/>
      <c r="S673" s="35"/>
      <c r="T673" s="64"/>
      <c r="AT673" s="17" t="s">
        <v>131</v>
      </c>
      <c r="AU673" s="17" t="s">
        <v>81</v>
      </c>
    </row>
    <row r="674" spans="2:47" s="1" customFormat="1" ht="40.5">
      <c r="B674" s="34"/>
      <c r="D674" s="177" t="s">
        <v>212</v>
      </c>
      <c r="F674" s="203" t="s">
        <v>1065</v>
      </c>
      <c r="I674" s="138"/>
      <c r="L674" s="34"/>
      <c r="M674" s="63"/>
      <c r="N674" s="35"/>
      <c r="O674" s="35"/>
      <c r="P674" s="35"/>
      <c r="Q674" s="35"/>
      <c r="R674" s="35"/>
      <c r="S674" s="35"/>
      <c r="T674" s="64"/>
      <c r="AT674" s="17" t="s">
        <v>212</v>
      </c>
      <c r="AU674" s="17" t="s">
        <v>81</v>
      </c>
    </row>
    <row r="675" spans="2:51" s="11" customFormat="1" ht="13.5">
      <c r="B675" s="179"/>
      <c r="D675" s="177" t="s">
        <v>132</v>
      </c>
      <c r="E675" s="180" t="s">
        <v>20</v>
      </c>
      <c r="F675" s="181" t="s">
        <v>306</v>
      </c>
      <c r="H675" s="182" t="s">
        <v>20</v>
      </c>
      <c r="I675" s="183"/>
      <c r="L675" s="179"/>
      <c r="M675" s="184"/>
      <c r="N675" s="185"/>
      <c r="O675" s="185"/>
      <c r="P675" s="185"/>
      <c r="Q675" s="185"/>
      <c r="R675" s="185"/>
      <c r="S675" s="185"/>
      <c r="T675" s="186"/>
      <c r="AT675" s="182" t="s">
        <v>132</v>
      </c>
      <c r="AU675" s="182" t="s">
        <v>81</v>
      </c>
      <c r="AV675" s="11" t="s">
        <v>22</v>
      </c>
      <c r="AW675" s="11" t="s">
        <v>37</v>
      </c>
      <c r="AX675" s="11" t="s">
        <v>73</v>
      </c>
      <c r="AY675" s="182" t="s">
        <v>122</v>
      </c>
    </row>
    <row r="676" spans="2:51" s="11" customFormat="1" ht="13.5">
      <c r="B676" s="179"/>
      <c r="D676" s="177" t="s">
        <v>132</v>
      </c>
      <c r="E676" s="180" t="s">
        <v>20</v>
      </c>
      <c r="F676" s="181" t="s">
        <v>1073</v>
      </c>
      <c r="H676" s="182" t="s">
        <v>20</v>
      </c>
      <c r="I676" s="183"/>
      <c r="L676" s="179"/>
      <c r="M676" s="184"/>
      <c r="N676" s="185"/>
      <c r="O676" s="185"/>
      <c r="P676" s="185"/>
      <c r="Q676" s="185"/>
      <c r="R676" s="185"/>
      <c r="S676" s="185"/>
      <c r="T676" s="186"/>
      <c r="AT676" s="182" t="s">
        <v>132</v>
      </c>
      <c r="AU676" s="182" t="s">
        <v>81</v>
      </c>
      <c r="AV676" s="11" t="s">
        <v>22</v>
      </c>
      <c r="AW676" s="11" t="s">
        <v>37</v>
      </c>
      <c r="AX676" s="11" t="s">
        <v>73</v>
      </c>
      <c r="AY676" s="182" t="s">
        <v>122</v>
      </c>
    </row>
    <row r="677" spans="2:51" s="12" customFormat="1" ht="13.5">
      <c r="B677" s="187"/>
      <c r="D677" s="188" t="s">
        <v>132</v>
      </c>
      <c r="E677" s="189" t="s">
        <v>20</v>
      </c>
      <c r="F677" s="190" t="s">
        <v>1074</v>
      </c>
      <c r="H677" s="191">
        <v>0.48</v>
      </c>
      <c r="I677" s="192"/>
      <c r="L677" s="187"/>
      <c r="M677" s="193"/>
      <c r="N677" s="194"/>
      <c r="O677" s="194"/>
      <c r="P677" s="194"/>
      <c r="Q677" s="194"/>
      <c r="R677" s="194"/>
      <c r="S677" s="194"/>
      <c r="T677" s="195"/>
      <c r="AT677" s="196" t="s">
        <v>132</v>
      </c>
      <c r="AU677" s="196" t="s">
        <v>81</v>
      </c>
      <c r="AV677" s="12" t="s">
        <v>81</v>
      </c>
      <c r="AW677" s="12" t="s">
        <v>37</v>
      </c>
      <c r="AX677" s="12" t="s">
        <v>22</v>
      </c>
      <c r="AY677" s="196" t="s">
        <v>122</v>
      </c>
    </row>
    <row r="678" spans="2:65" s="1" customFormat="1" ht="22.5" customHeight="1">
      <c r="B678" s="164"/>
      <c r="C678" s="165" t="s">
        <v>1075</v>
      </c>
      <c r="D678" s="165" t="s">
        <v>125</v>
      </c>
      <c r="E678" s="166" t="s">
        <v>1076</v>
      </c>
      <c r="F678" s="167" t="s">
        <v>1077</v>
      </c>
      <c r="G678" s="168" t="s">
        <v>245</v>
      </c>
      <c r="H678" s="169">
        <v>1.043</v>
      </c>
      <c r="I678" s="170"/>
      <c r="J678" s="171">
        <f>ROUND(I678*H678,2)</f>
        <v>0</v>
      </c>
      <c r="K678" s="167" t="s">
        <v>209</v>
      </c>
      <c r="L678" s="34"/>
      <c r="M678" s="172" t="s">
        <v>20</v>
      </c>
      <c r="N678" s="173" t="s">
        <v>44</v>
      </c>
      <c r="O678" s="35"/>
      <c r="P678" s="174">
        <f>O678*H678</f>
        <v>0</v>
      </c>
      <c r="Q678" s="174">
        <v>0</v>
      </c>
      <c r="R678" s="174">
        <f>Q678*H678</f>
        <v>0</v>
      </c>
      <c r="S678" s="174">
        <v>0</v>
      </c>
      <c r="T678" s="175">
        <f>S678*H678</f>
        <v>0</v>
      </c>
      <c r="AR678" s="17" t="s">
        <v>144</v>
      </c>
      <c r="AT678" s="17" t="s">
        <v>125</v>
      </c>
      <c r="AU678" s="17" t="s">
        <v>81</v>
      </c>
      <c r="AY678" s="17" t="s">
        <v>122</v>
      </c>
      <c r="BE678" s="176">
        <f>IF(N678="základní",J678,0)</f>
        <v>0</v>
      </c>
      <c r="BF678" s="176">
        <f>IF(N678="snížená",J678,0)</f>
        <v>0</v>
      </c>
      <c r="BG678" s="176">
        <f>IF(N678="zákl. přenesená",J678,0)</f>
        <v>0</v>
      </c>
      <c r="BH678" s="176">
        <f>IF(N678="sníž. přenesená",J678,0)</f>
        <v>0</v>
      </c>
      <c r="BI678" s="176">
        <f>IF(N678="nulová",J678,0)</f>
        <v>0</v>
      </c>
      <c r="BJ678" s="17" t="s">
        <v>22</v>
      </c>
      <c r="BK678" s="176">
        <f>ROUND(I678*H678,2)</f>
        <v>0</v>
      </c>
      <c r="BL678" s="17" t="s">
        <v>144</v>
      </c>
      <c r="BM678" s="17" t="s">
        <v>1078</v>
      </c>
    </row>
    <row r="679" spans="2:47" s="1" customFormat="1" ht="13.5">
      <c r="B679" s="34"/>
      <c r="D679" s="177" t="s">
        <v>131</v>
      </c>
      <c r="F679" s="178" t="s">
        <v>1079</v>
      </c>
      <c r="I679" s="138"/>
      <c r="L679" s="34"/>
      <c r="M679" s="63"/>
      <c r="N679" s="35"/>
      <c r="O679" s="35"/>
      <c r="P679" s="35"/>
      <c r="Q679" s="35"/>
      <c r="R679" s="35"/>
      <c r="S679" s="35"/>
      <c r="T679" s="64"/>
      <c r="AT679" s="17" t="s">
        <v>131</v>
      </c>
      <c r="AU679" s="17" t="s">
        <v>81</v>
      </c>
    </row>
    <row r="680" spans="2:47" s="1" customFormat="1" ht="40.5">
      <c r="B680" s="34"/>
      <c r="D680" s="188" t="s">
        <v>212</v>
      </c>
      <c r="F680" s="204" t="s">
        <v>1065</v>
      </c>
      <c r="I680" s="138"/>
      <c r="L680" s="34"/>
      <c r="M680" s="63"/>
      <c r="N680" s="35"/>
      <c r="O680" s="35"/>
      <c r="P680" s="35"/>
      <c r="Q680" s="35"/>
      <c r="R680" s="35"/>
      <c r="S680" s="35"/>
      <c r="T680" s="64"/>
      <c r="AT680" s="17" t="s">
        <v>212</v>
      </c>
      <c r="AU680" s="17" t="s">
        <v>81</v>
      </c>
    </row>
    <row r="681" spans="2:65" s="1" customFormat="1" ht="31.5" customHeight="1">
      <c r="B681" s="164"/>
      <c r="C681" s="165" t="s">
        <v>1080</v>
      </c>
      <c r="D681" s="165" t="s">
        <v>125</v>
      </c>
      <c r="E681" s="166" t="s">
        <v>1081</v>
      </c>
      <c r="F681" s="167" t="s">
        <v>1082</v>
      </c>
      <c r="G681" s="168" t="s">
        <v>245</v>
      </c>
      <c r="H681" s="169">
        <v>8.1</v>
      </c>
      <c r="I681" s="170"/>
      <c r="J681" s="171">
        <f>ROUND(I681*H681,2)</f>
        <v>0</v>
      </c>
      <c r="K681" s="167" t="s">
        <v>20</v>
      </c>
      <c r="L681" s="34"/>
      <c r="M681" s="172" t="s">
        <v>20</v>
      </c>
      <c r="N681" s="173" t="s">
        <v>44</v>
      </c>
      <c r="O681" s="35"/>
      <c r="P681" s="174">
        <f>O681*H681</f>
        <v>0</v>
      </c>
      <c r="Q681" s="174">
        <v>0.00116</v>
      </c>
      <c r="R681" s="174">
        <f>Q681*H681</f>
        <v>0.009396</v>
      </c>
      <c r="S681" s="174">
        <v>0</v>
      </c>
      <c r="T681" s="175">
        <f>S681*H681</f>
        <v>0</v>
      </c>
      <c r="AR681" s="17" t="s">
        <v>144</v>
      </c>
      <c r="AT681" s="17" t="s">
        <v>125</v>
      </c>
      <c r="AU681" s="17" t="s">
        <v>81</v>
      </c>
      <c r="AY681" s="17" t="s">
        <v>122</v>
      </c>
      <c r="BE681" s="176">
        <f>IF(N681="základní",J681,0)</f>
        <v>0</v>
      </c>
      <c r="BF681" s="176">
        <f>IF(N681="snížená",J681,0)</f>
        <v>0</v>
      </c>
      <c r="BG681" s="176">
        <f>IF(N681="zákl. přenesená",J681,0)</f>
        <v>0</v>
      </c>
      <c r="BH681" s="176">
        <f>IF(N681="sníž. přenesená",J681,0)</f>
        <v>0</v>
      </c>
      <c r="BI681" s="176">
        <f>IF(N681="nulová",J681,0)</f>
        <v>0</v>
      </c>
      <c r="BJ681" s="17" t="s">
        <v>22</v>
      </c>
      <c r="BK681" s="176">
        <f>ROUND(I681*H681,2)</f>
        <v>0</v>
      </c>
      <c r="BL681" s="17" t="s">
        <v>144</v>
      </c>
      <c r="BM681" s="17" t="s">
        <v>1083</v>
      </c>
    </row>
    <row r="682" spans="2:47" s="1" customFormat="1" ht="27">
      <c r="B682" s="34"/>
      <c r="D682" s="177" t="s">
        <v>131</v>
      </c>
      <c r="F682" s="178" t="s">
        <v>1084</v>
      </c>
      <c r="I682" s="138"/>
      <c r="L682" s="34"/>
      <c r="M682" s="63"/>
      <c r="N682" s="35"/>
      <c r="O682" s="35"/>
      <c r="P682" s="35"/>
      <c r="Q682" s="35"/>
      <c r="R682" s="35"/>
      <c r="S682" s="35"/>
      <c r="T682" s="64"/>
      <c r="AT682" s="17" t="s">
        <v>131</v>
      </c>
      <c r="AU682" s="17" t="s">
        <v>81</v>
      </c>
    </row>
    <row r="683" spans="2:51" s="11" customFormat="1" ht="13.5">
      <c r="B683" s="179"/>
      <c r="D683" s="177" t="s">
        <v>132</v>
      </c>
      <c r="E683" s="180" t="s">
        <v>20</v>
      </c>
      <c r="F683" s="181" t="s">
        <v>306</v>
      </c>
      <c r="H683" s="182" t="s">
        <v>20</v>
      </c>
      <c r="I683" s="183"/>
      <c r="L683" s="179"/>
      <c r="M683" s="184"/>
      <c r="N683" s="185"/>
      <c r="O683" s="185"/>
      <c r="P683" s="185"/>
      <c r="Q683" s="185"/>
      <c r="R683" s="185"/>
      <c r="S683" s="185"/>
      <c r="T683" s="186"/>
      <c r="AT683" s="182" t="s">
        <v>132</v>
      </c>
      <c r="AU683" s="182" t="s">
        <v>81</v>
      </c>
      <c r="AV683" s="11" t="s">
        <v>22</v>
      </c>
      <c r="AW683" s="11" t="s">
        <v>37</v>
      </c>
      <c r="AX683" s="11" t="s">
        <v>73</v>
      </c>
      <c r="AY683" s="182" t="s">
        <v>122</v>
      </c>
    </row>
    <row r="684" spans="2:51" s="12" customFormat="1" ht="13.5">
      <c r="B684" s="187"/>
      <c r="D684" s="177" t="s">
        <v>132</v>
      </c>
      <c r="E684" s="196" t="s">
        <v>20</v>
      </c>
      <c r="F684" s="197" t="s">
        <v>1085</v>
      </c>
      <c r="H684" s="198">
        <v>8.1</v>
      </c>
      <c r="I684" s="192"/>
      <c r="L684" s="187"/>
      <c r="M684" s="193"/>
      <c r="N684" s="194"/>
      <c r="O684" s="194"/>
      <c r="P684" s="194"/>
      <c r="Q684" s="194"/>
      <c r="R684" s="194"/>
      <c r="S684" s="194"/>
      <c r="T684" s="195"/>
      <c r="AT684" s="196" t="s">
        <v>132</v>
      </c>
      <c r="AU684" s="196" t="s">
        <v>81</v>
      </c>
      <c r="AV684" s="12" t="s">
        <v>81</v>
      </c>
      <c r="AW684" s="12" t="s">
        <v>37</v>
      </c>
      <c r="AX684" s="12" t="s">
        <v>22</v>
      </c>
      <c r="AY684" s="196" t="s">
        <v>122</v>
      </c>
    </row>
    <row r="685" spans="2:63" s="10" customFormat="1" ht="29.25" customHeight="1">
      <c r="B685" s="150"/>
      <c r="D685" s="161" t="s">
        <v>72</v>
      </c>
      <c r="E685" s="162" t="s">
        <v>1086</v>
      </c>
      <c r="F685" s="162" t="s">
        <v>1087</v>
      </c>
      <c r="I685" s="153"/>
      <c r="J685" s="163">
        <f>BK685</f>
        <v>0</v>
      </c>
      <c r="L685" s="150"/>
      <c r="M685" s="155"/>
      <c r="N685" s="156"/>
      <c r="O685" s="156"/>
      <c r="P685" s="157">
        <f>SUM(P686:P705)</f>
        <v>0</v>
      </c>
      <c r="Q685" s="156"/>
      <c r="R685" s="157">
        <f>SUM(R686:R705)</f>
        <v>0</v>
      </c>
      <c r="S685" s="156"/>
      <c r="T685" s="158">
        <f>SUM(T686:T705)</f>
        <v>0</v>
      </c>
      <c r="AR685" s="151" t="s">
        <v>22</v>
      </c>
      <c r="AT685" s="159" t="s">
        <v>72</v>
      </c>
      <c r="AU685" s="159" t="s">
        <v>22</v>
      </c>
      <c r="AY685" s="151" t="s">
        <v>122</v>
      </c>
      <c r="BK685" s="160">
        <f>SUM(BK686:BK705)</f>
        <v>0</v>
      </c>
    </row>
    <row r="686" spans="2:65" s="1" customFormat="1" ht="22.5" customHeight="1">
      <c r="B686" s="164"/>
      <c r="C686" s="165" t="s">
        <v>1088</v>
      </c>
      <c r="D686" s="165" t="s">
        <v>125</v>
      </c>
      <c r="E686" s="166" t="s">
        <v>1089</v>
      </c>
      <c r="F686" s="167" t="s">
        <v>1090</v>
      </c>
      <c r="G686" s="168" t="s">
        <v>445</v>
      </c>
      <c r="H686" s="169">
        <v>54.116</v>
      </c>
      <c r="I686" s="170"/>
      <c r="J686" s="171">
        <f>ROUND(I686*H686,2)</f>
        <v>0</v>
      </c>
      <c r="K686" s="167" t="s">
        <v>209</v>
      </c>
      <c r="L686" s="34"/>
      <c r="M686" s="172" t="s">
        <v>20</v>
      </c>
      <c r="N686" s="173" t="s">
        <v>44</v>
      </c>
      <c r="O686" s="35"/>
      <c r="P686" s="174">
        <f>O686*H686</f>
        <v>0</v>
      </c>
      <c r="Q686" s="174">
        <v>0</v>
      </c>
      <c r="R686" s="174">
        <f>Q686*H686</f>
        <v>0</v>
      </c>
      <c r="S686" s="174">
        <v>0</v>
      </c>
      <c r="T686" s="175">
        <f>S686*H686</f>
        <v>0</v>
      </c>
      <c r="AR686" s="17" t="s">
        <v>144</v>
      </c>
      <c r="AT686" s="17" t="s">
        <v>125</v>
      </c>
      <c r="AU686" s="17" t="s">
        <v>81</v>
      </c>
      <c r="AY686" s="17" t="s">
        <v>122</v>
      </c>
      <c r="BE686" s="176">
        <f>IF(N686="základní",J686,0)</f>
        <v>0</v>
      </c>
      <c r="BF686" s="176">
        <f>IF(N686="snížená",J686,0)</f>
        <v>0</v>
      </c>
      <c r="BG686" s="176">
        <f>IF(N686="zákl. přenesená",J686,0)</f>
        <v>0</v>
      </c>
      <c r="BH686" s="176">
        <f>IF(N686="sníž. přenesená",J686,0)</f>
        <v>0</v>
      </c>
      <c r="BI686" s="176">
        <f>IF(N686="nulová",J686,0)</f>
        <v>0</v>
      </c>
      <c r="BJ686" s="17" t="s">
        <v>22</v>
      </c>
      <c r="BK686" s="176">
        <f>ROUND(I686*H686,2)</f>
        <v>0</v>
      </c>
      <c r="BL686" s="17" t="s">
        <v>144</v>
      </c>
      <c r="BM686" s="17" t="s">
        <v>1091</v>
      </c>
    </row>
    <row r="687" spans="2:47" s="1" customFormat="1" ht="27">
      <c r="B687" s="34"/>
      <c r="D687" s="177" t="s">
        <v>131</v>
      </c>
      <c r="F687" s="178" t="s">
        <v>1092</v>
      </c>
      <c r="I687" s="138"/>
      <c r="L687" s="34"/>
      <c r="M687" s="63"/>
      <c r="N687" s="35"/>
      <c r="O687" s="35"/>
      <c r="P687" s="35"/>
      <c r="Q687" s="35"/>
      <c r="R687" s="35"/>
      <c r="S687" s="35"/>
      <c r="T687" s="64"/>
      <c r="AT687" s="17" t="s">
        <v>131</v>
      </c>
      <c r="AU687" s="17" t="s">
        <v>81</v>
      </c>
    </row>
    <row r="688" spans="2:47" s="1" customFormat="1" ht="94.5">
      <c r="B688" s="34"/>
      <c r="D688" s="188" t="s">
        <v>212</v>
      </c>
      <c r="F688" s="204" t="s">
        <v>1093</v>
      </c>
      <c r="I688" s="138"/>
      <c r="L688" s="34"/>
      <c r="M688" s="63"/>
      <c r="N688" s="35"/>
      <c r="O688" s="35"/>
      <c r="P688" s="35"/>
      <c r="Q688" s="35"/>
      <c r="R688" s="35"/>
      <c r="S688" s="35"/>
      <c r="T688" s="64"/>
      <c r="AT688" s="17" t="s">
        <v>212</v>
      </c>
      <c r="AU688" s="17" t="s">
        <v>81</v>
      </c>
    </row>
    <row r="689" spans="2:65" s="1" customFormat="1" ht="22.5" customHeight="1">
      <c r="B689" s="164"/>
      <c r="C689" s="165" t="s">
        <v>1094</v>
      </c>
      <c r="D689" s="165" t="s">
        <v>125</v>
      </c>
      <c r="E689" s="166" t="s">
        <v>1095</v>
      </c>
      <c r="F689" s="167" t="s">
        <v>1096</v>
      </c>
      <c r="G689" s="168" t="s">
        <v>445</v>
      </c>
      <c r="H689" s="169">
        <v>756.014</v>
      </c>
      <c r="I689" s="170"/>
      <c r="J689" s="171">
        <f>ROUND(I689*H689,2)</f>
        <v>0</v>
      </c>
      <c r="K689" s="167" t="s">
        <v>209</v>
      </c>
      <c r="L689" s="34"/>
      <c r="M689" s="172" t="s">
        <v>20</v>
      </c>
      <c r="N689" s="173" t="s">
        <v>44</v>
      </c>
      <c r="O689" s="35"/>
      <c r="P689" s="174">
        <f>O689*H689</f>
        <v>0</v>
      </c>
      <c r="Q689" s="174">
        <v>0</v>
      </c>
      <c r="R689" s="174">
        <f>Q689*H689</f>
        <v>0</v>
      </c>
      <c r="S689" s="174">
        <v>0</v>
      </c>
      <c r="T689" s="175">
        <f>S689*H689</f>
        <v>0</v>
      </c>
      <c r="AR689" s="17" t="s">
        <v>144</v>
      </c>
      <c r="AT689" s="17" t="s">
        <v>125</v>
      </c>
      <c r="AU689" s="17" t="s">
        <v>81</v>
      </c>
      <c r="AY689" s="17" t="s">
        <v>122</v>
      </c>
      <c r="BE689" s="176">
        <f>IF(N689="základní",J689,0)</f>
        <v>0</v>
      </c>
      <c r="BF689" s="176">
        <f>IF(N689="snížená",J689,0)</f>
        <v>0</v>
      </c>
      <c r="BG689" s="176">
        <f>IF(N689="zákl. přenesená",J689,0)</f>
        <v>0</v>
      </c>
      <c r="BH689" s="176">
        <f>IF(N689="sníž. přenesená",J689,0)</f>
        <v>0</v>
      </c>
      <c r="BI689" s="176">
        <f>IF(N689="nulová",J689,0)</f>
        <v>0</v>
      </c>
      <c r="BJ689" s="17" t="s">
        <v>22</v>
      </c>
      <c r="BK689" s="176">
        <f>ROUND(I689*H689,2)</f>
        <v>0</v>
      </c>
      <c r="BL689" s="17" t="s">
        <v>144</v>
      </c>
      <c r="BM689" s="17" t="s">
        <v>1097</v>
      </c>
    </row>
    <row r="690" spans="2:47" s="1" customFormat="1" ht="27">
      <c r="B690" s="34"/>
      <c r="D690" s="177" t="s">
        <v>131</v>
      </c>
      <c r="F690" s="178" t="s">
        <v>1098</v>
      </c>
      <c r="I690" s="138"/>
      <c r="L690" s="34"/>
      <c r="M690" s="63"/>
      <c r="N690" s="35"/>
      <c r="O690" s="35"/>
      <c r="P690" s="35"/>
      <c r="Q690" s="35"/>
      <c r="R690" s="35"/>
      <c r="S690" s="35"/>
      <c r="T690" s="64"/>
      <c r="AT690" s="17" t="s">
        <v>131</v>
      </c>
      <c r="AU690" s="17" t="s">
        <v>81</v>
      </c>
    </row>
    <row r="691" spans="2:47" s="1" customFormat="1" ht="94.5">
      <c r="B691" s="34"/>
      <c r="D691" s="177" t="s">
        <v>212</v>
      </c>
      <c r="F691" s="203" t="s">
        <v>1093</v>
      </c>
      <c r="I691" s="138"/>
      <c r="L691" s="34"/>
      <c r="M691" s="63"/>
      <c r="N691" s="35"/>
      <c r="O691" s="35"/>
      <c r="P691" s="35"/>
      <c r="Q691" s="35"/>
      <c r="R691" s="35"/>
      <c r="S691" s="35"/>
      <c r="T691" s="64"/>
      <c r="AT691" s="17" t="s">
        <v>212</v>
      </c>
      <c r="AU691" s="17" t="s">
        <v>81</v>
      </c>
    </row>
    <row r="692" spans="2:51" s="11" customFormat="1" ht="13.5">
      <c r="B692" s="179"/>
      <c r="D692" s="177" t="s">
        <v>132</v>
      </c>
      <c r="E692" s="180" t="s">
        <v>20</v>
      </c>
      <c r="F692" s="181" t="s">
        <v>1099</v>
      </c>
      <c r="H692" s="182" t="s">
        <v>20</v>
      </c>
      <c r="I692" s="183"/>
      <c r="L692" s="179"/>
      <c r="M692" s="184"/>
      <c r="N692" s="185"/>
      <c r="O692" s="185"/>
      <c r="P692" s="185"/>
      <c r="Q692" s="185"/>
      <c r="R692" s="185"/>
      <c r="S692" s="185"/>
      <c r="T692" s="186"/>
      <c r="AT692" s="182" t="s">
        <v>132</v>
      </c>
      <c r="AU692" s="182" t="s">
        <v>81</v>
      </c>
      <c r="AV692" s="11" t="s">
        <v>22</v>
      </c>
      <c r="AW692" s="11" t="s">
        <v>37</v>
      </c>
      <c r="AX692" s="11" t="s">
        <v>73</v>
      </c>
      <c r="AY692" s="182" t="s">
        <v>122</v>
      </c>
    </row>
    <row r="693" spans="2:51" s="12" customFormat="1" ht="13.5">
      <c r="B693" s="187"/>
      <c r="D693" s="188" t="s">
        <v>132</v>
      </c>
      <c r="E693" s="189" t="s">
        <v>20</v>
      </c>
      <c r="F693" s="190" t="s">
        <v>1100</v>
      </c>
      <c r="H693" s="191">
        <v>756.014</v>
      </c>
      <c r="I693" s="192"/>
      <c r="L693" s="187"/>
      <c r="M693" s="193"/>
      <c r="N693" s="194"/>
      <c r="O693" s="194"/>
      <c r="P693" s="194"/>
      <c r="Q693" s="194"/>
      <c r="R693" s="194"/>
      <c r="S693" s="194"/>
      <c r="T693" s="195"/>
      <c r="AT693" s="196" t="s">
        <v>132</v>
      </c>
      <c r="AU693" s="196" t="s">
        <v>81</v>
      </c>
      <c r="AV693" s="12" t="s">
        <v>81</v>
      </c>
      <c r="AW693" s="12" t="s">
        <v>37</v>
      </c>
      <c r="AX693" s="12" t="s">
        <v>22</v>
      </c>
      <c r="AY693" s="196" t="s">
        <v>122</v>
      </c>
    </row>
    <row r="694" spans="2:65" s="1" customFormat="1" ht="22.5" customHeight="1">
      <c r="B694" s="164"/>
      <c r="C694" s="165" t="s">
        <v>1101</v>
      </c>
      <c r="D694" s="165" t="s">
        <v>125</v>
      </c>
      <c r="E694" s="166" t="s">
        <v>1102</v>
      </c>
      <c r="F694" s="167" t="s">
        <v>1103</v>
      </c>
      <c r="G694" s="168" t="s">
        <v>445</v>
      </c>
      <c r="H694" s="169">
        <v>54.116</v>
      </c>
      <c r="I694" s="170"/>
      <c r="J694" s="171">
        <f>ROUND(I694*H694,2)</f>
        <v>0</v>
      </c>
      <c r="K694" s="167" t="s">
        <v>209</v>
      </c>
      <c r="L694" s="34"/>
      <c r="M694" s="172" t="s">
        <v>20</v>
      </c>
      <c r="N694" s="173" t="s">
        <v>44</v>
      </c>
      <c r="O694" s="35"/>
      <c r="P694" s="174">
        <f>O694*H694</f>
        <v>0</v>
      </c>
      <c r="Q694" s="174">
        <v>0</v>
      </c>
      <c r="R694" s="174">
        <f>Q694*H694</f>
        <v>0</v>
      </c>
      <c r="S694" s="174">
        <v>0</v>
      </c>
      <c r="T694" s="175">
        <f>S694*H694</f>
        <v>0</v>
      </c>
      <c r="AR694" s="17" t="s">
        <v>144</v>
      </c>
      <c r="AT694" s="17" t="s">
        <v>125</v>
      </c>
      <c r="AU694" s="17" t="s">
        <v>81</v>
      </c>
      <c r="AY694" s="17" t="s">
        <v>122</v>
      </c>
      <c r="BE694" s="176">
        <f>IF(N694="základní",J694,0)</f>
        <v>0</v>
      </c>
      <c r="BF694" s="176">
        <f>IF(N694="snížená",J694,0)</f>
        <v>0</v>
      </c>
      <c r="BG694" s="176">
        <f>IF(N694="zákl. přenesená",J694,0)</f>
        <v>0</v>
      </c>
      <c r="BH694" s="176">
        <f>IF(N694="sníž. přenesená",J694,0)</f>
        <v>0</v>
      </c>
      <c r="BI694" s="176">
        <f>IF(N694="nulová",J694,0)</f>
        <v>0</v>
      </c>
      <c r="BJ694" s="17" t="s">
        <v>22</v>
      </c>
      <c r="BK694" s="176">
        <f>ROUND(I694*H694,2)</f>
        <v>0</v>
      </c>
      <c r="BL694" s="17" t="s">
        <v>144</v>
      </c>
      <c r="BM694" s="17" t="s">
        <v>1104</v>
      </c>
    </row>
    <row r="695" spans="2:47" s="1" customFormat="1" ht="13.5">
      <c r="B695" s="34"/>
      <c r="D695" s="177" t="s">
        <v>131</v>
      </c>
      <c r="F695" s="178" t="s">
        <v>1105</v>
      </c>
      <c r="I695" s="138"/>
      <c r="L695" s="34"/>
      <c r="M695" s="63"/>
      <c r="N695" s="35"/>
      <c r="O695" s="35"/>
      <c r="P695" s="35"/>
      <c r="Q695" s="35"/>
      <c r="R695" s="35"/>
      <c r="S695" s="35"/>
      <c r="T695" s="64"/>
      <c r="AT695" s="17" t="s">
        <v>131</v>
      </c>
      <c r="AU695" s="17" t="s">
        <v>81</v>
      </c>
    </row>
    <row r="696" spans="2:47" s="1" customFormat="1" ht="40.5">
      <c r="B696" s="34"/>
      <c r="D696" s="188" t="s">
        <v>212</v>
      </c>
      <c r="F696" s="204" t="s">
        <v>1106</v>
      </c>
      <c r="I696" s="138"/>
      <c r="L696" s="34"/>
      <c r="M696" s="63"/>
      <c r="N696" s="35"/>
      <c r="O696" s="35"/>
      <c r="P696" s="35"/>
      <c r="Q696" s="35"/>
      <c r="R696" s="35"/>
      <c r="S696" s="35"/>
      <c r="T696" s="64"/>
      <c r="AT696" s="17" t="s">
        <v>212</v>
      </c>
      <c r="AU696" s="17" t="s">
        <v>81</v>
      </c>
    </row>
    <row r="697" spans="2:65" s="1" customFormat="1" ht="22.5" customHeight="1">
      <c r="B697" s="164"/>
      <c r="C697" s="165" t="s">
        <v>1107</v>
      </c>
      <c r="D697" s="165" t="s">
        <v>125</v>
      </c>
      <c r="E697" s="166" t="s">
        <v>1108</v>
      </c>
      <c r="F697" s="167" t="s">
        <v>1109</v>
      </c>
      <c r="G697" s="168" t="s">
        <v>445</v>
      </c>
      <c r="H697" s="169">
        <v>21.65</v>
      </c>
      <c r="I697" s="170"/>
      <c r="J697" s="171">
        <f>ROUND(I697*H697,2)</f>
        <v>0</v>
      </c>
      <c r="K697" s="167" t="s">
        <v>209</v>
      </c>
      <c r="L697" s="34"/>
      <c r="M697" s="172" t="s">
        <v>20</v>
      </c>
      <c r="N697" s="173" t="s">
        <v>44</v>
      </c>
      <c r="O697" s="35"/>
      <c r="P697" s="174">
        <f>O697*H697</f>
        <v>0</v>
      </c>
      <c r="Q697" s="174">
        <v>0</v>
      </c>
      <c r="R697" s="174">
        <f>Q697*H697</f>
        <v>0</v>
      </c>
      <c r="S697" s="174">
        <v>0</v>
      </c>
      <c r="T697" s="175">
        <f>S697*H697</f>
        <v>0</v>
      </c>
      <c r="AR697" s="17" t="s">
        <v>144</v>
      </c>
      <c r="AT697" s="17" t="s">
        <v>125</v>
      </c>
      <c r="AU697" s="17" t="s">
        <v>81</v>
      </c>
      <c r="AY697" s="17" t="s">
        <v>122</v>
      </c>
      <c r="BE697" s="176">
        <f>IF(N697="základní",J697,0)</f>
        <v>0</v>
      </c>
      <c r="BF697" s="176">
        <f>IF(N697="snížená",J697,0)</f>
        <v>0</v>
      </c>
      <c r="BG697" s="176">
        <f>IF(N697="zákl. přenesená",J697,0)</f>
        <v>0</v>
      </c>
      <c r="BH697" s="176">
        <f>IF(N697="sníž. přenesená",J697,0)</f>
        <v>0</v>
      </c>
      <c r="BI697" s="176">
        <f>IF(N697="nulová",J697,0)</f>
        <v>0</v>
      </c>
      <c r="BJ697" s="17" t="s">
        <v>22</v>
      </c>
      <c r="BK697" s="176">
        <f>ROUND(I697*H697,2)</f>
        <v>0</v>
      </c>
      <c r="BL697" s="17" t="s">
        <v>144</v>
      </c>
      <c r="BM697" s="17" t="s">
        <v>1110</v>
      </c>
    </row>
    <row r="698" spans="2:47" s="1" customFormat="1" ht="13.5">
      <c r="B698" s="34"/>
      <c r="D698" s="177" t="s">
        <v>131</v>
      </c>
      <c r="F698" s="178" t="s">
        <v>1111</v>
      </c>
      <c r="I698" s="138"/>
      <c r="L698" s="34"/>
      <c r="M698" s="63"/>
      <c r="N698" s="35"/>
      <c r="O698" s="35"/>
      <c r="P698" s="35"/>
      <c r="Q698" s="35"/>
      <c r="R698" s="35"/>
      <c r="S698" s="35"/>
      <c r="T698" s="64"/>
      <c r="AT698" s="17" t="s">
        <v>131</v>
      </c>
      <c r="AU698" s="17" t="s">
        <v>81</v>
      </c>
    </row>
    <row r="699" spans="2:47" s="1" customFormat="1" ht="67.5">
      <c r="B699" s="34"/>
      <c r="D699" s="188" t="s">
        <v>212</v>
      </c>
      <c r="F699" s="204" t="s">
        <v>1112</v>
      </c>
      <c r="I699" s="138"/>
      <c r="L699" s="34"/>
      <c r="M699" s="63"/>
      <c r="N699" s="35"/>
      <c r="O699" s="35"/>
      <c r="P699" s="35"/>
      <c r="Q699" s="35"/>
      <c r="R699" s="35"/>
      <c r="S699" s="35"/>
      <c r="T699" s="64"/>
      <c r="AT699" s="17" t="s">
        <v>212</v>
      </c>
      <c r="AU699" s="17" t="s">
        <v>81</v>
      </c>
    </row>
    <row r="700" spans="2:65" s="1" customFormat="1" ht="22.5" customHeight="1">
      <c r="B700" s="164"/>
      <c r="C700" s="165" t="s">
        <v>1113</v>
      </c>
      <c r="D700" s="165" t="s">
        <v>125</v>
      </c>
      <c r="E700" s="166" t="s">
        <v>1114</v>
      </c>
      <c r="F700" s="167" t="s">
        <v>1115</v>
      </c>
      <c r="G700" s="168" t="s">
        <v>445</v>
      </c>
      <c r="H700" s="169">
        <v>32.015</v>
      </c>
      <c r="I700" s="170"/>
      <c r="J700" s="171">
        <f>ROUND(I700*H700,2)</f>
        <v>0</v>
      </c>
      <c r="K700" s="167" t="s">
        <v>209</v>
      </c>
      <c r="L700" s="34"/>
      <c r="M700" s="172" t="s">
        <v>20</v>
      </c>
      <c r="N700" s="173" t="s">
        <v>44</v>
      </c>
      <c r="O700" s="35"/>
      <c r="P700" s="174">
        <f>O700*H700</f>
        <v>0</v>
      </c>
      <c r="Q700" s="174">
        <v>0</v>
      </c>
      <c r="R700" s="174">
        <f>Q700*H700</f>
        <v>0</v>
      </c>
      <c r="S700" s="174">
        <v>0</v>
      </c>
      <c r="T700" s="175">
        <f>S700*H700</f>
        <v>0</v>
      </c>
      <c r="AR700" s="17" t="s">
        <v>144</v>
      </c>
      <c r="AT700" s="17" t="s">
        <v>125</v>
      </c>
      <c r="AU700" s="17" t="s">
        <v>81</v>
      </c>
      <c r="AY700" s="17" t="s">
        <v>122</v>
      </c>
      <c r="BE700" s="176">
        <f>IF(N700="základní",J700,0)</f>
        <v>0</v>
      </c>
      <c r="BF700" s="176">
        <f>IF(N700="snížená",J700,0)</f>
        <v>0</v>
      </c>
      <c r="BG700" s="176">
        <f>IF(N700="zákl. přenesená",J700,0)</f>
        <v>0</v>
      </c>
      <c r="BH700" s="176">
        <f>IF(N700="sníž. přenesená",J700,0)</f>
        <v>0</v>
      </c>
      <c r="BI700" s="176">
        <f>IF(N700="nulová",J700,0)</f>
        <v>0</v>
      </c>
      <c r="BJ700" s="17" t="s">
        <v>22</v>
      </c>
      <c r="BK700" s="176">
        <f>ROUND(I700*H700,2)</f>
        <v>0</v>
      </c>
      <c r="BL700" s="17" t="s">
        <v>144</v>
      </c>
      <c r="BM700" s="17" t="s">
        <v>1116</v>
      </c>
    </row>
    <row r="701" spans="2:47" s="1" customFormat="1" ht="13.5">
      <c r="B701" s="34"/>
      <c r="D701" s="177" t="s">
        <v>131</v>
      </c>
      <c r="F701" s="178" t="s">
        <v>1117</v>
      </c>
      <c r="I701" s="138"/>
      <c r="L701" s="34"/>
      <c r="M701" s="63"/>
      <c r="N701" s="35"/>
      <c r="O701" s="35"/>
      <c r="P701" s="35"/>
      <c r="Q701" s="35"/>
      <c r="R701" s="35"/>
      <c r="S701" s="35"/>
      <c r="T701" s="64"/>
      <c r="AT701" s="17" t="s">
        <v>131</v>
      </c>
      <c r="AU701" s="17" t="s">
        <v>81</v>
      </c>
    </row>
    <row r="702" spans="2:47" s="1" customFormat="1" ht="67.5">
      <c r="B702" s="34"/>
      <c r="D702" s="177" t="s">
        <v>212</v>
      </c>
      <c r="F702" s="203" t="s">
        <v>1112</v>
      </c>
      <c r="I702" s="138"/>
      <c r="L702" s="34"/>
      <c r="M702" s="63"/>
      <c r="N702" s="35"/>
      <c r="O702" s="35"/>
      <c r="P702" s="35"/>
      <c r="Q702" s="35"/>
      <c r="R702" s="35"/>
      <c r="S702" s="35"/>
      <c r="T702" s="64"/>
      <c r="AT702" s="17" t="s">
        <v>212</v>
      </c>
      <c r="AU702" s="17" t="s">
        <v>81</v>
      </c>
    </row>
    <row r="703" spans="2:51" s="12" customFormat="1" ht="13.5">
      <c r="B703" s="187"/>
      <c r="D703" s="177" t="s">
        <v>132</v>
      </c>
      <c r="E703" s="196" t="s">
        <v>20</v>
      </c>
      <c r="F703" s="197" t="s">
        <v>1118</v>
      </c>
      <c r="H703" s="198">
        <v>9.65</v>
      </c>
      <c r="I703" s="192"/>
      <c r="L703" s="187"/>
      <c r="M703" s="193"/>
      <c r="N703" s="194"/>
      <c r="O703" s="194"/>
      <c r="P703" s="194"/>
      <c r="Q703" s="194"/>
      <c r="R703" s="194"/>
      <c r="S703" s="194"/>
      <c r="T703" s="195"/>
      <c r="AT703" s="196" t="s">
        <v>132</v>
      </c>
      <c r="AU703" s="196" t="s">
        <v>81</v>
      </c>
      <c r="AV703" s="12" t="s">
        <v>81</v>
      </c>
      <c r="AW703" s="12" t="s">
        <v>37</v>
      </c>
      <c r="AX703" s="12" t="s">
        <v>73</v>
      </c>
      <c r="AY703" s="196" t="s">
        <v>122</v>
      </c>
    </row>
    <row r="704" spans="2:51" s="12" customFormat="1" ht="13.5">
      <c r="B704" s="187"/>
      <c r="D704" s="177" t="s">
        <v>132</v>
      </c>
      <c r="E704" s="196" t="s">
        <v>20</v>
      </c>
      <c r="F704" s="197" t="s">
        <v>1119</v>
      </c>
      <c r="H704" s="198">
        <v>22.365</v>
      </c>
      <c r="I704" s="192"/>
      <c r="L704" s="187"/>
      <c r="M704" s="193"/>
      <c r="N704" s="194"/>
      <c r="O704" s="194"/>
      <c r="P704" s="194"/>
      <c r="Q704" s="194"/>
      <c r="R704" s="194"/>
      <c r="S704" s="194"/>
      <c r="T704" s="195"/>
      <c r="AT704" s="196" t="s">
        <v>132</v>
      </c>
      <c r="AU704" s="196" t="s">
        <v>81</v>
      </c>
      <c r="AV704" s="12" t="s">
        <v>81</v>
      </c>
      <c r="AW704" s="12" t="s">
        <v>37</v>
      </c>
      <c r="AX704" s="12" t="s">
        <v>73</v>
      </c>
      <c r="AY704" s="196" t="s">
        <v>122</v>
      </c>
    </row>
    <row r="705" spans="2:51" s="13" customFormat="1" ht="13.5">
      <c r="B705" s="205"/>
      <c r="D705" s="177" t="s">
        <v>132</v>
      </c>
      <c r="E705" s="225" t="s">
        <v>20</v>
      </c>
      <c r="F705" s="226" t="s">
        <v>275</v>
      </c>
      <c r="H705" s="227">
        <v>32.015</v>
      </c>
      <c r="I705" s="209"/>
      <c r="L705" s="205"/>
      <c r="M705" s="210"/>
      <c r="N705" s="211"/>
      <c r="O705" s="211"/>
      <c r="P705" s="211"/>
      <c r="Q705" s="211"/>
      <c r="R705" s="211"/>
      <c r="S705" s="211"/>
      <c r="T705" s="212"/>
      <c r="AT705" s="213" t="s">
        <v>132</v>
      </c>
      <c r="AU705" s="213" t="s">
        <v>81</v>
      </c>
      <c r="AV705" s="13" t="s">
        <v>144</v>
      </c>
      <c r="AW705" s="13" t="s">
        <v>37</v>
      </c>
      <c r="AX705" s="13" t="s">
        <v>22</v>
      </c>
      <c r="AY705" s="213" t="s">
        <v>122</v>
      </c>
    </row>
    <row r="706" spans="2:63" s="10" customFormat="1" ht="29.25" customHeight="1">
      <c r="B706" s="150"/>
      <c r="D706" s="161" t="s">
        <v>72</v>
      </c>
      <c r="E706" s="162" t="s">
        <v>1120</v>
      </c>
      <c r="F706" s="162" t="s">
        <v>1121</v>
      </c>
      <c r="I706" s="153"/>
      <c r="J706" s="163">
        <f>BK706</f>
        <v>0</v>
      </c>
      <c r="L706" s="150"/>
      <c r="M706" s="155"/>
      <c r="N706" s="156"/>
      <c r="O706" s="156"/>
      <c r="P706" s="157">
        <f>SUM(P707:P709)</f>
        <v>0</v>
      </c>
      <c r="Q706" s="156"/>
      <c r="R706" s="157">
        <f>SUM(R707:R709)</f>
        <v>0</v>
      </c>
      <c r="S706" s="156"/>
      <c r="T706" s="158">
        <f>SUM(T707:T709)</f>
        <v>0</v>
      </c>
      <c r="AR706" s="151" t="s">
        <v>22</v>
      </c>
      <c r="AT706" s="159" t="s">
        <v>72</v>
      </c>
      <c r="AU706" s="159" t="s">
        <v>22</v>
      </c>
      <c r="AY706" s="151" t="s">
        <v>122</v>
      </c>
      <c r="BK706" s="160">
        <f>SUM(BK707:BK709)</f>
        <v>0</v>
      </c>
    </row>
    <row r="707" spans="2:65" s="1" customFormat="1" ht="31.5" customHeight="1">
      <c r="B707" s="164"/>
      <c r="C707" s="165" t="s">
        <v>1122</v>
      </c>
      <c r="D707" s="165" t="s">
        <v>125</v>
      </c>
      <c r="E707" s="166" t="s">
        <v>1123</v>
      </c>
      <c r="F707" s="167" t="s">
        <v>1124</v>
      </c>
      <c r="G707" s="168" t="s">
        <v>445</v>
      </c>
      <c r="H707" s="169">
        <v>263.996</v>
      </c>
      <c r="I707" s="170"/>
      <c r="J707" s="171">
        <f>ROUND(I707*H707,2)</f>
        <v>0</v>
      </c>
      <c r="K707" s="167" t="s">
        <v>209</v>
      </c>
      <c r="L707" s="34"/>
      <c r="M707" s="172" t="s">
        <v>20</v>
      </c>
      <c r="N707" s="173" t="s">
        <v>44</v>
      </c>
      <c r="O707" s="35"/>
      <c r="P707" s="174">
        <f>O707*H707</f>
        <v>0</v>
      </c>
      <c r="Q707" s="174">
        <v>0</v>
      </c>
      <c r="R707" s="174">
        <f>Q707*H707</f>
        <v>0</v>
      </c>
      <c r="S707" s="174">
        <v>0</v>
      </c>
      <c r="T707" s="175">
        <f>S707*H707</f>
        <v>0</v>
      </c>
      <c r="AR707" s="17" t="s">
        <v>144</v>
      </c>
      <c r="AT707" s="17" t="s">
        <v>125</v>
      </c>
      <c r="AU707" s="17" t="s">
        <v>81</v>
      </c>
      <c r="AY707" s="17" t="s">
        <v>122</v>
      </c>
      <c r="BE707" s="176">
        <f>IF(N707="základní",J707,0)</f>
        <v>0</v>
      </c>
      <c r="BF707" s="176">
        <f>IF(N707="snížená",J707,0)</f>
        <v>0</v>
      </c>
      <c r="BG707" s="176">
        <f>IF(N707="zákl. přenesená",J707,0)</f>
        <v>0</v>
      </c>
      <c r="BH707" s="176">
        <f>IF(N707="sníž. přenesená",J707,0)</f>
        <v>0</v>
      </c>
      <c r="BI707" s="176">
        <f>IF(N707="nulová",J707,0)</f>
        <v>0</v>
      </c>
      <c r="BJ707" s="17" t="s">
        <v>22</v>
      </c>
      <c r="BK707" s="176">
        <f>ROUND(I707*H707,2)</f>
        <v>0</v>
      </c>
      <c r="BL707" s="17" t="s">
        <v>144</v>
      </c>
      <c r="BM707" s="17" t="s">
        <v>1125</v>
      </c>
    </row>
    <row r="708" spans="2:47" s="1" customFormat="1" ht="27">
      <c r="B708" s="34"/>
      <c r="D708" s="177" t="s">
        <v>131</v>
      </c>
      <c r="F708" s="178" t="s">
        <v>1126</v>
      </c>
      <c r="I708" s="138"/>
      <c r="L708" s="34"/>
      <c r="M708" s="63"/>
      <c r="N708" s="35"/>
      <c r="O708" s="35"/>
      <c r="P708" s="35"/>
      <c r="Q708" s="35"/>
      <c r="R708" s="35"/>
      <c r="S708" s="35"/>
      <c r="T708" s="64"/>
      <c r="AT708" s="17" t="s">
        <v>131</v>
      </c>
      <c r="AU708" s="17" t="s">
        <v>81</v>
      </c>
    </row>
    <row r="709" spans="2:47" s="1" customFormat="1" ht="27">
      <c r="B709" s="34"/>
      <c r="D709" s="177" t="s">
        <v>212</v>
      </c>
      <c r="F709" s="203" t="s">
        <v>1127</v>
      </c>
      <c r="I709" s="138"/>
      <c r="L709" s="34"/>
      <c r="M709" s="63"/>
      <c r="N709" s="35"/>
      <c r="O709" s="35"/>
      <c r="P709" s="35"/>
      <c r="Q709" s="35"/>
      <c r="R709" s="35"/>
      <c r="S709" s="35"/>
      <c r="T709" s="64"/>
      <c r="AT709" s="17" t="s">
        <v>212</v>
      </c>
      <c r="AU709" s="17" t="s">
        <v>81</v>
      </c>
    </row>
    <row r="710" spans="2:63" s="10" customFormat="1" ht="36.75" customHeight="1">
      <c r="B710" s="150"/>
      <c r="D710" s="151" t="s">
        <v>72</v>
      </c>
      <c r="E710" s="152" t="s">
        <v>1128</v>
      </c>
      <c r="F710" s="152" t="s">
        <v>1129</v>
      </c>
      <c r="I710" s="153"/>
      <c r="J710" s="154">
        <f>BK710</f>
        <v>0</v>
      </c>
      <c r="L710" s="150"/>
      <c r="M710" s="155"/>
      <c r="N710" s="156"/>
      <c r="O710" s="156"/>
      <c r="P710" s="157">
        <f>P711</f>
        <v>0</v>
      </c>
      <c r="Q710" s="156"/>
      <c r="R710" s="157">
        <f>R711</f>
        <v>0.027000000000000003</v>
      </c>
      <c r="S710" s="156"/>
      <c r="T710" s="158">
        <f>T711</f>
        <v>0</v>
      </c>
      <c r="AR710" s="151" t="s">
        <v>81</v>
      </c>
      <c r="AT710" s="159" t="s">
        <v>72</v>
      </c>
      <c r="AU710" s="159" t="s">
        <v>73</v>
      </c>
      <c r="AY710" s="151" t="s">
        <v>122</v>
      </c>
      <c r="BK710" s="160">
        <f>BK711</f>
        <v>0</v>
      </c>
    </row>
    <row r="711" spans="2:63" s="10" customFormat="1" ht="19.5" customHeight="1">
      <c r="B711" s="150"/>
      <c r="D711" s="161" t="s">
        <v>72</v>
      </c>
      <c r="E711" s="162" t="s">
        <v>1130</v>
      </c>
      <c r="F711" s="162" t="s">
        <v>1131</v>
      </c>
      <c r="I711" s="153"/>
      <c r="J711" s="163">
        <f>BK711</f>
        <v>0</v>
      </c>
      <c r="L711" s="150"/>
      <c r="M711" s="155"/>
      <c r="N711" s="156"/>
      <c r="O711" s="156"/>
      <c r="P711" s="157">
        <f>SUM(P712:P737)</f>
        <v>0</v>
      </c>
      <c r="Q711" s="156"/>
      <c r="R711" s="157">
        <f>SUM(R712:R737)</f>
        <v>0.027000000000000003</v>
      </c>
      <c r="S711" s="156"/>
      <c r="T711" s="158">
        <f>SUM(T712:T737)</f>
        <v>0</v>
      </c>
      <c r="AR711" s="151" t="s">
        <v>81</v>
      </c>
      <c r="AT711" s="159" t="s">
        <v>72</v>
      </c>
      <c r="AU711" s="159" t="s">
        <v>22</v>
      </c>
      <c r="AY711" s="151" t="s">
        <v>122</v>
      </c>
      <c r="BK711" s="160">
        <f>SUM(BK712:BK737)</f>
        <v>0</v>
      </c>
    </row>
    <row r="712" spans="2:65" s="1" customFormat="1" ht="22.5" customHeight="1">
      <c r="B712" s="164"/>
      <c r="C712" s="165" t="s">
        <v>1132</v>
      </c>
      <c r="D712" s="165" t="s">
        <v>125</v>
      </c>
      <c r="E712" s="166" t="s">
        <v>1133</v>
      </c>
      <c r="F712" s="167" t="s">
        <v>1134</v>
      </c>
      <c r="G712" s="168" t="s">
        <v>245</v>
      </c>
      <c r="H712" s="169">
        <v>20.62</v>
      </c>
      <c r="I712" s="170"/>
      <c r="J712" s="171">
        <f>ROUND(I712*H712,2)</f>
        <v>0</v>
      </c>
      <c r="K712" s="167" t="s">
        <v>209</v>
      </c>
      <c r="L712" s="34"/>
      <c r="M712" s="172" t="s">
        <v>20</v>
      </c>
      <c r="N712" s="173" t="s">
        <v>44</v>
      </c>
      <c r="O712" s="35"/>
      <c r="P712" s="174">
        <f>O712*H712</f>
        <v>0</v>
      </c>
      <c r="Q712" s="174">
        <v>0</v>
      </c>
      <c r="R712" s="174">
        <f>Q712*H712</f>
        <v>0</v>
      </c>
      <c r="S712" s="174">
        <v>0</v>
      </c>
      <c r="T712" s="175">
        <f>S712*H712</f>
        <v>0</v>
      </c>
      <c r="AR712" s="17" t="s">
        <v>300</v>
      </c>
      <c r="AT712" s="17" t="s">
        <v>125</v>
      </c>
      <c r="AU712" s="17" t="s">
        <v>81</v>
      </c>
      <c r="AY712" s="17" t="s">
        <v>122</v>
      </c>
      <c r="BE712" s="176">
        <f>IF(N712="základní",J712,0)</f>
        <v>0</v>
      </c>
      <c r="BF712" s="176">
        <f>IF(N712="snížená",J712,0)</f>
        <v>0</v>
      </c>
      <c r="BG712" s="176">
        <f>IF(N712="zákl. přenesená",J712,0)</f>
        <v>0</v>
      </c>
      <c r="BH712" s="176">
        <f>IF(N712="sníž. přenesená",J712,0)</f>
        <v>0</v>
      </c>
      <c r="BI712" s="176">
        <f>IF(N712="nulová",J712,0)</f>
        <v>0</v>
      </c>
      <c r="BJ712" s="17" t="s">
        <v>22</v>
      </c>
      <c r="BK712" s="176">
        <f>ROUND(I712*H712,2)</f>
        <v>0</v>
      </c>
      <c r="BL712" s="17" t="s">
        <v>300</v>
      </c>
      <c r="BM712" s="17" t="s">
        <v>1135</v>
      </c>
    </row>
    <row r="713" spans="2:47" s="1" customFormat="1" ht="27">
      <c r="B713" s="34"/>
      <c r="D713" s="177" t="s">
        <v>131</v>
      </c>
      <c r="F713" s="178" t="s">
        <v>1136</v>
      </c>
      <c r="I713" s="138"/>
      <c r="L713" s="34"/>
      <c r="M713" s="63"/>
      <c r="N713" s="35"/>
      <c r="O713" s="35"/>
      <c r="P713" s="35"/>
      <c r="Q713" s="35"/>
      <c r="R713" s="35"/>
      <c r="S713" s="35"/>
      <c r="T713" s="64"/>
      <c r="AT713" s="17" t="s">
        <v>131</v>
      </c>
      <c r="AU713" s="17" t="s">
        <v>81</v>
      </c>
    </row>
    <row r="714" spans="2:47" s="1" customFormat="1" ht="40.5">
      <c r="B714" s="34"/>
      <c r="D714" s="177" t="s">
        <v>212</v>
      </c>
      <c r="F714" s="203" t="s">
        <v>1137</v>
      </c>
      <c r="I714" s="138"/>
      <c r="L714" s="34"/>
      <c r="M714" s="63"/>
      <c r="N714" s="35"/>
      <c r="O714" s="35"/>
      <c r="P714" s="35"/>
      <c r="Q714" s="35"/>
      <c r="R714" s="35"/>
      <c r="S714" s="35"/>
      <c r="T714" s="64"/>
      <c r="AT714" s="17" t="s">
        <v>212</v>
      </c>
      <c r="AU714" s="17" t="s">
        <v>81</v>
      </c>
    </row>
    <row r="715" spans="2:51" s="11" customFormat="1" ht="13.5">
      <c r="B715" s="179"/>
      <c r="D715" s="177" t="s">
        <v>132</v>
      </c>
      <c r="E715" s="180" t="s">
        <v>20</v>
      </c>
      <c r="F715" s="181" t="s">
        <v>1138</v>
      </c>
      <c r="H715" s="182" t="s">
        <v>20</v>
      </c>
      <c r="I715" s="183"/>
      <c r="L715" s="179"/>
      <c r="M715" s="184"/>
      <c r="N715" s="185"/>
      <c r="O715" s="185"/>
      <c r="P715" s="185"/>
      <c r="Q715" s="185"/>
      <c r="R715" s="185"/>
      <c r="S715" s="185"/>
      <c r="T715" s="186"/>
      <c r="AT715" s="182" t="s">
        <v>132</v>
      </c>
      <c r="AU715" s="182" t="s">
        <v>81</v>
      </c>
      <c r="AV715" s="11" t="s">
        <v>22</v>
      </c>
      <c r="AW715" s="11" t="s">
        <v>37</v>
      </c>
      <c r="AX715" s="11" t="s">
        <v>73</v>
      </c>
      <c r="AY715" s="182" t="s">
        <v>122</v>
      </c>
    </row>
    <row r="716" spans="2:51" s="12" customFormat="1" ht="13.5">
      <c r="B716" s="187"/>
      <c r="D716" s="177" t="s">
        <v>132</v>
      </c>
      <c r="E716" s="196" t="s">
        <v>20</v>
      </c>
      <c r="F716" s="197" t="s">
        <v>1139</v>
      </c>
      <c r="H716" s="198">
        <v>4.94</v>
      </c>
      <c r="I716" s="192"/>
      <c r="L716" s="187"/>
      <c r="M716" s="193"/>
      <c r="N716" s="194"/>
      <c r="O716" s="194"/>
      <c r="P716" s="194"/>
      <c r="Q716" s="194"/>
      <c r="R716" s="194"/>
      <c r="S716" s="194"/>
      <c r="T716" s="195"/>
      <c r="AT716" s="196" t="s">
        <v>132</v>
      </c>
      <c r="AU716" s="196" t="s">
        <v>81</v>
      </c>
      <c r="AV716" s="12" t="s">
        <v>81</v>
      </c>
      <c r="AW716" s="12" t="s">
        <v>37</v>
      </c>
      <c r="AX716" s="12" t="s">
        <v>73</v>
      </c>
      <c r="AY716" s="196" t="s">
        <v>122</v>
      </c>
    </row>
    <row r="717" spans="2:51" s="11" customFormat="1" ht="13.5">
      <c r="B717" s="179"/>
      <c r="D717" s="177" t="s">
        <v>132</v>
      </c>
      <c r="E717" s="180" t="s">
        <v>20</v>
      </c>
      <c r="F717" s="181" t="s">
        <v>1140</v>
      </c>
      <c r="H717" s="182" t="s">
        <v>20</v>
      </c>
      <c r="I717" s="183"/>
      <c r="L717" s="179"/>
      <c r="M717" s="184"/>
      <c r="N717" s="185"/>
      <c r="O717" s="185"/>
      <c r="P717" s="185"/>
      <c r="Q717" s="185"/>
      <c r="R717" s="185"/>
      <c r="S717" s="185"/>
      <c r="T717" s="186"/>
      <c r="AT717" s="182" t="s">
        <v>132</v>
      </c>
      <c r="AU717" s="182" t="s">
        <v>81</v>
      </c>
      <c r="AV717" s="11" t="s">
        <v>22</v>
      </c>
      <c r="AW717" s="11" t="s">
        <v>37</v>
      </c>
      <c r="AX717" s="11" t="s">
        <v>73</v>
      </c>
      <c r="AY717" s="182" t="s">
        <v>122</v>
      </c>
    </row>
    <row r="718" spans="2:51" s="12" customFormat="1" ht="13.5">
      <c r="B718" s="187"/>
      <c r="D718" s="177" t="s">
        <v>132</v>
      </c>
      <c r="E718" s="196" t="s">
        <v>20</v>
      </c>
      <c r="F718" s="197" t="s">
        <v>1141</v>
      </c>
      <c r="H718" s="198">
        <v>15.68</v>
      </c>
      <c r="I718" s="192"/>
      <c r="L718" s="187"/>
      <c r="M718" s="193"/>
      <c r="N718" s="194"/>
      <c r="O718" s="194"/>
      <c r="P718" s="194"/>
      <c r="Q718" s="194"/>
      <c r="R718" s="194"/>
      <c r="S718" s="194"/>
      <c r="T718" s="195"/>
      <c r="AT718" s="196" t="s">
        <v>132</v>
      </c>
      <c r="AU718" s="196" t="s">
        <v>81</v>
      </c>
      <c r="AV718" s="12" t="s">
        <v>81</v>
      </c>
      <c r="AW718" s="12" t="s">
        <v>37</v>
      </c>
      <c r="AX718" s="12" t="s">
        <v>73</v>
      </c>
      <c r="AY718" s="196" t="s">
        <v>122</v>
      </c>
    </row>
    <row r="719" spans="2:51" s="13" customFormat="1" ht="13.5">
      <c r="B719" s="205"/>
      <c r="D719" s="188" t="s">
        <v>132</v>
      </c>
      <c r="E719" s="206" t="s">
        <v>20</v>
      </c>
      <c r="F719" s="207" t="s">
        <v>275</v>
      </c>
      <c r="H719" s="208">
        <v>20.62</v>
      </c>
      <c r="I719" s="209"/>
      <c r="L719" s="205"/>
      <c r="M719" s="210"/>
      <c r="N719" s="211"/>
      <c r="O719" s="211"/>
      <c r="P719" s="211"/>
      <c r="Q719" s="211"/>
      <c r="R719" s="211"/>
      <c r="S719" s="211"/>
      <c r="T719" s="212"/>
      <c r="AT719" s="213" t="s">
        <v>132</v>
      </c>
      <c r="AU719" s="213" t="s">
        <v>81</v>
      </c>
      <c r="AV719" s="13" t="s">
        <v>144</v>
      </c>
      <c r="AW719" s="13" t="s">
        <v>37</v>
      </c>
      <c r="AX719" s="13" t="s">
        <v>22</v>
      </c>
      <c r="AY719" s="213" t="s">
        <v>122</v>
      </c>
    </row>
    <row r="720" spans="2:65" s="1" customFormat="1" ht="22.5" customHeight="1">
      <c r="B720" s="164"/>
      <c r="C720" s="214" t="s">
        <v>1142</v>
      </c>
      <c r="D720" s="214" t="s">
        <v>349</v>
      </c>
      <c r="E720" s="215" t="s">
        <v>1143</v>
      </c>
      <c r="F720" s="216" t="s">
        <v>1144</v>
      </c>
      <c r="G720" s="217" t="s">
        <v>445</v>
      </c>
      <c r="H720" s="218">
        <v>0.006</v>
      </c>
      <c r="I720" s="219"/>
      <c r="J720" s="220">
        <f>ROUND(I720*H720,2)</f>
        <v>0</v>
      </c>
      <c r="K720" s="216" t="s">
        <v>209</v>
      </c>
      <c r="L720" s="221"/>
      <c r="M720" s="222" t="s">
        <v>20</v>
      </c>
      <c r="N720" s="223" t="s">
        <v>44</v>
      </c>
      <c r="O720" s="35"/>
      <c r="P720" s="174">
        <f>O720*H720</f>
        <v>0</v>
      </c>
      <c r="Q720" s="174">
        <v>1</v>
      </c>
      <c r="R720" s="174">
        <f>Q720*H720</f>
        <v>0.006</v>
      </c>
      <c r="S720" s="174">
        <v>0</v>
      </c>
      <c r="T720" s="175">
        <f>S720*H720</f>
        <v>0</v>
      </c>
      <c r="AR720" s="17" t="s">
        <v>403</v>
      </c>
      <c r="AT720" s="17" t="s">
        <v>349</v>
      </c>
      <c r="AU720" s="17" t="s">
        <v>81</v>
      </c>
      <c r="AY720" s="17" t="s">
        <v>122</v>
      </c>
      <c r="BE720" s="176">
        <f>IF(N720="základní",J720,0)</f>
        <v>0</v>
      </c>
      <c r="BF720" s="176">
        <f>IF(N720="snížená",J720,0)</f>
        <v>0</v>
      </c>
      <c r="BG720" s="176">
        <f>IF(N720="zákl. přenesená",J720,0)</f>
        <v>0</v>
      </c>
      <c r="BH720" s="176">
        <f>IF(N720="sníž. přenesená",J720,0)</f>
        <v>0</v>
      </c>
      <c r="BI720" s="176">
        <f>IF(N720="nulová",J720,0)</f>
        <v>0</v>
      </c>
      <c r="BJ720" s="17" t="s">
        <v>22</v>
      </c>
      <c r="BK720" s="176">
        <f>ROUND(I720*H720,2)</f>
        <v>0</v>
      </c>
      <c r="BL720" s="17" t="s">
        <v>300</v>
      </c>
      <c r="BM720" s="17" t="s">
        <v>1145</v>
      </c>
    </row>
    <row r="721" spans="2:47" s="1" customFormat="1" ht="27">
      <c r="B721" s="34"/>
      <c r="D721" s="177" t="s">
        <v>878</v>
      </c>
      <c r="F721" s="203" t="s">
        <v>1146</v>
      </c>
      <c r="I721" s="138"/>
      <c r="L721" s="34"/>
      <c r="M721" s="63"/>
      <c r="N721" s="35"/>
      <c r="O721" s="35"/>
      <c r="P721" s="35"/>
      <c r="Q721" s="35"/>
      <c r="R721" s="35"/>
      <c r="S721" s="35"/>
      <c r="T721" s="64"/>
      <c r="AT721" s="17" t="s">
        <v>878</v>
      </c>
      <c r="AU721" s="17" t="s">
        <v>81</v>
      </c>
    </row>
    <row r="722" spans="2:51" s="12" customFormat="1" ht="13.5">
      <c r="B722" s="187"/>
      <c r="D722" s="188" t="s">
        <v>132</v>
      </c>
      <c r="F722" s="190" t="s">
        <v>1147</v>
      </c>
      <c r="H722" s="191">
        <v>0.006</v>
      </c>
      <c r="I722" s="192"/>
      <c r="L722" s="187"/>
      <c r="M722" s="193"/>
      <c r="N722" s="194"/>
      <c r="O722" s="194"/>
      <c r="P722" s="194"/>
      <c r="Q722" s="194"/>
      <c r="R722" s="194"/>
      <c r="S722" s="194"/>
      <c r="T722" s="195"/>
      <c r="AT722" s="196" t="s">
        <v>132</v>
      </c>
      <c r="AU722" s="196" t="s">
        <v>81</v>
      </c>
      <c r="AV722" s="12" t="s">
        <v>81</v>
      </c>
      <c r="AW722" s="12" t="s">
        <v>4</v>
      </c>
      <c r="AX722" s="12" t="s">
        <v>22</v>
      </c>
      <c r="AY722" s="196" t="s">
        <v>122</v>
      </c>
    </row>
    <row r="723" spans="2:65" s="1" customFormat="1" ht="22.5" customHeight="1">
      <c r="B723" s="164"/>
      <c r="C723" s="165" t="s">
        <v>1148</v>
      </c>
      <c r="D723" s="165" t="s">
        <v>125</v>
      </c>
      <c r="E723" s="166" t="s">
        <v>1149</v>
      </c>
      <c r="F723" s="167" t="s">
        <v>1150</v>
      </c>
      <c r="G723" s="168" t="s">
        <v>245</v>
      </c>
      <c r="H723" s="169">
        <v>20.62</v>
      </c>
      <c r="I723" s="170"/>
      <c r="J723" s="171">
        <f>ROUND(I723*H723,2)</f>
        <v>0</v>
      </c>
      <c r="K723" s="167" t="s">
        <v>209</v>
      </c>
      <c r="L723" s="34"/>
      <c r="M723" s="172" t="s">
        <v>20</v>
      </c>
      <c r="N723" s="173" t="s">
        <v>44</v>
      </c>
      <c r="O723" s="35"/>
      <c r="P723" s="174">
        <f>O723*H723</f>
        <v>0</v>
      </c>
      <c r="Q723" s="174">
        <v>0</v>
      </c>
      <c r="R723" s="174">
        <f>Q723*H723</f>
        <v>0</v>
      </c>
      <c r="S723" s="174">
        <v>0</v>
      </c>
      <c r="T723" s="175">
        <f>S723*H723</f>
        <v>0</v>
      </c>
      <c r="AR723" s="17" t="s">
        <v>300</v>
      </c>
      <c r="AT723" s="17" t="s">
        <v>125</v>
      </c>
      <c r="AU723" s="17" t="s">
        <v>81</v>
      </c>
      <c r="AY723" s="17" t="s">
        <v>122</v>
      </c>
      <c r="BE723" s="176">
        <f>IF(N723="základní",J723,0)</f>
        <v>0</v>
      </c>
      <c r="BF723" s="176">
        <f>IF(N723="snížená",J723,0)</f>
        <v>0</v>
      </c>
      <c r="BG723" s="176">
        <f>IF(N723="zákl. přenesená",J723,0)</f>
        <v>0</v>
      </c>
      <c r="BH723" s="176">
        <f>IF(N723="sníž. přenesená",J723,0)</f>
        <v>0</v>
      </c>
      <c r="BI723" s="176">
        <f>IF(N723="nulová",J723,0)</f>
        <v>0</v>
      </c>
      <c r="BJ723" s="17" t="s">
        <v>22</v>
      </c>
      <c r="BK723" s="176">
        <f>ROUND(I723*H723,2)</f>
        <v>0</v>
      </c>
      <c r="BL723" s="17" t="s">
        <v>300</v>
      </c>
      <c r="BM723" s="17" t="s">
        <v>1151</v>
      </c>
    </row>
    <row r="724" spans="2:47" s="1" customFormat="1" ht="27">
      <c r="B724" s="34"/>
      <c r="D724" s="177" t="s">
        <v>131</v>
      </c>
      <c r="F724" s="178" t="s">
        <v>1152</v>
      </c>
      <c r="I724" s="138"/>
      <c r="L724" s="34"/>
      <c r="M724" s="63"/>
      <c r="N724" s="35"/>
      <c r="O724" s="35"/>
      <c r="P724" s="35"/>
      <c r="Q724" s="35"/>
      <c r="R724" s="35"/>
      <c r="S724" s="35"/>
      <c r="T724" s="64"/>
      <c r="AT724" s="17" t="s">
        <v>131</v>
      </c>
      <c r="AU724" s="17" t="s">
        <v>81</v>
      </c>
    </row>
    <row r="725" spans="2:47" s="1" customFormat="1" ht="40.5">
      <c r="B725" s="34"/>
      <c r="D725" s="177" t="s">
        <v>212</v>
      </c>
      <c r="F725" s="203" t="s">
        <v>1137</v>
      </c>
      <c r="I725" s="138"/>
      <c r="L725" s="34"/>
      <c r="M725" s="63"/>
      <c r="N725" s="35"/>
      <c r="O725" s="35"/>
      <c r="P725" s="35"/>
      <c r="Q725" s="35"/>
      <c r="R725" s="35"/>
      <c r="S725" s="35"/>
      <c r="T725" s="64"/>
      <c r="AT725" s="17" t="s">
        <v>212</v>
      </c>
      <c r="AU725" s="17" t="s">
        <v>81</v>
      </c>
    </row>
    <row r="726" spans="2:51" s="11" customFormat="1" ht="13.5">
      <c r="B726" s="179"/>
      <c r="D726" s="177" t="s">
        <v>132</v>
      </c>
      <c r="E726" s="180" t="s">
        <v>20</v>
      </c>
      <c r="F726" s="181" t="s">
        <v>1138</v>
      </c>
      <c r="H726" s="182" t="s">
        <v>20</v>
      </c>
      <c r="I726" s="183"/>
      <c r="L726" s="179"/>
      <c r="M726" s="184"/>
      <c r="N726" s="185"/>
      <c r="O726" s="185"/>
      <c r="P726" s="185"/>
      <c r="Q726" s="185"/>
      <c r="R726" s="185"/>
      <c r="S726" s="185"/>
      <c r="T726" s="186"/>
      <c r="AT726" s="182" t="s">
        <v>132</v>
      </c>
      <c r="AU726" s="182" t="s">
        <v>81</v>
      </c>
      <c r="AV726" s="11" t="s">
        <v>22</v>
      </c>
      <c r="AW726" s="11" t="s">
        <v>37</v>
      </c>
      <c r="AX726" s="11" t="s">
        <v>73</v>
      </c>
      <c r="AY726" s="182" t="s">
        <v>122</v>
      </c>
    </row>
    <row r="727" spans="2:51" s="12" customFormat="1" ht="13.5">
      <c r="B727" s="187"/>
      <c r="D727" s="177" t="s">
        <v>132</v>
      </c>
      <c r="E727" s="196" t="s">
        <v>20</v>
      </c>
      <c r="F727" s="197" t="s">
        <v>1139</v>
      </c>
      <c r="H727" s="198">
        <v>4.94</v>
      </c>
      <c r="I727" s="192"/>
      <c r="L727" s="187"/>
      <c r="M727" s="193"/>
      <c r="N727" s="194"/>
      <c r="O727" s="194"/>
      <c r="P727" s="194"/>
      <c r="Q727" s="194"/>
      <c r="R727" s="194"/>
      <c r="S727" s="194"/>
      <c r="T727" s="195"/>
      <c r="AT727" s="196" t="s">
        <v>132</v>
      </c>
      <c r="AU727" s="196" t="s">
        <v>81</v>
      </c>
      <c r="AV727" s="12" t="s">
        <v>81</v>
      </c>
      <c r="AW727" s="12" t="s">
        <v>37</v>
      </c>
      <c r="AX727" s="12" t="s">
        <v>73</v>
      </c>
      <c r="AY727" s="196" t="s">
        <v>122</v>
      </c>
    </row>
    <row r="728" spans="2:51" s="11" customFormat="1" ht="13.5">
      <c r="B728" s="179"/>
      <c r="D728" s="177" t="s">
        <v>132</v>
      </c>
      <c r="E728" s="180" t="s">
        <v>20</v>
      </c>
      <c r="F728" s="181" t="s">
        <v>1140</v>
      </c>
      <c r="H728" s="182" t="s">
        <v>20</v>
      </c>
      <c r="I728" s="183"/>
      <c r="L728" s="179"/>
      <c r="M728" s="184"/>
      <c r="N728" s="185"/>
      <c r="O728" s="185"/>
      <c r="P728" s="185"/>
      <c r="Q728" s="185"/>
      <c r="R728" s="185"/>
      <c r="S728" s="185"/>
      <c r="T728" s="186"/>
      <c r="AT728" s="182" t="s">
        <v>132</v>
      </c>
      <c r="AU728" s="182" t="s">
        <v>81</v>
      </c>
      <c r="AV728" s="11" t="s">
        <v>22</v>
      </c>
      <c r="AW728" s="11" t="s">
        <v>37</v>
      </c>
      <c r="AX728" s="11" t="s">
        <v>73</v>
      </c>
      <c r="AY728" s="182" t="s">
        <v>122</v>
      </c>
    </row>
    <row r="729" spans="2:51" s="12" customFormat="1" ht="13.5">
      <c r="B729" s="187"/>
      <c r="D729" s="177" t="s">
        <v>132</v>
      </c>
      <c r="E729" s="196" t="s">
        <v>20</v>
      </c>
      <c r="F729" s="197" t="s">
        <v>1141</v>
      </c>
      <c r="H729" s="198">
        <v>15.68</v>
      </c>
      <c r="I729" s="192"/>
      <c r="L729" s="187"/>
      <c r="M729" s="193"/>
      <c r="N729" s="194"/>
      <c r="O729" s="194"/>
      <c r="P729" s="194"/>
      <c r="Q729" s="194"/>
      <c r="R729" s="194"/>
      <c r="S729" s="194"/>
      <c r="T729" s="195"/>
      <c r="AT729" s="196" t="s">
        <v>132</v>
      </c>
      <c r="AU729" s="196" t="s">
        <v>81</v>
      </c>
      <c r="AV729" s="12" t="s">
        <v>81</v>
      </c>
      <c r="AW729" s="12" t="s">
        <v>37</v>
      </c>
      <c r="AX729" s="12" t="s">
        <v>73</v>
      </c>
      <c r="AY729" s="196" t="s">
        <v>122</v>
      </c>
    </row>
    <row r="730" spans="2:51" s="13" customFormat="1" ht="13.5">
      <c r="B730" s="205"/>
      <c r="D730" s="188" t="s">
        <v>132</v>
      </c>
      <c r="E730" s="206" t="s">
        <v>20</v>
      </c>
      <c r="F730" s="207" t="s">
        <v>275</v>
      </c>
      <c r="H730" s="208">
        <v>20.62</v>
      </c>
      <c r="I730" s="209"/>
      <c r="L730" s="205"/>
      <c r="M730" s="210"/>
      <c r="N730" s="211"/>
      <c r="O730" s="211"/>
      <c r="P730" s="211"/>
      <c r="Q730" s="211"/>
      <c r="R730" s="211"/>
      <c r="S730" s="211"/>
      <c r="T730" s="212"/>
      <c r="AT730" s="213" t="s">
        <v>132</v>
      </c>
      <c r="AU730" s="213" t="s">
        <v>81</v>
      </c>
      <c r="AV730" s="13" t="s">
        <v>144</v>
      </c>
      <c r="AW730" s="13" t="s">
        <v>37</v>
      </c>
      <c r="AX730" s="13" t="s">
        <v>22</v>
      </c>
      <c r="AY730" s="213" t="s">
        <v>122</v>
      </c>
    </row>
    <row r="731" spans="2:65" s="1" customFormat="1" ht="22.5" customHeight="1">
      <c r="B731" s="164"/>
      <c r="C731" s="214" t="s">
        <v>1153</v>
      </c>
      <c r="D731" s="214" t="s">
        <v>349</v>
      </c>
      <c r="E731" s="215" t="s">
        <v>1154</v>
      </c>
      <c r="F731" s="216" t="s">
        <v>1155</v>
      </c>
      <c r="G731" s="217" t="s">
        <v>445</v>
      </c>
      <c r="H731" s="218">
        <v>0.021</v>
      </c>
      <c r="I731" s="219"/>
      <c r="J731" s="220">
        <f>ROUND(I731*H731,2)</f>
        <v>0</v>
      </c>
      <c r="K731" s="216" t="s">
        <v>209</v>
      </c>
      <c r="L731" s="221"/>
      <c r="M731" s="222" t="s">
        <v>20</v>
      </c>
      <c r="N731" s="223" t="s">
        <v>44</v>
      </c>
      <c r="O731" s="35"/>
      <c r="P731" s="174">
        <f>O731*H731</f>
        <v>0</v>
      </c>
      <c r="Q731" s="174">
        <v>1</v>
      </c>
      <c r="R731" s="174">
        <f>Q731*H731</f>
        <v>0.021</v>
      </c>
      <c r="S731" s="174">
        <v>0</v>
      </c>
      <c r="T731" s="175">
        <f>S731*H731</f>
        <v>0</v>
      </c>
      <c r="AR731" s="17" t="s">
        <v>403</v>
      </c>
      <c r="AT731" s="17" t="s">
        <v>349</v>
      </c>
      <c r="AU731" s="17" t="s">
        <v>81</v>
      </c>
      <c r="AY731" s="17" t="s">
        <v>122</v>
      </c>
      <c r="BE731" s="176">
        <f>IF(N731="základní",J731,0)</f>
        <v>0</v>
      </c>
      <c r="BF731" s="176">
        <f>IF(N731="snížená",J731,0)</f>
        <v>0</v>
      </c>
      <c r="BG731" s="176">
        <f>IF(N731="zákl. přenesená",J731,0)</f>
        <v>0</v>
      </c>
      <c r="BH731" s="176">
        <f>IF(N731="sníž. přenesená",J731,0)</f>
        <v>0</v>
      </c>
      <c r="BI731" s="176">
        <f>IF(N731="nulová",J731,0)</f>
        <v>0</v>
      </c>
      <c r="BJ731" s="17" t="s">
        <v>22</v>
      </c>
      <c r="BK731" s="176">
        <f>ROUND(I731*H731,2)</f>
        <v>0</v>
      </c>
      <c r="BL731" s="17" t="s">
        <v>300</v>
      </c>
      <c r="BM731" s="17" t="s">
        <v>1156</v>
      </c>
    </row>
    <row r="732" spans="2:47" s="1" customFormat="1" ht="27">
      <c r="B732" s="34"/>
      <c r="D732" s="177" t="s">
        <v>131</v>
      </c>
      <c r="F732" s="178" t="s">
        <v>1157</v>
      </c>
      <c r="I732" s="138"/>
      <c r="L732" s="34"/>
      <c r="M732" s="63"/>
      <c r="N732" s="35"/>
      <c r="O732" s="35"/>
      <c r="P732" s="35"/>
      <c r="Q732" s="35"/>
      <c r="R732" s="35"/>
      <c r="S732" s="35"/>
      <c r="T732" s="64"/>
      <c r="AT732" s="17" t="s">
        <v>131</v>
      </c>
      <c r="AU732" s="17" t="s">
        <v>81</v>
      </c>
    </row>
    <row r="733" spans="2:47" s="1" customFormat="1" ht="40.5">
      <c r="B733" s="34"/>
      <c r="D733" s="177" t="s">
        <v>878</v>
      </c>
      <c r="F733" s="203" t="s">
        <v>1158</v>
      </c>
      <c r="I733" s="138"/>
      <c r="L733" s="34"/>
      <c r="M733" s="63"/>
      <c r="N733" s="35"/>
      <c r="O733" s="35"/>
      <c r="P733" s="35"/>
      <c r="Q733" s="35"/>
      <c r="R733" s="35"/>
      <c r="S733" s="35"/>
      <c r="T733" s="64"/>
      <c r="AT733" s="17" t="s">
        <v>878</v>
      </c>
      <c r="AU733" s="17" t="s">
        <v>81</v>
      </c>
    </row>
    <row r="734" spans="2:51" s="12" customFormat="1" ht="13.5">
      <c r="B734" s="187"/>
      <c r="D734" s="188" t="s">
        <v>132</v>
      </c>
      <c r="F734" s="190" t="s">
        <v>1159</v>
      </c>
      <c r="H734" s="191">
        <v>0.021</v>
      </c>
      <c r="I734" s="192"/>
      <c r="L734" s="187"/>
      <c r="M734" s="193"/>
      <c r="N734" s="194"/>
      <c r="O734" s="194"/>
      <c r="P734" s="194"/>
      <c r="Q734" s="194"/>
      <c r="R734" s="194"/>
      <c r="S734" s="194"/>
      <c r="T734" s="195"/>
      <c r="AT734" s="196" t="s">
        <v>132</v>
      </c>
      <c r="AU734" s="196" t="s">
        <v>81</v>
      </c>
      <c r="AV734" s="12" t="s">
        <v>81</v>
      </c>
      <c r="AW734" s="12" t="s">
        <v>4</v>
      </c>
      <c r="AX734" s="12" t="s">
        <v>22</v>
      </c>
      <c r="AY734" s="196" t="s">
        <v>122</v>
      </c>
    </row>
    <row r="735" spans="2:65" s="1" customFormat="1" ht="22.5" customHeight="1">
      <c r="B735" s="164"/>
      <c r="C735" s="165" t="s">
        <v>1160</v>
      </c>
      <c r="D735" s="165" t="s">
        <v>125</v>
      </c>
      <c r="E735" s="166" t="s">
        <v>1161</v>
      </c>
      <c r="F735" s="167" t="s">
        <v>1162</v>
      </c>
      <c r="G735" s="168" t="s">
        <v>445</v>
      </c>
      <c r="H735" s="169">
        <v>0.027</v>
      </c>
      <c r="I735" s="170"/>
      <c r="J735" s="171">
        <f>ROUND(I735*H735,2)</f>
        <v>0</v>
      </c>
      <c r="K735" s="167" t="s">
        <v>209</v>
      </c>
      <c r="L735" s="34"/>
      <c r="M735" s="172" t="s">
        <v>20</v>
      </c>
      <c r="N735" s="173" t="s">
        <v>44</v>
      </c>
      <c r="O735" s="35"/>
      <c r="P735" s="174">
        <f>O735*H735</f>
        <v>0</v>
      </c>
      <c r="Q735" s="174">
        <v>0</v>
      </c>
      <c r="R735" s="174">
        <f>Q735*H735</f>
        <v>0</v>
      </c>
      <c r="S735" s="174">
        <v>0</v>
      </c>
      <c r="T735" s="175">
        <f>S735*H735</f>
        <v>0</v>
      </c>
      <c r="AR735" s="17" t="s">
        <v>300</v>
      </c>
      <c r="AT735" s="17" t="s">
        <v>125</v>
      </c>
      <c r="AU735" s="17" t="s">
        <v>81</v>
      </c>
      <c r="AY735" s="17" t="s">
        <v>122</v>
      </c>
      <c r="BE735" s="176">
        <f>IF(N735="základní",J735,0)</f>
        <v>0</v>
      </c>
      <c r="BF735" s="176">
        <f>IF(N735="snížená",J735,0)</f>
        <v>0</v>
      </c>
      <c r="BG735" s="176">
        <f>IF(N735="zákl. přenesená",J735,0)</f>
        <v>0</v>
      </c>
      <c r="BH735" s="176">
        <f>IF(N735="sníž. přenesená",J735,0)</f>
        <v>0</v>
      </c>
      <c r="BI735" s="176">
        <f>IF(N735="nulová",J735,0)</f>
        <v>0</v>
      </c>
      <c r="BJ735" s="17" t="s">
        <v>22</v>
      </c>
      <c r="BK735" s="176">
        <f>ROUND(I735*H735,2)</f>
        <v>0</v>
      </c>
      <c r="BL735" s="17" t="s">
        <v>300</v>
      </c>
      <c r="BM735" s="17" t="s">
        <v>1163</v>
      </c>
    </row>
    <row r="736" spans="2:47" s="1" customFormat="1" ht="27">
      <c r="B736" s="34"/>
      <c r="D736" s="177" t="s">
        <v>131</v>
      </c>
      <c r="F736" s="178" t="s">
        <v>1164</v>
      </c>
      <c r="I736" s="138"/>
      <c r="L736" s="34"/>
      <c r="M736" s="63"/>
      <c r="N736" s="35"/>
      <c r="O736" s="35"/>
      <c r="P736" s="35"/>
      <c r="Q736" s="35"/>
      <c r="R736" s="35"/>
      <c r="S736" s="35"/>
      <c r="T736" s="64"/>
      <c r="AT736" s="17" t="s">
        <v>131</v>
      </c>
      <c r="AU736" s="17" t="s">
        <v>81</v>
      </c>
    </row>
    <row r="737" spans="2:47" s="1" customFormat="1" ht="121.5">
      <c r="B737" s="34"/>
      <c r="D737" s="177" t="s">
        <v>212</v>
      </c>
      <c r="F737" s="203" t="s">
        <v>1165</v>
      </c>
      <c r="I737" s="138"/>
      <c r="L737" s="34"/>
      <c r="M737" s="228"/>
      <c r="N737" s="229"/>
      <c r="O737" s="229"/>
      <c r="P737" s="229"/>
      <c r="Q737" s="229"/>
      <c r="R737" s="229"/>
      <c r="S737" s="229"/>
      <c r="T737" s="230"/>
      <c r="AT737" s="17" t="s">
        <v>212</v>
      </c>
      <c r="AU737" s="17" t="s">
        <v>81</v>
      </c>
    </row>
    <row r="738" spans="2:12" s="1" customFormat="1" ht="6.75" customHeight="1">
      <c r="B738" s="49"/>
      <c r="C738" s="50"/>
      <c r="D738" s="50"/>
      <c r="E738" s="50"/>
      <c r="F738" s="50"/>
      <c r="G738" s="50"/>
      <c r="H738" s="50"/>
      <c r="I738" s="116"/>
      <c r="J738" s="50"/>
      <c r="K738" s="50"/>
      <c r="L738" s="34"/>
    </row>
    <row r="739" ht="13.5">
      <c r="AT739" s="202"/>
    </row>
  </sheetData>
  <sheetProtection password="CC35" sheet="1" objects="1" scenarios="1" formatColumns="0" formatRows="0" sort="0" autoFilter="0"/>
  <autoFilter ref="C87:K87"/>
  <mergeCells count="9">
    <mergeCell ref="E80:H80"/>
    <mergeCell ref="G1:H1"/>
    <mergeCell ref="L2:V2"/>
    <mergeCell ref="E7:H7"/>
    <mergeCell ref="E9:H9"/>
    <mergeCell ref="E24:H24"/>
    <mergeCell ref="E45:H45"/>
    <mergeCell ref="E47:H47"/>
    <mergeCell ref="E78:H78"/>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7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4"/>
      <c r="C1" s="234"/>
      <c r="D1" s="233" t="s">
        <v>1</v>
      </c>
      <c r="E1" s="234"/>
      <c r="F1" s="235" t="s">
        <v>1407</v>
      </c>
      <c r="G1" s="359" t="s">
        <v>1408</v>
      </c>
      <c r="H1" s="359"/>
      <c r="I1" s="240"/>
      <c r="J1" s="235" t="s">
        <v>1409</v>
      </c>
      <c r="K1" s="233" t="s">
        <v>91</v>
      </c>
      <c r="L1" s="235" t="s">
        <v>1410</v>
      </c>
      <c r="M1" s="235"/>
      <c r="N1" s="235"/>
      <c r="O1" s="235"/>
      <c r="P1" s="235"/>
      <c r="Q1" s="235"/>
      <c r="R1" s="235"/>
      <c r="S1" s="235"/>
      <c r="T1" s="235"/>
      <c r="U1" s="231"/>
      <c r="V1" s="23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3"/>
      <c r="M2" s="323"/>
      <c r="N2" s="323"/>
      <c r="O2" s="323"/>
      <c r="P2" s="323"/>
      <c r="Q2" s="323"/>
      <c r="R2" s="323"/>
      <c r="S2" s="323"/>
      <c r="T2" s="323"/>
      <c r="U2" s="323"/>
      <c r="V2" s="323"/>
      <c r="AT2" s="17" t="s">
        <v>87</v>
      </c>
    </row>
    <row r="3" spans="2:46" ht="6.75" customHeight="1">
      <c r="B3" s="18"/>
      <c r="C3" s="19"/>
      <c r="D3" s="19"/>
      <c r="E3" s="19"/>
      <c r="F3" s="19"/>
      <c r="G3" s="19"/>
      <c r="H3" s="19"/>
      <c r="I3" s="93"/>
      <c r="J3" s="19"/>
      <c r="K3" s="20"/>
      <c r="AT3" s="17" t="s">
        <v>81</v>
      </c>
    </row>
    <row r="4" spans="2:46" ht="36.75" customHeight="1">
      <c r="B4" s="21"/>
      <c r="C4" s="22"/>
      <c r="D4" s="23" t="s">
        <v>92</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60" t="str">
        <f>'Rekapitulace stavby'!K6</f>
        <v>III-21036 Statické zajištění silnice Oloví-Boučí</v>
      </c>
      <c r="F7" s="352"/>
      <c r="G7" s="352"/>
      <c r="H7" s="352"/>
      <c r="I7" s="94"/>
      <c r="J7" s="22"/>
      <c r="K7" s="24"/>
    </row>
    <row r="8" spans="2:11" s="1" customFormat="1" ht="15">
      <c r="B8" s="34"/>
      <c r="C8" s="35"/>
      <c r="D8" s="30" t="s">
        <v>93</v>
      </c>
      <c r="E8" s="35"/>
      <c r="F8" s="35"/>
      <c r="G8" s="35"/>
      <c r="H8" s="35"/>
      <c r="I8" s="95"/>
      <c r="J8" s="35"/>
      <c r="K8" s="38"/>
    </row>
    <row r="9" spans="2:11" s="1" customFormat="1" ht="36.75" customHeight="1">
      <c r="B9" s="34"/>
      <c r="C9" s="35"/>
      <c r="D9" s="35"/>
      <c r="E9" s="361" t="s">
        <v>1166</v>
      </c>
      <c r="F9" s="345"/>
      <c r="G9" s="345"/>
      <c r="H9" s="3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26.2.2016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355" t="s">
        <v>20</v>
      </c>
      <c r="F24" s="362"/>
      <c r="G24" s="362"/>
      <c r="H24" s="362"/>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ROUND(J83,2)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ROUND(SUM(BE83:BE250),2)</f>
        <v>0</v>
      </c>
      <c r="G30" s="35"/>
      <c r="H30" s="35"/>
      <c r="I30" s="108">
        <v>0.21</v>
      </c>
      <c r="J30" s="107">
        <f>ROUND(ROUND((SUM(BE83:BE250)),2)*I30,2)</f>
        <v>0</v>
      </c>
      <c r="K30" s="38"/>
    </row>
    <row r="31" spans="2:11" s="1" customFormat="1" ht="14.25" customHeight="1">
      <c r="B31" s="34"/>
      <c r="C31" s="35"/>
      <c r="D31" s="35"/>
      <c r="E31" s="42" t="s">
        <v>45</v>
      </c>
      <c r="F31" s="107">
        <f>ROUND(SUM(BF83:BF250),2)</f>
        <v>0</v>
      </c>
      <c r="G31" s="35"/>
      <c r="H31" s="35"/>
      <c r="I31" s="108">
        <v>0.15</v>
      </c>
      <c r="J31" s="107">
        <f>ROUND(ROUND((SUM(BF83:BF250)),2)*I31,2)</f>
        <v>0</v>
      </c>
      <c r="K31" s="38"/>
    </row>
    <row r="32" spans="2:11" s="1" customFormat="1" ht="14.25" customHeight="1" hidden="1">
      <c r="B32" s="34"/>
      <c r="C32" s="35"/>
      <c r="D32" s="35"/>
      <c r="E32" s="42" t="s">
        <v>46</v>
      </c>
      <c r="F32" s="107">
        <f>ROUND(SUM(BG83:BG250),2)</f>
        <v>0</v>
      </c>
      <c r="G32" s="35"/>
      <c r="H32" s="35"/>
      <c r="I32" s="108">
        <v>0.21</v>
      </c>
      <c r="J32" s="107">
        <v>0</v>
      </c>
      <c r="K32" s="38"/>
    </row>
    <row r="33" spans="2:11" s="1" customFormat="1" ht="14.25" customHeight="1" hidden="1">
      <c r="B33" s="34"/>
      <c r="C33" s="35"/>
      <c r="D33" s="35"/>
      <c r="E33" s="42" t="s">
        <v>47</v>
      </c>
      <c r="F33" s="107">
        <f>ROUND(SUM(BH83:BH250),2)</f>
        <v>0</v>
      </c>
      <c r="G33" s="35"/>
      <c r="H33" s="35"/>
      <c r="I33" s="108">
        <v>0.15</v>
      </c>
      <c r="J33" s="107">
        <v>0</v>
      </c>
      <c r="K33" s="38"/>
    </row>
    <row r="34" spans="2:11" s="1" customFormat="1" ht="14.25" customHeight="1" hidden="1">
      <c r="B34" s="34"/>
      <c r="C34" s="35"/>
      <c r="D34" s="35"/>
      <c r="E34" s="42" t="s">
        <v>48</v>
      </c>
      <c r="F34" s="107">
        <f>ROUND(SUM(BI83:BI250),2)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95</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60" t="str">
        <f>E7</f>
        <v>III-21036 Statické zajištění silnice Oloví-Boučí</v>
      </c>
      <c r="F45" s="345"/>
      <c r="G45" s="345"/>
      <c r="H45" s="345"/>
      <c r="I45" s="95"/>
      <c r="J45" s="35"/>
      <c r="K45" s="38"/>
    </row>
    <row r="46" spans="2:11" s="1" customFormat="1" ht="14.25" customHeight="1">
      <c r="B46" s="34"/>
      <c r="C46" s="30" t="s">
        <v>93</v>
      </c>
      <c r="D46" s="35"/>
      <c r="E46" s="35"/>
      <c r="F46" s="35"/>
      <c r="G46" s="35"/>
      <c r="H46" s="35"/>
      <c r="I46" s="95"/>
      <c r="J46" s="35"/>
      <c r="K46" s="38"/>
    </row>
    <row r="47" spans="2:11" s="1" customFormat="1" ht="23.25" customHeight="1">
      <c r="B47" s="34"/>
      <c r="C47" s="35"/>
      <c r="D47" s="35"/>
      <c r="E47" s="361" t="str">
        <f>E9</f>
        <v>BO2016-20 - SO201 - Opěrná zeď</v>
      </c>
      <c r="F47" s="345"/>
      <c r="G47" s="345"/>
      <c r="H47" s="3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Oloví</v>
      </c>
      <c r="G49" s="35"/>
      <c r="H49" s="35"/>
      <c r="I49" s="96" t="s">
        <v>25</v>
      </c>
      <c r="J49" s="97" t="str">
        <f>IF(J12="","",J12)</f>
        <v>26.2.2016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KSÚS Karlovarského kraje</v>
      </c>
      <c r="G51" s="35"/>
      <c r="H51" s="35"/>
      <c r="I51" s="96" t="s">
        <v>35</v>
      </c>
      <c r="J51" s="28" t="str">
        <f>E21</f>
        <v>AZ Consult spol s 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96</v>
      </c>
      <c r="D54" s="109"/>
      <c r="E54" s="109"/>
      <c r="F54" s="109"/>
      <c r="G54" s="109"/>
      <c r="H54" s="109"/>
      <c r="I54" s="120"/>
      <c r="J54" s="121" t="s">
        <v>97</v>
      </c>
      <c r="K54" s="122"/>
    </row>
    <row r="55" spans="2:11" s="1" customFormat="1" ht="9.75" customHeight="1">
      <c r="B55" s="34"/>
      <c r="C55" s="35"/>
      <c r="D55" s="35"/>
      <c r="E55" s="35"/>
      <c r="F55" s="35"/>
      <c r="G55" s="35"/>
      <c r="H55" s="35"/>
      <c r="I55" s="95"/>
      <c r="J55" s="35"/>
      <c r="K55" s="38"/>
    </row>
    <row r="56" spans="2:47" s="1" customFormat="1" ht="29.25" customHeight="1">
      <c r="B56" s="34"/>
      <c r="C56" s="123" t="s">
        <v>98</v>
      </c>
      <c r="D56" s="35"/>
      <c r="E56" s="35"/>
      <c r="F56" s="35"/>
      <c r="G56" s="35"/>
      <c r="H56" s="35"/>
      <c r="I56" s="95"/>
      <c r="J56" s="105">
        <f>J83</f>
        <v>0</v>
      </c>
      <c r="K56" s="38"/>
      <c r="AU56" s="17" t="s">
        <v>99</v>
      </c>
    </row>
    <row r="57" spans="2:11" s="7" customFormat="1" ht="24.75" customHeight="1">
      <c r="B57" s="124"/>
      <c r="C57" s="125"/>
      <c r="D57" s="126" t="s">
        <v>191</v>
      </c>
      <c r="E57" s="127"/>
      <c r="F57" s="127"/>
      <c r="G57" s="127"/>
      <c r="H57" s="127"/>
      <c r="I57" s="128"/>
      <c r="J57" s="129">
        <f>J84</f>
        <v>0</v>
      </c>
      <c r="K57" s="130"/>
    </row>
    <row r="58" spans="2:11" s="8" customFormat="1" ht="19.5" customHeight="1">
      <c r="B58" s="131"/>
      <c r="C58" s="132"/>
      <c r="D58" s="133" t="s">
        <v>192</v>
      </c>
      <c r="E58" s="134"/>
      <c r="F58" s="134"/>
      <c r="G58" s="134"/>
      <c r="H58" s="134"/>
      <c r="I58" s="135"/>
      <c r="J58" s="136">
        <f>J85</f>
        <v>0</v>
      </c>
      <c r="K58" s="137"/>
    </row>
    <row r="59" spans="2:11" s="8" customFormat="1" ht="19.5" customHeight="1">
      <c r="B59" s="131"/>
      <c r="C59" s="132"/>
      <c r="D59" s="133" t="s">
        <v>193</v>
      </c>
      <c r="E59" s="134"/>
      <c r="F59" s="134"/>
      <c r="G59" s="134"/>
      <c r="H59" s="134"/>
      <c r="I59" s="135"/>
      <c r="J59" s="136">
        <f>J143</f>
        <v>0</v>
      </c>
      <c r="K59" s="137"/>
    </row>
    <row r="60" spans="2:11" s="8" customFormat="1" ht="19.5" customHeight="1">
      <c r="B60" s="131"/>
      <c r="C60" s="132"/>
      <c r="D60" s="133" t="s">
        <v>194</v>
      </c>
      <c r="E60" s="134"/>
      <c r="F60" s="134"/>
      <c r="G60" s="134"/>
      <c r="H60" s="134"/>
      <c r="I60" s="135"/>
      <c r="J60" s="136">
        <f>J196</f>
        <v>0</v>
      </c>
      <c r="K60" s="137"/>
    </row>
    <row r="61" spans="2:11" s="8" customFormat="1" ht="19.5" customHeight="1">
      <c r="B61" s="131"/>
      <c r="C61" s="132"/>
      <c r="D61" s="133" t="s">
        <v>195</v>
      </c>
      <c r="E61" s="134"/>
      <c r="F61" s="134"/>
      <c r="G61" s="134"/>
      <c r="H61" s="134"/>
      <c r="I61" s="135"/>
      <c r="J61" s="136">
        <f>J215</f>
        <v>0</v>
      </c>
      <c r="K61" s="137"/>
    </row>
    <row r="62" spans="2:11" s="8" customFormat="1" ht="19.5" customHeight="1">
      <c r="B62" s="131"/>
      <c r="C62" s="132"/>
      <c r="D62" s="133" t="s">
        <v>198</v>
      </c>
      <c r="E62" s="134"/>
      <c r="F62" s="134"/>
      <c r="G62" s="134"/>
      <c r="H62" s="134"/>
      <c r="I62" s="135"/>
      <c r="J62" s="136">
        <f>J220</f>
        <v>0</v>
      </c>
      <c r="K62" s="137"/>
    </row>
    <row r="63" spans="2:11" s="8" customFormat="1" ht="19.5" customHeight="1">
      <c r="B63" s="131"/>
      <c r="C63" s="132"/>
      <c r="D63" s="133" t="s">
        <v>200</v>
      </c>
      <c r="E63" s="134"/>
      <c r="F63" s="134"/>
      <c r="G63" s="134"/>
      <c r="H63" s="134"/>
      <c r="I63" s="135"/>
      <c r="J63" s="136">
        <f>J247</f>
        <v>0</v>
      </c>
      <c r="K63" s="137"/>
    </row>
    <row r="64" spans="2:11" s="1" customFormat="1" ht="21.75" customHeight="1">
      <c r="B64" s="34"/>
      <c r="C64" s="35"/>
      <c r="D64" s="35"/>
      <c r="E64" s="35"/>
      <c r="F64" s="35"/>
      <c r="G64" s="35"/>
      <c r="H64" s="35"/>
      <c r="I64" s="95"/>
      <c r="J64" s="35"/>
      <c r="K64" s="38"/>
    </row>
    <row r="65" spans="2:11" s="1" customFormat="1" ht="6.75" customHeight="1">
      <c r="B65" s="49"/>
      <c r="C65" s="50"/>
      <c r="D65" s="50"/>
      <c r="E65" s="50"/>
      <c r="F65" s="50"/>
      <c r="G65" s="50"/>
      <c r="H65" s="50"/>
      <c r="I65" s="116"/>
      <c r="J65" s="50"/>
      <c r="K65" s="51"/>
    </row>
    <row r="69" spans="2:12" s="1" customFormat="1" ht="6.75" customHeight="1">
      <c r="B69" s="52"/>
      <c r="C69" s="53"/>
      <c r="D69" s="53"/>
      <c r="E69" s="53"/>
      <c r="F69" s="53"/>
      <c r="G69" s="53"/>
      <c r="H69" s="53"/>
      <c r="I69" s="117"/>
      <c r="J69" s="53"/>
      <c r="K69" s="53"/>
      <c r="L69" s="34"/>
    </row>
    <row r="70" spans="2:12" s="1" customFormat="1" ht="36.75" customHeight="1">
      <c r="B70" s="34"/>
      <c r="C70" s="54" t="s">
        <v>105</v>
      </c>
      <c r="I70" s="138"/>
      <c r="L70" s="34"/>
    </row>
    <row r="71" spans="2:12" s="1" customFormat="1" ht="6.75" customHeight="1">
      <c r="B71" s="34"/>
      <c r="I71" s="138"/>
      <c r="L71" s="34"/>
    </row>
    <row r="72" spans="2:12" s="1" customFormat="1" ht="14.25" customHeight="1">
      <c r="B72" s="34"/>
      <c r="C72" s="56" t="s">
        <v>16</v>
      </c>
      <c r="I72" s="138"/>
      <c r="L72" s="34"/>
    </row>
    <row r="73" spans="2:12" s="1" customFormat="1" ht="22.5" customHeight="1">
      <c r="B73" s="34"/>
      <c r="E73" s="363" t="str">
        <f>E7</f>
        <v>III-21036 Statické zajištění silnice Oloví-Boučí</v>
      </c>
      <c r="F73" s="340"/>
      <c r="G73" s="340"/>
      <c r="H73" s="340"/>
      <c r="I73" s="138"/>
      <c r="L73" s="34"/>
    </row>
    <row r="74" spans="2:12" s="1" customFormat="1" ht="14.25" customHeight="1">
      <c r="B74" s="34"/>
      <c r="C74" s="56" t="s">
        <v>93</v>
      </c>
      <c r="I74" s="138"/>
      <c r="L74" s="34"/>
    </row>
    <row r="75" spans="2:12" s="1" customFormat="1" ht="23.25" customHeight="1">
      <c r="B75" s="34"/>
      <c r="E75" s="337" t="str">
        <f>E9</f>
        <v>BO2016-20 - SO201 - Opěrná zeď</v>
      </c>
      <c r="F75" s="340"/>
      <c r="G75" s="340"/>
      <c r="H75" s="340"/>
      <c r="I75" s="138"/>
      <c r="L75" s="34"/>
    </row>
    <row r="76" spans="2:12" s="1" customFormat="1" ht="6.75" customHeight="1">
      <c r="B76" s="34"/>
      <c r="I76" s="138"/>
      <c r="L76" s="34"/>
    </row>
    <row r="77" spans="2:12" s="1" customFormat="1" ht="18" customHeight="1">
      <c r="B77" s="34"/>
      <c r="C77" s="56" t="s">
        <v>23</v>
      </c>
      <c r="F77" s="139" t="str">
        <f>F12</f>
        <v>Oloví</v>
      </c>
      <c r="I77" s="140" t="s">
        <v>25</v>
      </c>
      <c r="J77" s="60" t="str">
        <f>IF(J12="","",J12)</f>
        <v>26.2.2016</v>
      </c>
      <c r="L77" s="34"/>
    </row>
    <row r="78" spans="2:12" s="1" customFormat="1" ht="6.75" customHeight="1">
      <c r="B78" s="34"/>
      <c r="I78" s="138"/>
      <c r="L78" s="34"/>
    </row>
    <row r="79" spans="2:12" s="1" customFormat="1" ht="15">
      <c r="B79" s="34"/>
      <c r="C79" s="56" t="s">
        <v>29</v>
      </c>
      <c r="F79" s="139" t="str">
        <f>E15</f>
        <v>KSÚS Karlovarského kraje</v>
      </c>
      <c r="I79" s="140" t="s">
        <v>35</v>
      </c>
      <c r="J79" s="139" t="str">
        <f>E21</f>
        <v>AZ Consult spol s r.o.</v>
      </c>
      <c r="L79" s="34"/>
    </row>
    <row r="80" spans="2:12" s="1" customFormat="1" ht="14.25" customHeight="1">
      <c r="B80" s="34"/>
      <c r="C80" s="56" t="s">
        <v>33</v>
      </c>
      <c r="F80" s="139">
        <f>IF(E18="","",E18)</f>
      </c>
      <c r="I80" s="138"/>
      <c r="L80" s="34"/>
    </row>
    <row r="81" spans="2:12" s="1" customFormat="1" ht="9.75" customHeight="1">
      <c r="B81" s="34"/>
      <c r="I81" s="138"/>
      <c r="L81" s="34"/>
    </row>
    <row r="82" spans="2:20" s="9" customFormat="1" ht="29.25" customHeight="1">
      <c r="B82" s="141"/>
      <c r="C82" s="142" t="s">
        <v>106</v>
      </c>
      <c r="D82" s="143" t="s">
        <v>58</v>
      </c>
      <c r="E82" s="143" t="s">
        <v>54</v>
      </c>
      <c r="F82" s="143" t="s">
        <v>107</v>
      </c>
      <c r="G82" s="143" t="s">
        <v>108</v>
      </c>
      <c r="H82" s="143" t="s">
        <v>109</v>
      </c>
      <c r="I82" s="144" t="s">
        <v>110</v>
      </c>
      <c r="J82" s="143" t="s">
        <v>97</v>
      </c>
      <c r="K82" s="145" t="s">
        <v>111</v>
      </c>
      <c r="L82" s="141"/>
      <c r="M82" s="67" t="s">
        <v>112</v>
      </c>
      <c r="N82" s="68" t="s">
        <v>43</v>
      </c>
      <c r="O82" s="68" t="s">
        <v>113</v>
      </c>
      <c r="P82" s="68" t="s">
        <v>114</v>
      </c>
      <c r="Q82" s="68" t="s">
        <v>115</v>
      </c>
      <c r="R82" s="68" t="s">
        <v>116</v>
      </c>
      <c r="S82" s="68" t="s">
        <v>117</v>
      </c>
      <c r="T82" s="69" t="s">
        <v>118</v>
      </c>
    </row>
    <row r="83" spans="2:63" s="1" customFormat="1" ht="29.25" customHeight="1">
      <c r="B83" s="34"/>
      <c r="C83" s="71" t="s">
        <v>98</v>
      </c>
      <c r="I83" s="138"/>
      <c r="J83" s="146">
        <f>BK83</f>
        <v>0</v>
      </c>
      <c r="L83" s="34"/>
      <c r="M83" s="70"/>
      <c r="N83" s="61"/>
      <c r="O83" s="61"/>
      <c r="P83" s="147">
        <f>P84</f>
        <v>0</v>
      </c>
      <c r="Q83" s="61"/>
      <c r="R83" s="147">
        <f>R84</f>
        <v>119.71095497999998</v>
      </c>
      <c r="S83" s="61"/>
      <c r="T83" s="148">
        <f>T84</f>
        <v>0.68805</v>
      </c>
      <c r="AT83" s="17" t="s">
        <v>72</v>
      </c>
      <c r="AU83" s="17" t="s">
        <v>99</v>
      </c>
      <c r="BK83" s="149">
        <f>BK84</f>
        <v>0</v>
      </c>
    </row>
    <row r="84" spans="2:63" s="10" customFormat="1" ht="36.75" customHeight="1">
      <c r="B84" s="150"/>
      <c r="D84" s="151" t="s">
        <v>72</v>
      </c>
      <c r="E84" s="152" t="s">
        <v>203</v>
      </c>
      <c r="F84" s="152" t="s">
        <v>204</v>
      </c>
      <c r="I84" s="153"/>
      <c r="J84" s="154">
        <f>BK84</f>
        <v>0</v>
      </c>
      <c r="L84" s="150"/>
      <c r="M84" s="155"/>
      <c r="N84" s="156"/>
      <c r="O84" s="156"/>
      <c r="P84" s="157">
        <f>P85+P143+P196+P215+P220+P247</f>
        <v>0</v>
      </c>
      <c r="Q84" s="156"/>
      <c r="R84" s="157">
        <f>R85+R143+R196+R215+R220+R247</f>
        <v>119.71095497999998</v>
      </c>
      <c r="S84" s="156"/>
      <c r="T84" s="158">
        <f>T85+T143+T196+T215+T220+T247</f>
        <v>0.68805</v>
      </c>
      <c r="AR84" s="151" t="s">
        <v>22</v>
      </c>
      <c r="AT84" s="159" t="s">
        <v>72</v>
      </c>
      <c r="AU84" s="159" t="s">
        <v>73</v>
      </c>
      <c r="AY84" s="151" t="s">
        <v>122</v>
      </c>
      <c r="BK84" s="160">
        <f>BK85+BK143+BK196+BK215+BK220+BK247</f>
        <v>0</v>
      </c>
    </row>
    <row r="85" spans="2:63" s="10" customFormat="1" ht="19.5" customHeight="1">
      <c r="B85" s="150"/>
      <c r="D85" s="161" t="s">
        <v>72</v>
      </c>
      <c r="E85" s="162" t="s">
        <v>22</v>
      </c>
      <c r="F85" s="162" t="s">
        <v>205</v>
      </c>
      <c r="I85" s="153"/>
      <c r="J85" s="163">
        <f>BK85</f>
        <v>0</v>
      </c>
      <c r="L85" s="150"/>
      <c r="M85" s="155"/>
      <c r="N85" s="156"/>
      <c r="O85" s="156"/>
      <c r="P85" s="157">
        <f>SUM(P86:P142)</f>
        <v>0</v>
      </c>
      <c r="Q85" s="156"/>
      <c r="R85" s="157">
        <f>SUM(R86:R142)</f>
        <v>3.67996</v>
      </c>
      <c r="S85" s="156"/>
      <c r="T85" s="158">
        <f>SUM(T86:T142)</f>
        <v>0</v>
      </c>
      <c r="AR85" s="151" t="s">
        <v>22</v>
      </c>
      <c r="AT85" s="159" t="s">
        <v>72</v>
      </c>
      <c r="AU85" s="159" t="s">
        <v>22</v>
      </c>
      <c r="AY85" s="151" t="s">
        <v>122</v>
      </c>
      <c r="BK85" s="160">
        <f>SUM(BK86:BK142)</f>
        <v>0</v>
      </c>
    </row>
    <row r="86" spans="2:65" s="1" customFormat="1" ht="22.5" customHeight="1">
      <c r="B86" s="164"/>
      <c r="C86" s="165" t="s">
        <v>22</v>
      </c>
      <c r="D86" s="165" t="s">
        <v>125</v>
      </c>
      <c r="E86" s="166" t="s">
        <v>301</v>
      </c>
      <c r="F86" s="167" t="s">
        <v>302</v>
      </c>
      <c r="G86" s="168" t="s">
        <v>208</v>
      </c>
      <c r="H86" s="169">
        <v>62.7</v>
      </c>
      <c r="I86" s="170"/>
      <c r="J86" s="171">
        <f>ROUND(I86*H86,2)</f>
        <v>0</v>
      </c>
      <c r="K86" s="167" t="s">
        <v>209</v>
      </c>
      <c r="L86" s="34"/>
      <c r="M86" s="172" t="s">
        <v>20</v>
      </c>
      <c r="N86" s="173" t="s">
        <v>44</v>
      </c>
      <c r="O86" s="35"/>
      <c r="P86" s="174">
        <f>O86*H86</f>
        <v>0</v>
      </c>
      <c r="Q86" s="174">
        <v>0</v>
      </c>
      <c r="R86" s="174">
        <f>Q86*H86</f>
        <v>0</v>
      </c>
      <c r="S86" s="174">
        <v>0</v>
      </c>
      <c r="T86" s="175">
        <f>S86*H86</f>
        <v>0</v>
      </c>
      <c r="AR86" s="17" t="s">
        <v>144</v>
      </c>
      <c r="AT86" s="17" t="s">
        <v>125</v>
      </c>
      <c r="AU86" s="17" t="s">
        <v>81</v>
      </c>
      <c r="AY86" s="17" t="s">
        <v>122</v>
      </c>
      <c r="BE86" s="176">
        <f>IF(N86="základní",J86,0)</f>
        <v>0</v>
      </c>
      <c r="BF86" s="176">
        <f>IF(N86="snížená",J86,0)</f>
        <v>0</v>
      </c>
      <c r="BG86" s="176">
        <f>IF(N86="zákl. přenesená",J86,0)</f>
        <v>0</v>
      </c>
      <c r="BH86" s="176">
        <f>IF(N86="sníž. přenesená",J86,0)</f>
        <v>0</v>
      </c>
      <c r="BI86" s="176">
        <f>IF(N86="nulová",J86,0)</f>
        <v>0</v>
      </c>
      <c r="BJ86" s="17" t="s">
        <v>22</v>
      </c>
      <c r="BK86" s="176">
        <f>ROUND(I86*H86,2)</f>
        <v>0</v>
      </c>
      <c r="BL86" s="17" t="s">
        <v>144</v>
      </c>
      <c r="BM86" s="17" t="s">
        <v>1167</v>
      </c>
    </row>
    <row r="87" spans="2:47" s="1" customFormat="1" ht="27">
      <c r="B87" s="34"/>
      <c r="D87" s="177" t="s">
        <v>131</v>
      </c>
      <c r="F87" s="178" t="s">
        <v>304</v>
      </c>
      <c r="I87" s="138"/>
      <c r="L87" s="34"/>
      <c r="M87" s="63"/>
      <c r="N87" s="35"/>
      <c r="O87" s="35"/>
      <c r="P87" s="35"/>
      <c r="Q87" s="35"/>
      <c r="R87" s="35"/>
      <c r="S87" s="35"/>
      <c r="T87" s="64"/>
      <c r="AT87" s="17" t="s">
        <v>131</v>
      </c>
      <c r="AU87" s="17" t="s">
        <v>81</v>
      </c>
    </row>
    <row r="88" spans="2:47" s="1" customFormat="1" ht="27">
      <c r="B88" s="34"/>
      <c r="D88" s="177" t="s">
        <v>212</v>
      </c>
      <c r="F88" s="203" t="s">
        <v>305</v>
      </c>
      <c r="I88" s="138"/>
      <c r="L88" s="34"/>
      <c r="M88" s="63"/>
      <c r="N88" s="35"/>
      <c r="O88" s="35"/>
      <c r="P88" s="35"/>
      <c r="Q88" s="35"/>
      <c r="R88" s="35"/>
      <c r="S88" s="35"/>
      <c r="T88" s="64"/>
      <c r="AT88" s="17" t="s">
        <v>212</v>
      </c>
      <c r="AU88" s="17" t="s">
        <v>81</v>
      </c>
    </row>
    <row r="89" spans="2:51" s="12" customFormat="1" ht="13.5">
      <c r="B89" s="187"/>
      <c r="D89" s="188" t="s">
        <v>132</v>
      </c>
      <c r="E89" s="189" t="s">
        <v>20</v>
      </c>
      <c r="F89" s="190" t="s">
        <v>1168</v>
      </c>
      <c r="H89" s="191">
        <v>62.7</v>
      </c>
      <c r="I89" s="192"/>
      <c r="L89" s="187"/>
      <c r="M89" s="193"/>
      <c r="N89" s="194"/>
      <c r="O89" s="194"/>
      <c r="P89" s="194"/>
      <c r="Q89" s="194"/>
      <c r="R89" s="194"/>
      <c r="S89" s="194"/>
      <c r="T89" s="195"/>
      <c r="AT89" s="196" t="s">
        <v>132</v>
      </c>
      <c r="AU89" s="196" t="s">
        <v>81</v>
      </c>
      <c r="AV89" s="12" t="s">
        <v>81</v>
      </c>
      <c r="AW89" s="12" t="s">
        <v>37</v>
      </c>
      <c r="AX89" s="12" t="s">
        <v>22</v>
      </c>
      <c r="AY89" s="196" t="s">
        <v>122</v>
      </c>
    </row>
    <row r="90" spans="2:65" s="1" customFormat="1" ht="22.5" customHeight="1">
      <c r="B90" s="164"/>
      <c r="C90" s="165" t="s">
        <v>81</v>
      </c>
      <c r="D90" s="165" t="s">
        <v>125</v>
      </c>
      <c r="E90" s="166" t="s">
        <v>342</v>
      </c>
      <c r="F90" s="167" t="s">
        <v>343</v>
      </c>
      <c r="G90" s="168" t="s">
        <v>217</v>
      </c>
      <c r="H90" s="169">
        <v>18</v>
      </c>
      <c r="I90" s="170"/>
      <c r="J90" s="171">
        <f>ROUND(I90*H90,2)</f>
        <v>0</v>
      </c>
      <c r="K90" s="167" t="s">
        <v>209</v>
      </c>
      <c r="L90" s="34"/>
      <c r="M90" s="172" t="s">
        <v>20</v>
      </c>
      <c r="N90" s="173" t="s">
        <v>44</v>
      </c>
      <c r="O90" s="35"/>
      <c r="P90" s="174">
        <f>O90*H90</f>
        <v>0</v>
      </c>
      <c r="Q90" s="174">
        <v>0.00515</v>
      </c>
      <c r="R90" s="174">
        <f>Q90*H90</f>
        <v>0.0927</v>
      </c>
      <c r="S90" s="174">
        <v>0</v>
      </c>
      <c r="T90" s="175">
        <f>S90*H90</f>
        <v>0</v>
      </c>
      <c r="AR90" s="17" t="s">
        <v>144</v>
      </c>
      <c r="AT90" s="17" t="s">
        <v>125</v>
      </c>
      <c r="AU90" s="17" t="s">
        <v>81</v>
      </c>
      <c r="AY90" s="17" t="s">
        <v>122</v>
      </c>
      <c r="BE90" s="176">
        <f>IF(N90="základní",J90,0)</f>
        <v>0</v>
      </c>
      <c r="BF90" s="176">
        <f>IF(N90="snížená",J90,0)</f>
        <v>0</v>
      </c>
      <c r="BG90" s="176">
        <f>IF(N90="zákl. přenesená",J90,0)</f>
        <v>0</v>
      </c>
      <c r="BH90" s="176">
        <f>IF(N90="sníž. přenesená",J90,0)</f>
        <v>0</v>
      </c>
      <c r="BI90" s="176">
        <f>IF(N90="nulová",J90,0)</f>
        <v>0</v>
      </c>
      <c r="BJ90" s="17" t="s">
        <v>22</v>
      </c>
      <c r="BK90" s="176">
        <f>ROUND(I90*H90,2)</f>
        <v>0</v>
      </c>
      <c r="BL90" s="17" t="s">
        <v>144</v>
      </c>
      <c r="BM90" s="17" t="s">
        <v>1169</v>
      </c>
    </row>
    <row r="91" spans="2:47" s="1" customFormat="1" ht="27">
      <c r="B91" s="34"/>
      <c r="D91" s="177" t="s">
        <v>131</v>
      </c>
      <c r="F91" s="178" t="s">
        <v>345</v>
      </c>
      <c r="I91" s="138"/>
      <c r="L91" s="34"/>
      <c r="M91" s="63"/>
      <c r="N91" s="35"/>
      <c r="O91" s="35"/>
      <c r="P91" s="35"/>
      <c r="Q91" s="35"/>
      <c r="R91" s="35"/>
      <c r="S91" s="35"/>
      <c r="T91" s="64"/>
      <c r="AT91" s="17" t="s">
        <v>131</v>
      </c>
      <c r="AU91" s="17" t="s">
        <v>81</v>
      </c>
    </row>
    <row r="92" spans="2:47" s="1" customFormat="1" ht="54">
      <c r="B92" s="34"/>
      <c r="D92" s="177" t="s">
        <v>212</v>
      </c>
      <c r="F92" s="203" t="s">
        <v>346</v>
      </c>
      <c r="I92" s="138"/>
      <c r="L92" s="34"/>
      <c r="M92" s="63"/>
      <c r="N92" s="35"/>
      <c r="O92" s="35"/>
      <c r="P92" s="35"/>
      <c r="Q92" s="35"/>
      <c r="R92" s="35"/>
      <c r="S92" s="35"/>
      <c r="T92" s="64"/>
      <c r="AT92" s="17" t="s">
        <v>212</v>
      </c>
      <c r="AU92" s="17" t="s">
        <v>81</v>
      </c>
    </row>
    <row r="93" spans="2:51" s="12" customFormat="1" ht="13.5">
      <c r="B93" s="187"/>
      <c r="D93" s="188" t="s">
        <v>132</v>
      </c>
      <c r="E93" s="189" t="s">
        <v>20</v>
      </c>
      <c r="F93" s="190" t="s">
        <v>1170</v>
      </c>
      <c r="H93" s="191">
        <v>18</v>
      </c>
      <c r="I93" s="192"/>
      <c r="L93" s="187"/>
      <c r="M93" s="193"/>
      <c r="N93" s="194"/>
      <c r="O93" s="194"/>
      <c r="P93" s="194"/>
      <c r="Q93" s="194"/>
      <c r="R93" s="194"/>
      <c r="S93" s="194"/>
      <c r="T93" s="195"/>
      <c r="AT93" s="196" t="s">
        <v>132</v>
      </c>
      <c r="AU93" s="196" t="s">
        <v>81</v>
      </c>
      <c r="AV93" s="12" t="s">
        <v>81</v>
      </c>
      <c r="AW93" s="12" t="s">
        <v>37</v>
      </c>
      <c r="AX93" s="12" t="s">
        <v>22</v>
      </c>
      <c r="AY93" s="196" t="s">
        <v>122</v>
      </c>
    </row>
    <row r="94" spans="2:65" s="1" customFormat="1" ht="22.5" customHeight="1">
      <c r="B94" s="164"/>
      <c r="C94" s="214" t="s">
        <v>138</v>
      </c>
      <c r="D94" s="214" t="s">
        <v>349</v>
      </c>
      <c r="E94" s="215" t="s">
        <v>350</v>
      </c>
      <c r="F94" s="216" t="s">
        <v>351</v>
      </c>
      <c r="G94" s="217" t="s">
        <v>352</v>
      </c>
      <c r="H94" s="218">
        <v>18</v>
      </c>
      <c r="I94" s="219"/>
      <c r="J94" s="220">
        <f>ROUND(I94*H94,2)</f>
        <v>0</v>
      </c>
      <c r="K94" s="216" t="s">
        <v>209</v>
      </c>
      <c r="L94" s="221"/>
      <c r="M94" s="222" t="s">
        <v>20</v>
      </c>
      <c r="N94" s="223" t="s">
        <v>44</v>
      </c>
      <c r="O94" s="35"/>
      <c r="P94" s="174">
        <f>O94*H94</f>
        <v>0</v>
      </c>
      <c r="Q94" s="174">
        <v>0.00675</v>
      </c>
      <c r="R94" s="174">
        <f>Q94*H94</f>
        <v>0.1215</v>
      </c>
      <c r="S94" s="174">
        <v>0</v>
      </c>
      <c r="T94" s="175">
        <f>S94*H94</f>
        <v>0</v>
      </c>
      <c r="AR94" s="17" t="s">
        <v>171</v>
      </c>
      <c r="AT94" s="17" t="s">
        <v>349</v>
      </c>
      <c r="AU94" s="17" t="s">
        <v>81</v>
      </c>
      <c r="AY94" s="17" t="s">
        <v>122</v>
      </c>
      <c r="BE94" s="176">
        <f>IF(N94="základní",J94,0)</f>
        <v>0</v>
      </c>
      <c r="BF94" s="176">
        <f>IF(N94="snížená",J94,0)</f>
        <v>0</v>
      </c>
      <c r="BG94" s="176">
        <f>IF(N94="zákl. přenesená",J94,0)</f>
        <v>0</v>
      </c>
      <c r="BH94" s="176">
        <f>IF(N94="sníž. přenesená",J94,0)</f>
        <v>0</v>
      </c>
      <c r="BI94" s="176">
        <f>IF(N94="nulová",J94,0)</f>
        <v>0</v>
      </c>
      <c r="BJ94" s="17" t="s">
        <v>22</v>
      </c>
      <c r="BK94" s="176">
        <f>ROUND(I94*H94,2)</f>
        <v>0</v>
      </c>
      <c r="BL94" s="17" t="s">
        <v>144</v>
      </c>
      <c r="BM94" s="17" t="s">
        <v>1171</v>
      </c>
    </row>
    <row r="95" spans="2:47" s="1" customFormat="1" ht="13.5">
      <c r="B95" s="34"/>
      <c r="D95" s="188" t="s">
        <v>131</v>
      </c>
      <c r="F95" s="224" t="s">
        <v>354</v>
      </c>
      <c r="I95" s="138"/>
      <c r="L95" s="34"/>
      <c r="M95" s="63"/>
      <c r="N95" s="35"/>
      <c r="O95" s="35"/>
      <c r="P95" s="35"/>
      <c r="Q95" s="35"/>
      <c r="R95" s="35"/>
      <c r="S95" s="35"/>
      <c r="T95" s="64"/>
      <c r="AT95" s="17" t="s">
        <v>131</v>
      </c>
      <c r="AU95" s="17" t="s">
        <v>81</v>
      </c>
    </row>
    <row r="96" spans="2:65" s="1" customFormat="1" ht="22.5" customHeight="1">
      <c r="B96" s="164"/>
      <c r="C96" s="165" t="s">
        <v>144</v>
      </c>
      <c r="D96" s="165" t="s">
        <v>125</v>
      </c>
      <c r="E96" s="166" t="s">
        <v>1172</v>
      </c>
      <c r="F96" s="167" t="s">
        <v>1173</v>
      </c>
      <c r="G96" s="168" t="s">
        <v>352</v>
      </c>
      <c r="H96" s="169">
        <v>80</v>
      </c>
      <c r="I96" s="170"/>
      <c r="J96" s="171">
        <f>ROUND(I96*H96,2)</f>
        <v>0</v>
      </c>
      <c r="K96" s="167" t="s">
        <v>209</v>
      </c>
      <c r="L96" s="34"/>
      <c r="M96" s="172" t="s">
        <v>20</v>
      </c>
      <c r="N96" s="173" t="s">
        <v>44</v>
      </c>
      <c r="O96" s="35"/>
      <c r="P96" s="174">
        <f>O96*H96</f>
        <v>0</v>
      </c>
      <c r="Q96" s="174">
        <v>0.03363</v>
      </c>
      <c r="R96" s="174">
        <f>Q96*H96</f>
        <v>2.6904</v>
      </c>
      <c r="S96" s="174">
        <v>0</v>
      </c>
      <c r="T96" s="175">
        <f>S96*H96</f>
        <v>0</v>
      </c>
      <c r="AR96" s="17" t="s">
        <v>144</v>
      </c>
      <c r="AT96" s="17" t="s">
        <v>125</v>
      </c>
      <c r="AU96" s="17" t="s">
        <v>81</v>
      </c>
      <c r="AY96" s="17" t="s">
        <v>122</v>
      </c>
      <c r="BE96" s="176">
        <f>IF(N96="základní",J96,0)</f>
        <v>0</v>
      </c>
      <c r="BF96" s="176">
        <f>IF(N96="snížená",J96,0)</f>
        <v>0</v>
      </c>
      <c r="BG96" s="176">
        <f>IF(N96="zákl. přenesená",J96,0)</f>
        <v>0</v>
      </c>
      <c r="BH96" s="176">
        <f>IF(N96="sníž. přenesená",J96,0)</f>
        <v>0</v>
      </c>
      <c r="BI96" s="176">
        <f>IF(N96="nulová",J96,0)</f>
        <v>0</v>
      </c>
      <c r="BJ96" s="17" t="s">
        <v>22</v>
      </c>
      <c r="BK96" s="176">
        <f>ROUND(I96*H96,2)</f>
        <v>0</v>
      </c>
      <c r="BL96" s="17" t="s">
        <v>144</v>
      </c>
      <c r="BM96" s="17" t="s">
        <v>1174</v>
      </c>
    </row>
    <row r="97" spans="2:47" s="1" customFormat="1" ht="27">
      <c r="B97" s="34"/>
      <c r="D97" s="177" t="s">
        <v>131</v>
      </c>
      <c r="F97" s="178" t="s">
        <v>1175</v>
      </c>
      <c r="I97" s="138"/>
      <c r="L97" s="34"/>
      <c r="M97" s="63"/>
      <c r="N97" s="35"/>
      <c r="O97" s="35"/>
      <c r="P97" s="35"/>
      <c r="Q97" s="35"/>
      <c r="R97" s="35"/>
      <c r="S97" s="35"/>
      <c r="T97" s="64"/>
      <c r="AT97" s="17" t="s">
        <v>131</v>
      </c>
      <c r="AU97" s="17" t="s">
        <v>81</v>
      </c>
    </row>
    <row r="98" spans="2:47" s="1" customFormat="1" ht="108">
      <c r="B98" s="34"/>
      <c r="D98" s="177" t="s">
        <v>212</v>
      </c>
      <c r="F98" s="203" t="s">
        <v>1176</v>
      </c>
      <c r="I98" s="138"/>
      <c r="L98" s="34"/>
      <c r="M98" s="63"/>
      <c r="N98" s="35"/>
      <c r="O98" s="35"/>
      <c r="P98" s="35"/>
      <c r="Q98" s="35"/>
      <c r="R98" s="35"/>
      <c r="S98" s="35"/>
      <c r="T98" s="64"/>
      <c r="AT98" s="17" t="s">
        <v>212</v>
      </c>
      <c r="AU98" s="17" t="s">
        <v>81</v>
      </c>
    </row>
    <row r="99" spans="2:51" s="12" customFormat="1" ht="13.5">
      <c r="B99" s="187"/>
      <c r="D99" s="188" t="s">
        <v>132</v>
      </c>
      <c r="E99" s="189" t="s">
        <v>20</v>
      </c>
      <c r="F99" s="190" t="s">
        <v>1177</v>
      </c>
      <c r="H99" s="191">
        <v>80</v>
      </c>
      <c r="I99" s="192"/>
      <c r="L99" s="187"/>
      <c r="M99" s="193"/>
      <c r="N99" s="194"/>
      <c r="O99" s="194"/>
      <c r="P99" s="194"/>
      <c r="Q99" s="194"/>
      <c r="R99" s="194"/>
      <c r="S99" s="194"/>
      <c r="T99" s="195"/>
      <c r="AT99" s="196" t="s">
        <v>132</v>
      </c>
      <c r="AU99" s="196" t="s">
        <v>81</v>
      </c>
      <c r="AV99" s="12" t="s">
        <v>81</v>
      </c>
      <c r="AW99" s="12" t="s">
        <v>37</v>
      </c>
      <c r="AX99" s="12" t="s">
        <v>22</v>
      </c>
      <c r="AY99" s="196" t="s">
        <v>122</v>
      </c>
    </row>
    <row r="100" spans="2:65" s="1" customFormat="1" ht="22.5" customHeight="1">
      <c r="B100" s="164"/>
      <c r="C100" s="214" t="s">
        <v>121</v>
      </c>
      <c r="D100" s="214" t="s">
        <v>349</v>
      </c>
      <c r="E100" s="215" t="s">
        <v>1178</v>
      </c>
      <c r="F100" s="216" t="s">
        <v>1179</v>
      </c>
      <c r="G100" s="217" t="s">
        <v>352</v>
      </c>
      <c r="H100" s="218">
        <v>80</v>
      </c>
      <c r="I100" s="219"/>
      <c r="J100" s="220">
        <f>ROUND(I100*H100,2)</f>
        <v>0</v>
      </c>
      <c r="K100" s="216" t="s">
        <v>209</v>
      </c>
      <c r="L100" s="221"/>
      <c r="M100" s="222" t="s">
        <v>20</v>
      </c>
      <c r="N100" s="223" t="s">
        <v>44</v>
      </c>
      <c r="O100" s="35"/>
      <c r="P100" s="174">
        <f>O100*H100</f>
        <v>0</v>
      </c>
      <c r="Q100" s="174">
        <v>0.00555</v>
      </c>
      <c r="R100" s="174">
        <f>Q100*H100</f>
        <v>0.444</v>
      </c>
      <c r="S100" s="174">
        <v>0</v>
      </c>
      <c r="T100" s="175">
        <f>S100*H100</f>
        <v>0</v>
      </c>
      <c r="AR100" s="17" t="s">
        <v>171</v>
      </c>
      <c r="AT100" s="17" t="s">
        <v>349</v>
      </c>
      <c r="AU100" s="17" t="s">
        <v>81</v>
      </c>
      <c r="AY100" s="17" t="s">
        <v>122</v>
      </c>
      <c r="BE100" s="176">
        <f>IF(N100="základní",J100,0)</f>
        <v>0</v>
      </c>
      <c r="BF100" s="176">
        <f>IF(N100="snížená",J100,0)</f>
        <v>0</v>
      </c>
      <c r="BG100" s="176">
        <f>IF(N100="zákl. přenesená",J100,0)</f>
        <v>0</v>
      </c>
      <c r="BH100" s="176">
        <f>IF(N100="sníž. přenesená",J100,0)</f>
        <v>0</v>
      </c>
      <c r="BI100" s="176">
        <f>IF(N100="nulová",J100,0)</f>
        <v>0</v>
      </c>
      <c r="BJ100" s="17" t="s">
        <v>22</v>
      </c>
      <c r="BK100" s="176">
        <f>ROUND(I100*H100,2)</f>
        <v>0</v>
      </c>
      <c r="BL100" s="17" t="s">
        <v>144</v>
      </c>
      <c r="BM100" s="17" t="s">
        <v>1180</v>
      </c>
    </row>
    <row r="101" spans="2:47" s="1" customFormat="1" ht="27">
      <c r="B101" s="34"/>
      <c r="D101" s="188" t="s">
        <v>131</v>
      </c>
      <c r="F101" s="224" t="s">
        <v>1181</v>
      </c>
      <c r="I101" s="138"/>
      <c r="L101" s="34"/>
      <c r="M101" s="63"/>
      <c r="N101" s="35"/>
      <c r="O101" s="35"/>
      <c r="P101" s="35"/>
      <c r="Q101" s="35"/>
      <c r="R101" s="35"/>
      <c r="S101" s="35"/>
      <c r="T101" s="64"/>
      <c r="AT101" s="17" t="s">
        <v>131</v>
      </c>
      <c r="AU101" s="17" t="s">
        <v>81</v>
      </c>
    </row>
    <row r="102" spans="2:65" s="1" customFormat="1" ht="22.5" customHeight="1">
      <c r="B102" s="164"/>
      <c r="C102" s="214" t="s">
        <v>156</v>
      </c>
      <c r="D102" s="214" t="s">
        <v>349</v>
      </c>
      <c r="E102" s="215" t="s">
        <v>1182</v>
      </c>
      <c r="F102" s="216" t="s">
        <v>1183</v>
      </c>
      <c r="G102" s="217" t="s">
        <v>217</v>
      </c>
      <c r="H102" s="218">
        <v>10</v>
      </c>
      <c r="I102" s="219"/>
      <c r="J102" s="220">
        <f>ROUND(I102*H102,2)</f>
        <v>0</v>
      </c>
      <c r="K102" s="216" t="s">
        <v>209</v>
      </c>
      <c r="L102" s="221"/>
      <c r="M102" s="222" t="s">
        <v>20</v>
      </c>
      <c r="N102" s="223" t="s">
        <v>44</v>
      </c>
      <c r="O102" s="35"/>
      <c r="P102" s="174">
        <f>O102*H102</f>
        <v>0</v>
      </c>
      <c r="Q102" s="174">
        <v>0.00184</v>
      </c>
      <c r="R102" s="174">
        <f>Q102*H102</f>
        <v>0.0184</v>
      </c>
      <c r="S102" s="174">
        <v>0</v>
      </c>
      <c r="T102" s="175">
        <f>S102*H102</f>
        <v>0</v>
      </c>
      <c r="AR102" s="17" t="s">
        <v>171</v>
      </c>
      <c r="AT102" s="17" t="s">
        <v>349</v>
      </c>
      <c r="AU102" s="17" t="s">
        <v>81</v>
      </c>
      <c r="AY102" s="17" t="s">
        <v>122</v>
      </c>
      <c r="BE102" s="176">
        <f>IF(N102="základní",J102,0)</f>
        <v>0</v>
      </c>
      <c r="BF102" s="176">
        <f>IF(N102="snížená",J102,0)</f>
        <v>0</v>
      </c>
      <c r="BG102" s="176">
        <f>IF(N102="zákl. přenesená",J102,0)</f>
        <v>0</v>
      </c>
      <c r="BH102" s="176">
        <f>IF(N102="sníž. přenesená",J102,0)</f>
        <v>0</v>
      </c>
      <c r="BI102" s="176">
        <f>IF(N102="nulová",J102,0)</f>
        <v>0</v>
      </c>
      <c r="BJ102" s="17" t="s">
        <v>22</v>
      </c>
      <c r="BK102" s="176">
        <f>ROUND(I102*H102,2)</f>
        <v>0</v>
      </c>
      <c r="BL102" s="17" t="s">
        <v>144</v>
      </c>
      <c r="BM102" s="17" t="s">
        <v>1184</v>
      </c>
    </row>
    <row r="103" spans="2:47" s="1" customFormat="1" ht="27">
      <c r="B103" s="34"/>
      <c r="D103" s="177" t="s">
        <v>131</v>
      </c>
      <c r="F103" s="178" t="s">
        <v>1185</v>
      </c>
      <c r="I103" s="138"/>
      <c r="L103" s="34"/>
      <c r="M103" s="63"/>
      <c r="N103" s="35"/>
      <c r="O103" s="35"/>
      <c r="P103" s="35"/>
      <c r="Q103" s="35"/>
      <c r="R103" s="35"/>
      <c r="S103" s="35"/>
      <c r="T103" s="64"/>
      <c r="AT103" s="17" t="s">
        <v>131</v>
      </c>
      <c r="AU103" s="17" t="s">
        <v>81</v>
      </c>
    </row>
    <row r="104" spans="2:51" s="12" customFormat="1" ht="13.5">
      <c r="B104" s="187"/>
      <c r="D104" s="188" t="s">
        <v>132</v>
      </c>
      <c r="E104" s="189" t="s">
        <v>20</v>
      </c>
      <c r="F104" s="190" t="s">
        <v>27</v>
      </c>
      <c r="H104" s="191">
        <v>10</v>
      </c>
      <c r="I104" s="192"/>
      <c r="L104" s="187"/>
      <c r="M104" s="193"/>
      <c r="N104" s="194"/>
      <c r="O104" s="194"/>
      <c r="P104" s="194"/>
      <c r="Q104" s="194"/>
      <c r="R104" s="194"/>
      <c r="S104" s="194"/>
      <c r="T104" s="195"/>
      <c r="AT104" s="196" t="s">
        <v>132</v>
      </c>
      <c r="AU104" s="196" t="s">
        <v>81</v>
      </c>
      <c r="AV104" s="12" t="s">
        <v>81</v>
      </c>
      <c r="AW104" s="12" t="s">
        <v>37</v>
      </c>
      <c r="AX104" s="12" t="s">
        <v>22</v>
      </c>
      <c r="AY104" s="196" t="s">
        <v>122</v>
      </c>
    </row>
    <row r="105" spans="2:65" s="1" customFormat="1" ht="22.5" customHeight="1">
      <c r="B105" s="164"/>
      <c r="C105" s="214" t="s">
        <v>162</v>
      </c>
      <c r="D105" s="214" t="s">
        <v>349</v>
      </c>
      <c r="E105" s="215" t="s">
        <v>1186</v>
      </c>
      <c r="F105" s="216" t="s">
        <v>1187</v>
      </c>
      <c r="G105" s="217" t="s">
        <v>217</v>
      </c>
      <c r="H105" s="218">
        <v>10</v>
      </c>
      <c r="I105" s="219"/>
      <c r="J105" s="220">
        <f>ROUND(I105*H105,2)</f>
        <v>0</v>
      </c>
      <c r="K105" s="216" t="s">
        <v>209</v>
      </c>
      <c r="L105" s="221"/>
      <c r="M105" s="222" t="s">
        <v>20</v>
      </c>
      <c r="N105" s="223" t="s">
        <v>44</v>
      </c>
      <c r="O105" s="35"/>
      <c r="P105" s="174">
        <f>O105*H105</f>
        <v>0</v>
      </c>
      <c r="Q105" s="174">
        <v>0.00066</v>
      </c>
      <c r="R105" s="174">
        <f>Q105*H105</f>
        <v>0.0066</v>
      </c>
      <c r="S105" s="174">
        <v>0</v>
      </c>
      <c r="T105" s="175">
        <f>S105*H105</f>
        <v>0</v>
      </c>
      <c r="AR105" s="17" t="s">
        <v>171</v>
      </c>
      <c r="AT105" s="17" t="s">
        <v>349</v>
      </c>
      <c r="AU105" s="17" t="s">
        <v>81</v>
      </c>
      <c r="AY105" s="17" t="s">
        <v>122</v>
      </c>
      <c r="BE105" s="176">
        <f>IF(N105="základní",J105,0)</f>
        <v>0</v>
      </c>
      <c r="BF105" s="176">
        <f>IF(N105="snížená",J105,0)</f>
        <v>0</v>
      </c>
      <c r="BG105" s="176">
        <f>IF(N105="zákl. přenesená",J105,0)</f>
        <v>0</v>
      </c>
      <c r="BH105" s="176">
        <f>IF(N105="sníž. přenesená",J105,0)</f>
        <v>0</v>
      </c>
      <c r="BI105" s="176">
        <f>IF(N105="nulová",J105,0)</f>
        <v>0</v>
      </c>
      <c r="BJ105" s="17" t="s">
        <v>22</v>
      </c>
      <c r="BK105" s="176">
        <f>ROUND(I105*H105,2)</f>
        <v>0</v>
      </c>
      <c r="BL105" s="17" t="s">
        <v>144</v>
      </c>
      <c r="BM105" s="17" t="s">
        <v>1188</v>
      </c>
    </row>
    <row r="106" spans="2:47" s="1" customFormat="1" ht="27">
      <c r="B106" s="34"/>
      <c r="D106" s="188" t="s">
        <v>131</v>
      </c>
      <c r="F106" s="224" t="s">
        <v>1189</v>
      </c>
      <c r="I106" s="138"/>
      <c r="L106" s="34"/>
      <c r="M106" s="63"/>
      <c r="N106" s="35"/>
      <c r="O106" s="35"/>
      <c r="P106" s="35"/>
      <c r="Q106" s="35"/>
      <c r="R106" s="35"/>
      <c r="S106" s="35"/>
      <c r="T106" s="64"/>
      <c r="AT106" s="17" t="s">
        <v>131</v>
      </c>
      <c r="AU106" s="17" t="s">
        <v>81</v>
      </c>
    </row>
    <row r="107" spans="2:65" s="1" customFormat="1" ht="22.5" customHeight="1">
      <c r="B107" s="164"/>
      <c r="C107" s="214" t="s">
        <v>171</v>
      </c>
      <c r="D107" s="214" t="s">
        <v>349</v>
      </c>
      <c r="E107" s="215" t="s">
        <v>1190</v>
      </c>
      <c r="F107" s="216" t="s">
        <v>1191</v>
      </c>
      <c r="G107" s="217" t="s">
        <v>217</v>
      </c>
      <c r="H107" s="218">
        <v>10</v>
      </c>
      <c r="I107" s="219"/>
      <c r="J107" s="220">
        <f>ROUND(I107*H107,2)</f>
        <v>0</v>
      </c>
      <c r="K107" s="216" t="s">
        <v>209</v>
      </c>
      <c r="L107" s="221"/>
      <c r="M107" s="222" t="s">
        <v>20</v>
      </c>
      <c r="N107" s="223" t="s">
        <v>44</v>
      </c>
      <c r="O107" s="35"/>
      <c r="P107" s="174">
        <f>O107*H107</f>
        <v>0</v>
      </c>
      <c r="Q107" s="174">
        <v>0.0113</v>
      </c>
      <c r="R107" s="174">
        <f>Q107*H107</f>
        <v>0.11299999999999999</v>
      </c>
      <c r="S107" s="174">
        <v>0</v>
      </c>
      <c r="T107" s="175">
        <f>S107*H107</f>
        <v>0</v>
      </c>
      <c r="AR107" s="17" t="s">
        <v>171</v>
      </c>
      <c r="AT107" s="17" t="s">
        <v>349</v>
      </c>
      <c r="AU107" s="17" t="s">
        <v>81</v>
      </c>
      <c r="AY107" s="17" t="s">
        <v>122</v>
      </c>
      <c r="BE107" s="176">
        <f>IF(N107="základní",J107,0)</f>
        <v>0</v>
      </c>
      <c r="BF107" s="176">
        <f>IF(N107="snížená",J107,0)</f>
        <v>0</v>
      </c>
      <c r="BG107" s="176">
        <f>IF(N107="zákl. přenesená",J107,0)</f>
        <v>0</v>
      </c>
      <c r="BH107" s="176">
        <f>IF(N107="sníž. přenesená",J107,0)</f>
        <v>0</v>
      </c>
      <c r="BI107" s="176">
        <f>IF(N107="nulová",J107,0)</f>
        <v>0</v>
      </c>
      <c r="BJ107" s="17" t="s">
        <v>22</v>
      </c>
      <c r="BK107" s="176">
        <f>ROUND(I107*H107,2)</f>
        <v>0</v>
      </c>
      <c r="BL107" s="17" t="s">
        <v>144</v>
      </c>
      <c r="BM107" s="17" t="s">
        <v>1192</v>
      </c>
    </row>
    <row r="108" spans="2:47" s="1" customFormat="1" ht="27">
      <c r="B108" s="34"/>
      <c r="D108" s="188" t="s">
        <v>131</v>
      </c>
      <c r="F108" s="224" t="s">
        <v>1193</v>
      </c>
      <c r="I108" s="138"/>
      <c r="L108" s="34"/>
      <c r="M108" s="63"/>
      <c r="N108" s="35"/>
      <c r="O108" s="35"/>
      <c r="P108" s="35"/>
      <c r="Q108" s="35"/>
      <c r="R108" s="35"/>
      <c r="S108" s="35"/>
      <c r="T108" s="64"/>
      <c r="AT108" s="17" t="s">
        <v>131</v>
      </c>
      <c r="AU108" s="17" t="s">
        <v>81</v>
      </c>
    </row>
    <row r="109" spans="2:65" s="1" customFormat="1" ht="22.5" customHeight="1">
      <c r="B109" s="164"/>
      <c r="C109" s="214" t="s">
        <v>183</v>
      </c>
      <c r="D109" s="214" t="s">
        <v>349</v>
      </c>
      <c r="E109" s="215" t="s">
        <v>1194</v>
      </c>
      <c r="F109" s="216" t="s">
        <v>1195</v>
      </c>
      <c r="G109" s="217" t="s">
        <v>217</v>
      </c>
      <c r="H109" s="218">
        <v>10</v>
      </c>
      <c r="I109" s="219"/>
      <c r="J109" s="220">
        <f>ROUND(I109*H109,2)</f>
        <v>0</v>
      </c>
      <c r="K109" s="216" t="s">
        <v>20</v>
      </c>
      <c r="L109" s="221"/>
      <c r="M109" s="222" t="s">
        <v>20</v>
      </c>
      <c r="N109" s="223" t="s">
        <v>44</v>
      </c>
      <c r="O109" s="35"/>
      <c r="P109" s="174">
        <f>O109*H109</f>
        <v>0</v>
      </c>
      <c r="Q109" s="174">
        <v>0.0113</v>
      </c>
      <c r="R109" s="174">
        <f>Q109*H109</f>
        <v>0.11299999999999999</v>
      </c>
      <c r="S109" s="174">
        <v>0</v>
      </c>
      <c r="T109" s="175">
        <f>S109*H109</f>
        <v>0</v>
      </c>
      <c r="AR109" s="17" t="s">
        <v>171</v>
      </c>
      <c r="AT109" s="17" t="s">
        <v>349</v>
      </c>
      <c r="AU109" s="17" t="s">
        <v>81</v>
      </c>
      <c r="AY109" s="17" t="s">
        <v>122</v>
      </c>
      <c r="BE109" s="176">
        <f>IF(N109="základní",J109,0)</f>
        <v>0</v>
      </c>
      <c r="BF109" s="176">
        <f>IF(N109="snížená",J109,0)</f>
        <v>0</v>
      </c>
      <c r="BG109" s="176">
        <f>IF(N109="zákl. přenesená",J109,0)</f>
        <v>0</v>
      </c>
      <c r="BH109" s="176">
        <f>IF(N109="sníž. přenesená",J109,0)</f>
        <v>0</v>
      </c>
      <c r="BI109" s="176">
        <f>IF(N109="nulová",J109,0)</f>
        <v>0</v>
      </c>
      <c r="BJ109" s="17" t="s">
        <v>22</v>
      </c>
      <c r="BK109" s="176">
        <f>ROUND(I109*H109,2)</f>
        <v>0</v>
      </c>
      <c r="BL109" s="17" t="s">
        <v>144</v>
      </c>
      <c r="BM109" s="17" t="s">
        <v>1196</v>
      </c>
    </row>
    <row r="110" spans="2:47" s="1" customFormat="1" ht="13.5">
      <c r="B110" s="34"/>
      <c r="D110" s="188" t="s">
        <v>131</v>
      </c>
      <c r="F110" s="224" t="s">
        <v>1195</v>
      </c>
      <c r="I110" s="138"/>
      <c r="L110" s="34"/>
      <c r="M110" s="63"/>
      <c r="N110" s="35"/>
      <c r="O110" s="35"/>
      <c r="P110" s="35"/>
      <c r="Q110" s="35"/>
      <c r="R110" s="35"/>
      <c r="S110" s="35"/>
      <c r="T110" s="64"/>
      <c r="AT110" s="17" t="s">
        <v>131</v>
      </c>
      <c r="AU110" s="17" t="s">
        <v>81</v>
      </c>
    </row>
    <row r="111" spans="2:65" s="1" customFormat="1" ht="22.5" customHeight="1">
      <c r="B111" s="164"/>
      <c r="C111" s="165" t="s">
        <v>27</v>
      </c>
      <c r="D111" s="165" t="s">
        <v>125</v>
      </c>
      <c r="E111" s="166" t="s">
        <v>1197</v>
      </c>
      <c r="F111" s="167" t="s">
        <v>1198</v>
      </c>
      <c r="G111" s="168" t="s">
        <v>352</v>
      </c>
      <c r="H111" s="169">
        <v>80</v>
      </c>
      <c r="I111" s="170"/>
      <c r="J111" s="171">
        <f>ROUND(I111*H111,2)</f>
        <v>0</v>
      </c>
      <c r="K111" s="167" t="s">
        <v>209</v>
      </c>
      <c r="L111" s="34"/>
      <c r="M111" s="172" t="s">
        <v>20</v>
      </c>
      <c r="N111" s="173" t="s">
        <v>44</v>
      </c>
      <c r="O111" s="35"/>
      <c r="P111" s="174">
        <f>O111*H111</f>
        <v>0</v>
      </c>
      <c r="Q111" s="174">
        <v>0.00037</v>
      </c>
      <c r="R111" s="174">
        <f>Q111*H111</f>
        <v>0.0296</v>
      </c>
      <c r="S111" s="174">
        <v>0</v>
      </c>
      <c r="T111" s="175">
        <f>S111*H111</f>
        <v>0</v>
      </c>
      <c r="AR111" s="17" t="s">
        <v>144</v>
      </c>
      <c r="AT111" s="17" t="s">
        <v>125</v>
      </c>
      <c r="AU111" s="17" t="s">
        <v>81</v>
      </c>
      <c r="AY111" s="17" t="s">
        <v>122</v>
      </c>
      <c r="BE111" s="176">
        <f>IF(N111="základní",J111,0)</f>
        <v>0</v>
      </c>
      <c r="BF111" s="176">
        <f>IF(N111="snížená",J111,0)</f>
        <v>0</v>
      </c>
      <c r="BG111" s="176">
        <f>IF(N111="zákl. přenesená",J111,0)</f>
        <v>0</v>
      </c>
      <c r="BH111" s="176">
        <f>IF(N111="sníž. přenesená",J111,0)</f>
        <v>0</v>
      </c>
      <c r="BI111" s="176">
        <f>IF(N111="nulová",J111,0)</f>
        <v>0</v>
      </c>
      <c r="BJ111" s="17" t="s">
        <v>22</v>
      </c>
      <c r="BK111" s="176">
        <f>ROUND(I111*H111,2)</f>
        <v>0</v>
      </c>
      <c r="BL111" s="17" t="s">
        <v>144</v>
      </c>
      <c r="BM111" s="17" t="s">
        <v>1199</v>
      </c>
    </row>
    <row r="112" spans="2:47" s="1" customFormat="1" ht="27">
      <c r="B112" s="34"/>
      <c r="D112" s="177" t="s">
        <v>131</v>
      </c>
      <c r="F112" s="178" t="s">
        <v>1200</v>
      </c>
      <c r="I112" s="138"/>
      <c r="L112" s="34"/>
      <c r="M112" s="63"/>
      <c r="N112" s="35"/>
      <c r="O112" s="35"/>
      <c r="P112" s="35"/>
      <c r="Q112" s="35"/>
      <c r="R112" s="35"/>
      <c r="S112" s="35"/>
      <c r="T112" s="64"/>
      <c r="AT112" s="17" t="s">
        <v>131</v>
      </c>
      <c r="AU112" s="17" t="s">
        <v>81</v>
      </c>
    </row>
    <row r="113" spans="2:47" s="1" customFormat="1" ht="108">
      <c r="B113" s="34"/>
      <c r="D113" s="188" t="s">
        <v>212</v>
      </c>
      <c r="F113" s="204" t="s">
        <v>1176</v>
      </c>
      <c r="I113" s="138"/>
      <c r="L113" s="34"/>
      <c r="M113" s="63"/>
      <c r="N113" s="35"/>
      <c r="O113" s="35"/>
      <c r="P113" s="35"/>
      <c r="Q113" s="35"/>
      <c r="R113" s="35"/>
      <c r="S113" s="35"/>
      <c r="T113" s="64"/>
      <c r="AT113" s="17" t="s">
        <v>212</v>
      </c>
      <c r="AU113" s="17" t="s">
        <v>81</v>
      </c>
    </row>
    <row r="114" spans="2:65" s="1" customFormat="1" ht="22.5" customHeight="1">
      <c r="B114" s="164"/>
      <c r="C114" s="165" t="s">
        <v>259</v>
      </c>
      <c r="D114" s="165" t="s">
        <v>125</v>
      </c>
      <c r="E114" s="166" t="s">
        <v>1201</v>
      </c>
      <c r="F114" s="167" t="s">
        <v>1202</v>
      </c>
      <c r="G114" s="168" t="s">
        <v>217</v>
      </c>
      <c r="H114" s="169">
        <v>10</v>
      </c>
      <c r="I114" s="170"/>
      <c r="J114" s="171">
        <f>ROUND(I114*H114,2)</f>
        <v>0</v>
      </c>
      <c r="K114" s="167" t="s">
        <v>209</v>
      </c>
      <c r="L114" s="34"/>
      <c r="M114" s="172" t="s">
        <v>20</v>
      </c>
      <c r="N114" s="173" t="s">
        <v>44</v>
      </c>
      <c r="O114" s="35"/>
      <c r="P114" s="174">
        <f>O114*H114</f>
        <v>0</v>
      </c>
      <c r="Q114" s="174">
        <v>0.00369</v>
      </c>
      <c r="R114" s="174">
        <f>Q114*H114</f>
        <v>0.0369</v>
      </c>
      <c r="S114" s="174">
        <v>0</v>
      </c>
      <c r="T114" s="175">
        <f>S114*H114</f>
        <v>0</v>
      </c>
      <c r="AR114" s="17" t="s">
        <v>144</v>
      </c>
      <c r="AT114" s="17" t="s">
        <v>125</v>
      </c>
      <c r="AU114" s="17" t="s">
        <v>81</v>
      </c>
      <c r="AY114" s="17" t="s">
        <v>122</v>
      </c>
      <c r="BE114" s="176">
        <f>IF(N114="základní",J114,0)</f>
        <v>0</v>
      </c>
      <c r="BF114" s="176">
        <f>IF(N114="snížená",J114,0)</f>
        <v>0</v>
      </c>
      <c r="BG114" s="176">
        <f>IF(N114="zákl. přenesená",J114,0)</f>
        <v>0</v>
      </c>
      <c r="BH114" s="176">
        <f>IF(N114="sníž. přenesená",J114,0)</f>
        <v>0</v>
      </c>
      <c r="BI114" s="176">
        <f>IF(N114="nulová",J114,0)</f>
        <v>0</v>
      </c>
      <c r="BJ114" s="17" t="s">
        <v>22</v>
      </c>
      <c r="BK114" s="176">
        <f>ROUND(I114*H114,2)</f>
        <v>0</v>
      </c>
      <c r="BL114" s="17" t="s">
        <v>144</v>
      </c>
      <c r="BM114" s="17" t="s">
        <v>1203</v>
      </c>
    </row>
    <row r="115" spans="2:47" s="1" customFormat="1" ht="13.5">
      <c r="B115" s="34"/>
      <c r="D115" s="177" t="s">
        <v>131</v>
      </c>
      <c r="F115" s="178" t="s">
        <v>1204</v>
      </c>
      <c r="I115" s="138"/>
      <c r="L115" s="34"/>
      <c r="M115" s="63"/>
      <c r="N115" s="35"/>
      <c r="O115" s="35"/>
      <c r="P115" s="35"/>
      <c r="Q115" s="35"/>
      <c r="R115" s="35"/>
      <c r="S115" s="35"/>
      <c r="T115" s="64"/>
      <c r="AT115" s="17" t="s">
        <v>131</v>
      </c>
      <c r="AU115" s="17" t="s">
        <v>81</v>
      </c>
    </row>
    <row r="116" spans="2:47" s="1" customFormat="1" ht="40.5">
      <c r="B116" s="34"/>
      <c r="D116" s="188" t="s">
        <v>212</v>
      </c>
      <c r="F116" s="204" t="s">
        <v>1205</v>
      </c>
      <c r="I116" s="138"/>
      <c r="L116" s="34"/>
      <c r="M116" s="63"/>
      <c r="N116" s="35"/>
      <c r="O116" s="35"/>
      <c r="P116" s="35"/>
      <c r="Q116" s="35"/>
      <c r="R116" s="35"/>
      <c r="S116" s="35"/>
      <c r="T116" s="64"/>
      <c r="AT116" s="17" t="s">
        <v>212</v>
      </c>
      <c r="AU116" s="17" t="s">
        <v>81</v>
      </c>
    </row>
    <row r="117" spans="2:65" s="1" customFormat="1" ht="22.5" customHeight="1">
      <c r="B117" s="164"/>
      <c r="C117" s="165" t="s">
        <v>265</v>
      </c>
      <c r="D117" s="165" t="s">
        <v>125</v>
      </c>
      <c r="E117" s="166" t="s">
        <v>504</v>
      </c>
      <c r="F117" s="167" t="s">
        <v>505</v>
      </c>
      <c r="G117" s="168" t="s">
        <v>245</v>
      </c>
      <c r="H117" s="169">
        <v>120</v>
      </c>
      <c r="I117" s="170"/>
      <c r="J117" s="171">
        <f>ROUND(I117*H117,2)</f>
        <v>0</v>
      </c>
      <c r="K117" s="167" t="s">
        <v>209</v>
      </c>
      <c r="L117" s="34"/>
      <c r="M117" s="172" t="s">
        <v>20</v>
      </c>
      <c r="N117" s="173" t="s">
        <v>44</v>
      </c>
      <c r="O117" s="35"/>
      <c r="P117" s="174">
        <f>O117*H117</f>
        <v>0</v>
      </c>
      <c r="Q117" s="174">
        <v>0</v>
      </c>
      <c r="R117" s="174">
        <f>Q117*H117</f>
        <v>0</v>
      </c>
      <c r="S117" s="174">
        <v>0</v>
      </c>
      <c r="T117" s="175">
        <f>S117*H117</f>
        <v>0</v>
      </c>
      <c r="AR117" s="17" t="s">
        <v>144</v>
      </c>
      <c r="AT117" s="17" t="s">
        <v>125</v>
      </c>
      <c r="AU117" s="17" t="s">
        <v>81</v>
      </c>
      <c r="AY117" s="17" t="s">
        <v>122</v>
      </c>
      <c r="BE117" s="176">
        <f>IF(N117="základní",J117,0)</f>
        <v>0</v>
      </c>
      <c r="BF117" s="176">
        <f>IF(N117="snížená",J117,0)</f>
        <v>0</v>
      </c>
      <c r="BG117" s="176">
        <f>IF(N117="zákl. přenesená",J117,0)</f>
        <v>0</v>
      </c>
      <c r="BH117" s="176">
        <f>IF(N117="sníž. přenesená",J117,0)</f>
        <v>0</v>
      </c>
      <c r="BI117" s="176">
        <f>IF(N117="nulová",J117,0)</f>
        <v>0</v>
      </c>
      <c r="BJ117" s="17" t="s">
        <v>22</v>
      </c>
      <c r="BK117" s="176">
        <f>ROUND(I117*H117,2)</f>
        <v>0</v>
      </c>
      <c r="BL117" s="17" t="s">
        <v>144</v>
      </c>
      <c r="BM117" s="17" t="s">
        <v>1206</v>
      </c>
    </row>
    <row r="118" spans="2:47" s="1" customFormat="1" ht="27">
      <c r="B118" s="34"/>
      <c r="D118" s="177" t="s">
        <v>131</v>
      </c>
      <c r="F118" s="178" t="s">
        <v>507</v>
      </c>
      <c r="I118" s="138"/>
      <c r="L118" s="34"/>
      <c r="M118" s="63"/>
      <c r="N118" s="35"/>
      <c r="O118" s="35"/>
      <c r="P118" s="35"/>
      <c r="Q118" s="35"/>
      <c r="R118" s="35"/>
      <c r="S118" s="35"/>
      <c r="T118" s="64"/>
      <c r="AT118" s="17" t="s">
        <v>131</v>
      </c>
      <c r="AU118" s="17" t="s">
        <v>81</v>
      </c>
    </row>
    <row r="119" spans="2:47" s="1" customFormat="1" ht="121.5">
      <c r="B119" s="34"/>
      <c r="D119" s="188" t="s">
        <v>212</v>
      </c>
      <c r="F119" s="204" t="s">
        <v>508</v>
      </c>
      <c r="I119" s="138"/>
      <c r="L119" s="34"/>
      <c r="M119" s="63"/>
      <c r="N119" s="35"/>
      <c r="O119" s="35"/>
      <c r="P119" s="35"/>
      <c r="Q119" s="35"/>
      <c r="R119" s="35"/>
      <c r="S119" s="35"/>
      <c r="T119" s="64"/>
      <c r="AT119" s="17" t="s">
        <v>212</v>
      </c>
      <c r="AU119" s="17" t="s">
        <v>81</v>
      </c>
    </row>
    <row r="120" spans="2:65" s="1" customFormat="1" ht="22.5" customHeight="1">
      <c r="B120" s="164"/>
      <c r="C120" s="214" t="s">
        <v>276</v>
      </c>
      <c r="D120" s="214" t="s">
        <v>349</v>
      </c>
      <c r="E120" s="215" t="s">
        <v>510</v>
      </c>
      <c r="F120" s="216" t="s">
        <v>511</v>
      </c>
      <c r="G120" s="217" t="s">
        <v>512</v>
      </c>
      <c r="H120" s="218">
        <v>1.8</v>
      </c>
      <c r="I120" s="219"/>
      <c r="J120" s="220">
        <f>ROUND(I120*H120,2)</f>
        <v>0</v>
      </c>
      <c r="K120" s="216" t="s">
        <v>209</v>
      </c>
      <c r="L120" s="221"/>
      <c r="M120" s="222" t="s">
        <v>20</v>
      </c>
      <c r="N120" s="223" t="s">
        <v>44</v>
      </c>
      <c r="O120" s="35"/>
      <c r="P120" s="174">
        <f>O120*H120</f>
        <v>0</v>
      </c>
      <c r="Q120" s="174">
        <v>0.001</v>
      </c>
      <c r="R120" s="174">
        <f>Q120*H120</f>
        <v>0.0018000000000000002</v>
      </c>
      <c r="S120" s="174">
        <v>0</v>
      </c>
      <c r="T120" s="175">
        <f>S120*H120</f>
        <v>0</v>
      </c>
      <c r="AR120" s="17" t="s">
        <v>171</v>
      </c>
      <c r="AT120" s="17" t="s">
        <v>349</v>
      </c>
      <c r="AU120" s="17" t="s">
        <v>81</v>
      </c>
      <c r="AY120" s="17" t="s">
        <v>122</v>
      </c>
      <c r="BE120" s="176">
        <f>IF(N120="základní",J120,0)</f>
        <v>0</v>
      </c>
      <c r="BF120" s="176">
        <f>IF(N120="snížená",J120,0)</f>
        <v>0</v>
      </c>
      <c r="BG120" s="176">
        <f>IF(N120="zákl. přenesená",J120,0)</f>
        <v>0</v>
      </c>
      <c r="BH120" s="176">
        <f>IF(N120="sníž. přenesená",J120,0)</f>
        <v>0</v>
      </c>
      <c r="BI120" s="176">
        <f>IF(N120="nulová",J120,0)</f>
        <v>0</v>
      </c>
      <c r="BJ120" s="17" t="s">
        <v>22</v>
      </c>
      <c r="BK120" s="176">
        <f>ROUND(I120*H120,2)</f>
        <v>0</v>
      </c>
      <c r="BL120" s="17" t="s">
        <v>144</v>
      </c>
      <c r="BM120" s="17" t="s">
        <v>1207</v>
      </c>
    </row>
    <row r="121" spans="2:47" s="1" customFormat="1" ht="13.5">
      <c r="B121" s="34"/>
      <c r="D121" s="177" t="s">
        <v>131</v>
      </c>
      <c r="F121" s="178" t="s">
        <v>514</v>
      </c>
      <c r="I121" s="138"/>
      <c r="L121" s="34"/>
      <c r="M121" s="63"/>
      <c r="N121" s="35"/>
      <c r="O121" s="35"/>
      <c r="P121" s="35"/>
      <c r="Q121" s="35"/>
      <c r="R121" s="35"/>
      <c r="S121" s="35"/>
      <c r="T121" s="64"/>
      <c r="AT121" s="17" t="s">
        <v>131</v>
      </c>
      <c r="AU121" s="17" t="s">
        <v>81</v>
      </c>
    </row>
    <row r="122" spans="2:51" s="12" customFormat="1" ht="13.5">
      <c r="B122" s="187"/>
      <c r="D122" s="188" t="s">
        <v>132</v>
      </c>
      <c r="F122" s="190" t="s">
        <v>1208</v>
      </c>
      <c r="H122" s="191">
        <v>1.8</v>
      </c>
      <c r="I122" s="192"/>
      <c r="L122" s="187"/>
      <c r="M122" s="193"/>
      <c r="N122" s="194"/>
      <c r="O122" s="194"/>
      <c r="P122" s="194"/>
      <c r="Q122" s="194"/>
      <c r="R122" s="194"/>
      <c r="S122" s="194"/>
      <c r="T122" s="195"/>
      <c r="AT122" s="196" t="s">
        <v>132</v>
      </c>
      <c r="AU122" s="196" t="s">
        <v>81</v>
      </c>
      <c r="AV122" s="12" t="s">
        <v>81</v>
      </c>
      <c r="AW122" s="12" t="s">
        <v>4</v>
      </c>
      <c r="AX122" s="12" t="s">
        <v>22</v>
      </c>
      <c r="AY122" s="196" t="s">
        <v>122</v>
      </c>
    </row>
    <row r="123" spans="2:65" s="1" customFormat="1" ht="22.5" customHeight="1">
      <c r="B123" s="164"/>
      <c r="C123" s="165" t="s">
        <v>283</v>
      </c>
      <c r="D123" s="165" t="s">
        <v>125</v>
      </c>
      <c r="E123" s="166" t="s">
        <v>1209</v>
      </c>
      <c r="F123" s="167" t="s">
        <v>1210</v>
      </c>
      <c r="G123" s="168" t="s">
        <v>245</v>
      </c>
      <c r="H123" s="169">
        <v>120</v>
      </c>
      <c r="I123" s="170"/>
      <c r="J123" s="171">
        <f>ROUND(I123*H123,2)</f>
        <v>0</v>
      </c>
      <c r="K123" s="167" t="s">
        <v>209</v>
      </c>
      <c r="L123" s="34"/>
      <c r="M123" s="172" t="s">
        <v>20</v>
      </c>
      <c r="N123" s="173" t="s">
        <v>44</v>
      </c>
      <c r="O123" s="35"/>
      <c r="P123" s="174">
        <f>O123*H123</f>
        <v>0</v>
      </c>
      <c r="Q123" s="174">
        <v>0</v>
      </c>
      <c r="R123" s="174">
        <f>Q123*H123</f>
        <v>0</v>
      </c>
      <c r="S123" s="174">
        <v>0</v>
      </c>
      <c r="T123" s="175">
        <f>S123*H123</f>
        <v>0</v>
      </c>
      <c r="AR123" s="17" t="s">
        <v>144</v>
      </c>
      <c r="AT123" s="17" t="s">
        <v>125</v>
      </c>
      <c r="AU123" s="17" t="s">
        <v>81</v>
      </c>
      <c r="AY123" s="17" t="s">
        <v>122</v>
      </c>
      <c r="BE123" s="176">
        <f>IF(N123="základní",J123,0)</f>
        <v>0</v>
      </c>
      <c r="BF123" s="176">
        <f>IF(N123="snížená",J123,0)</f>
        <v>0</v>
      </c>
      <c r="BG123" s="176">
        <f>IF(N123="zákl. přenesená",J123,0)</f>
        <v>0</v>
      </c>
      <c r="BH123" s="176">
        <f>IF(N123="sníž. přenesená",J123,0)</f>
        <v>0</v>
      </c>
      <c r="BI123" s="176">
        <f>IF(N123="nulová",J123,0)</f>
        <v>0</v>
      </c>
      <c r="BJ123" s="17" t="s">
        <v>22</v>
      </c>
      <c r="BK123" s="176">
        <f>ROUND(I123*H123,2)</f>
        <v>0</v>
      </c>
      <c r="BL123" s="17" t="s">
        <v>144</v>
      </c>
      <c r="BM123" s="17" t="s">
        <v>1211</v>
      </c>
    </row>
    <row r="124" spans="2:47" s="1" customFormat="1" ht="13.5">
      <c r="B124" s="34"/>
      <c r="D124" s="177" t="s">
        <v>131</v>
      </c>
      <c r="F124" s="178" t="s">
        <v>1212</v>
      </c>
      <c r="I124" s="138"/>
      <c r="L124" s="34"/>
      <c r="M124" s="63"/>
      <c r="N124" s="35"/>
      <c r="O124" s="35"/>
      <c r="P124" s="35"/>
      <c r="Q124" s="35"/>
      <c r="R124" s="35"/>
      <c r="S124" s="35"/>
      <c r="T124" s="64"/>
      <c r="AT124" s="17" t="s">
        <v>131</v>
      </c>
      <c r="AU124" s="17" t="s">
        <v>81</v>
      </c>
    </row>
    <row r="125" spans="2:47" s="1" customFormat="1" ht="40.5">
      <c r="B125" s="34"/>
      <c r="D125" s="177" t="s">
        <v>212</v>
      </c>
      <c r="F125" s="203" t="s">
        <v>1213</v>
      </c>
      <c r="I125" s="138"/>
      <c r="L125" s="34"/>
      <c r="M125" s="63"/>
      <c r="N125" s="35"/>
      <c r="O125" s="35"/>
      <c r="P125" s="35"/>
      <c r="Q125" s="35"/>
      <c r="R125" s="35"/>
      <c r="S125" s="35"/>
      <c r="T125" s="64"/>
      <c r="AT125" s="17" t="s">
        <v>212</v>
      </c>
      <c r="AU125" s="17" t="s">
        <v>81</v>
      </c>
    </row>
    <row r="126" spans="2:51" s="11" customFormat="1" ht="13.5">
      <c r="B126" s="179"/>
      <c r="D126" s="177" t="s">
        <v>132</v>
      </c>
      <c r="E126" s="180" t="s">
        <v>20</v>
      </c>
      <c r="F126" s="181" t="s">
        <v>1214</v>
      </c>
      <c r="H126" s="182" t="s">
        <v>20</v>
      </c>
      <c r="I126" s="183"/>
      <c r="L126" s="179"/>
      <c r="M126" s="184"/>
      <c r="N126" s="185"/>
      <c r="O126" s="185"/>
      <c r="P126" s="185"/>
      <c r="Q126" s="185"/>
      <c r="R126" s="185"/>
      <c r="S126" s="185"/>
      <c r="T126" s="186"/>
      <c r="AT126" s="182" t="s">
        <v>132</v>
      </c>
      <c r="AU126" s="182" t="s">
        <v>81</v>
      </c>
      <c r="AV126" s="11" t="s">
        <v>22</v>
      </c>
      <c r="AW126" s="11" t="s">
        <v>37</v>
      </c>
      <c r="AX126" s="11" t="s">
        <v>73</v>
      </c>
      <c r="AY126" s="182" t="s">
        <v>122</v>
      </c>
    </row>
    <row r="127" spans="2:51" s="12" customFormat="1" ht="13.5">
      <c r="B127" s="187"/>
      <c r="D127" s="188" t="s">
        <v>132</v>
      </c>
      <c r="E127" s="189" t="s">
        <v>20</v>
      </c>
      <c r="F127" s="190" t="s">
        <v>1215</v>
      </c>
      <c r="H127" s="191">
        <v>120</v>
      </c>
      <c r="I127" s="192"/>
      <c r="L127" s="187"/>
      <c r="M127" s="193"/>
      <c r="N127" s="194"/>
      <c r="O127" s="194"/>
      <c r="P127" s="194"/>
      <c r="Q127" s="194"/>
      <c r="R127" s="194"/>
      <c r="S127" s="194"/>
      <c r="T127" s="195"/>
      <c r="AT127" s="196" t="s">
        <v>132</v>
      </c>
      <c r="AU127" s="196" t="s">
        <v>81</v>
      </c>
      <c r="AV127" s="12" t="s">
        <v>81</v>
      </c>
      <c r="AW127" s="12" t="s">
        <v>37</v>
      </c>
      <c r="AX127" s="12" t="s">
        <v>22</v>
      </c>
      <c r="AY127" s="196" t="s">
        <v>122</v>
      </c>
    </row>
    <row r="128" spans="2:65" s="1" customFormat="1" ht="22.5" customHeight="1">
      <c r="B128" s="164"/>
      <c r="C128" s="214" t="s">
        <v>8</v>
      </c>
      <c r="D128" s="214" t="s">
        <v>349</v>
      </c>
      <c r="E128" s="215" t="s">
        <v>1216</v>
      </c>
      <c r="F128" s="216" t="s">
        <v>1217</v>
      </c>
      <c r="G128" s="217" t="s">
        <v>352</v>
      </c>
      <c r="H128" s="218">
        <v>80.4</v>
      </c>
      <c r="I128" s="219"/>
      <c r="J128" s="220">
        <f>ROUND(I128*H128,2)</f>
        <v>0</v>
      </c>
      <c r="K128" s="216" t="s">
        <v>209</v>
      </c>
      <c r="L128" s="221"/>
      <c r="M128" s="222" t="s">
        <v>20</v>
      </c>
      <c r="N128" s="223" t="s">
        <v>44</v>
      </c>
      <c r="O128" s="35"/>
      <c r="P128" s="174">
        <f>O128*H128</f>
        <v>0</v>
      </c>
      <c r="Q128" s="174">
        <v>0.00015</v>
      </c>
      <c r="R128" s="174">
        <f>Q128*H128</f>
        <v>0.01206</v>
      </c>
      <c r="S128" s="174">
        <v>0</v>
      </c>
      <c r="T128" s="175">
        <f>S128*H128</f>
        <v>0</v>
      </c>
      <c r="AR128" s="17" t="s">
        <v>171</v>
      </c>
      <c r="AT128" s="17" t="s">
        <v>349</v>
      </c>
      <c r="AU128" s="17" t="s">
        <v>81</v>
      </c>
      <c r="AY128" s="17" t="s">
        <v>122</v>
      </c>
      <c r="BE128" s="176">
        <f>IF(N128="základní",J128,0)</f>
        <v>0</v>
      </c>
      <c r="BF128" s="176">
        <f>IF(N128="snížená",J128,0)</f>
        <v>0</v>
      </c>
      <c r="BG128" s="176">
        <f>IF(N128="zákl. přenesená",J128,0)</f>
        <v>0</v>
      </c>
      <c r="BH128" s="176">
        <f>IF(N128="sníž. přenesená",J128,0)</f>
        <v>0</v>
      </c>
      <c r="BI128" s="176">
        <f>IF(N128="nulová",J128,0)</f>
        <v>0</v>
      </c>
      <c r="BJ128" s="17" t="s">
        <v>22</v>
      </c>
      <c r="BK128" s="176">
        <f>ROUND(I128*H128,2)</f>
        <v>0</v>
      </c>
      <c r="BL128" s="17" t="s">
        <v>144</v>
      </c>
      <c r="BM128" s="17" t="s">
        <v>1218</v>
      </c>
    </row>
    <row r="129" spans="2:47" s="1" customFormat="1" ht="27">
      <c r="B129" s="34"/>
      <c r="D129" s="177" t="s">
        <v>131</v>
      </c>
      <c r="F129" s="178" t="s">
        <v>1219</v>
      </c>
      <c r="I129" s="138"/>
      <c r="L129" s="34"/>
      <c r="M129" s="63"/>
      <c r="N129" s="35"/>
      <c r="O129" s="35"/>
      <c r="P129" s="35"/>
      <c r="Q129" s="35"/>
      <c r="R129" s="35"/>
      <c r="S129" s="35"/>
      <c r="T129" s="64"/>
      <c r="AT129" s="17" t="s">
        <v>131</v>
      </c>
      <c r="AU129" s="17" t="s">
        <v>81</v>
      </c>
    </row>
    <row r="130" spans="2:47" s="1" customFormat="1" ht="27">
      <c r="B130" s="34"/>
      <c r="D130" s="177" t="s">
        <v>878</v>
      </c>
      <c r="F130" s="203" t="s">
        <v>1220</v>
      </c>
      <c r="I130" s="138"/>
      <c r="L130" s="34"/>
      <c r="M130" s="63"/>
      <c r="N130" s="35"/>
      <c r="O130" s="35"/>
      <c r="P130" s="35"/>
      <c r="Q130" s="35"/>
      <c r="R130" s="35"/>
      <c r="S130" s="35"/>
      <c r="T130" s="64"/>
      <c r="AT130" s="17" t="s">
        <v>878</v>
      </c>
      <c r="AU130" s="17" t="s">
        <v>81</v>
      </c>
    </row>
    <row r="131" spans="2:51" s="12" customFormat="1" ht="13.5">
      <c r="B131" s="187"/>
      <c r="D131" s="188" t="s">
        <v>132</v>
      </c>
      <c r="F131" s="190" t="s">
        <v>1221</v>
      </c>
      <c r="H131" s="191">
        <v>80.4</v>
      </c>
      <c r="I131" s="192"/>
      <c r="L131" s="187"/>
      <c r="M131" s="193"/>
      <c r="N131" s="194"/>
      <c r="O131" s="194"/>
      <c r="P131" s="194"/>
      <c r="Q131" s="194"/>
      <c r="R131" s="194"/>
      <c r="S131" s="194"/>
      <c r="T131" s="195"/>
      <c r="AT131" s="196" t="s">
        <v>132</v>
      </c>
      <c r="AU131" s="196" t="s">
        <v>81</v>
      </c>
      <c r="AV131" s="12" t="s">
        <v>81</v>
      </c>
      <c r="AW131" s="12" t="s">
        <v>4</v>
      </c>
      <c r="AX131" s="12" t="s">
        <v>22</v>
      </c>
      <c r="AY131" s="196" t="s">
        <v>122</v>
      </c>
    </row>
    <row r="132" spans="2:65" s="1" customFormat="1" ht="22.5" customHeight="1">
      <c r="B132" s="164"/>
      <c r="C132" s="165" t="s">
        <v>300</v>
      </c>
      <c r="D132" s="165" t="s">
        <v>125</v>
      </c>
      <c r="E132" s="166" t="s">
        <v>525</v>
      </c>
      <c r="F132" s="167" t="s">
        <v>526</v>
      </c>
      <c r="G132" s="168" t="s">
        <v>245</v>
      </c>
      <c r="H132" s="169">
        <v>120</v>
      </c>
      <c r="I132" s="170"/>
      <c r="J132" s="171">
        <f>ROUND(I132*H132,2)</f>
        <v>0</v>
      </c>
      <c r="K132" s="167" t="s">
        <v>209</v>
      </c>
      <c r="L132" s="34"/>
      <c r="M132" s="172" t="s">
        <v>20</v>
      </c>
      <c r="N132" s="173" t="s">
        <v>44</v>
      </c>
      <c r="O132" s="35"/>
      <c r="P132" s="174">
        <f>O132*H132</f>
        <v>0</v>
      </c>
      <c r="Q132" s="174">
        <v>0</v>
      </c>
      <c r="R132" s="174">
        <f>Q132*H132</f>
        <v>0</v>
      </c>
      <c r="S132" s="174">
        <v>0</v>
      </c>
      <c r="T132" s="175">
        <f>S132*H132</f>
        <v>0</v>
      </c>
      <c r="AR132" s="17" t="s">
        <v>144</v>
      </c>
      <c r="AT132" s="17" t="s">
        <v>125</v>
      </c>
      <c r="AU132" s="17" t="s">
        <v>81</v>
      </c>
      <c r="AY132" s="17" t="s">
        <v>122</v>
      </c>
      <c r="BE132" s="176">
        <f>IF(N132="základní",J132,0)</f>
        <v>0</v>
      </c>
      <c r="BF132" s="176">
        <f>IF(N132="snížená",J132,0)</f>
        <v>0</v>
      </c>
      <c r="BG132" s="176">
        <f>IF(N132="zákl. přenesená",J132,0)</f>
        <v>0</v>
      </c>
      <c r="BH132" s="176">
        <f>IF(N132="sníž. přenesená",J132,0)</f>
        <v>0</v>
      </c>
      <c r="BI132" s="176">
        <f>IF(N132="nulová",J132,0)</f>
        <v>0</v>
      </c>
      <c r="BJ132" s="17" t="s">
        <v>22</v>
      </c>
      <c r="BK132" s="176">
        <f>ROUND(I132*H132,2)</f>
        <v>0</v>
      </c>
      <c r="BL132" s="17" t="s">
        <v>144</v>
      </c>
      <c r="BM132" s="17" t="s">
        <v>1222</v>
      </c>
    </row>
    <row r="133" spans="2:47" s="1" customFormat="1" ht="27">
      <c r="B133" s="34"/>
      <c r="D133" s="177" t="s">
        <v>131</v>
      </c>
      <c r="F133" s="178" t="s">
        <v>528</v>
      </c>
      <c r="I133" s="138"/>
      <c r="L133" s="34"/>
      <c r="M133" s="63"/>
      <c r="N133" s="35"/>
      <c r="O133" s="35"/>
      <c r="P133" s="35"/>
      <c r="Q133" s="35"/>
      <c r="R133" s="35"/>
      <c r="S133" s="35"/>
      <c r="T133" s="64"/>
      <c r="AT133" s="17" t="s">
        <v>131</v>
      </c>
      <c r="AU133" s="17" t="s">
        <v>81</v>
      </c>
    </row>
    <row r="134" spans="2:47" s="1" customFormat="1" ht="121.5">
      <c r="B134" s="34"/>
      <c r="D134" s="188" t="s">
        <v>212</v>
      </c>
      <c r="F134" s="204" t="s">
        <v>521</v>
      </c>
      <c r="I134" s="138"/>
      <c r="L134" s="34"/>
      <c r="M134" s="63"/>
      <c r="N134" s="35"/>
      <c r="O134" s="35"/>
      <c r="P134" s="35"/>
      <c r="Q134" s="35"/>
      <c r="R134" s="35"/>
      <c r="S134" s="35"/>
      <c r="T134" s="64"/>
      <c r="AT134" s="17" t="s">
        <v>212</v>
      </c>
      <c r="AU134" s="17" t="s">
        <v>81</v>
      </c>
    </row>
    <row r="135" spans="2:65" s="1" customFormat="1" ht="22.5" customHeight="1">
      <c r="B135" s="164"/>
      <c r="C135" s="165" t="s">
        <v>308</v>
      </c>
      <c r="D135" s="165" t="s">
        <v>125</v>
      </c>
      <c r="E135" s="166" t="s">
        <v>534</v>
      </c>
      <c r="F135" s="167" t="s">
        <v>535</v>
      </c>
      <c r="G135" s="168" t="s">
        <v>245</v>
      </c>
      <c r="H135" s="169">
        <v>120</v>
      </c>
      <c r="I135" s="170"/>
      <c r="J135" s="171">
        <f>ROUND(I135*H135,2)</f>
        <v>0</v>
      </c>
      <c r="K135" s="167" t="s">
        <v>209</v>
      </c>
      <c r="L135" s="34"/>
      <c r="M135" s="172" t="s">
        <v>20</v>
      </c>
      <c r="N135" s="173" t="s">
        <v>44</v>
      </c>
      <c r="O135" s="35"/>
      <c r="P135" s="174">
        <f>O135*H135</f>
        <v>0</v>
      </c>
      <c r="Q135" s="174">
        <v>0</v>
      </c>
      <c r="R135" s="174">
        <f>Q135*H135</f>
        <v>0</v>
      </c>
      <c r="S135" s="174">
        <v>0</v>
      </c>
      <c r="T135" s="175">
        <f>S135*H135</f>
        <v>0</v>
      </c>
      <c r="AR135" s="17" t="s">
        <v>144</v>
      </c>
      <c r="AT135" s="17" t="s">
        <v>125</v>
      </c>
      <c r="AU135" s="17" t="s">
        <v>81</v>
      </c>
      <c r="AY135" s="17" t="s">
        <v>122</v>
      </c>
      <c r="BE135" s="176">
        <f>IF(N135="základní",J135,0)</f>
        <v>0</v>
      </c>
      <c r="BF135" s="176">
        <f>IF(N135="snížená",J135,0)</f>
        <v>0</v>
      </c>
      <c r="BG135" s="176">
        <f>IF(N135="zákl. přenesená",J135,0)</f>
        <v>0</v>
      </c>
      <c r="BH135" s="176">
        <f>IF(N135="sníž. přenesená",J135,0)</f>
        <v>0</v>
      </c>
      <c r="BI135" s="176">
        <f>IF(N135="nulová",J135,0)</f>
        <v>0</v>
      </c>
      <c r="BJ135" s="17" t="s">
        <v>22</v>
      </c>
      <c r="BK135" s="176">
        <f>ROUND(I135*H135,2)</f>
        <v>0</v>
      </c>
      <c r="BL135" s="17" t="s">
        <v>144</v>
      </c>
      <c r="BM135" s="17" t="s">
        <v>1223</v>
      </c>
    </row>
    <row r="136" spans="2:47" s="1" customFormat="1" ht="27">
      <c r="B136" s="34"/>
      <c r="D136" s="177" t="s">
        <v>131</v>
      </c>
      <c r="F136" s="178" t="s">
        <v>537</v>
      </c>
      <c r="I136" s="138"/>
      <c r="L136" s="34"/>
      <c r="M136" s="63"/>
      <c r="N136" s="35"/>
      <c r="O136" s="35"/>
      <c r="P136" s="35"/>
      <c r="Q136" s="35"/>
      <c r="R136" s="35"/>
      <c r="S136" s="35"/>
      <c r="T136" s="64"/>
      <c r="AT136" s="17" t="s">
        <v>131</v>
      </c>
      <c r="AU136" s="17" t="s">
        <v>81</v>
      </c>
    </row>
    <row r="137" spans="2:47" s="1" customFormat="1" ht="121.5">
      <c r="B137" s="34"/>
      <c r="D137" s="177" t="s">
        <v>212</v>
      </c>
      <c r="F137" s="203" t="s">
        <v>538</v>
      </c>
      <c r="I137" s="138"/>
      <c r="L137" s="34"/>
      <c r="M137" s="63"/>
      <c r="N137" s="35"/>
      <c r="O137" s="35"/>
      <c r="P137" s="35"/>
      <c r="Q137" s="35"/>
      <c r="R137" s="35"/>
      <c r="S137" s="35"/>
      <c r="T137" s="64"/>
      <c r="AT137" s="17" t="s">
        <v>212</v>
      </c>
      <c r="AU137" s="17" t="s">
        <v>81</v>
      </c>
    </row>
    <row r="138" spans="2:51" s="11" customFormat="1" ht="13.5">
      <c r="B138" s="179"/>
      <c r="D138" s="177" t="s">
        <v>132</v>
      </c>
      <c r="E138" s="180" t="s">
        <v>20</v>
      </c>
      <c r="F138" s="181" t="s">
        <v>1214</v>
      </c>
      <c r="H138" s="182" t="s">
        <v>20</v>
      </c>
      <c r="I138" s="183"/>
      <c r="L138" s="179"/>
      <c r="M138" s="184"/>
      <c r="N138" s="185"/>
      <c r="O138" s="185"/>
      <c r="P138" s="185"/>
      <c r="Q138" s="185"/>
      <c r="R138" s="185"/>
      <c r="S138" s="185"/>
      <c r="T138" s="186"/>
      <c r="AT138" s="182" t="s">
        <v>132</v>
      </c>
      <c r="AU138" s="182" t="s">
        <v>81</v>
      </c>
      <c r="AV138" s="11" t="s">
        <v>22</v>
      </c>
      <c r="AW138" s="11" t="s">
        <v>37</v>
      </c>
      <c r="AX138" s="11" t="s">
        <v>73</v>
      </c>
      <c r="AY138" s="182" t="s">
        <v>122</v>
      </c>
    </row>
    <row r="139" spans="2:51" s="12" customFormat="1" ht="13.5">
      <c r="B139" s="187"/>
      <c r="D139" s="188" t="s">
        <v>132</v>
      </c>
      <c r="E139" s="189" t="s">
        <v>20</v>
      </c>
      <c r="F139" s="190" t="s">
        <v>1215</v>
      </c>
      <c r="H139" s="191">
        <v>120</v>
      </c>
      <c r="I139" s="192"/>
      <c r="L139" s="187"/>
      <c r="M139" s="193"/>
      <c r="N139" s="194"/>
      <c r="O139" s="194"/>
      <c r="P139" s="194"/>
      <c r="Q139" s="194"/>
      <c r="R139" s="194"/>
      <c r="S139" s="194"/>
      <c r="T139" s="195"/>
      <c r="AT139" s="196" t="s">
        <v>132</v>
      </c>
      <c r="AU139" s="196" t="s">
        <v>81</v>
      </c>
      <c r="AV139" s="12" t="s">
        <v>81</v>
      </c>
      <c r="AW139" s="12" t="s">
        <v>37</v>
      </c>
      <c r="AX139" s="12" t="s">
        <v>22</v>
      </c>
      <c r="AY139" s="196" t="s">
        <v>122</v>
      </c>
    </row>
    <row r="140" spans="2:65" s="1" customFormat="1" ht="22.5" customHeight="1">
      <c r="B140" s="164"/>
      <c r="C140" s="214" t="s">
        <v>318</v>
      </c>
      <c r="D140" s="214" t="s">
        <v>349</v>
      </c>
      <c r="E140" s="215" t="s">
        <v>540</v>
      </c>
      <c r="F140" s="216" t="s">
        <v>541</v>
      </c>
      <c r="G140" s="217" t="s">
        <v>208</v>
      </c>
      <c r="H140" s="218">
        <v>12</v>
      </c>
      <c r="I140" s="219"/>
      <c r="J140" s="220">
        <f>ROUND(I140*H140,2)</f>
        <v>0</v>
      </c>
      <c r="K140" s="216" t="s">
        <v>20</v>
      </c>
      <c r="L140" s="221"/>
      <c r="M140" s="222" t="s">
        <v>20</v>
      </c>
      <c r="N140" s="223" t="s">
        <v>44</v>
      </c>
      <c r="O140" s="35"/>
      <c r="P140" s="174">
        <f>O140*H140</f>
        <v>0</v>
      </c>
      <c r="Q140" s="174">
        <v>0</v>
      </c>
      <c r="R140" s="174">
        <f>Q140*H140</f>
        <v>0</v>
      </c>
      <c r="S140" s="174">
        <v>0</v>
      </c>
      <c r="T140" s="175">
        <f>S140*H140</f>
        <v>0</v>
      </c>
      <c r="AR140" s="17" t="s">
        <v>171</v>
      </c>
      <c r="AT140" s="17" t="s">
        <v>349</v>
      </c>
      <c r="AU140" s="17" t="s">
        <v>81</v>
      </c>
      <c r="AY140" s="17" t="s">
        <v>122</v>
      </c>
      <c r="BE140" s="176">
        <f>IF(N140="základní",J140,0)</f>
        <v>0</v>
      </c>
      <c r="BF140" s="176">
        <f>IF(N140="snížená",J140,0)</f>
        <v>0</v>
      </c>
      <c r="BG140" s="176">
        <f>IF(N140="zákl. přenesená",J140,0)</f>
        <v>0</v>
      </c>
      <c r="BH140" s="176">
        <f>IF(N140="sníž. přenesená",J140,0)</f>
        <v>0</v>
      </c>
      <c r="BI140" s="176">
        <f>IF(N140="nulová",J140,0)</f>
        <v>0</v>
      </c>
      <c r="BJ140" s="17" t="s">
        <v>22</v>
      </c>
      <c r="BK140" s="176">
        <f>ROUND(I140*H140,2)</f>
        <v>0</v>
      </c>
      <c r="BL140" s="17" t="s">
        <v>144</v>
      </c>
      <c r="BM140" s="17" t="s">
        <v>1224</v>
      </c>
    </row>
    <row r="141" spans="2:47" s="1" customFormat="1" ht="13.5">
      <c r="B141" s="34"/>
      <c r="D141" s="177" t="s">
        <v>131</v>
      </c>
      <c r="F141" s="178" t="s">
        <v>541</v>
      </c>
      <c r="I141" s="138"/>
      <c r="L141" s="34"/>
      <c r="M141" s="63"/>
      <c r="N141" s="35"/>
      <c r="O141" s="35"/>
      <c r="P141" s="35"/>
      <c r="Q141" s="35"/>
      <c r="R141" s="35"/>
      <c r="S141" s="35"/>
      <c r="T141" s="64"/>
      <c r="AT141" s="17" t="s">
        <v>131</v>
      </c>
      <c r="AU141" s="17" t="s">
        <v>81</v>
      </c>
    </row>
    <row r="142" spans="2:51" s="12" customFormat="1" ht="13.5">
      <c r="B142" s="187"/>
      <c r="D142" s="177" t="s">
        <v>132</v>
      </c>
      <c r="F142" s="197" t="s">
        <v>1225</v>
      </c>
      <c r="H142" s="198">
        <v>12</v>
      </c>
      <c r="I142" s="192"/>
      <c r="L142" s="187"/>
      <c r="M142" s="193"/>
      <c r="N142" s="194"/>
      <c r="O142" s="194"/>
      <c r="P142" s="194"/>
      <c r="Q142" s="194"/>
      <c r="R142" s="194"/>
      <c r="S142" s="194"/>
      <c r="T142" s="195"/>
      <c r="AT142" s="196" t="s">
        <v>132</v>
      </c>
      <c r="AU142" s="196" t="s">
        <v>81</v>
      </c>
      <c r="AV142" s="12" t="s">
        <v>81</v>
      </c>
      <c r="AW142" s="12" t="s">
        <v>4</v>
      </c>
      <c r="AX142" s="12" t="s">
        <v>22</v>
      </c>
      <c r="AY142" s="196" t="s">
        <v>122</v>
      </c>
    </row>
    <row r="143" spans="2:63" s="10" customFormat="1" ht="29.25" customHeight="1">
      <c r="B143" s="150"/>
      <c r="D143" s="161" t="s">
        <v>72</v>
      </c>
      <c r="E143" s="162" t="s">
        <v>81</v>
      </c>
      <c r="F143" s="162" t="s">
        <v>544</v>
      </c>
      <c r="I143" s="153"/>
      <c r="J143" s="163">
        <f>BK143</f>
        <v>0</v>
      </c>
      <c r="L143" s="150"/>
      <c r="M143" s="155"/>
      <c r="N143" s="156"/>
      <c r="O143" s="156"/>
      <c r="P143" s="157">
        <f>SUM(P144:P195)</f>
        <v>0</v>
      </c>
      <c r="Q143" s="156"/>
      <c r="R143" s="157">
        <f>SUM(R144:R195)</f>
        <v>42.63700019999999</v>
      </c>
      <c r="S143" s="156"/>
      <c r="T143" s="158">
        <f>SUM(T144:T195)</f>
        <v>0</v>
      </c>
      <c r="AR143" s="151" t="s">
        <v>22</v>
      </c>
      <c r="AT143" s="159" t="s">
        <v>72</v>
      </c>
      <c r="AU143" s="159" t="s">
        <v>22</v>
      </c>
      <c r="AY143" s="151" t="s">
        <v>122</v>
      </c>
      <c r="BK143" s="160">
        <f>SUM(BK144:BK195)</f>
        <v>0</v>
      </c>
    </row>
    <row r="144" spans="2:65" s="1" customFormat="1" ht="22.5" customHeight="1">
      <c r="B144" s="164"/>
      <c r="C144" s="165" t="s">
        <v>327</v>
      </c>
      <c r="D144" s="165" t="s">
        <v>125</v>
      </c>
      <c r="E144" s="166" t="s">
        <v>546</v>
      </c>
      <c r="F144" s="167" t="s">
        <v>547</v>
      </c>
      <c r="G144" s="168" t="s">
        <v>245</v>
      </c>
      <c r="H144" s="169">
        <v>14.04</v>
      </c>
      <c r="I144" s="170"/>
      <c r="J144" s="171">
        <f>ROUND(I144*H144,2)</f>
        <v>0</v>
      </c>
      <c r="K144" s="167" t="s">
        <v>209</v>
      </c>
      <c r="L144" s="34"/>
      <c r="M144" s="172" t="s">
        <v>20</v>
      </c>
      <c r="N144" s="173" t="s">
        <v>44</v>
      </c>
      <c r="O144" s="35"/>
      <c r="P144" s="174">
        <f>O144*H144</f>
        <v>0</v>
      </c>
      <c r="Q144" s="174">
        <v>0</v>
      </c>
      <c r="R144" s="174">
        <f>Q144*H144</f>
        <v>0</v>
      </c>
      <c r="S144" s="174">
        <v>0</v>
      </c>
      <c r="T144" s="175">
        <f>S144*H144</f>
        <v>0</v>
      </c>
      <c r="AR144" s="17" t="s">
        <v>144</v>
      </c>
      <c r="AT144" s="17" t="s">
        <v>125</v>
      </c>
      <c r="AU144" s="17" t="s">
        <v>81</v>
      </c>
      <c r="AY144" s="17" t="s">
        <v>122</v>
      </c>
      <c r="BE144" s="176">
        <f>IF(N144="základní",J144,0)</f>
        <v>0</v>
      </c>
      <c r="BF144" s="176">
        <f>IF(N144="snížená",J144,0)</f>
        <v>0</v>
      </c>
      <c r="BG144" s="176">
        <f>IF(N144="zákl. přenesená",J144,0)</f>
        <v>0</v>
      </c>
      <c r="BH144" s="176">
        <f>IF(N144="sníž. přenesená",J144,0)</f>
        <v>0</v>
      </c>
      <c r="BI144" s="176">
        <f>IF(N144="nulová",J144,0)</f>
        <v>0</v>
      </c>
      <c r="BJ144" s="17" t="s">
        <v>22</v>
      </c>
      <c r="BK144" s="176">
        <f>ROUND(I144*H144,2)</f>
        <v>0</v>
      </c>
      <c r="BL144" s="17" t="s">
        <v>144</v>
      </c>
      <c r="BM144" s="17" t="s">
        <v>1226</v>
      </c>
    </row>
    <row r="145" spans="2:47" s="1" customFormat="1" ht="13.5">
      <c r="B145" s="34"/>
      <c r="D145" s="177" t="s">
        <v>131</v>
      </c>
      <c r="F145" s="178" t="s">
        <v>549</v>
      </c>
      <c r="I145" s="138"/>
      <c r="L145" s="34"/>
      <c r="M145" s="63"/>
      <c r="N145" s="35"/>
      <c r="O145" s="35"/>
      <c r="P145" s="35"/>
      <c r="Q145" s="35"/>
      <c r="R145" s="35"/>
      <c r="S145" s="35"/>
      <c r="T145" s="64"/>
      <c r="AT145" s="17" t="s">
        <v>131</v>
      </c>
      <c r="AU145" s="17" t="s">
        <v>81</v>
      </c>
    </row>
    <row r="146" spans="2:47" s="1" customFormat="1" ht="121.5">
      <c r="B146" s="34"/>
      <c r="D146" s="177" t="s">
        <v>212</v>
      </c>
      <c r="F146" s="203" t="s">
        <v>550</v>
      </c>
      <c r="I146" s="138"/>
      <c r="L146" s="34"/>
      <c r="M146" s="63"/>
      <c r="N146" s="35"/>
      <c r="O146" s="35"/>
      <c r="P146" s="35"/>
      <c r="Q146" s="35"/>
      <c r="R146" s="35"/>
      <c r="S146" s="35"/>
      <c r="T146" s="64"/>
      <c r="AT146" s="17" t="s">
        <v>212</v>
      </c>
      <c r="AU146" s="17" t="s">
        <v>81</v>
      </c>
    </row>
    <row r="147" spans="2:51" s="11" customFormat="1" ht="13.5">
      <c r="B147" s="179"/>
      <c r="D147" s="177" t="s">
        <v>132</v>
      </c>
      <c r="E147" s="180" t="s">
        <v>20</v>
      </c>
      <c r="F147" s="181" t="s">
        <v>1227</v>
      </c>
      <c r="H147" s="182" t="s">
        <v>20</v>
      </c>
      <c r="I147" s="183"/>
      <c r="L147" s="179"/>
      <c r="M147" s="184"/>
      <c r="N147" s="185"/>
      <c r="O147" s="185"/>
      <c r="P147" s="185"/>
      <c r="Q147" s="185"/>
      <c r="R147" s="185"/>
      <c r="S147" s="185"/>
      <c r="T147" s="186"/>
      <c r="AT147" s="182" t="s">
        <v>132</v>
      </c>
      <c r="AU147" s="182" t="s">
        <v>81</v>
      </c>
      <c r="AV147" s="11" t="s">
        <v>22</v>
      </c>
      <c r="AW147" s="11" t="s">
        <v>37</v>
      </c>
      <c r="AX147" s="11" t="s">
        <v>73</v>
      </c>
      <c r="AY147" s="182" t="s">
        <v>122</v>
      </c>
    </row>
    <row r="148" spans="2:51" s="12" customFormat="1" ht="13.5">
      <c r="B148" s="187"/>
      <c r="D148" s="188" t="s">
        <v>132</v>
      </c>
      <c r="E148" s="189" t="s">
        <v>20</v>
      </c>
      <c r="F148" s="190" t="s">
        <v>1228</v>
      </c>
      <c r="H148" s="191">
        <v>14.04</v>
      </c>
      <c r="I148" s="192"/>
      <c r="L148" s="187"/>
      <c r="M148" s="193"/>
      <c r="N148" s="194"/>
      <c r="O148" s="194"/>
      <c r="P148" s="194"/>
      <c r="Q148" s="194"/>
      <c r="R148" s="194"/>
      <c r="S148" s="194"/>
      <c r="T148" s="195"/>
      <c r="AT148" s="196" t="s">
        <v>132</v>
      </c>
      <c r="AU148" s="196" t="s">
        <v>81</v>
      </c>
      <c r="AV148" s="12" t="s">
        <v>81</v>
      </c>
      <c r="AW148" s="12" t="s">
        <v>37</v>
      </c>
      <c r="AX148" s="12" t="s">
        <v>22</v>
      </c>
      <c r="AY148" s="196" t="s">
        <v>122</v>
      </c>
    </row>
    <row r="149" spans="2:65" s="1" customFormat="1" ht="22.5" customHeight="1">
      <c r="B149" s="164"/>
      <c r="C149" s="214" t="s">
        <v>335</v>
      </c>
      <c r="D149" s="214" t="s">
        <v>349</v>
      </c>
      <c r="E149" s="215" t="s">
        <v>553</v>
      </c>
      <c r="F149" s="216" t="s">
        <v>554</v>
      </c>
      <c r="G149" s="217" t="s">
        <v>208</v>
      </c>
      <c r="H149" s="218">
        <v>16.848</v>
      </c>
      <c r="I149" s="219"/>
      <c r="J149" s="220">
        <f>ROUND(I149*H149,2)</f>
        <v>0</v>
      </c>
      <c r="K149" s="216" t="s">
        <v>209</v>
      </c>
      <c r="L149" s="221"/>
      <c r="M149" s="222" t="s">
        <v>20</v>
      </c>
      <c r="N149" s="223" t="s">
        <v>44</v>
      </c>
      <c r="O149" s="35"/>
      <c r="P149" s="174">
        <f>O149*H149</f>
        <v>0</v>
      </c>
      <c r="Q149" s="174">
        <v>2.234</v>
      </c>
      <c r="R149" s="174">
        <f>Q149*H149</f>
        <v>37.638431999999995</v>
      </c>
      <c r="S149" s="174">
        <v>0</v>
      </c>
      <c r="T149" s="175">
        <f>S149*H149</f>
        <v>0</v>
      </c>
      <c r="AR149" s="17" t="s">
        <v>171</v>
      </c>
      <c r="AT149" s="17" t="s">
        <v>349</v>
      </c>
      <c r="AU149" s="17" t="s">
        <v>81</v>
      </c>
      <c r="AY149" s="17" t="s">
        <v>122</v>
      </c>
      <c r="BE149" s="176">
        <f>IF(N149="základní",J149,0)</f>
        <v>0</v>
      </c>
      <c r="BF149" s="176">
        <f>IF(N149="snížená",J149,0)</f>
        <v>0</v>
      </c>
      <c r="BG149" s="176">
        <f>IF(N149="zákl. přenesená",J149,0)</f>
        <v>0</v>
      </c>
      <c r="BH149" s="176">
        <f>IF(N149="sníž. přenesená",J149,0)</f>
        <v>0</v>
      </c>
      <c r="BI149" s="176">
        <f>IF(N149="nulová",J149,0)</f>
        <v>0</v>
      </c>
      <c r="BJ149" s="17" t="s">
        <v>22</v>
      </c>
      <c r="BK149" s="176">
        <f>ROUND(I149*H149,2)</f>
        <v>0</v>
      </c>
      <c r="BL149" s="17" t="s">
        <v>144</v>
      </c>
      <c r="BM149" s="17" t="s">
        <v>1229</v>
      </c>
    </row>
    <row r="150" spans="2:47" s="1" customFormat="1" ht="27">
      <c r="B150" s="34"/>
      <c r="D150" s="177" t="s">
        <v>131</v>
      </c>
      <c r="F150" s="178" t="s">
        <v>556</v>
      </c>
      <c r="I150" s="138"/>
      <c r="L150" s="34"/>
      <c r="M150" s="63"/>
      <c r="N150" s="35"/>
      <c r="O150" s="35"/>
      <c r="P150" s="35"/>
      <c r="Q150" s="35"/>
      <c r="R150" s="35"/>
      <c r="S150" s="35"/>
      <c r="T150" s="64"/>
      <c r="AT150" s="17" t="s">
        <v>131</v>
      </c>
      <c r="AU150" s="17" t="s">
        <v>81</v>
      </c>
    </row>
    <row r="151" spans="2:51" s="12" customFormat="1" ht="13.5">
      <c r="B151" s="187"/>
      <c r="D151" s="188" t="s">
        <v>132</v>
      </c>
      <c r="F151" s="190" t="s">
        <v>1230</v>
      </c>
      <c r="H151" s="191">
        <v>16.848</v>
      </c>
      <c r="I151" s="192"/>
      <c r="L151" s="187"/>
      <c r="M151" s="193"/>
      <c r="N151" s="194"/>
      <c r="O151" s="194"/>
      <c r="P151" s="194"/>
      <c r="Q151" s="194"/>
      <c r="R151" s="194"/>
      <c r="S151" s="194"/>
      <c r="T151" s="195"/>
      <c r="AT151" s="196" t="s">
        <v>132</v>
      </c>
      <c r="AU151" s="196" t="s">
        <v>81</v>
      </c>
      <c r="AV151" s="12" t="s">
        <v>81</v>
      </c>
      <c r="AW151" s="12" t="s">
        <v>4</v>
      </c>
      <c r="AX151" s="12" t="s">
        <v>22</v>
      </c>
      <c r="AY151" s="196" t="s">
        <v>122</v>
      </c>
    </row>
    <row r="152" spans="2:65" s="1" customFormat="1" ht="31.5" customHeight="1">
      <c r="B152" s="164"/>
      <c r="C152" s="165" t="s">
        <v>7</v>
      </c>
      <c r="D152" s="165" t="s">
        <v>125</v>
      </c>
      <c r="E152" s="166" t="s">
        <v>559</v>
      </c>
      <c r="F152" s="167" t="s">
        <v>560</v>
      </c>
      <c r="G152" s="168" t="s">
        <v>445</v>
      </c>
      <c r="H152" s="169">
        <v>0.035</v>
      </c>
      <c r="I152" s="170"/>
      <c r="J152" s="171">
        <f>ROUND(I152*H152,2)</f>
        <v>0</v>
      </c>
      <c r="K152" s="167" t="s">
        <v>209</v>
      </c>
      <c r="L152" s="34"/>
      <c r="M152" s="172" t="s">
        <v>20</v>
      </c>
      <c r="N152" s="173" t="s">
        <v>44</v>
      </c>
      <c r="O152" s="35"/>
      <c r="P152" s="174">
        <f>O152*H152</f>
        <v>0</v>
      </c>
      <c r="Q152" s="174">
        <v>1.06805</v>
      </c>
      <c r="R152" s="174">
        <f>Q152*H152</f>
        <v>0.03738175</v>
      </c>
      <c r="S152" s="174">
        <v>0</v>
      </c>
      <c r="T152" s="175">
        <f>S152*H152</f>
        <v>0</v>
      </c>
      <c r="AR152" s="17" t="s">
        <v>144</v>
      </c>
      <c r="AT152" s="17" t="s">
        <v>125</v>
      </c>
      <c r="AU152" s="17" t="s">
        <v>81</v>
      </c>
      <c r="AY152" s="17" t="s">
        <v>122</v>
      </c>
      <c r="BE152" s="176">
        <f>IF(N152="základní",J152,0)</f>
        <v>0</v>
      </c>
      <c r="BF152" s="176">
        <f>IF(N152="snížená",J152,0)</f>
        <v>0</v>
      </c>
      <c r="BG152" s="176">
        <f>IF(N152="zákl. přenesená",J152,0)</f>
        <v>0</v>
      </c>
      <c r="BH152" s="176">
        <f>IF(N152="sníž. přenesená",J152,0)</f>
        <v>0</v>
      </c>
      <c r="BI152" s="176">
        <f>IF(N152="nulová",J152,0)</f>
        <v>0</v>
      </c>
      <c r="BJ152" s="17" t="s">
        <v>22</v>
      </c>
      <c r="BK152" s="176">
        <f>ROUND(I152*H152,2)</f>
        <v>0</v>
      </c>
      <c r="BL152" s="17" t="s">
        <v>144</v>
      </c>
      <c r="BM152" s="17" t="s">
        <v>1231</v>
      </c>
    </row>
    <row r="153" spans="2:47" s="1" customFormat="1" ht="27">
      <c r="B153" s="34"/>
      <c r="D153" s="177" t="s">
        <v>131</v>
      </c>
      <c r="F153" s="178" t="s">
        <v>562</v>
      </c>
      <c r="I153" s="138"/>
      <c r="L153" s="34"/>
      <c r="M153" s="63"/>
      <c r="N153" s="35"/>
      <c r="O153" s="35"/>
      <c r="P153" s="35"/>
      <c r="Q153" s="35"/>
      <c r="R153" s="35"/>
      <c r="S153" s="35"/>
      <c r="T153" s="64"/>
      <c r="AT153" s="17" t="s">
        <v>131</v>
      </c>
      <c r="AU153" s="17" t="s">
        <v>81</v>
      </c>
    </row>
    <row r="154" spans="2:47" s="1" customFormat="1" ht="67.5">
      <c r="B154" s="34"/>
      <c r="D154" s="177" t="s">
        <v>212</v>
      </c>
      <c r="F154" s="203" t="s">
        <v>563</v>
      </c>
      <c r="I154" s="138"/>
      <c r="L154" s="34"/>
      <c r="M154" s="63"/>
      <c r="N154" s="35"/>
      <c r="O154" s="35"/>
      <c r="P154" s="35"/>
      <c r="Q154" s="35"/>
      <c r="R154" s="35"/>
      <c r="S154" s="35"/>
      <c r="T154" s="64"/>
      <c r="AT154" s="17" t="s">
        <v>212</v>
      </c>
      <c r="AU154" s="17" t="s">
        <v>81</v>
      </c>
    </row>
    <row r="155" spans="2:51" s="11" customFormat="1" ht="13.5">
      <c r="B155" s="179"/>
      <c r="D155" s="177" t="s">
        <v>132</v>
      </c>
      <c r="E155" s="180" t="s">
        <v>20</v>
      </c>
      <c r="F155" s="181" t="s">
        <v>564</v>
      </c>
      <c r="H155" s="182" t="s">
        <v>20</v>
      </c>
      <c r="I155" s="183"/>
      <c r="L155" s="179"/>
      <c r="M155" s="184"/>
      <c r="N155" s="185"/>
      <c r="O155" s="185"/>
      <c r="P155" s="185"/>
      <c r="Q155" s="185"/>
      <c r="R155" s="185"/>
      <c r="S155" s="185"/>
      <c r="T155" s="186"/>
      <c r="AT155" s="182" t="s">
        <v>132</v>
      </c>
      <c r="AU155" s="182" t="s">
        <v>81</v>
      </c>
      <c r="AV155" s="11" t="s">
        <v>22</v>
      </c>
      <c r="AW155" s="11" t="s">
        <v>37</v>
      </c>
      <c r="AX155" s="11" t="s">
        <v>73</v>
      </c>
      <c r="AY155" s="182" t="s">
        <v>122</v>
      </c>
    </row>
    <row r="156" spans="2:51" s="12" customFormat="1" ht="13.5">
      <c r="B156" s="187"/>
      <c r="D156" s="188" t="s">
        <v>132</v>
      </c>
      <c r="E156" s="189" t="s">
        <v>20</v>
      </c>
      <c r="F156" s="190" t="s">
        <v>1232</v>
      </c>
      <c r="H156" s="191">
        <v>0.035</v>
      </c>
      <c r="I156" s="192"/>
      <c r="L156" s="187"/>
      <c r="M156" s="193"/>
      <c r="N156" s="194"/>
      <c r="O156" s="194"/>
      <c r="P156" s="194"/>
      <c r="Q156" s="194"/>
      <c r="R156" s="194"/>
      <c r="S156" s="194"/>
      <c r="T156" s="195"/>
      <c r="AT156" s="196" t="s">
        <v>132</v>
      </c>
      <c r="AU156" s="196" t="s">
        <v>81</v>
      </c>
      <c r="AV156" s="12" t="s">
        <v>81</v>
      </c>
      <c r="AW156" s="12" t="s">
        <v>37</v>
      </c>
      <c r="AX156" s="12" t="s">
        <v>22</v>
      </c>
      <c r="AY156" s="196" t="s">
        <v>122</v>
      </c>
    </row>
    <row r="157" spans="2:65" s="1" customFormat="1" ht="31.5" customHeight="1">
      <c r="B157" s="164"/>
      <c r="C157" s="165" t="s">
        <v>348</v>
      </c>
      <c r="D157" s="165" t="s">
        <v>125</v>
      </c>
      <c r="E157" s="166" t="s">
        <v>567</v>
      </c>
      <c r="F157" s="167" t="s">
        <v>568</v>
      </c>
      <c r="G157" s="168" t="s">
        <v>245</v>
      </c>
      <c r="H157" s="169">
        <v>0.519</v>
      </c>
      <c r="I157" s="170"/>
      <c r="J157" s="171">
        <f>ROUND(I157*H157,2)</f>
        <v>0</v>
      </c>
      <c r="K157" s="167" t="s">
        <v>209</v>
      </c>
      <c r="L157" s="34"/>
      <c r="M157" s="172" t="s">
        <v>20</v>
      </c>
      <c r="N157" s="173" t="s">
        <v>44</v>
      </c>
      <c r="O157" s="35"/>
      <c r="P157" s="174">
        <f>O157*H157</f>
        <v>0</v>
      </c>
      <c r="Q157" s="174">
        <v>0.00955</v>
      </c>
      <c r="R157" s="174">
        <f>Q157*H157</f>
        <v>0.00495645</v>
      </c>
      <c r="S157" s="174">
        <v>0</v>
      </c>
      <c r="T157" s="175">
        <f>S157*H157</f>
        <v>0</v>
      </c>
      <c r="AR157" s="17" t="s">
        <v>144</v>
      </c>
      <c r="AT157" s="17" t="s">
        <v>125</v>
      </c>
      <c r="AU157" s="17" t="s">
        <v>81</v>
      </c>
      <c r="AY157" s="17" t="s">
        <v>122</v>
      </c>
      <c r="BE157" s="176">
        <f>IF(N157="základní",J157,0)</f>
        <v>0</v>
      </c>
      <c r="BF157" s="176">
        <f>IF(N157="snížená",J157,0)</f>
        <v>0</v>
      </c>
      <c r="BG157" s="176">
        <f>IF(N157="zákl. přenesená",J157,0)</f>
        <v>0</v>
      </c>
      <c r="BH157" s="176">
        <f>IF(N157="sníž. přenesená",J157,0)</f>
        <v>0</v>
      </c>
      <c r="BI157" s="176">
        <f>IF(N157="nulová",J157,0)</f>
        <v>0</v>
      </c>
      <c r="BJ157" s="17" t="s">
        <v>22</v>
      </c>
      <c r="BK157" s="176">
        <f>ROUND(I157*H157,2)</f>
        <v>0</v>
      </c>
      <c r="BL157" s="17" t="s">
        <v>144</v>
      </c>
      <c r="BM157" s="17" t="s">
        <v>1233</v>
      </c>
    </row>
    <row r="158" spans="2:47" s="1" customFormat="1" ht="27">
      <c r="B158" s="34"/>
      <c r="D158" s="177" t="s">
        <v>131</v>
      </c>
      <c r="F158" s="178" t="s">
        <v>570</v>
      </c>
      <c r="I158" s="138"/>
      <c r="L158" s="34"/>
      <c r="M158" s="63"/>
      <c r="N158" s="35"/>
      <c r="O158" s="35"/>
      <c r="P158" s="35"/>
      <c r="Q158" s="35"/>
      <c r="R158" s="35"/>
      <c r="S158" s="35"/>
      <c r="T158" s="64"/>
      <c r="AT158" s="17" t="s">
        <v>131</v>
      </c>
      <c r="AU158" s="17" t="s">
        <v>81</v>
      </c>
    </row>
    <row r="159" spans="2:47" s="1" customFormat="1" ht="67.5">
      <c r="B159" s="34"/>
      <c r="D159" s="177" t="s">
        <v>212</v>
      </c>
      <c r="F159" s="203" t="s">
        <v>571</v>
      </c>
      <c r="I159" s="138"/>
      <c r="L159" s="34"/>
      <c r="M159" s="63"/>
      <c r="N159" s="35"/>
      <c r="O159" s="35"/>
      <c r="P159" s="35"/>
      <c r="Q159" s="35"/>
      <c r="R159" s="35"/>
      <c r="S159" s="35"/>
      <c r="T159" s="64"/>
      <c r="AT159" s="17" t="s">
        <v>212</v>
      </c>
      <c r="AU159" s="17" t="s">
        <v>81</v>
      </c>
    </row>
    <row r="160" spans="2:51" s="11" customFormat="1" ht="13.5">
      <c r="B160" s="179"/>
      <c r="D160" s="177" t="s">
        <v>132</v>
      </c>
      <c r="E160" s="180" t="s">
        <v>20</v>
      </c>
      <c r="F160" s="181" t="s">
        <v>572</v>
      </c>
      <c r="H160" s="182" t="s">
        <v>20</v>
      </c>
      <c r="I160" s="183"/>
      <c r="L160" s="179"/>
      <c r="M160" s="184"/>
      <c r="N160" s="185"/>
      <c r="O160" s="185"/>
      <c r="P160" s="185"/>
      <c r="Q160" s="185"/>
      <c r="R160" s="185"/>
      <c r="S160" s="185"/>
      <c r="T160" s="186"/>
      <c r="AT160" s="182" t="s">
        <v>132</v>
      </c>
      <c r="AU160" s="182" t="s">
        <v>81</v>
      </c>
      <c r="AV160" s="11" t="s">
        <v>22</v>
      </c>
      <c r="AW160" s="11" t="s">
        <v>37</v>
      </c>
      <c r="AX160" s="11" t="s">
        <v>73</v>
      </c>
      <c r="AY160" s="182" t="s">
        <v>122</v>
      </c>
    </row>
    <row r="161" spans="2:51" s="12" customFormat="1" ht="13.5">
      <c r="B161" s="187"/>
      <c r="D161" s="188" t="s">
        <v>132</v>
      </c>
      <c r="E161" s="189" t="s">
        <v>20</v>
      </c>
      <c r="F161" s="190" t="s">
        <v>1234</v>
      </c>
      <c r="H161" s="191">
        <v>0.519</v>
      </c>
      <c r="I161" s="192"/>
      <c r="L161" s="187"/>
      <c r="M161" s="193"/>
      <c r="N161" s="194"/>
      <c r="O161" s="194"/>
      <c r="P161" s="194"/>
      <c r="Q161" s="194"/>
      <c r="R161" s="194"/>
      <c r="S161" s="194"/>
      <c r="T161" s="195"/>
      <c r="AT161" s="196" t="s">
        <v>132</v>
      </c>
      <c r="AU161" s="196" t="s">
        <v>81</v>
      </c>
      <c r="AV161" s="12" t="s">
        <v>81</v>
      </c>
      <c r="AW161" s="12" t="s">
        <v>37</v>
      </c>
      <c r="AX161" s="12" t="s">
        <v>22</v>
      </c>
      <c r="AY161" s="196" t="s">
        <v>122</v>
      </c>
    </row>
    <row r="162" spans="2:65" s="1" customFormat="1" ht="22.5" customHeight="1">
      <c r="B162" s="164"/>
      <c r="C162" s="165" t="s">
        <v>355</v>
      </c>
      <c r="D162" s="165" t="s">
        <v>125</v>
      </c>
      <c r="E162" s="166" t="s">
        <v>602</v>
      </c>
      <c r="F162" s="167" t="s">
        <v>603</v>
      </c>
      <c r="G162" s="168" t="s">
        <v>352</v>
      </c>
      <c r="H162" s="169">
        <v>36</v>
      </c>
      <c r="I162" s="170"/>
      <c r="J162" s="171">
        <f>ROUND(I162*H162,2)</f>
        <v>0</v>
      </c>
      <c r="K162" s="167" t="s">
        <v>209</v>
      </c>
      <c r="L162" s="34"/>
      <c r="M162" s="172" t="s">
        <v>20</v>
      </c>
      <c r="N162" s="173" t="s">
        <v>44</v>
      </c>
      <c r="O162" s="35"/>
      <c r="P162" s="174">
        <f>O162*H162</f>
        <v>0</v>
      </c>
      <c r="Q162" s="174">
        <v>0.00092</v>
      </c>
      <c r="R162" s="174">
        <f>Q162*H162</f>
        <v>0.033120000000000004</v>
      </c>
      <c r="S162" s="174">
        <v>0</v>
      </c>
      <c r="T162" s="175">
        <f>S162*H162</f>
        <v>0</v>
      </c>
      <c r="AR162" s="17" t="s">
        <v>144</v>
      </c>
      <c r="AT162" s="17" t="s">
        <v>125</v>
      </c>
      <c r="AU162" s="17" t="s">
        <v>81</v>
      </c>
      <c r="AY162" s="17" t="s">
        <v>122</v>
      </c>
      <c r="BE162" s="176">
        <f>IF(N162="základní",J162,0)</f>
        <v>0</v>
      </c>
      <c r="BF162" s="176">
        <f>IF(N162="snížená",J162,0)</f>
        <v>0</v>
      </c>
      <c r="BG162" s="176">
        <f>IF(N162="zákl. přenesená",J162,0)</f>
        <v>0</v>
      </c>
      <c r="BH162" s="176">
        <f>IF(N162="sníž. přenesená",J162,0)</f>
        <v>0</v>
      </c>
      <c r="BI162" s="176">
        <f>IF(N162="nulová",J162,0)</f>
        <v>0</v>
      </c>
      <c r="BJ162" s="17" t="s">
        <v>22</v>
      </c>
      <c r="BK162" s="176">
        <f>ROUND(I162*H162,2)</f>
        <v>0</v>
      </c>
      <c r="BL162" s="17" t="s">
        <v>144</v>
      </c>
      <c r="BM162" s="17" t="s">
        <v>1235</v>
      </c>
    </row>
    <row r="163" spans="2:47" s="1" customFormat="1" ht="13.5">
      <c r="B163" s="34"/>
      <c r="D163" s="177" t="s">
        <v>131</v>
      </c>
      <c r="F163" s="178" t="s">
        <v>605</v>
      </c>
      <c r="I163" s="138"/>
      <c r="L163" s="34"/>
      <c r="M163" s="63"/>
      <c r="N163" s="35"/>
      <c r="O163" s="35"/>
      <c r="P163" s="35"/>
      <c r="Q163" s="35"/>
      <c r="R163" s="35"/>
      <c r="S163" s="35"/>
      <c r="T163" s="64"/>
      <c r="AT163" s="17" t="s">
        <v>131</v>
      </c>
      <c r="AU163" s="17" t="s">
        <v>81</v>
      </c>
    </row>
    <row r="164" spans="2:47" s="1" customFormat="1" ht="108">
      <c r="B164" s="34"/>
      <c r="D164" s="177" t="s">
        <v>212</v>
      </c>
      <c r="F164" s="203" t="s">
        <v>606</v>
      </c>
      <c r="I164" s="138"/>
      <c r="L164" s="34"/>
      <c r="M164" s="63"/>
      <c r="N164" s="35"/>
      <c r="O164" s="35"/>
      <c r="P164" s="35"/>
      <c r="Q164" s="35"/>
      <c r="R164" s="35"/>
      <c r="S164" s="35"/>
      <c r="T164" s="64"/>
      <c r="AT164" s="17" t="s">
        <v>212</v>
      </c>
      <c r="AU164" s="17" t="s">
        <v>81</v>
      </c>
    </row>
    <row r="165" spans="2:51" s="12" customFormat="1" ht="13.5">
      <c r="B165" s="187"/>
      <c r="D165" s="188" t="s">
        <v>132</v>
      </c>
      <c r="E165" s="189" t="s">
        <v>20</v>
      </c>
      <c r="F165" s="190" t="s">
        <v>431</v>
      </c>
      <c r="H165" s="191">
        <v>36</v>
      </c>
      <c r="I165" s="192"/>
      <c r="L165" s="187"/>
      <c r="M165" s="193"/>
      <c r="N165" s="194"/>
      <c r="O165" s="194"/>
      <c r="P165" s="194"/>
      <c r="Q165" s="194"/>
      <c r="R165" s="194"/>
      <c r="S165" s="194"/>
      <c r="T165" s="195"/>
      <c r="AT165" s="196" t="s">
        <v>132</v>
      </c>
      <c r="AU165" s="196" t="s">
        <v>81</v>
      </c>
      <c r="AV165" s="12" t="s">
        <v>81</v>
      </c>
      <c r="AW165" s="12" t="s">
        <v>37</v>
      </c>
      <c r="AX165" s="12" t="s">
        <v>22</v>
      </c>
      <c r="AY165" s="196" t="s">
        <v>122</v>
      </c>
    </row>
    <row r="166" spans="2:65" s="1" customFormat="1" ht="22.5" customHeight="1">
      <c r="B166" s="164"/>
      <c r="C166" s="165" t="s">
        <v>361</v>
      </c>
      <c r="D166" s="165" t="s">
        <v>125</v>
      </c>
      <c r="E166" s="166" t="s">
        <v>608</v>
      </c>
      <c r="F166" s="167" t="s">
        <v>609</v>
      </c>
      <c r="G166" s="168" t="s">
        <v>352</v>
      </c>
      <c r="H166" s="169">
        <v>36</v>
      </c>
      <c r="I166" s="170"/>
      <c r="J166" s="171">
        <f>ROUND(I166*H166,2)</f>
        <v>0</v>
      </c>
      <c r="K166" s="167" t="s">
        <v>209</v>
      </c>
      <c r="L166" s="34"/>
      <c r="M166" s="172" t="s">
        <v>20</v>
      </c>
      <c r="N166" s="173" t="s">
        <v>44</v>
      </c>
      <c r="O166" s="35"/>
      <c r="P166" s="174">
        <f>O166*H166</f>
        <v>0</v>
      </c>
      <c r="Q166" s="174">
        <v>8E-05</v>
      </c>
      <c r="R166" s="174">
        <f>Q166*H166</f>
        <v>0.00288</v>
      </c>
      <c r="S166" s="174">
        <v>0</v>
      </c>
      <c r="T166" s="175">
        <f>S166*H166</f>
        <v>0</v>
      </c>
      <c r="AR166" s="17" t="s">
        <v>144</v>
      </c>
      <c r="AT166" s="17" t="s">
        <v>125</v>
      </c>
      <c r="AU166" s="17" t="s">
        <v>81</v>
      </c>
      <c r="AY166" s="17" t="s">
        <v>122</v>
      </c>
      <c r="BE166" s="176">
        <f>IF(N166="základní",J166,0)</f>
        <v>0</v>
      </c>
      <c r="BF166" s="176">
        <f>IF(N166="snížená",J166,0)</f>
        <v>0</v>
      </c>
      <c r="BG166" s="176">
        <f>IF(N166="zákl. přenesená",J166,0)</f>
        <v>0</v>
      </c>
      <c r="BH166" s="176">
        <f>IF(N166="sníž. přenesená",J166,0)</f>
        <v>0</v>
      </c>
      <c r="BI166" s="176">
        <f>IF(N166="nulová",J166,0)</f>
        <v>0</v>
      </c>
      <c r="BJ166" s="17" t="s">
        <v>22</v>
      </c>
      <c r="BK166" s="176">
        <f>ROUND(I166*H166,2)</f>
        <v>0</v>
      </c>
      <c r="BL166" s="17" t="s">
        <v>144</v>
      </c>
      <c r="BM166" s="17" t="s">
        <v>1236</v>
      </c>
    </row>
    <row r="167" spans="2:47" s="1" customFormat="1" ht="13.5">
      <c r="B167" s="34"/>
      <c r="D167" s="177" t="s">
        <v>131</v>
      </c>
      <c r="F167" s="178" t="s">
        <v>609</v>
      </c>
      <c r="I167" s="138"/>
      <c r="L167" s="34"/>
      <c r="M167" s="63"/>
      <c r="N167" s="35"/>
      <c r="O167" s="35"/>
      <c r="P167" s="35"/>
      <c r="Q167" s="35"/>
      <c r="R167" s="35"/>
      <c r="S167" s="35"/>
      <c r="T167" s="64"/>
      <c r="AT167" s="17" t="s">
        <v>131</v>
      </c>
      <c r="AU167" s="17" t="s">
        <v>81</v>
      </c>
    </row>
    <row r="168" spans="2:47" s="1" customFormat="1" ht="54">
      <c r="B168" s="34"/>
      <c r="D168" s="188" t="s">
        <v>212</v>
      </c>
      <c r="F168" s="204" t="s">
        <v>611</v>
      </c>
      <c r="I168" s="138"/>
      <c r="L168" s="34"/>
      <c r="M168" s="63"/>
      <c r="N168" s="35"/>
      <c r="O168" s="35"/>
      <c r="P168" s="35"/>
      <c r="Q168" s="35"/>
      <c r="R168" s="35"/>
      <c r="S168" s="35"/>
      <c r="T168" s="64"/>
      <c r="AT168" s="17" t="s">
        <v>212</v>
      </c>
      <c r="AU168" s="17" t="s">
        <v>81</v>
      </c>
    </row>
    <row r="169" spans="2:65" s="1" customFormat="1" ht="22.5" customHeight="1">
      <c r="B169" s="164"/>
      <c r="C169" s="165" t="s">
        <v>366</v>
      </c>
      <c r="D169" s="165" t="s">
        <v>125</v>
      </c>
      <c r="E169" s="166" t="s">
        <v>1237</v>
      </c>
      <c r="F169" s="167" t="s">
        <v>1238</v>
      </c>
      <c r="G169" s="168" t="s">
        <v>352</v>
      </c>
      <c r="H169" s="169">
        <v>75</v>
      </c>
      <c r="I169" s="170"/>
      <c r="J169" s="171">
        <f>ROUND(I169*H169,2)</f>
        <v>0</v>
      </c>
      <c r="K169" s="167" t="s">
        <v>209</v>
      </c>
      <c r="L169" s="34"/>
      <c r="M169" s="172" t="s">
        <v>20</v>
      </c>
      <c r="N169" s="173" t="s">
        <v>44</v>
      </c>
      <c r="O169" s="35"/>
      <c r="P169" s="174">
        <f>O169*H169</f>
        <v>0</v>
      </c>
      <c r="Q169" s="174">
        <v>0.00039</v>
      </c>
      <c r="R169" s="174">
        <f>Q169*H169</f>
        <v>0.029249999999999998</v>
      </c>
      <c r="S169" s="174">
        <v>0</v>
      </c>
      <c r="T169" s="175">
        <f>S169*H169</f>
        <v>0</v>
      </c>
      <c r="AR169" s="17" t="s">
        <v>144</v>
      </c>
      <c r="AT169" s="17" t="s">
        <v>125</v>
      </c>
      <c r="AU169" s="17" t="s">
        <v>81</v>
      </c>
      <c r="AY169" s="17" t="s">
        <v>122</v>
      </c>
      <c r="BE169" s="176">
        <f>IF(N169="základní",J169,0)</f>
        <v>0</v>
      </c>
      <c r="BF169" s="176">
        <f>IF(N169="snížená",J169,0)</f>
        <v>0</v>
      </c>
      <c r="BG169" s="176">
        <f>IF(N169="zákl. přenesená",J169,0)</f>
        <v>0</v>
      </c>
      <c r="BH169" s="176">
        <f>IF(N169="sníž. přenesená",J169,0)</f>
        <v>0</v>
      </c>
      <c r="BI169" s="176">
        <f>IF(N169="nulová",J169,0)</f>
        <v>0</v>
      </c>
      <c r="BJ169" s="17" t="s">
        <v>22</v>
      </c>
      <c r="BK169" s="176">
        <f>ROUND(I169*H169,2)</f>
        <v>0</v>
      </c>
      <c r="BL169" s="17" t="s">
        <v>144</v>
      </c>
      <c r="BM169" s="17" t="s">
        <v>1239</v>
      </c>
    </row>
    <row r="170" spans="2:47" s="1" customFormat="1" ht="27">
      <c r="B170" s="34"/>
      <c r="D170" s="177" t="s">
        <v>131</v>
      </c>
      <c r="F170" s="178" t="s">
        <v>1240</v>
      </c>
      <c r="I170" s="138"/>
      <c r="L170" s="34"/>
      <c r="M170" s="63"/>
      <c r="N170" s="35"/>
      <c r="O170" s="35"/>
      <c r="P170" s="35"/>
      <c r="Q170" s="35"/>
      <c r="R170" s="35"/>
      <c r="S170" s="35"/>
      <c r="T170" s="64"/>
      <c r="AT170" s="17" t="s">
        <v>131</v>
      </c>
      <c r="AU170" s="17" t="s">
        <v>81</v>
      </c>
    </row>
    <row r="171" spans="2:51" s="11" customFormat="1" ht="13.5">
      <c r="B171" s="179"/>
      <c r="D171" s="177" t="s">
        <v>132</v>
      </c>
      <c r="E171" s="180" t="s">
        <v>20</v>
      </c>
      <c r="F171" s="181" t="s">
        <v>1241</v>
      </c>
      <c r="H171" s="182" t="s">
        <v>20</v>
      </c>
      <c r="I171" s="183"/>
      <c r="L171" s="179"/>
      <c r="M171" s="184"/>
      <c r="N171" s="185"/>
      <c r="O171" s="185"/>
      <c r="P171" s="185"/>
      <c r="Q171" s="185"/>
      <c r="R171" s="185"/>
      <c r="S171" s="185"/>
      <c r="T171" s="186"/>
      <c r="AT171" s="182" t="s">
        <v>132</v>
      </c>
      <c r="AU171" s="182" t="s">
        <v>81</v>
      </c>
      <c r="AV171" s="11" t="s">
        <v>22</v>
      </c>
      <c r="AW171" s="11" t="s">
        <v>37</v>
      </c>
      <c r="AX171" s="11" t="s">
        <v>73</v>
      </c>
      <c r="AY171" s="182" t="s">
        <v>122</v>
      </c>
    </row>
    <row r="172" spans="2:51" s="12" customFormat="1" ht="13.5">
      <c r="B172" s="187"/>
      <c r="D172" s="188" t="s">
        <v>132</v>
      </c>
      <c r="E172" s="189" t="s">
        <v>20</v>
      </c>
      <c r="F172" s="190" t="s">
        <v>1242</v>
      </c>
      <c r="H172" s="191">
        <v>75</v>
      </c>
      <c r="I172" s="192"/>
      <c r="L172" s="187"/>
      <c r="M172" s="193"/>
      <c r="N172" s="194"/>
      <c r="O172" s="194"/>
      <c r="P172" s="194"/>
      <c r="Q172" s="194"/>
      <c r="R172" s="194"/>
      <c r="S172" s="194"/>
      <c r="T172" s="195"/>
      <c r="AT172" s="196" t="s">
        <v>132</v>
      </c>
      <c r="AU172" s="196" t="s">
        <v>81</v>
      </c>
      <c r="AV172" s="12" t="s">
        <v>81</v>
      </c>
      <c r="AW172" s="12" t="s">
        <v>37</v>
      </c>
      <c r="AX172" s="12" t="s">
        <v>22</v>
      </c>
      <c r="AY172" s="196" t="s">
        <v>122</v>
      </c>
    </row>
    <row r="173" spans="2:65" s="1" customFormat="1" ht="22.5" customHeight="1">
      <c r="B173" s="164"/>
      <c r="C173" s="165" t="s">
        <v>371</v>
      </c>
      <c r="D173" s="165" t="s">
        <v>125</v>
      </c>
      <c r="E173" s="166" t="s">
        <v>621</v>
      </c>
      <c r="F173" s="167" t="s">
        <v>622</v>
      </c>
      <c r="G173" s="168" t="s">
        <v>217</v>
      </c>
      <c r="H173" s="169">
        <v>144</v>
      </c>
      <c r="I173" s="170"/>
      <c r="J173" s="171">
        <f>ROUND(I173*H173,2)</f>
        <v>0</v>
      </c>
      <c r="K173" s="167" t="s">
        <v>209</v>
      </c>
      <c r="L173" s="34"/>
      <c r="M173" s="172" t="s">
        <v>20</v>
      </c>
      <c r="N173" s="173" t="s">
        <v>44</v>
      </c>
      <c r="O173" s="35"/>
      <c r="P173" s="174">
        <f>O173*H173</f>
        <v>0</v>
      </c>
      <c r="Q173" s="174">
        <v>7E-05</v>
      </c>
      <c r="R173" s="174">
        <f>Q173*H173</f>
        <v>0.010079999999999999</v>
      </c>
      <c r="S173" s="174">
        <v>0</v>
      </c>
      <c r="T173" s="175">
        <f>S173*H173</f>
        <v>0</v>
      </c>
      <c r="AR173" s="17" t="s">
        <v>144</v>
      </c>
      <c r="AT173" s="17" t="s">
        <v>125</v>
      </c>
      <c r="AU173" s="17" t="s">
        <v>81</v>
      </c>
      <c r="AY173" s="17" t="s">
        <v>122</v>
      </c>
      <c r="BE173" s="176">
        <f>IF(N173="základní",J173,0)</f>
        <v>0</v>
      </c>
      <c r="BF173" s="176">
        <f>IF(N173="snížená",J173,0)</f>
        <v>0</v>
      </c>
      <c r="BG173" s="176">
        <f>IF(N173="zákl. přenesená",J173,0)</f>
        <v>0</v>
      </c>
      <c r="BH173" s="176">
        <f>IF(N173="sníž. přenesená",J173,0)</f>
        <v>0</v>
      </c>
      <c r="BI173" s="176">
        <f>IF(N173="nulová",J173,0)</f>
        <v>0</v>
      </c>
      <c r="BJ173" s="17" t="s">
        <v>22</v>
      </c>
      <c r="BK173" s="176">
        <f>ROUND(I173*H173,2)</f>
        <v>0</v>
      </c>
      <c r="BL173" s="17" t="s">
        <v>144</v>
      </c>
      <c r="BM173" s="17" t="s">
        <v>1243</v>
      </c>
    </row>
    <row r="174" spans="2:47" s="1" customFormat="1" ht="27">
      <c r="B174" s="34"/>
      <c r="D174" s="177" t="s">
        <v>131</v>
      </c>
      <c r="F174" s="178" t="s">
        <v>624</v>
      </c>
      <c r="I174" s="138"/>
      <c r="L174" s="34"/>
      <c r="M174" s="63"/>
      <c r="N174" s="35"/>
      <c r="O174" s="35"/>
      <c r="P174" s="35"/>
      <c r="Q174" s="35"/>
      <c r="R174" s="35"/>
      <c r="S174" s="35"/>
      <c r="T174" s="64"/>
      <c r="AT174" s="17" t="s">
        <v>131</v>
      </c>
      <c r="AU174" s="17" t="s">
        <v>81</v>
      </c>
    </row>
    <row r="175" spans="2:47" s="1" customFormat="1" ht="175.5">
      <c r="B175" s="34"/>
      <c r="D175" s="177" t="s">
        <v>212</v>
      </c>
      <c r="F175" s="203" t="s">
        <v>625</v>
      </c>
      <c r="I175" s="138"/>
      <c r="L175" s="34"/>
      <c r="M175" s="63"/>
      <c r="N175" s="35"/>
      <c r="O175" s="35"/>
      <c r="P175" s="35"/>
      <c r="Q175" s="35"/>
      <c r="R175" s="35"/>
      <c r="S175" s="35"/>
      <c r="T175" s="64"/>
      <c r="AT175" s="17" t="s">
        <v>212</v>
      </c>
      <c r="AU175" s="17" t="s">
        <v>81</v>
      </c>
    </row>
    <row r="176" spans="2:51" s="11" customFormat="1" ht="13.5">
      <c r="B176" s="179"/>
      <c r="D176" s="177" t="s">
        <v>132</v>
      </c>
      <c r="E176" s="180" t="s">
        <v>20</v>
      </c>
      <c r="F176" s="181" t="s">
        <v>1244</v>
      </c>
      <c r="H176" s="182" t="s">
        <v>20</v>
      </c>
      <c r="I176" s="183"/>
      <c r="L176" s="179"/>
      <c r="M176" s="184"/>
      <c r="N176" s="185"/>
      <c r="O176" s="185"/>
      <c r="P176" s="185"/>
      <c r="Q176" s="185"/>
      <c r="R176" s="185"/>
      <c r="S176" s="185"/>
      <c r="T176" s="186"/>
      <c r="AT176" s="182" t="s">
        <v>132</v>
      </c>
      <c r="AU176" s="182" t="s">
        <v>81</v>
      </c>
      <c r="AV176" s="11" t="s">
        <v>22</v>
      </c>
      <c r="AW176" s="11" t="s">
        <v>37</v>
      </c>
      <c r="AX176" s="11" t="s">
        <v>73</v>
      </c>
      <c r="AY176" s="182" t="s">
        <v>122</v>
      </c>
    </row>
    <row r="177" spans="2:51" s="12" customFormat="1" ht="13.5">
      <c r="B177" s="187"/>
      <c r="D177" s="188" t="s">
        <v>132</v>
      </c>
      <c r="E177" s="189" t="s">
        <v>20</v>
      </c>
      <c r="F177" s="190" t="s">
        <v>1245</v>
      </c>
      <c r="H177" s="191">
        <v>144</v>
      </c>
      <c r="I177" s="192"/>
      <c r="L177" s="187"/>
      <c r="M177" s="193"/>
      <c r="N177" s="194"/>
      <c r="O177" s="194"/>
      <c r="P177" s="194"/>
      <c r="Q177" s="194"/>
      <c r="R177" s="194"/>
      <c r="S177" s="194"/>
      <c r="T177" s="195"/>
      <c r="AT177" s="196" t="s">
        <v>132</v>
      </c>
      <c r="AU177" s="196" t="s">
        <v>81</v>
      </c>
      <c r="AV177" s="12" t="s">
        <v>81</v>
      </c>
      <c r="AW177" s="12" t="s">
        <v>37</v>
      </c>
      <c r="AX177" s="12" t="s">
        <v>22</v>
      </c>
      <c r="AY177" s="196" t="s">
        <v>122</v>
      </c>
    </row>
    <row r="178" spans="2:65" s="1" customFormat="1" ht="31.5" customHeight="1">
      <c r="B178" s="164"/>
      <c r="C178" s="165" t="s">
        <v>376</v>
      </c>
      <c r="D178" s="165" t="s">
        <v>125</v>
      </c>
      <c r="E178" s="166" t="s">
        <v>1246</v>
      </c>
      <c r="F178" s="167" t="s">
        <v>1247</v>
      </c>
      <c r="G178" s="168" t="s">
        <v>1248</v>
      </c>
      <c r="H178" s="169">
        <v>10</v>
      </c>
      <c r="I178" s="170"/>
      <c r="J178" s="171">
        <f>ROUND(I178*H178,2)</f>
        <v>0</v>
      </c>
      <c r="K178" s="167" t="s">
        <v>209</v>
      </c>
      <c r="L178" s="34"/>
      <c r="M178" s="172" t="s">
        <v>20</v>
      </c>
      <c r="N178" s="173" t="s">
        <v>44</v>
      </c>
      <c r="O178" s="35"/>
      <c r="P178" s="174">
        <f>O178*H178</f>
        <v>0</v>
      </c>
      <c r="Q178" s="174">
        <v>0.00014</v>
      </c>
      <c r="R178" s="174">
        <f>Q178*H178</f>
        <v>0.0013999999999999998</v>
      </c>
      <c r="S178" s="174">
        <v>0</v>
      </c>
      <c r="T178" s="175">
        <f>S178*H178</f>
        <v>0</v>
      </c>
      <c r="AR178" s="17" t="s">
        <v>144</v>
      </c>
      <c r="AT178" s="17" t="s">
        <v>125</v>
      </c>
      <c r="AU178" s="17" t="s">
        <v>81</v>
      </c>
      <c r="AY178" s="17" t="s">
        <v>122</v>
      </c>
      <c r="BE178" s="176">
        <f>IF(N178="základní",J178,0)</f>
        <v>0</v>
      </c>
      <c r="BF178" s="176">
        <f>IF(N178="snížená",J178,0)</f>
        <v>0</v>
      </c>
      <c r="BG178" s="176">
        <f>IF(N178="zákl. přenesená",J178,0)</f>
        <v>0</v>
      </c>
      <c r="BH178" s="176">
        <f>IF(N178="sníž. přenesená",J178,0)</f>
        <v>0</v>
      </c>
      <c r="BI178" s="176">
        <f>IF(N178="nulová",J178,0)</f>
        <v>0</v>
      </c>
      <c r="BJ178" s="17" t="s">
        <v>22</v>
      </c>
      <c r="BK178" s="176">
        <f>ROUND(I178*H178,2)</f>
        <v>0</v>
      </c>
      <c r="BL178" s="17" t="s">
        <v>144</v>
      </c>
      <c r="BM178" s="17" t="s">
        <v>1249</v>
      </c>
    </row>
    <row r="179" spans="2:47" s="1" customFormat="1" ht="13.5">
      <c r="B179" s="34"/>
      <c r="D179" s="177" t="s">
        <v>131</v>
      </c>
      <c r="F179" s="178" t="s">
        <v>1250</v>
      </c>
      <c r="I179" s="138"/>
      <c r="L179" s="34"/>
      <c r="M179" s="63"/>
      <c r="N179" s="35"/>
      <c r="O179" s="35"/>
      <c r="P179" s="35"/>
      <c r="Q179" s="35"/>
      <c r="R179" s="35"/>
      <c r="S179" s="35"/>
      <c r="T179" s="64"/>
      <c r="AT179" s="17" t="s">
        <v>131</v>
      </c>
      <c r="AU179" s="17" t="s">
        <v>81</v>
      </c>
    </row>
    <row r="180" spans="2:47" s="1" customFormat="1" ht="135">
      <c r="B180" s="34"/>
      <c r="D180" s="177" t="s">
        <v>212</v>
      </c>
      <c r="F180" s="203" t="s">
        <v>1251</v>
      </c>
      <c r="I180" s="138"/>
      <c r="L180" s="34"/>
      <c r="M180" s="63"/>
      <c r="N180" s="35"/>
      <c r="O180" s="35"/>
      <c r="P180" s="35"/>
      <c r="Q180" s="35"/>
      <c r="R180" s="35"/>
      <c r="S180" s="35"/>
      <c r="T180" s="64"/>
      <c r="AT180" s="17" t="s">
        <v>212</v>
      </c>
      <c r="AU180" s="17" t="s">
        <v>81</v>
      </c>
    </row>
    <row r="181" spans="2:51" s="11" customFormat="1" ht="13.5">
      <c r="B181" s="179"/>
      <c r="D181" s="177" t="s">
        <v>132</v>
      </c>
      <c r="E181" s="180" t="s">
        <v>20</v>
      </c>
      <c r="F181" s="181" t="s">
        <v>1252</v>
      </c>
      <c r="H181" s="182" t="s">
        <v>20</v>
      </c>
      <c r="I181" s="183"/>
      <c r="L181" s="179"/>
      <c r="M181" s="184"/>
      <c r="N181" s="185"/>
      <c r="O181" s="185"/>
      <c r="P181" s="185"/>
      <c r="Q181" s="185"/>
      <c r="R181" s="185"/>
      <c r="S181" s="185"/>
      <c r="T181" s="186"/>
      <c r="AT181" s="182" t="s">
        <v>132</v>
      </c>
      <c r="AU181" s="182" t="s">
        <v>81</v>
      </c>
      <c r="AV181" s="11" t="s">
        <v>22</v>
      </c>
      <c r="AW181" s="11" t="s">
        <v>37</v>
      </c>
      <c r="AX181" s="11" t="s">
        <v>73</v>
      </c>
      <c r="AY181" s="182" t="s">
        <v>122</v>
      </c>
    </row>
    <row r="182" spans="2:51" s="12" customFormat="1" ht="13.5">
      <c r="B182" s="187"/>
      <c r="D182" s="188" t="s">
        <v>132</v>
      </c>
      <c r="E182" s="189" t="s">
        <v>20</v>
      </c>
      <c r="F182" s="190" t="s">
        <v>1253</v>
      </c>
      <c r="H182" s="191">
        <v>10</v>
      </c>
      <c r="I182" s="192"/>
      <c r="L182" s="187"/>
      <c r="M182" s="193"/>
      <c r="N182" s="194"/>
      <c r="O182" s="194"/>
      <c r="P182" s="194"/>
      <c r="Q182" s="194"/>
      <c r="R182" s="194"/>
      <c r="S182" s="194"/>
      <c r="T182" s="195"/>
      <c r="AT182" s="196" t="s">
        <v>132</v>
      </c>
      <c r="AU182" s="196" t="s">
        <v>81</v>
      </c>
      <c r="AV182" s="12" t="s">
        <v>81</v>
      </c>
      <c r="AW182" s="12" t="s">
        <v>37</v>
      </c>
      <c r="AX182" s="12" t="s">
        <v>22</v>
      </c>
      <c r="AY182" s="196" t="s">
        <v>122</v>
      </c>
    </row>
    <row r="183" spans="2:65" s="1" customFormat="1" ht="22.5" customHeight="1">
      <c r="B183" s="164"/>
      <c r="C183" s="214" t="s">
        <v>381</v>
      </c>
      <c r="D183" s="214" t="s">
        <v>349</v>
      </c>
      <c r="E183" s="215" t="s">
        <v>1254</v>
      </c>
      <c r="F183" s="216" t="s">
        <v>1255</v>
      </c>
      <c r="G183" s="217" t="s">
        <v>445</v>
      </c>
      <c r="H183" s="218">
        <v>1.875</v>
      </c>
      <c r="I183" s="219"/>
      <c r="J183" s="220">
        <f>ROUND(I183*H183,2)</f>
        <v>0</v>
      </c>
      <c r="K183" s="216" t="s">
        <v>209</v>
      </c>
      <c r="L183" s="221"/>
      <c r="M183" s="222" t="s">
        <v>20</v>
      </c>
      <c r="N183" s="223" t="s">
        <v>44</v>
      </c>
      <c r="O183" s="35"/>
      <c r="P183" s="174">
        <f>O183*H183</f>
        <v>0</v>
      </c>
      <c r="Q183" s="174">
        <v>1</v>
      </c>
      <c r="R183" s="174">
        <f>Q183*H183</f>
        <v>1.875</v>
      </c>
      <c r="S183" s="174">
        <v>0</v>
      </c>
      <c r="T183" s="175">
        <f>S183*H183</f>
        <v>0</v>
      </c>
      <c r="AR183" s="17" t="s">
        <v>171</v>
      </c>
      <c r="AT183" s="17" t="s">
        <v>349</v>
      </c>
      <c r="AU183" s="17" t="s">
        <v>81</v>
      </c>
      <c r="AY183" s="17" t="s">
        <v>122</v>
      </c>
      <c r="BE183" s="176">
        <f>IF(N183="základní",J183,0)</f>
        <v>0</v>
      </c>
      <c r="BF183" s="176">
        <f>IF(N183="snížená",J183,0)</f>
        <v>0</v>
      </c>
      <c r="BG183" s="176">
        <f>IF(N183="zákl. přenesená",J183,0)</f>
        <v>0</v>
      </c>
      <c r="BH183" s="176">
        <f>IF(N183="sníž. přenesená",J183,0)</f>
        <v>0</v>
      </c>
      <c r="BI183" s="176">
        <f>IF(N183="nulová",J183,0)</f>
        <v>0</v>
      </c>
      <c r="BJ183" s="17" t="s">
        <v>22</v>
      </c>
      <c r="BK183" s="176">
        <f>ROUND(I183*H183,2)</f>
        <v>0</v>
      </c>
      <c r="BL183" s="17" t="s">
        <v>144</v>
      </c>
      <c r="BM183" s="17" t="s">
        <v>1256</v>
      </c>
    </row>
    <row r="184" spans="2:47" s="1" customFormat="1" ht="27">
      <c r="B184" s="34"/>
      <c r="D184" s="177" t="s">
        <v>878</v>
      </c>
      <c r="F184" s="203" t="s">
        <v>1257</v>
      </c>
      <c r="I184" s="138"/>
      <c r="L184" s="34"/>
      <c r="M184" s="63"/>
      <c r="N184" s="35"/>
      <c r="O184" s="35"/>
      <c r="P184" s="35"/>
      <c r="Q184" s="35"/>
      <c r="R184" s="35"/>
      <c r="S184" s="35"/>
      <c r="T184" s="64"/>
      <c r="AT184" s="17" t="s">
        <v>878</v>
      </c>
      <c r="AU184" s="17" t="s">
        <v>81</v>
      </c>
    </row>
    <row r="185" spans="2:51" s="11" customFormat="1" ht="13.5">
      <c r="B185" s="179"/>
      <c r="D185" s="177" t="s">
        <v>132</v>
      </c>
      <c r="E185" s="180" t="s">
        <v>20</v>
      </c>
      <c r="F185" s="181" t="s">
        <v>1258</v>
      </c>
      <c r="H185" s="182" t="s">
        <v>20</v>
      </c>
      <c r="I185" s="183"/>
      <c r="L185" s="179"/>
      <c r="M185" s="184"/>
      <c r="N185" s="185"/>
      <c r="O185" s="185"/>
      <c r="P185" s="185"/>
      <c r="Q185" s="185"/>
      <c r="R185" s="185"/>
      <c r="S185" s="185"/>
      <c r="T185" s="186"/>
      <c r="AT185" s="182" t="s">
        <v>132</v>
      </c>
      <c r="AU185" s="182" t="s">
        <v>81</v>
      </c>
      <c r="AV185" s="11" t="s">
        <v>22</v>
      </c>
      <c r="AW185" s="11" t="s">
        <v>37</v>
      </c>
      <c r="AX185" s="11" t="s">
        <v>73</v>
      </c>
      <c r="AY185" s="182" t="s">
        <v>122</v>
      </c>
    </row>
    <row r="186" spans="2:51" s="12" customFormat="1" ht="13.5">
      <c r="B186" s="187"/>
      <c r="D186" s="188" t="s">
        <v>132</v>
      </c>
      <c r="E186" s="189" t="s">
        <v>20</v>
      </c>
      <c r="F186" s="190" t="s">
        <v>1259</v>
      </c>
      <c r="H186" s="191">
        <v>1.875</v>
      </c>
      <c r="I186" s="192"/>
      <c r="L186" s="187"/>
      <c r="M186" s="193"/>
      <c r="N186" s="194"/>
      <c r="O186" s="194"/>
      <c r="P186" s="194"/>
      <c r="Q186" s="194"/>
      <c r="R186" s="194"/>
      <c r="S186" s="194"/>
      <c r="T186" s="195"/>
      <c r="AT186" s="196" t="s">
        <v>132</v>
      </c>
      <c r="AU186" s="196" t="s">
        <v>81</v>
      </c>
      <c r="AV186" s="12" t="s">
        <v>81</v>
      </c>
      <c r="AW186" s="12" t="s">
        <v>37</v>
      </c>
      <c r="AX186" s="12" t="s">
        <v>22</v>
      </c>
      <c r="AY186" s="196" t="s">
        <v>122</v>
      </c>
    </row>
    <row r="187" spans="2:65" s="1" customFormat="1" ht="31.5" customHeight="1">
      <c r="B187" s="164"/>
      <c r="C187" s="165" t="s">
        <v>386</v>
      </c>
      <c r="D187" s="165" t="s">
        <v>125</v>
      </c>
      <c r="E187" s="166" t="s">
        <v>1260</v>
      </c>
      <c r="F187" s="167" t="s">
        <v>1261</v>
      </c>
      <c r="G187" s="168" t="s">
        <v>1248</v>
      </c>
      <c r="H187" s="169">
        <v>30</v>
      </c>
      <c r="I187" s="170"/>
      <c r="J187" s="171">
        <f>ROUND(I187*H187,2)</f>
        <v>0</v>
      </c>
      <c r="K187" s="167" t="s">
        <v>209</v>
      </c>
      <c r="L187" s="34"/>
      <c r="M187" s="172" t="s">
        <v>20</v>
      </c>
      <c r="N187" s="173" t="s">
        <v>44</v>
      </c>
      <c r="O187" s="35"/>
      <c r="P187" s="174">
        <f>O187*H187</f>
        <v>0</v>
      </c>
      <c r="Q187" s="174">
        <v>0.00015</v>
      </c>
      <c r="R187" s="174">
        <f>Q187*H187</f>
        <v>0.0045</v>
      </c>
      <c r="S187" s="174">
        <v>0</v>
      </c>
      <c r="T187" s="175">
        <f>S187*H187</f>
        <v>0</v>
      </c>
      <c r="AR187" s="17" t="s">
        <v>144</v>
      </c>
      <c r="AT187" s="17" t="s">
        <v>125</v>
      </c>
      <c r="AU187" s="17" t="s">
        <v>81</v>
      </c>
      <c r="AY187" s="17" t="s">
        <v>122</v>
      </c>
      <c r="BE187" s="176">
        <f>IF(N187="základní",J187,0)</f>
        <v>0</v>
      </c>
      <c r="BF187" s="176">
        <f>IF(N187="snížená",J187,0)</f>
        <v>0</v>
      </c>
      <c r="BG187" s="176">
        <f>IF(N187="zákl. přenesená",J187,0)</f>
        <v>0</v>
      </c>
      <c r="BH187" s="176">
        <f>IF(N187="sníž. přenesená",J187,0)</f>
        <v>0</v>
      </c>
      <c r="BI187" s="176">
        <f>IF(N187="nulová",J187,0)</f>
        <v>0</v>
      </c>
      <c r="BJ187" s="17" t="s">
        <v>22</v>
      </c>
      <c r="BK187" s="176">
        <f>ROUND(I187*H187,2)</f>
        <v>0</v>
      </c>
      <c r="BL187" s="17" t="s">
        <v>144</v>
      </c>
      <c r="BM187" s="17" t="s">
        <v>1262</v>
      </c>
    </row>
    <row r="188" spans="2:47" s="1" customFormat="1" ht="13.5">
      <c r="B188" s="34"/>
      <c r="D188" s="177" t="s">
        <v>131</v>
      </c>
      <c r="F188" s="178" t="s">
        <v>1263</v>
      </c>
      <c r="I188" s="138"/>
      <c r="L188" s="34"/>
      <c r="M188" s="63"/>
      <c r="N188" s="35"/>
      <c r="O188" s="35"/>
      <c r="P188" s="35"/>
      <c r="Q188" s="35"/>
      <c r="R188" s="35"/>
      <c r="S188" s="35"/>
      <c r="T188" s="64"/>
      <c r="AT188" s="17" t="s">
        <v>131</v>
      </c>
      <c r="AU188" s="17" t="s">
        <v>81</v>
      </c>
    </row>
    <row r="189" spans="2:47" s="1" customFormat="1" ht="135">
      <c r="B189" s="34"/>
      <c r="D189" s="177" t="s">
        <v>212</v>
      </c>
      <c r="F189" s="203" t="s">
        <v>1251</v>
      </c>
      <c r="I189" s="138"/>
      <c r="L189" s="34"/>
      <c r="M189" s="63"/>
      <c r="N189" s="35"/>
      <c r="O189" s="35"/>
      <c r="P189" s="35"/>
      <c r="Q189" s="35"/>
      <c r="R189" s="35"/>
      <c r="S189" s="35"/>
      <c r="T189" s="64"/>
      <c r="AT189" s="17" t="s">
        <v>212</v>
      </c>
      <c r="AU189" s="17" t="s">
        <v>81</v>
      </c>
    </row>
    <row r="190" spans="2:51" s="11" customFormat="1" ht="13.5">
      <c r="B190" s="179"/>
      <c r="D190" s="177" t="s">
        <v>132</v>
      </c>
      <c r="E190" s="180" t="s">
        <v>20</v>
      </c>
      <c r="F190" s="181" t="s">
        <v>1264</v>
      </c>
      <c r="H190" s="182" t="s">
        <v>20</v>
      </c>
      <c r="I190" s="183"/>
      <c r="L190" s="179"/>
      <c r="M190" s="184"/>
      <c r="N190" s="185"/>
      <c r="O190" s="185"/>
      <c r="P190" s="185"/>
      <c r="Q190" s="185"/>
      <c r="R190" s="185"/>
      <c r="S190" s="185"/>
      <c r="T190" s="186"/>
      <c r="AT190" s="182" t="s">
        <v>132</v>
      </c>
      <c r="AU190" s="182" t="s">
        <v>81</v>
      </c>
      <c r="AV190" s="11" t="s">
        <v>22</v>
      </c>
      <c r="AW190" s="11" t="s">
        <v>37</v>
      </c>
      <c r="AX190" s="11" t="s">
        <v>73</v>
      </c>
      <c r="AY190" s="182" t="s">
        <v>122</v>
      </c>
    </row>
    <row r="191" spans="2:51" s="12" customFormat="1" ht="13.5">
      <c r="B191" s="187"/>
      <c r="D191" s="188" t="s">
        <v>132</v>
      </c>
      <c r="E191" s="189" t="s">
        <v>20</v>
      </c>
      <c r="F191" s="190" t="s">
        <v>1265</v>
      </c>
      <c r="H191" s="191">
        <v>30</v>
      </c>
      <c r="I191" s="192"/>
      <c r="L191" s="187"/>
      <c r="M191" s="193"/>
      <c r="N191" s="194"/>
      <c r="O191" s="194"/>
      <c r="P191" s="194"/>
      <c r="Q191" s="194"/>
      <c r="R191" s="194"/>
      <c r="S191" s="194"/>
      <c r="T191" s="195"/>
      <c r="AT191" s="196" t="s">
        <v>132</v>
      </c>
      <c r="AU191" s="196" t="s">
        <v>81</v>
      </c>
      <c r="AV191" s="12" t="s">
        <v>81</v>
      </c>
      <c r="AW191" s="12" t="s">
        <v>37</v>
      </c>
      <c r="AX191" s="12" t="s">
        <v>22</v>
      </c>
      <c r="AY191" s="196" t="s">
        <v>122</v>
      </c>
    </row>
    <row r="192" spans="2:65" s="1" customFormat="1" ht="22.5" customHeight="1">
      <c r="B192" s="164"/>
      <c r="C192" s="214" t="s">
        <v>391</v>
      </c>
      <c r="D192" s="214" t="s">
        <v>349</v>
      </c>
      <c r="E192" s="215" t="s">
        <v>1254</v>
      </c>
      <c r="F192" s="216" t="s">
        <v>1255</v>
      </c>
      <c r="G192" s="217" t="s">
        <v>445</v>
      </c>
      <c r="H192" s="218">
        <v>3</v>
      </c>
      <c r="I192" s="219"/>
      <c r="J192" s="220">
        <f>ROUND(I192*H192,2)</f>
        <v>0</v>
      </c>
      <c r="K192" s="216" t="s">
        <v>209</v>
      </c>
      <c r="L192" s="221"/>
      <c r="M192" s="222" t="s">
        <v>20</v>
      </c>
      <c r="N192" s="223" t="s">
        <v>44</v>
      </c>
      <c r="O192" s="35"/>
      <c r="P192" s="174">
        <f>O192*H192</f>
        <v>0</v>
      </c>
      <c r="Q192" s="174">
        <v>1</v>
      </c>
      <c r="R192" s="174">
        <f>Q192*H192</f>
        <v>3</v>
      </c>
      <c r="S192" s="174">
        <v>0</v>
      </c>
      <c r="T192" s="175">
        <f>S192*H192</f>
        <v>0</v>
      </c>
      <c r="AR192" s="17" t="s">
        <v>171</v>
      </c>
      <c r="AT192" s="17" t="s">
        <v>349</v>
      </c>
      <c r="AU192" s="17" t="s">
        <v>81</v>
      </c>
      <c r="AY192" s="17" t="s">
        <v>122</v>
      </c>
      <c r="BE192" s="176">
        <f>IF(N192="základní",J192,0)</f>
        <v>0</v>
      </c>
      <c r="BF192" s="176">
        <f>IF(N192="snížená",J192,0)</f>
        <v>0</v>
      </c>
      <c r="BG192" s="176">
        <f>IF(N192="zákl. přenesená",J192,0)</f>
        <v>0</v>
      </c>
      <c r="BH192" s="176">
        <f>IF(N192="sníž. přenesená",J192,0)</f>
        <v>0</v>
      </c>
      <c r="BI192" s="176">
        <f>IF(N192="nulová",J192,0)</f>
        <v>0</v>
      </c>
      <c r="BJ192" s="17" t="s">
        <v>22</v>
      </c>
      <c r="BK192" s="176">
        <f>ROUND(I192*H192,2)</f>
        <v>0</v>
      </c>
      <c r="BL192" s="17" t="s">
        <v>144</v>
      </c>
      <c r="BM192" s="17" t="s">
        <v>1266</v>
      </c>
    </row>
    <row r="193" spans="2:47" s="1" customFormat="1" ht="27">
      <c r="B193" s="34"/>
      <c r="D193" s="177" t="s">
        <v>878</v>
      </c>
      <c r="F193" s="203" t="s">
        <v>1257</v>
      </c>
      <c r="I193" s="138"/>
      <c r="L193" s="34"/>
      <c r="M193" s="63"/>
      <c r="N193" s="35"/>
      <c r="O193" s="35"/>
      <c r="P193" s="35"/>
      <c r="Q193" s="35"/>
      <c r="R193" s="35"/>
      <c r="S193" s="35"/>
      <c r="T193" s="64"/>
      <c r="AT193" s="17" t="s">
        <v>878</v>
      </c>
      <c r="AU193" s="17" t="s">
        <v>81</v>
      </c>
    </row>
    <row r="194" spans="2:51" s="11" customFormat="1" ht="13.5">
      <c r="B194" s="179"/>
      <c r="D194" s="177" t="s">
        <v>132</v>
      </c>
      <c r="E194" s="180" t="s">
        <v>20</v>
      </c>
      <c r="F194" s="181" t="s">
        <v>1267</v>
      </c>
      <c r="H194" s="182" t="s">
        <v>20</v>
      </c>
      <c r="I194" s="183"/>
      <c r="L194" s="179"/>
      <c r="M194" s="184"/>
      <c r="N194" s="185"/>
      <c r="O194" s="185"/>
      <c r="P194" s="185"/>
      <c r="Q194" s="185"/>
      <c r="R194" s="185"/>
      <c r="S194" s="185"/>
      <c r="T194" s="186"/>
      <c r="AT194" s="182" t="s">
        <v>132</v>
      </c>
      <c r="AU194" s="182" t="s">
        <v>81</v>
      </c>
      <c r="AV194" s="11" t="s">
        <v>22</v>
      </c>
      <c r="AW194" s="11" t="s">
        <v>37</v>
      </c>
      <c r="AX194" s="11" t="s">
        <v>73</v>
      </c>
      <c r="AY194" s="182" t="s">
        <v>122</v>
      </c>
    </row>
    <row r="195" spans="2:51" s="12" customFormat="1" ht="13.5">
      <c r="B195" s="187"/>
      <c r="D195" s="177" t="s">
        <v>132</v>
      </c>
      <c r="E195" s="196" t="s">
        <v>20</v>
      </c>
      <c r="F195" s="197" t="s">
        <v>1268</v>
      </c>
      <c r="H195" s="198">
        <v>3</v>
      </c>
      <c r="I195" s="192"/>
      <c r="L195" s="187"/>
      <c r="M195" s="193"/>
      <c r="N195" s="194"/>
      <c r="O195" s="194"/>
      <c r="P195" s="194"/>
      <c r="Q195" s="194"/>
      <c r="R195" s="194"/>
      <c r="S195" s="194"/>
      <c r="T195" s="195"/>
      <c r="AT195" s="196" t="s">
        <v>132</v>
      </c>
      <c r="AU195" s="196" t="s">
        <v>81</v>
      </c>
      <c r="AV195" s="12" t="s">
        <v>81</v>
      </c>
      <c r="AW195" s="12" t="s">
        <v>37</v>
      </c>
      <c r="AX195" s="12" t="s">
        <v>22</v>
      </c>
      <c r="AY195" s="196" t="s">
        <v>122</v>
      </c>
    </row>
    <row r="196" spans="2:63" s="10" customFormat="1" ht="29.25" customHeight="1">
      <c r="B196" s="150"/>
      <c r="D196" s="161" t="s">
        <v>72</v>
      </c>
      <c r="E196" s="162" t="s">
        <v>138</v>
      </c>
      <c r="F196" s="162" t="s">
        <v>655</v>
      </c>
      <c r="I196" s="153"/>
      <c r="J196" s="163">
        <f>BK196</f>
        <v>0</v>
      </c>
      <c r="L196" s="150"/>
      <c r="M196" s="155"/>
      <c r="N196" s="156"/>
      <c r="O196" s="156"/>
      <c r="P196" s="157">
        <f>SUM(P197:P214)</f>
        <v>0</v>
      </c>
      <c r="Q196" s="156"/>
      <c r="R196" s="157">
        <f>SUM(R197:R214)</f>
        <v>73.33420328</v>
      </c>
      <c r="S196" s="156"/>
      <c r="T196" s="158">
        <f>SUM(T197:T214)</f>
        <v>0</v>
      </c>
      <c r="AR196" s="151" t="s">
        <v>22</v>
      </c>
      <c r="AT196" s="159" t="s">
        <v>72</v>
      </c>
      <c r="AU196" s="159" t="s">
        <v>22</v>
      </c>
      <c r="AY196" s="151" t="s">
        <v>122</v>
      </c>
      <c r="BK196" s="160">
        <f>SUM(BK197:BK214)</f>
        <v>0</v>
      </c>
    </row>
    <row r="197" spans="2:65" s="1" customFormat="1" ht="31.5" customHeight="1">
      <c r="B197" s="164"/>
      <c r="C197" s="165" t="s">
        <v>396</v>
      </c>
      <c r="D197" s="165" t="s">
        <v>125</v>
      </c>
      <c r="E197" s="166" t="s">
        <v>664</v>
      </c>
      <c r="F197" s="167" t="s">
        <v>665</v>
      </c>
      <c r="G197" s="168" t="s">
        <v>208</v>
      </c>
      <c r="H197" s="169">
        <v>28.512</v>
      </c>
      <c r="I197" s="170"/>
      <c r="J197" s="171">
        <f>ROUND(I197*H197,2)</f>
        <v>0</v>
      </c>
      <c r="K197" s="167" t="s">
        <v>20</v>
      </c>
      <c r="L197" s="34"/>
      <c r="M197" s="172" t="s">
        <v>20</v>
      </c>
      <c r="N197" s="173" t="s">
        <v>44</v>
      </c>
      <c r="O197" s="35"/>
      <c r="P197" s="174">
        <f>O197*H197</f>
        <v>0</v>
      </c>
      <c r="Q197" s="174">
        <v>2.45329</v>
      </c>
      <c r="R197" s="174">
        <f>Q197*H197</f>
        <v>69.94820448</v>
      </c>
      <c r="S197" s="174">
        <v>0</v>
      </c>
      <c r="T197" s="175">
        <f>S197*H197</f>
        <v>0</v>
      </c>
      <c r="AR197" s="17" t="s">
        <v>144</v>
      </c>
      <c r="AT197" s="17" t="s">
        <v>125</v>
      </c>
      <c r="AU197" s="17" t="s">
        <v>81</v>
      </c>
      <c r="AY197" s="17" t="s">
        <v>122</v>
      </c>
      <c r="BE197" s="176">
        <f>IF(N197="základní",J197,0)</f>
        <v>0</v>
      </c>
      <c r="BF197" s="176">
        <f>IF(N197="snížená",J197,0)</f>
        <v>0</v>
      </c>
      <c r="BG197" s="176">
        <f>IF(N197="zákl. přenesená",J197,0)</f>
        <v>0</v>
      </c>
      <c r="BH197" s="176">
        <f>IF(N197="sníž. přenesená",J197,0)</f>
        <v>0</v>
      </c>
      <c r="BI197" s="176">
        <f>IF(N197="nulová",J197,0)</f>
        <v>0</v>
      </c>
      <c r="BJ197" s="17" t="s">
        <v>22</v>
      </c>
      <c r="BK197" s="176">
        <f>ROUND(I197*H197,2)</f>
        <v>0</v>
      </c>
      <c r="BL197" s="17" t="s">
        <v>144</v>
      </c>
      <c r="BM197" s="17" t="s">
        <v>1269</v>
      </c>
    </row>
    <row r="198" spans="2:47" s="1" customFormat="1" ht="27">
      <c r="B198" s="34"/>
      <c r="D198" s="177" t="s">
        <v>131</v>
      </c>
      <c r="F198" s="178" t="s">
        <v>667</v>
      </c>
      <c r="I198" s="138"/>
      <c r="L198" s="34"/>
      <c r="M198" s="63"/>
      <c r="N198" s="35"/>
      <c r="O198" s="35"/>
      <c r="P198" s="35"/>
      <c r="Q198" s="35"/>
      <c r="R198" s="35"/>
      <c r="S198" s="35"/>
      <c r="T198" s="64"/>
      <c r="AT198" s="17" t="s">
        <v>131</v>
      </c>
      <c r="AU198" s="17" t="s">
        <v>81</v>
      </c>
    </row>
    <row r="199" spans="2:47" s="1" customFormat="1" ht="27">
      <c r="B199" s="34"/>
      <c r="D199" s="177" t="s">
        <v>212</v>
      </c>
      <c r="F199" s="203" t="s">
        <v>661</v>
      </c>
      <c r="I199" s="138"/>
      <c r="L199" s="34"/>
      <c r="M199" s="63"/>
      <c r="N199" s="35"/>
      <c r="O199" s="35"/>
      <c r="P199" s="35"/>
      <c r="Q199" s="35"/>
      <c r="R199" s="35"/>
      <c r="S199" s="35"/>
      <c r="T199" s="64"/>
      <c r="AT199" s="17" t="s">
        <v>212</v>
      </c>
      <c r="AU199" s="17" t="s">
        <v>81</v>
      </c>
    </row>
    <row r="200" spans="2:51" s="11" customFormat="1" ht="13.5">
      <c r="B200" s="179"/>
      <c r="D200" s="177" t="s">
        <v>132</v>
      </c>
      <c r="E200" s="180" t="s">
        <v>20</v>
      </c>
      <c r="F200" s="181" t="s">
        <v>1270</v>
      </c>
      <c r="H200" s="182" t="s">
        <v>20</v>
      </c>
      <c r="I200" s="183"/>
      <c r="L200" s="179"/>
      <c r="M200" s="184"/>
      <c r="N200" s="185"/>
      <c r="O200" s="185"/>
      <c r="P200" s="185"/>
      <c r="Q200" s="185"/>
      <c r="R200" s="185"/>
      <c r="S200" s="185"/>
      <c r="T200" s="186"/>
      <c r="AT200" s="182" t="s">
        <v>132</v>
      </c>
      <c r="AU200" s="182" t="s">
        <v>81</v>
      </c>
      <c r="AV200" s="11" t="s">
        <v>22</v>
      </c>
      <c r="AW200" s="11" t="s">
        <v>37</v>
      </c>
      <c r="AX200" s="11" t="s">
        <v>73</v>
      </c>
      <c r="AY200" s="182" t="s">
        <v>122</v>
      </c>
    </row>
    <row r="201" spans="2:51" s="12" customFormat="1" ht="13.5">
      <c r="B201" s="187"/>
      <c r="D201" s="188" t="s">
        <v>132</v>
      </c>
      <c r="E201" s="189" t="s">
        <v>20</v>
      </c>
      <c r="F201" s="190" t="s">
        <v>1271</v>
      </c>
      <c r="H201" s="191">
        <v>28.512</v>
      </c>
      <c r="I201" s="192"/>
      <c r="L201" s="187"/>
      <c r="M201" s="193"/>
      <c r="N201" s="194"/>
      <c r="O201" s="194"/>
      <c r="P201" s="194"/>
      <c r="Q201" s="194"/>
      <c r="R201" s="194"/>
      <c r="S201" s="194"/>
      <c r="T201" s="195"/>
      <c r="AT201" s="196" t="s">
        <v>132</v>
      </c>
      <c r="AU201" s="196" t="s">
        <v>81</v>
      </c>
      <c r="AV201" s="12" t="s">
        <v>81</v>
      </c>
      <c r="AW201" s="12" t="s">
        <v>37</v>
      </c>
      <c r="AX201" s="12" t="s">
        <v>22</v>
      </c>
      <c r="AY201" s="196" t="s">
        <v>122</v>
      </c>
    </row>
    <row r="202" spans="2:65" s="1" customFormat="1" ht="22.5" customHeight="1">
      <c r="B202" s="164"/>
      <c r="C202" s="165" t="s">
        <v>403</v>
      </c>
      <c r="D202" s="165" t="s">
        <v>125</v>
      </c>
      <c r="E202" s="166" t="s">
        <v>670</v>
      </c>
      <c r="F202" s="167" t="s">
        <v>671</v>
      </c>
      <c r="G202" s="168" t="s">
        <v>245</v>
      </c>
      <c r="H202" s="169">
        <v>43.2</v>
      </c>
      <c r="I202" s="170"/>
      <c r="J202" s="171">
        <f>ROUND(I202*H202,2)</f>
        <v>0</v>
      </c>
      <c r="K202" s="167" t="s">
        <v>209</v>
      </c>
      <c r="L202" s="34"/>
      <c r="M202" s="172" t="s">
        <v>20</v>
      </c>
      <c r="N202" s="173" t="s">
        <v>44</v>
      </c>
      <c r="O202" s="35"/>
      <c r="P202" s="174">
        <f>O202*H202</f>
        <v>0</v>
      </c>
      <c r="Q202" s="174">
        <v>0.00251</v>
      </c>
      <c r="R202" s="174">
        <f>Q202*H202</f>
        <v>0.10843200000000001</v>
      </c>
      <c r="S202" s="174">
        <v>0</v>
      </c>
      <c r="T202" s="175">
        <f>S202*H202</f>
        <v>0</v>
      </c>
      <c r="AR202" s="17" t="s">
        <v>144</v>
      </c>
      <c r="AT202" s="17" t="s">
        <v>125</v>
      </c>
      <c r="AU202" s="17" t="s">
        <v>81</v>
      </c>
      <c r="AY202" s="17" t="s">
        <v>122</v>
      </c>
      <c r="BE202" s="176">
        <f>IF(N202="základní",J202,0)</f>
        <v>0</v>
      </c>
      <c r="BF202" s="176">
        <f>IF(N202="snížená",J202,0)</f>
        <v>0</v>
      </c>
      <c r="BG202" s="176">
        <f>IF(N202="zákl. přenesená",J202,0)</f>
        <v>0</v>
      </c>
      <c r="BH202" s="176">
        <f>IF(N202="sníž. přenesená",J202,0)</f>
        <v>0</v>
      </c>
      <c r="BI202" s="176">
        <f>IF(N202="nulová",J202,0)</f>
        <v>0</v>
      </c>
      <c r="BJ202" s="17" t="s">
        <v>22</v>
      </c>
      <c r="BK202" s="176">
        <f>ROUND(I202*H202,2)</f>
        <v>0</v>
      </c>
      <c r="BL202" s="17" t="s">
        <v>144</v>
      </c>
      <c r="BM202" s="17" t="s">
        <v>1272</v>
      </c>
    </row>
    <row r="203" spans="2:47" s="1" customFormat="1" ht="13.5">
      <c r="B203" s="34"/>
      <c r="D203" s="177" t="s">
        <v>131</v>
      </c>
      <c r="F203" s="178" t="s">
        <v>673</v>
      </c>
      <c r="I203" s="138"/>
      <c r="L203" s="34"/>
      <c r="M203" s="63"/>
      <c r="N203" s="35"/>
      <c r="O203" s="35"/>
      <c r="P203" s="35"/>
      <c r="Q203" s="35"/>
      <c r="R203" s="35"/>
      <c r="S203" s="35"/>
      <c r="T203" s="64"/>
      <c r="AT203" s="17" t="s">
        <v>131</v>
      </c>
      <c r="AU203" s="17" t="s">
        <v>81</v>
      </c>
    </row>
    <row r="204" spans="2:47" s="1" customFormat="1" ht="40.5">
      <c r="B204" s="34"/>
      <c r="D204" s="177" t="s">
        <v>212</v>
      </c>
      <c r="F204" s="203" t="s">
        <v>674</v>
      </c>
      <c r="I204" s="138"/>
      <c r="L204" s="34"/>
      <c r="M204" s="63"/>
      <c r="N204" s="35"/>
      <c r="O204" s="35"/>
      <c r="P204" s="35"/>
      <c r="Q204" s="35"/>
      <c r="R204" s="35"/>
      <c r="S204" s="35"/>
      <c r="T204" s="64"/>
      <c r="AT204" s="17" t="s">
        <v>212</v>
      </c>
      <c r="AU204" s="17" t="s">
        <v>81</v>
      </c>
    </row>
    <row r="205" spans="2:51" s="11" customFormat="1" ht="13.5">
      <c r="B205" s="179"/>
      <c r="D205" s="177" t="s">
        <v>132</v>
      </c>
      <c r="E205" s="180" t="s">
        <v>20</v>
      </c>
      <c r="F205" s="181" t="s">
        <v>1270</v>
      </c>
      <c r="H205" s="182" t="s">
        <v>20</v>
      </c>
      <c r="I205" s="183"/>
      <c r="L205" s="179"/>
      <c r="M205" s="184"/>
      <c r="N205" s="185"/>
      <c r="O205" s="185"/>
      <c r="P205" s="185"/>
      <c r="Q205" s="185"/>
      <c r="R205" s="185"/>
      <c r="S205" s="185"/>
      <c r="T205" s="186"/>
      <c r="AT205" s="182" t="s">
        <v>132</v>
      </c>
      <c r="AU205" s="182" t="s">
        <v>81</v>
      </c>
      <c r="AV205" s="11" t="s">
        <v>22</v>
      </c>
      <c r="AW205" s="11" t="s">
        <v>37</v>
      </c>
      <c r="AX205" s="11" t="s">
        <v>73</v>
      </c>
      <c r="AY205" s="182" t="s">
        <v>122</v>
      </c>
    </row>
    <row r="206" spans="2:51" s="12" customFormat="1" ht="13.5">
      <c r="B206" s="187"/>
      <c r="D206" s="188" t="s">
        <v>132</v>
      </c>
      <c r="E206" s="189" t="s">
        <v>20</v>
      </c>
      <c r="F206" s="190" t="s">
        <v>1273</v>
      </c>
      <c r="H206" s="191">
        <v>43.2</v>
      </c>
      <c r="I206" s="192"/>
      <c r="L206" s="187"/>
      <c r="M206" s="193"/>
      <c r="N206" s="194"/>
      <c r="O206" s="194"/>
      <c r="P206" s="194"/>
      <c r="Q206" s="194"/>
      <c r="R206" s="194"/>
      <c r="S206" s="194"/>
      <c r="T206" s="195"/>
      <c r="AT206" s="196" t="s">
        <v>132</v>
      </c>
      <c r="AU206" s="196" t="s">
        <v>81</v>
      </c>
      <c r="AV206" s="12" t="s">
        <v>81</v>
      </c>
      <c r="AW206" s="12" t="s">
        <v>37</v>
      </c>
      <c r="AX206" s="12" t="s">
        <v>22</v>
      </c>
      <c r="AY206" s="196" t="s">
        <v>122</v>
      </c>
    </row>
    <row r="207" spans="2:65" s="1" customFormat="1" ht="22.5" customHeight="1">
      <c r="B207" s="164"/>
      <c r="C207" s="165" t="s">
        <v>413</v>
      </c>
      <c r="D207" s="165" t="s">
        <v>125</v>
      </c>
      <c r="E207" s="166" t="s">
        <v>680</v>
      </c>
      <c r="F207" s="167" t="s">
        <v>681</v>
      </c>
      <c r="G207" s="168" t="s">
        <v>245</v>
      </c>
      <c r="H207" s="169">
        <v>43.2</v>
      </c>
      <c r="I207" s="170"/>
      <c r="J207" s="171">
        <f>ROUND(I207*H207,2)</f>
        <v>0</v>
      </c>
      <c r="K207" s="167" t="s">
        <v>209</v>
      </c>
      <c r="L207" s="34"/>
      <c r="M207" s="172" t="s">
        <v>20</v>
      </c>
      <c r="N207" s="173" t="s">
        <v>44</v>
      </c>
      <c r="O207" s="35"/>
      <c r="P207" s="174">
        <f>O207*H207</f>
        <v>0</v>
      </c>
      <c r="Q207" s="174">
        <v>0</v>
      </c>
      <c r="R207" s="174">
        <f>Q207*H207</f>
        <v>0</v>
      </c>
      <c r="S207" s="174">
        <v>0</v>
      </c>
      <c r="T207" s="175">
        <f>S207*H207</f>
        <v>0</v>
      </c>
      <c r="AR207" s="17" t="s">
        <v>144</v>
      </c>
      <c r="AT207" s="17" t="s">
        <v>125</v>
      </c>
      <c r="AU207" s="17" t="s">
        <v>81</v>
      </c>
      <c r="AY207" s="17" t="s">
        <v>122</v>
      </c>
      <c r="BE207" s="176">
        <f>IF(N207="základní",J207,0)</f>
        <v>0</v>
      </c>
      <c r="BF207" s="176">
        <f>IF(N207="snížená",J207,0)</f>
        <v>0</v>
      </c>
      <c r="BG207" s="176">
        <f>IF(N207="zákl. přenesená",J207,0)</f>
        <v>0</v>
      </c>
      <c r="BH207" s="176">
        <f>IF(N207="sníž. přenesená",J207,0)</f>
        <v>0</v>
      </c>
      <c r="BI207" s="176">
        <f>IF(N207="nulová",J207,0)</f>
        <v>0</v>
      </c>
      <c r="BJ207" s="17" t="s">
        <v>22</v>
      </c>
      <c r="BK207" s="176">
        <f>ROUND(I207*H207,2)</f>
        <v>0</v>
      </c>
      <c r="BL207" s="17" t="s">
        <v>144</v>
      </c>
      <c r="BM207" s="17" t="s">
        <v>1274</v>
      </c>
    </row>
    <row r="208" spans="2:47" s="1" customFormat="1" ht="13.5">
      <c r="B208" s="34"/>
      <c r="D208" s="177" t="s">
        <v>131</v>
      </c>
      <c r="F208" s="178" t="s">
        <v>683</v>
      </c>
      <c r="I208" s="138"/>
      <c r="L208" s="34"/>
      <c r="M208" s="63"/>
      <c r="N208" s="35"/>
      <c r="O208" s="35"/>
      <c r="P208" s="35"/>
      <c r="Q208" s="35"/>
      <c r="R208" s="35"/>
      <c r="S208" s="35"/>
      <c r="T208" s="64"/>
      <c r="AT208" s="17" t="s">
        <v>131</v>
      </c>
      <c r="AU208" s="17" t="s">
        <v>81</v>
      </c>
    </row>
    <row r="209" spans="2:47" s="1" customFormat="1" ht="40.5">
      <c r="B209" s="34"/>
      <c r="D209" s="188" t="s">
        <v>212</v>
      </c>
      <c r="F209" s="204" t="s">
        <v>674</v>
      </c>
      <c r="I209" s="138"/>
      <c r="L209" s="34"/>
      <c r="M209" s="63"/>
      <c r="N209" s="35"/>
      <c r="O209" s="35"/>
      <c r="P209" s="35"/>
      <c r="Q209" s="35"/>
      <c r="R209" s="35"/>
      <c r="S209" s="35"/>
      <c r="T209" s="64"/>
      <c r="AT209" s="17" t="s">
        <v>212</v>
      </c>
      <c r="AU209" s="17" t="s">
        <v>81</v>
      </c>
    </row>
    <row r="210" spans="2:65" s="1" customFormat="1" ht="22.5" customHeight="1">
      <c r="B210" s="164"/>
      <c r="C210" s="165" t="s">
        <v>420</v>
      </c>
      <c r="D210" s="165" t="s">
        <v>125</v>
      </c>
      <c r="E210" s="166" t="s">
        <v>687</v>
      </c>
      <c r="F210" s="167" t="s">
        <v>688</v>
      </c>
      <c r="G210" s="168" t="s">
        <v>445</v>
      </c>
      <c r="H210" s="169">
        <v>3.11</v>
      </c>
      <c r="I210" s="170"/>
      <c r="J210" s="171">
        <f>ROUND(I210*H210,2)</f>
        <v>0</v>
      </c>
      <c r="K210" s="167" t="s">
        <v>209</v>
      </c>
      <c r="L210" s="34"/>
      <c r="M210" s="172" t="s">
        <v>20</v>
      </c>
      <c r="N210" s="173" t="s">
        <v>44</v>
      </c>
      <c r="O210" s="35"/>
      <c r="P210" s="174">
        <f>O210*H210</f>
        <v>0</v>
      </c>
      <c r="Q210" s="174">
        <v>1.05388</v>
      </c>
      <c r="R210" s="174">
        <f>Q210*H210</f>
        <v>3.2775668</v>
      </c>
      <c r="S210" s="174">
        <v>0</v>
      </c>
      <c r="T210" s="175">
        <f>S210*H210</f>
        <v>0</v>
      </c>
      <c r="AR210" s="17" t="s">
        <v>144</v>
      </c>
      <c r="AT210" s="17" t="s">
        <v>125</v>
      </c>
      <c r="AU210" s="17" t="s">
        <v>81</v>
      </c>
      <c r="AY210" s="17" t="s">
        <v>122</v>
      </c>
      <c r="BE210" s="176">
        <f>IF(N210="základní",J210,0)</f>
        <v>0</v>
      </c>
      <c r="BF210" s="176">
        <f>IF(N210="snížená",J210,0)</f>
        <v>0</v>
      </c>
      <c r="BG210" s="176">
        <f>IF(N210="zákl. přenesená",J210,0)</f>
        <v>0</v>
      </c>
      <c r="BH210" s="176">
        <f>IF(N210="sníž. přenesená",J210,0)</f>
        <v>0</v>
      </c>
      <c r="BI210" s="176">
        <f>IF(N210="nulová",J210,0)</f>
        <v>0</v>
      </c>
      <c r="BJ210" s="17" t="s">
        <v>22</v>
      </c>
      <c r="BK210" s="176">
        <f>ROUND(I210*H210,2)</f>
        <v>0</v>
      </c>
      <c r="BL210" s="17" t="s">
        <v>144</v>
      </c>
      <c r="BM210" s="17" t="s">
        <v>1275</v>
      </c>
    </row>
    <row r="211" spans="2:47" s="1" customFormat="1" ht="13.5">
      <c r="B211" s="34"/>
      <c r="D211" s="177" t="s">
        <v>131</v>
      </c>
      <c r="F211" s="178" t="s">
        <v>690</v>
      </c>
      <c r="I211" s="138"/>
      <c r="L211" s="34"/>
      <c r="M211" s="63"/>
      <c r="N211" s="35"/>
      <c r="O211" s="35"/>
      <c r="P211" s="35"/>
      <c r="Q211" s="35"/>
      <c r="R211" s="35"/>
      <c r="S211" s="35"/>
      <c r="T211" s="64"/>
      <c r="AT211" s="17" t="s">
        <v>131</v>
      </c>
      <c r="AU211" s="17" t="s">
        <v>81</v>
      </c>
    </row>
    <row r="212" spans="2:47" s="1" customFormat="1" ht="27">
      <c r="B212" s="34"/>
      <c r="D212" s="177" t="s">
        <v>212</v>
      </c>
      <c r="F212" s="203" t="s">
        <v>691</v>
      </c>
      <c r="I212" s="138"/>
      <c r="L212" s="34"/>
      <c r="M212" s="63"/>
      <c r="N212" s="35"/>
      <c r="O212" s="35"/>
      <c r="P212" s="35"/>
      <c r="Q212" s="35"/>
      <c r="R212" s="35"/>
      <c r="S212" s="35"/>
      <c r="T212" s="64"/>
      <c r="AT212" s="17" t="s">
        <v>212</v>
      </c>
      <c r="AU212" s="17" t="s">
        <v>81</v>
      </c>
    </row>
    <row r="213" spans="2:51" s="11" customFormat="1" ht="13.5">
      <c r="B213" s="179"/>
      <c r="D213" s="177" t="s">
        <v>132</v>
      </c>
      <c r="E213" s="180" t="s">
        <v>20</v>
      </c>
      <c r="F213" s="181" t="s">
        <v>1276</v>
      </c>
      <c r="H213" s="182" t="s">
        <v>20</v>
      </c>
      <c r="I213" s="183"/>
      <c r="L213" s="179"/>
      <c r="M213" s="184"/>
      <c r="N213" s="185"/>
      <c r="O213" s="185"/>
      <c r="P213" s="185"/>
      <c r="Q213" s="185"/>
      <c r="R213" s="185"/>
      <c r="S213" s="185"/>
      <c r="T213" s="186"/>
      <c r="AT213" s="182" t="s">
        <v>132</v>
      </c>
      <c r="AU213" s="182" t="s">
        <v>81</v>
      </c>
      <c r="AV213" s="11" t="s">
        <v>22</v>
      </c>
      <c r="AW213" s="11" t="s">
        <v>37</v>
      </c>
      <c r="AX213" s="11" t="s">
        <v>73</v>
      </c>
      <c r="AY213" s="182" t="s">
        <v>122</v>
      </c>
    </row>
    <row r="214" spans="2:51" s="12" customFormat="1" ht="13.5">
      <c r="B214" s="187"/>
      <c r="D214" s="177" t="s">
        <v>132</v>
      </c>
      <c r="E214" s="196" t="s">
        <v>20</v>
      </c>
      <c r="F214" s="197" t="s">
        <v>1277</v>
      </c>
      <c r="H214" s="198">
        <v>3.11</v>
      </c>
      <c r="I214" s="192"/>
      <c r="L214" s="187"/>
      <c r="M214" s="193"/>
      <c r="N214" s="194"/>
      <c r="O214" s="194"/>
      <c r="P214" s="194"/>
      <c r="Q214" s="194"/>
      <c r="R214" s="194"/>
      <c r="S214" s="194"/>
      <c r="T214" s="195"/>
      <c r="AT214" s="196" t="s">
        <v>132</v>
      </c>
      <c r="AU214" s="196" t="s">
        <v>81</v>
      </c>
      <c r="AV214" s="12" t="s">
        <v>81</v>
      </c>
      <c r="AW214" s="12" t="s">
        <v>37</v>
      </c>
      <c r="AX214" s="12" t="s">
        <v>22</v>
      </c>
      <c r="AY214" s="196" t="s">
        <v>122</v>
      </c>
    </row>
    <row r="215" spans="2:63" s="10" customFormat="1" ht="29.25" customHeight="1">
      <c r="B215" s="150"/>
      <c r="D215" s="161" t="s">
        <v>72</v>
      </c>
      <c r="E215" s="162" t="s">
        <v>144</v>
      </c>
      <c r="F215" s="162" t="s">
        <v>705</v>
      </c>
      <c r="I215" s="153"/>
      <c r="J215" s="163">
        <f>BK215</f>
        <v>0</v>
      </c>
      <c r="L215" s="150"/>
      <c r="M215" s="155"/>
      <c r="N215" s="156"/>
      <c r="O215" s="156"/>
      <c r="P215" s="157">
        <f>SUM(P216:P219)</f>
        <v>0</v>
      </c>
      <c r="Q215" s="156"/>
      <c r="R215" s="157">
        <f>SUM(R216:R219)</f>
        <v>0</v>
      </c>
      <c r="S215" s="156"/>
      <c r="T215" s="158">
        <f>SUM(T216:T219)</f>
        <v>0</v>
      </c>
      <c r="AR215" s="151" t="s">
        <v>22</v>
      </c>
      <c r="AT215" s="159" t="s">
        <v>72</v>
      </c>
      <c r="AU215" s="159" t="s">
        <v>22</v>
      </c>
      <c r="AY215" s="151" t="s">
        <v>122</v>
      </c>
      <c r="BK215" s="160">
        <f>SUM(BK216:BK219)</f>
        <v>0</v>
      </c>
    </row>
    <row r="216" spans="2:65" s="1" customFormat="1" ht="22.5" customHeight="1">
      <c r="B216" s="164"/>
      <c r="C216" s="165" t="s">
        <v>425</v>
      </c>
      <c r="D216" s="165" t="s">
        <v>125</v>
      </c>
      <c r="E216" s="166" t="s">
        <v>707</v>
      </c>
      <c r="F216" s="167" t="s">
        <v>708</v>
      </c>
      <c r="G216" s="168" t="s">
        <v>245</v>
      </c>
      <c r="H216" s="169">
        <v>28.8</v>
      </c>
      <c r="I216" s="170"/>
      <c r="J216" s="171">
        <f>ROUND(I216*H216,2)</f>
        <v>0</v>
      </c>
      <c r="K216" s="167" t="s">
        <v>209</v>
      </c>
      <c r="L216" s="34"/>
      <c r="M216" s="172" t="s">
        <v>20</v>
      </c>
      <c r="N216" s="173" t="s">
        <v>44</v>
      </c>
      <c r="O216" s="35"/>
      <c r="P216" s="174">
        <f>O216*H216</f>
        <v>0</v>
      </c>
      <c r="Q216" s="174">
        <v>0</v>
      </c>
      <c r="R216" s="174">
        <f>Q216*H216</f>
        <v>0</v>
      </c>
      <c r="S216" s="174">
        <v>0</v>
      </c>
      <c r="T216" s="175">
        <f>S216*H216</f>
        <v>0</v>
      </c>
      <c r="AR216" s="17" t="s">
        <v>144</v>
      </c>
      <c r="AT216" s="17" t="s">
        <v>125</v>
      </c>
      <c r="AU216" s="17" t="s">
        <v>81</v>
      </c>
      <c r="AY216" s="17" t="s">
        <v>122</v>
      </c>
      <c r="BE216" s="176">
        <f>IF(N216="základní",J216,0)</f>
        <v>0</v>
      </c>
      <c r="BF216" s="176">
        <f>IF(N216="snížená",J216,0)</f>
        <v>0</v>
      </c>
      <c r="BG216" s="176">
        <f>IF(N216="zákl. přenesená",J216,0)</f>
        <v>0</v>
      </c>
      <c r="BH216" s="176">
        <f>IF(N216="sníž. přenesená",J216,0)</f>
        <v>0</v>
      </c>
      <c r="BI216" s="176">
        <f>IF(N216="nulová",J216,0)</f>
        <v>0</v>
      </c>
      <c r="BJ216" s="17" t="s">
        <v>22</v>
      </c>
      <c r="BK216" s="176">
        <f>ROUND(I216*H216,2)</f>
        <v>0</v>
      </c>
      <c r="BL216" s="17" t="s">
        <v>144</v>
      </c>
      <c r="BM216" s="17" t="s">
        <v>1278</v>
      </c>
    </row>
    <row r="217" spans="2:47" s="1" customFormat="1" ht="13.5">
      <c r="B217" s="34"/>
      <c r="D217" s="177" t="s">
        <v>131</v>
      </c>
      <c r="F217" s="178" t="s">
        <v>710</v>
      </c>
      <c r="I217" s="138"/>
      <c r="L217" s="34"/>
      <c r="M217" s="63"/>
      <c r="N217" s="35"/>
      <c r="O217" s="35"/>
      <c r="P217" s="35"/>
      <c r="Q217" s="35"/>
      <c r="R217" s="35"/>
      <c r="S217" s="35"/>
      <c r="T217" s="64"/>
      <c r="AT217" s="17" t="s">
        <v>131</v>
      </c>
      <c r="AU217" s="17" t="s">
        <v>81</v>
      </c>
    </row>
    <row r="218" spans="2:47" s="1" customFormat="1" ht="148.5">
      <c r="B218" s="34"/>
      <c r="D218" s="177" t="s">
        <v>212</v>
      </c>
      <c r="F218" s="203" t="s">
        <v>711</v>
      </c>
      <c r="I218" s="138"/>
      <c r="L218" s="34"/>
      <c r="M218" s="63"/>
      <c r="N218" s="35"/>
      <c r="O218" s="35"/>
      <c r="P218" s="35"/>
      <c r="Q218" s="35"/>
      <c r="R218" s="35"/>
      <c r="S218" s="35"/>
      <c r="T218" s="64"/>
      <c r="AT218" s="17" t="s">
        <v>212</v>
      </c>
      <c r="AU218" s="17" t="s">
        <v>81</v>
      </c>
    </row>
    <row r="219" spans="2:51" s="12" customFormat="1" ht="13.5">
      <c r="B219" s="187"/>
      <c r="D219" s="177" t="s">
        <v>132</v>
      </c>
      <c r="E219" s="196" t="s">
        <v>20</v>
      </c>
      <c r="F219" s="197" t="s">
        <v>1279</v>
      </c>
      <c r="H219" s="198">
        <v>28.8</v>
      </c>
      <c r="I219" s="192"/>
      <c r="L219" s="187"/>
      <c r="M219" s="193"/>
      <c r="N219" s="194"/>
      <c r="O219" s="194"/>
      <c r="P219" s="194"/>
      <c r="Q219" s="194"/>
      <c r="R219" s="194"/>
      <c r="S219" s="194"/>
      <c r="T219" s="195"/>
      <c r="AT219" s="196" t="s">
        <v>132</v>
      </c>
      <c r="AU219" s="196" t="s">
        <v>81</v>
      </c>
      <c r="AV219" s="12" t="s">
        <v>81</v>
      </c>
      <c r="AW219" s="12" t="s">
        <v>37</v>
      </c>
      <c r="AX219" s="12" t="s">
        <v>22</v>
      </c>
      <c r="AY219" s="196" t="s">
        <v>122</v>
      </c>
    </row>
    <row r="220" spans="2:63" s="10" customFormat="1" ht="29.25" customHeight="1">
      <c r="B220" s="150"/>
      <c r="D220" s="161" t="s">
        <v>72</v>
      </c>
      <c r="E220" s="162" t="s">
        <v>183</v>
      </c>
      <c r="F220" s="162" t="s">
        <v>865</v>
      </c>
      <c r="I220" s="153"/>
      <c r="J220" s="163">
        <f>BK220</f>
        <v>0</v>
      </c>
      <c r="L220" s="150"/>
      <c r="M220" s="155"/>
      <c r="N220" s="156"/>
      <c r="O220" s="156"/>
      <c r="P220" s="157">
        <f>SUM(P221:P246)</f>
        <v>0</v>
      </c>
      <c r="Q220" s="156"/>
      <c r="R220" s="157">
        <f>SUM(R221:R246)</f>
        <v>0.059791500000000004</v>
      </c>
      <c r="S220" s="156"/>
      <c r="T220" s="158">
        <f>SUM(T221:T246)</f>
        <v>0.68805</v>
      </c>
      <c r="AR220" s="151" t="s">
        <v>22</v>
      </c>
      <c r="AT220" s="159" t="s">
        <v>72</v>
      </c>
      <c r="AU220" s="159" t="s">
        <v>22</v>
      </c>
      <c r="AY220" s="151" t="s">
        <v>122</v>
      </c>
      <c r="BK220" s="160">
        <f>SUM(BK221:BK246)</f>
        <v>0</v>
      </c>
    </row>
    <row r="221" spans="2:65" s="1" customFormat="1" ht="22.5" customHeight="1">
      <c r="B221" s="164"/>
      <c r="C221" s="165" t="s">
        <v>431</v>
      </c>
      <c r="D221" s="165" t="s">
        <v>125</v>
      </c>
      <c r="E221" s="166" t="s">
        <v>1280</v>
      </c>
      <c r="F221" s="167" t="s">
        <v>1281</v>
      </c>
      <c r="G221" s="168" t="s">
        <v>245</v>
      </c>
      <c r="H221" s="169">
        <v>3.6</v>
      </c>
      <c r="I221" s="170"/>
      <c r="J221" s="171">
        <f>ROUND(I221*H221,2)</f>
        <v>0</v>
      </c>
      <c r="K221" s="167" t="s">
        <v>209</v>
      </c>
      <c r="L221" s="34"/>
      <c r="M221" s="172" t="s">
        <v>20</v>
      </c>
      <c r="N221" s="173" t="s">
        <v>44</v>
      </c>
      <c r="O221" s="35"/>
      <c r="P221" s="174">
        <f>O221*H221</f>
        <v>0</v>
      </c>
      <c r="Q221" s="174">
        <v>0.00063</v>
      </c>
      <c r="R221" s="174">
        <f>Q221*H221</f>
        <v>0.002268</v>
      </c>
      <c r="S221" s="174">
        <v>0</v>
      </c>
      <c r="T221" s="175">
        <f>S221*H221</f>
        <v>0</v>
      </c>
      <c r="AR221" s="17" t="s">
        <v>144</v>
      </c>
      <c r="AT221" s="17" t="s">
        <v>125</v>
      </c>
      <c r="AU221" s="17" t="s">
        <v>81</v>
      </c>
      <c r="AY221" s="17" t="s">
        <v>122</v>
      </c>
      <c r="BE221" s="176">
        <f>IF(N221="základní",J221,0)</f>
        <v>0</v>
      </c>
      <c r="BF221" s="176">
        <f>IF(N221="snížená",J221,0)</f>
        <v>0</v>
      </c>
      <c r="BG221" s="176">
        <f>IF(N221="zákl. přenesená",J221,0)</f>
        <v>0</v>
      </c>
      <c r="BH221" s="176">
        <f>IF(N221="sníž. přenesená",J221,0)</f>
        <v>0</v>
      </c>
      <c r="BI221" s="176">
        <f>IF(N221="nulová",J221,0)</f>
        <v>0</v>
      </c>
      <c r="BJ221" s="17" t="s">
        <v>22</v>
      </c>
      <c r="BK221" s="176">
        <f>ROUND(I221*H221,2)</f>
        <v>0</v>
      </c>
      <c r="BL221" s="17" t="s">
        <v>144</v>
      </c>
      <c r="BM221" s="17" t="s">
        <v>1282</v>
      </c>
    </row>
    <row r="222" spans="2:47" s="1" customFormat="1" ht="13.5">
      <c r="B222" s="34"/>
      <c r="D222" s="177" t="s">
        <v>131</v>
      </c>
      <c r="F222" s="178" t="s">
        <v>1283</v>
      </c>
      <c r="I222" s="138"/>
      <c r="L222" s="34"/>
      <c r="M222" s="63"/>
      <c r="N222" s="35"/>
      <c r="O222" s="35"/>
      <c r="P222" s="35"/>
      <c r="Q222" s="35"/>
      <c r="R222" s="35"/>
      <c r="S222" s="35"/>
      <c r="T222" s="64"/>
      <c r="AT222" s="17" t="s">
        <v>131</v>
      </c>
      <c r="AU222" s="17" t="s">
        <v>81</v>
      </c>
    </row>
    <row r="223" spans="2:47" s="1" customFormat="1" ht="81">
      <c r="B223" s="34"/>
      <c r="D223" s="177" t="s">
        <v>212</v>
      </c>
      <c r="F223" s="203" t="s">
        <v>1284</v>
      </c>
      <c r="I223" s="138"/>
      <c r="L223" s="34"/>
      <c r="M223" s="63"/>
      <c r="N223" s="35"/>
      <c r="O223" s="35"/>
      <c r="P223" s="35"/>
      <c r="Q223" s="35"/>
      <c r="R223" s="35"/>
      <c r="S223" s="35"/>
      <c r="T223" s="64"/>
      <c r="AT223" s="17" t="s">
        <v>212</v>
      </c>
      <c r="AU223" s="17" t="s">
        <v>81</v>
      </c>
    </row>
    <row r="224" spans="2:51" s="11" customFormat="1" ht="13.5">
      <c r="B224" s="179"/>
      <c r="D224" s="177" t="s">
        <v>132</v>
      </c>
      <c r="E224" s="180" t="s">
        <v>20</v>
      </c>
      <c r="F224" s="181" t="s">
        <v>1285</v>
      </c>
      <c r="H224" s="182" t="s">
        <v>20</v>
      </c>
      <c r="I224" s="183"/>
      <c r="L224" s="179"/>
      <c r="M224" s="184"/>
      <c r="N224" s="185"/>
      <c r="O224" s="185"/>
      <c r="P224" s="185"/>
      <c r="Q224" s="185"/>
      <c r="R224" s="185"/>
      <c r="S224" s="185"/>
      <c r="T224" s="186"/>
      <c r="AT224" s="182" t="s">
        <v>132</v>
      </c>
      <c r="AU224" s="182" t="s">
        <v>81</v>
      </c>
      <c r="AV224" s="11" t="s">
        <v>22</v>
      </c>
      <c r="AW224" s="11" t="s">
        <v>37</v>
      </c>
      <c r="AX224" s="11" t="s">
        <v>73</v>
      </c>
      <c r="AY224" s="182" t="s">
        <v>122</v>
      </c>
    </row>
    <row r="225" spans="2:51" s="12" customFormat="1" ht="13.5">
      <c r="B225" s="187"/>
      <c r="D225" s="188" t="s">
        <v>132</v>
      </c>
      <c r="E225" s="189" t="s">
        <v>20</v>
      </c>
      <c r="F225" s="190" t="s">
        <v>1286</v>
      </c>
      <c r="H225" s="191">
        <v>3.6</v>
      </c>
      <c r="I225" s="192"/>
      <c r="L225" s="187"/>
      <c r="M225" s="193"/>
      <c r="N225" s="194"/>
      <c r="O225" s="194"/>
      <c r="P225" s="194"/>
      <c r="Q225" s="194"/>
      <c r="R225" s="194"/>
      <c r="S225" s="194"/>
      <c r="T225" s="195"/>
      <c r="AT225" s="196" t="s">
        <v>132</v>
      </c>
      <c r="AU225" s="196" t="s">
        <v>81</v>
      </c>
      <c r="AV225" s="12" t="s">
        <v>81</v>
      </c>
      <c r="AW225" s="12" t="s">
        <v>37</v>
      </c>
      <c r="AX225" s="12" t="s">
        <v>22</v>
      </c>
      <c r="AY225" s="196" t="s">
        <v>122</v>
      </c>
    </row>
    <row r="226" spans="2:65" s="1" customFormat="1" ht="22.5" customHeight="1">
      <c r="B226" s="164"/>
      <c r="C226" s="165" t="s">
        <v>437</v>
      </c>
      <c r="D226" s="165" t="s">
        <v>125</v>
      </c>
      <c r="E226" s="166" t="s">
        <v>1287</v>
      </c>
      <c r="F226" s="167" t="s">
        <v>1288</v>
      </c>
      <c r="G226" s="168" t="s">
        <v>352</v>
      </c>
      <c r="H226" s="169">
        <v>6.75</v>
      </c>
      <c r="I226" s="170"/>
      <c r="J226" s="171">
        <f>ROUND(I226*H226,2)</f>
        <v>0</v>
      </c>
      <c r="K226" s="167" t="s">
        <v>209</v>
      </c>
      <c r="L226" s="34"/>
      <c r="M226" s="172" t="s">
        <v>20</v>
      </c>
      <c r="N226" s="173" t="s">
        <v>44</v>
      </c>
      <c r="O226" s="35"/>
      <c r="P226" s="174">
        <f>O226*H226</f>
        <v>0</v>
      </c>
      <c r="Q226" s="174">
        <v>0.00017</v>
      </c>
      <c r="R226" s="174">
        <f>Q226*H226</f>
        <v>0.0011475</v>
      </c>
      <c r="S226" s="174">
        <v>0</v>
      </c>
      <c r="T226" s="175">
        <f>S226*H226</f>
        <v>0</v>
      </c>
      <c r="AR226" s="17" t="s">
        <v>144</v>
      </c>
      <c r="AT226" s="17" t="s">
        <v>125</v>
      </c>
      <c r="AU226" s="17" t="s">
        <v>81</v>
      </c>
      <c r="AY226" s="17" t="s">
        <v>122</v>
      </c>
      <c r="BE226" s="176">
        <f>IF(N226="základní",J226,0)</f>
        <v>0</v>
      </c>
      <c r="BF226" s="176">
        <f>IF(N226="snížená",J226,0)</f>
        <v>0</v>
      </c>
      <c r="BG226" s="176">
        <f>IF(N226="zákl. přenesená",J226,0)</f>
        <v>0</v>
      </c>
      <c r="BH226" s="176">
        <f>IF(N226="sníž. přenesená",J226,0)</f>
        <v>0</v>
      </c>
      <c r="BI226" s="176">
        <f>IF(N226="nulová",J226,0)</f>
        <v>0</v>
      </c>
      <c r="BJ226" s="17" t="s">
        <v>22</v>
      </c>
      <c r="BK226" s="176">
        <f>ROUND(I226*H226,2)</f>
        <v>0</v>
      </c>
      <c r="BL226" s="17" t="s">
        <v>144</v>
      </c>
      <c r="BM226" s="17" t="s">
        <v>1289</v>
      </c>
    </row>
    <row r="227" spans="2:47" s="1" customFormat="1" ht="27">
      <c r="B227" s="34"/>
      <c r="D227" s="177" t="s">
        <v>131</v>
      </c>
      <c r="F227" s="178" t="s">
        <v>1290</v>
      </c>
      <c r="I227" s="138"/>
      <c r="L227" s="34"/>
      <c r="M227" s="63"/>
      <c r="N227" s="35"/>
      <c r="O227" s="35"/>
      <c r="P227" s="35"/>
      <c r="Q227" s="35"/>
      <c r="R227" s="35"/>
      <c r="S227" s="35"/>
      <c r="T227" s="64"/>
      <c r="AT227" s="17" t="s">
        <v>131</v>
      </c>
      <c r="AU227" s="17" t="s">
        <v>81</v>
      </c>
    </row>
    <row r="228" spans="2:47" s="1" customFormat="1" ht="324">
      <c r="B228" s="34"/>
      <c r="D228" s="177" t="s">
        <v>212</v>
      </c>
      <c r="F228" s="203" t="s">
        <v>1291</v>
      </c>
      <c r="I228" s="138"/>
      <c r="L228" s="34"/>
      <c r="M228" s="63"/>
      <c r="N228" s="35"/>
      <c r="O228" s="35"/>
      <c r="P228" s="35"/>
      <c r="Q228" s="35"/>
      <c r="R228" s="35"/>
      <c r="S228" s="35"/>
      <c r="T228" s="64"/>
      <c r="AT228" s="17" t="s">
        <v>212</v>
      </c>
      <c r="AU228" s="17" t="s">
        <v>81</v>
      </c>
    </row>
    <row r="229" spans="2:51" s="11" customFormat="1" ht="13.5">
      <c r="B229" s="179"/>
      <c r="D229" s="177" t="s">
        <v>132</v>
      </c>
      <c r="E229" s="180" t="s">
        <v>20</v>
      </c>
      <c r="F229" s="181" t="s">
        <v>1285</v>
      </c>
      <c r="H229" s="182" t="s">
        <v>20</v>
      </c>
      <c r="I229" s="183"/>
      <c r="L229" s="179"/>
      <c r="M229" s="184"/>
      <c r="N229" s="185"/>
      <c r="O229" s="185"/>
      <c r="P229" s="185"/>
      <c r="Q229" s="185"/>
      <c r="R229" s="185"/>
      <c r="S229" s="185"/>
      <c r="T229" s="186"/>
      <c r="AT229" s="182" t="s">
        <v>132</v>
      </c>
      <c r="AU229" s="182" t="s">
        <v>81</v>
      </c>
      <c r="AV229" s="11" t="s">
        <v>22</v>
      </c>
      <c r="AW229" s="11" t="s">
        <v>37</v>
      </c>
      <c r="AX229" s="11" t="s">
        <v>73</v>
      </c>
      <c r="AY229" s="182" t="s">
        <v>122</v>
      </c>
    </row>
    <row r="230" spans="2:51" s="12" customFormat="1" ht="13.5">
      <c r="B230" s="187"/>
      <c r="D230" s="188" t="s">
        <v>132</v>
      </c>
      <c r="E230" s="189" t="s">
        <v>20</v>
      </c>
      <c r="F230" s="190" t="s">
        <v>1292</v>
      </c>
      <c r="H230" s="191">
        <v>6.75</v>
      </c>
      <c r="I230" s="192"/>
      <c r="L230" s="187"/>
      <c r="M230" s="193"/>
      <c r="N230" s="194"/>
      <c r="O230" s="194"/>
      <c r="P230" s="194"/>
      <c r="Q230" s="194"/>
      <c r="R230" s="194"/>
      <c r="S230" s="194"/>
      <c r="T230" s="195"/>
      <c r="AT230" s="196" t="s">
        <v>132</v>
      </c>
      <c r="AU230" s="196" t="s">
        <v>81</v>
      </c>
      <c r="AV230" s="12" t="s">
        <v>81</v>
      </c>
      <c r="AW230" s="12" t="s">
        <v>37</v>
      </c>
      <c r="AX230" s="12" t="s">
        <v>22</v>
      </c>
      <c r="AY230" s="196" t="s">
        <v>122</v>
      </c>
    </row>
    <row r="231" spans="2:65" s="1" customFormat="1" ht="22.5" customHeight="1">
      <c r="B231" s="164"/>
      <c r="C231" s="165" t="s">
        <v>442</v>
      </c>
      <c r="D231" s="165" t="s">
        <v>125</v>
      </c>
      <c r="E231" s="166" t="s">
        <v>1061</v>
      </c>
      <c r="F231" s="167" t="s">
        <v>1062</v>
      </c>
      <c r="G231" s="168" t="s">
        <v>245</v>
      </c>
      <c r="H231" s="169">
        <v>3.375</v>
      </c>
      <c r="I231" s="170"/>
      <c r="J231" s="171">
        <f>ROUND(I231*H231,2)</f>
        <v>0</v>
      </c>
      <c r="K231" s="167" t="s">
        <v>209</v>
      </c>
      <c r="L231" s="34"/>
      <c r="M231" s="172" t="s">
        <v>20</v>
      </c>
      <c r="N231" s="173" t="s">
        <v>44</v>
      </c>
      <c r="O231" s="35"/>
      <c r="P231" s="174">
        <f>O231*H231</f>
        <v>0</v>
      </c>
      <c r="Q231" s="174">
        <v>0</v>
      </c>
      <c r="R231" s="174">
        <f>Q231*H231</f>
        <v>0</v>
      </c>
      <c r="S231" s="174">
        <v>0.11</v>
      </c>
      <c r="T231" s="175">
        <f>S231*H231</f>
        <v>0.37125</v>
      </c>
      <c r="AR231" s="17" t="s">
        <v>144</v>
      </c>
      <c r="AT231" s="17" t="s">
        <v>125</v>
      </c>
      <c r="AU231" s="17" t="s">
        <v>81</v>
      </c>
      <c r="AY231" s="17" t="s">
        <v>122</v>
      </c>
      <c r="BE231" s="176">
        <f>IF(N231="základní",J231,0)</f>
        <v>0</v>
      </c>
      <c r="BF231" s="176">
        <f>IF(N231="snížená",J231,0)</f>
        <v>0</v>
      </c>
      <c r="BG231" s="176">
        <f>IF(N231="zákl. přenesená",J231,0)</f>
        <v>0</v>
      </c>
      <c r="BH231" s="176">
        <f>IF(N231="sníž. přenesená",J231,0)</f>
        <v>0</v>
      </c>
      <c r="BI231" s="176">
        <f>IF(N231="nulová",J231,0)</f>
        <v>0</v>
      </c>
      <c r="BJ231" s="17" t="s">
        <v>22</v>
      </c>
      <c r="BK231" s="176">
        <f>ROUND(I231*H231,2)</f>
        <v>0</v>
      </c>
      <c r="BL231" s="17" t="s">
        <v>144</v>
      </c>
      <c r="BM231" s="17" t="s">
        <v>1293</v>
      </c>
    </row>
    <row r="232" spans="2:47" s="1" customFormat="1" ht="13.5">
      <c r="B232" s="34"/>
      <c r="D232" s="177" t="s">
        <v>131</v>
      </c>
      <c r="F232" s="178" t="s">
        <v>1064</v>
      </c>
      <c r="I232" s="138"/>
      <c r="L232" s="34"/>
      <c r="M232" s="63"/>
      <c r="N232" s="35"/>
      <c r="O232" s="35"/>
      <c r="P232" s="35"/>
      <c r="Q232" s="35"/>
      <c r="R232" s="35"/>
      <c r="S232" s="35"/>
      <c r="T232" s="64"/>
      <c r="AT232" s="17" t="s">
        <v>131</v>
      </c>
      <c r="AU232" s="17" t="s">
        <v>81</v>
      </c>
    </row>
    <row r="233" spans="2:47" s="1" customFormat="1" ht="40.5">
      <c r="B233" s="34"/>
      <c r="D233" s="177" t="s">
        <v>212</v>
      </c>
      <c r="F233" s="203" t="s">
        <v>1065</v>
      </c>
      <c r="I233" s="138"/>
      <c r="L233" s="34"/>
      <c r="M233" s="63"/>
      <c r="N233" s="35"/>
      <c r="O233" s="35"/>
      <c r="P233" s="35"/>
      <c r="Q233" s="35"/>
      <c r="R233" s="35"/>
      <c r="S233" s="35"/>
      <c r="T233" s="64"/>
      <c r="AT233" s="17" t="s">
        <v>212</v>
      </c>
      <c r="AU233" s="17" t="s">
        <v>81</v>
      </c>
    </row>
    <row r="234" spans="2:51" s="11" customFormat="1" ht="13.5">
      <c r="B234" s="179"/>
      <c r="D234" s="177" t="s">
        <v>132</v>
      </c>
      <c r="E234" s="180" t="s">
        <v>20</v>
      </c>
      <c r="F234" s="181" t="s">
        <v>1066</v>
      </c>
      <c r="H234" s="182" t="s">
        <v>20</v>
      </c>
      <c r="I234" s="183"/>
      <c r="L234" s="179"/>
      <c r="M234" s="184"/>
      <c r="N234" s="185"/>
      <c r="O234" s="185"/>
      <c r="P234" s="185"/>
      <c r="Q234" s="185"/>
      <c r="R234" s="185"/>
      <c r="S234" s="185"/>
      <c r="T234" s="186"/>
      <c r="AT234" s="182" t="s">
        <v>132</v>
      </c>
      <c r="AU234" s="182" t="s">
        <v>81</v>
      </c>
      <c r="AV234" s="11" t="s">
        <v>22</v>
      </c>
      <c r="AW234" s="11" t="s">
        <v>37</v>
      </c>
      <c r="AX234" s="11" t="s">
        <v>73</v>
      </c>
      <c r="AY234" s="182" t="s">
        <v>122</v>
      </c>
    </row>
    <row r="235" spans="2:51" s="12" customFormat="1" ht="13.5">
      <c r="B235" s="187"/>
      <c r="D235" s="188" t="s">
        <v>132</v>
      </c>
      <c r="E235" s="189" t="s">
        <v>20</v>
      </c>
      <c r="F235" s="190" t="s">
        <v>1294</v>
      </c>
      <c r="H235" s="191">
        <v>3.375</v>
      </c>
      <c r="I235" s="192"/>
      <c r="L235" s="187"/>
      <c r="M235" s="193"/>
      <c r="N235" s="194"/>
      <c r="O235" s="194"/>
      <c r="P235" s="194"/>
      <c r="Q235" s="194"/>
      <c r="R235" s="194"/>
      <c r="S235" s="194"/>
      <c r="T235" s="195"/>
      <c r="AT235" s="196" t="s">
        <v>132</v>
      </c>
      <c r="AU235" s="196" t="s">
        <v>81</v>
      </c>
      <c r="AV235" s="12" t="s">
        <v>81</v>
      </c>
      <c r="AW235" s="12" t="s">
        <v>37</v>
      </c>
      <c r="AX235" s="12" t="s">
        <v>22</v>
      </c>
      <c r="AY235" s="196" t="s">
        <v>122</v>
      </c>
    </row>
    <row r="236" spans="2:65" s="1" customFormat="1" ht="22.5" customHeight="1">
      <c r="B236" s="164"/>
      <c r="C236" s="165" t="s">
        <v>449</v>
      </c>
      <c r="D236" s="165" t="s">
        <v>125</v>
      </c>
      <c r="E236" s="166" t="s">
        <v>1069</v>
      </c>
      <c r="F236" s="167" t="s">
        <v>1070</v>
      </c>
      <c r="G236" s="168" t="s">
        <v>245</v>
      </c>
      <c r="H236" s="169">
        <v>2.88</v>
      </c>
      <c r="I236" s="170"/>
      <c r="J236" s="171">
        <f>ROUND(I236*H236,2)</f>
        <v>0</v>
      </c>
      <c r="K236" s="167" t="s">
        <v>209</v>
      </c>
      <c r="L236" s="34"/>
      <c r="M236" s="172" t="s">
        <v>20</v>
      </c>
      <c r="N236" s="173" t="s">
        <v>44</v>
      </c>
      <c r="O236" s="35"/>
      <c r="P236" s="174">
        <f>O236*H236</f>
        <v>0</v>
      </c>
      <c r="Q236" s="174">
        <v>0</v>
      </c>
      <c r="R236" s="174">
        <f>Q236*H236</f>
        <v>0</v>
      </c>
      <c r="S236" s="174">
        <v>0.11</v>
      </c>
      <c r="T236" s="175">
        <f>S236*H236</f>
        <v>0.31679999999999997</v>
      </c>
      <c r="AR236" s="17" t="s">
        <v>144</v>
      </c>
      <c r="AT236" s="17" t="s">
        <v>125</v>
      </c>
      <c r="AU236" s="17" t="s">
        <v>81</v>
      </c>
      <c r="AY236" s="17" t="s">
        <v>122</v>
      </c>
      <c r="BE236" s="176">
        <f>IF(N236="základní",J236,0)</f>
        <v>0</v>
      </c>
      <c r="BF236" s="176">
        <f>IF(N236="snížená",J236,0)</f>
        <v>0</v>
      </c>
      <c r="BG236" s="176">
        <f>IF(N236="zákl. přenesená",J236,0)</f>
        <v>0</v>
      </c>
      <c r="BH236" s="176">
        <f>IF(N236="sníž. přenesená",J236,0)</f>
        <v>0</v>
      </c>
      <c r="BI236" s="176">
        <f>IF(N236="nulová",J236,0)</f>
        <v>0</v>
      </c>
      <c r="BJ236" s="17" t="s">
        <v>22</v>
      </c>
      <c r="BK236" s="176">
        <f>ROUND(I236*H236,2)</f>
        <v>0</v>
      </c>
      <c r="BL236" s="17" t="s">
        <v>144</v>
      </c>
      <c r="BM236" s="17" t="s">
        <v>1295</v>
      </c>
    </row>
    <row r="237" spans="2:47" s="1" customFormat="1" ht="13.5">
      <c r="B237" s="34"/>
      <c r="D237" s="177" t="s">
        <v>131</v>
      </c>
      <c r="F237" s="178" t="s">
        <v>1072</v>
      </c>
      <c r="I237" s="138"/>
      <c r="L237" s="34"/>
      <c r="M237" s="63"/>
      <c r="N237" s="35"/>
      <c r="O237" s="35"/>
      <c r="P237" s="35"/>
      <c r="Q237" s="35"/>
      <c r="R237" s="35"/>
      <c r="S237" s="35"/>
      <c r="T237" s="64"/>
      <c r="AT237" s="17" t="s">
        <v>131</v>
      </c>
      <c r="AU237" s="17" t="s">
        <v>81</v>
      </c>
    </row>
    <row r="238" spans="2:47" s="1" customFormat="1" ht="40.5">
      <c r="B238" s="34"/>
      <c r="D238" s="177" t="s">
        <v>212</v>
      </c>
      <c r="F238" s="203" t="s">
        <v>1065</v>
      </c>
      <c r="I238" s="138"/>
      <c r="L238" s="34"/>
      <c r="M238" s="63"/>
      <c r="N238" s="35"/>
      <c r="O238" s="35"/>
      <c r="P238" s="35"/>
      <c r="Q238" s="35"/>
      <c r="R238" s="35"/>
      <c r="S238" s="35"/>
      <c r="T238" s="64"/>
      <c r="AT238" s="17" t="s">
        <v>212</v>
      </c>
      <c r="AU238" s="17" t="s">
        <v>81</v>
      </c>
    </row>
    <row r="239" spans="2:51" s="11" customFormat="1" ht="13.5">
      <c r="B239" s="179"/>
      <c r="D239" s="177" t="s">
        <v>132</v>
      </c>
      <c r="E239" s="180" t="s">
        <v>20</v>
      </c>
      <c r="F239" s="181" t="s">
        <v>1073</v>
      </c>
      <c r="H239" s="182" t="s">
        <v>20</v>
      </c>
      <c r="I239" s="183"/>
      <c r="L239" s="179"/>
      <c r="M239" s="184"/>
      <c r="N239" s="185"/>
      <c r="O239" s="185"/>
      <c r="P239" s="185"/>
      <c r="Q239" s="185"/>
      <c r="R239" s="185"/>
      <c r="S239" s="185"/>
      <c r="T239" s="186"/>
      <c r="AT239" s="182" t="s">
        <v>132</v>
      </c>
      <c r="AU239" s="182" t="s">
        <v>81</v>
      </c>
      <c r="AV239" s="11" t="s">
        <v>22</v>
      </c>
      <c r="AW239" s="11" t="s">
        <v>37</v>
      </c>
      <c r="AX239" s="11" t="s">
        <v>73</v>
      </c>
      <c r="AY239" s="182" t="s">
        <v>122</v>
      </c>
    </row>
    <row r="240" spans="2:51" s="12" customFormat="1" ht="13.5">
      <c r="B240" s="187"/>
      <c r="D240" s="188" t="s">
        <v>132</v>
      </c>
      <c r="E240" s="189" t="s">
        <v>20</v>
      </c>
      <c r="F240" s="190" t="s">
        <v>1296</v>
      </c>
      <c r="H240" s="191">
        <v>2.88</v>
      </c>
      <c r="I240" s="192"/>
      <c r="L240" s="187"/>
      <c r="M240" s="193"/>
      <c r="N240" s="194"/>
      <c r="O240" s="194"/>
      <c r="P240" s="194"/>
      <c r="Q240" s="194"/>
      <c r="R240" s="194"/>
      <c r="S240" s="194"/>
      <c r="T240" s="195"/>
      <c r="AT240" s="196" t="s">
        <v>132</v>
      </c>
      <c r="AU240" s="196" t="s">
        <v>81</v>
      </c>
      <c r="AV240" s="12" t="s">
        <v>81</v>
      </c>
      <c r="AW240" s="12" t="s">
        <v>37</v>
      </c>
      <c r="AX240" s="12" t="s">
        <v>22</v>
      </c>
      <c r="AY240" s="196" t="s">
        <v>122</v>
      </c>
    </row>
    <row r="241" spans="2:65" s="1" customFormat="1" ht="22.5" customHeight="1">
      <c r="B241" s="164"/>
      <c r="C241" s="165" t="s">
        <v>458</v>
      </c>
      <c r="D241" s="165" t="s">
        <v>125</v>
      </c>
      <c r="E241" s="166" t="s">
        <v>1076</v>
      </c>
      <c r="F241" s="167" t="s">
        <v>1077</v>
      </c>
      <c r="G241" s="168" t="s">
        <v>245</v>
      </c>
      <c r="H241" s="169">
        <v>6.255</v>
      </c>
      <c r="I241" s="170"/>
      <c r="J241" s="171">
        <f>ROUND(I241*H241,2)</f>
        <v>0</v>
      </c>
      <c r="K241" s="167" t="s">
        <v>209</v>
      </c>
      <c r="L241" s="34"/>
      <c r="M241" s="172" t="s">
        <v>20</v>
      </c>
      <c r="N241" s="173" t="s">
        <v>44</v>
      </c>
      <c r="O241" s="35"/>
      <c r="P241" s="174">
        <f>O241*H241</f>
        <v>0</v>
      </c>
      <c r="Q241" s="174">
        <v>0</v>
      </c>
      <c r="R241" s="174">
        <f>Q241*H241</f>
        <v>0</v>
      </c>
      <c r="S241" s="174">
        <v>0</v>
      </c>
      <c r="T241" s="175">
        <f>S241*H241</f>
        <v>0</v>
      </c>
      <c r="AR241" s="17" t="s">
        <v>144</v>
      </c>
      <c r="AT241" s="17" t="s">
        <v>125</v>
      </c>
      <c r="AU241" s="17" t="s">
        <v>81</v>
      </c>
      <c r="AY241" s="17" t="s">
        <v>122</v>
      </c>
      <c r="BE241" s="176">
        <f>IF(N241="základní",J241,0)</f>
        <v>0</v>
      </c>
      <c r="BF241" s="176">
        <f>IF(N241="snížená",J241,0)</f>
        <v>0</v>
      </c>
      <c r="BG241" s="176">
        <f>IF(N241="zákl. přenesená",J241,0)</f>
        <v>0</v>
      </c>
      <c r="BH241" s="176">
        <f>IF(N241="sníž. přenesená",J241,0)</f>
        <v>0</v>
      </c>
      <c r="BI241" s="176">
        <f>IF(N241="nulová",J241,0)</f>
        <v>0</v>
      </c>
      <c r="BJ241" s="17" t="s">
        <v>22</v>
      </c>
      <c r="BK241" s="176">
        <f>ROUND(I241*H241,2)</f>
        <v>0</v>
      </c>
      <c r="BL241" s="17" t="s">
        <v>144</v>
      </c>
      <c r="BM241" s="17" t="s">
        <v>1297</v>
      </c>
    </row>
    <row r="242" spans="2:47" s="1" customFormat="1" ht="13.5">
      <c r="B242" s="34"/>
      <c r="D242" s="177" t="s">
        <v>131</v>
      </c>
      <c r="F242" s="178" t="s">
        <v>1079</v>
      </c>
      <c r="I242" s="138"/>
      <c r="L242" s="34"/>
      <c r="M242" s="63"/>
      <c r="N242" s="35"/>
      <c r="O242" s="35"/>
      <c r="P242" s="35"/>
      <c r="Q242" s="35"/>
      <c r="R242" s="35"/>
      <c r="S242" s="35"/>
      <c r="T242" s="64"/>
      <c r="AT242" s="17" t="s">
        <v>131</v>
      </c>
      <c r="AU242" s="17" t="s">
        <v>81</v>
      </c>
    </row>
    <row r="243" spans="2:47" s="1" customFormat="1" ht="40.5">
      <c r="B243" s="34"/>
      <c r="D243" s="188" t="s">
        <v>212</v>
      </c>
      <c r="F243" s="204" t="s">
        <v>1065</v>
      </c>
      <c r="I243" s="138"/>
      <c r="L243" s="34"/>
      <c r="M243" s="63"/>
      <c r="N243" s="35"/>
      <c r="O243" s="35"/>
      <c r="P243" s="35"/>
      <c r="Q243" s="35"/>
      <c r="R243" s="35"/>
      <c r="S243" s="35"/>
      <c r="T243" s="64"/>
      <c r="AT243" s="17" t="s">
        <v>212</v>
      </c>
      <c r="AU243" s="17" t="s">
        <v>81</v>
      </c>
    </row>
    <row r="244" spans="2:65" s="1" customFormat="1" ht="31.5" customHeight="1">
      <c r="B244" s="164"/>
      <c r="C244" s="165" t="s">
        <v>463</v>
      </c>
      <c r="D244" s="165" t="s">
        <v>125</v>
      </c>
      <c r="E244" s="166" t="s">
        <v>1081</v>
      </c>
      <c r="F244" s="167" t="s">
        <v>1082</v>
      </c>
      <c r="G244" s="168" t="s">
        <v>245</v>
      </c>
      <c r="H244" s="169">
        <v>48.6</v>
      </c>
      <c r="I244" s="170"/>
      <c r="J244" s="171">
        <f>ROUND(I244*H244,2)</f>
        <v>0</v>
      </c>
      <c r="K244" s="167" t="s">
        <v>20</v>
      </c>
      <c r="L244" s="34"/>
      <c r="M244" s="172" t="s">
        <v>20</v>
      </c>
      <c r="N244" s="173" t="s">
        <v>44</v>
      </c>
      <c r="O244" s="35"/>
      <c r="P244" s="174">
        <f>O244*H244</f>
        <v>0</v>
      </c>
      <c r="Q244" s="174">
        <v>0.00116</v>
      </c>
      <c r="R244" s="174">
        <f>Q244*H244</f>
        <v>0.056376</v>
      </c>
      <c r="S244" s="174">
        <v>0</v>
      </c>
      <c r="T244" s="175">
        <f>S244*H244</f>
        <v>0</v>
      </c>
      <c r="AR244" s="17" t="s">
        <v>144</v>
      </c>
      <c r="AT244" s="17" t="s">
        <v>125</v>
      </c>
      <c r="AU244" s="17" t="s">
        <v>81</v>
      </c>
      <c r="AY244" s="17" t="s">
        <v>122</v>
      </c>
      <c r="BE244" s="176">
        <f>IF(N244="základní",J244,0)</f>
        <v>0</v>
      </c>
      <c r="BF244" s="176">
        <f>IF(N244="snížená",J244,0)</f>
        <v>0</v>
      </c>
      <c r="BG244" s="176">
        <f>IF(N244="zákl. přenesená",J244,0)</f>
        <v>0</v>
      </c>
      <c r="BH244" s="176">
        <f>IF(N244="sníž. přenesená",J244,0)</f>
        <v>0</v>
      </c>
      <c r="BI244" s="176">
        <f>IF(N244="nulová",J244,0)</f>
        <v>0</v>
      </c>
      <c r="BJ244" s="17" t="s">
        <v>22</v>
      </c>
      <c r="BK244" s="176">
        <f>ROUND(I244*H244,2)</f>
        <v>0</v>
      </c>
      <c r="BL244" s="17" t="s">
        <v>144</v>
      </c>
      <c r="BM244" s="17" t="s">
        <v>1298</v>
      </c>
    </row>
    <row r="245" spans="2:47" s="1" customFormat="1" ht="27">
      <c r="B245" s="34"/>
      <c r="D245" s="177" t="s">
        <v>131</v>
      </c>
      <c r="F245" s="178" t="s">
        <v>1084</v>
      </c>
      <c r="I245" s="138"/>
      <c r="L245" s="34"/>
      <c r="M245" s="63"/>
      <c r="N245" s="35"/>
      <c r="O245" s="35"/>
      <c r="P245" s="35"/>
      <c r="Q245" s="35"/>
      <c r="R245" s="35"/>
      <c r="S245" s="35"/>
      <c r="T245" s="64"/>
      <c r="AT245" s="17" t="s">
        <v>131</v>
      </c>
      <c r="AU245" s="17" t="s">
        <v>81</v>
      </c>
    </row>
    <row r="246" spans="2:51" s="12" customFormat="1" ht="13.5">
      <c r="B246" s="187"/>
      <c r="D246" s="177" t="s">
        <v>132</v>
      </c>
      <c r="E246" s="196" t="s">
        <v>20</v>
      </c>
      <c r="F246" s="197" t="s">
        <v>1299</v>
      </c>
      <c r="H246" s="198">
        <v>48.6</v>
      </c>
      <c r="I246" s="192"/>
      <c r="L246" s="187"/>
      <c r="M246" s="193"/>
      <c r="N246" s="194"/>
      <c r="O246" s="194"/>
      <c r="P246" s="194"/>
      <c r="Q246" s="194"/>
      <c r="R246" s="194"/>
      <c r="S246" s="194"/>
      <c r="T246" s="195"/>
      <c r="AT246" s="196" t="s">
        <v>132</v>
      </c>
      <c r="AU246" s="196" t="s">
        <v>81</v>
      </c>
      <c r="AV246" s="12" t="s">
        <v>81</v>
      </c>
      <c r="AW246" s="12" t="s">
        <v>37</v>
      </c>
      <c r="AX246" s="12" t="s">
        <v>22</v>
      </c>
      <c r="AY246" s="196" t="s">
        <v>122</v>
      </c>
    </row>
    <row r="247" spans="2:63" s="10" customFormat="1" ht="29.25" customHeight="1">
      <c r="B247" s="150"/>
      <c r="D247" s="161" t="s">
        <v>72</v>
      </c>
      <c r="E247" s="162" t="s">
        <v>1120</v>
      </c>
      <c r="F247" s="162" t="s">
        <v>1121</v>
      </c>
      <c r="I247" s="153"/>
      <c r="J247" s="163">
        <f>BK247</f>
        <v>0</v>
      </c>
      <c r="L247" s="150"/>
      <c r="M247" s="155"/>
      <c r="N247" s="156"/>
      <c r="O247" s="156"/>
      <c r="P247" s="157">
        <f>SUM(P248:P250)</f>
        <v>0</v>
      </c>
      <c r="Q247" s="156"/>
      <c r="R247" s="157">
        <f>SUM(R248:R250)</f>
        <v>0</v>
      </c>
      <c r="S247" s="156"/>
      <c r="T247" s="158">
        <f>SUM(T248:T250)</f>
        <v>0</v>
      </c>
      <c r="AR247" s="151" t="s">
        <v>22</v>
      </c>
      <c r="AT247" s="159" t="s">
        <v>72</v>
      </c>
      <c r="AU247" s="159" t="s">
        <v>22</v>
      </c>
      <c r="AY247" s="151" t="s">
        <v>122</v>
      </c>
      <c r="BK247" s="160">
        <f>SUM(BK248:BK250)</f>
        <v>0</v>
      </c>
    </row>
    <row r="248" spans="2:65" s="1" customFormat="1" ht="22.5" customHeight="1">
      <c r="B248" s="164"/>
      <c r="C248" s="165" t="s">
        <v>469</v>
      </c>
      <c r="D248" s="165" t="s">
        <v>125</v>
      </c>
      <c r="E248" s="166" t="s">
        <v>1300</v>
      </c>
      <c r="F248" s="167" t="s">
        <v>1301</v>
      </c>
      <c r="G248" s="168" t="s">
        <v>445</v>
      </c>
      <c r="H248" s="169">
        <v>119.711</v>
      </c>
      <c r="I248" s="170"/>
      <c r="J248" s="171">
        <f>ROUND(I248*H248,2)</f>
        <v>0</v>
      </c>
      <c r="K248" s="167" t="s">
        <v>209</v>
      </c>
      <c r="L248" s="34"/>
      <c r="M248" s="172" t="s">
        <v>20</v>
      </c>
      <c r="N248" s="173" t="s">
        <v>44</v>
      </c>
      <c r="O248" s="35"/>
      <c r="P248" s="174">
        <f>O248*H248</f>
        <v>0</v>
      </c>
      <c r="Q248" s="174">
        <v>0</v>
      </c>
      <c r="R248" s="174">
        <f>Q248*H248</f>
        <v>0</v>
      </c>
      <c r="S248" s="174">
        <v>0</v>
      </c>
      <c r="T248" s="175">
        <f>S248*H248</f>
        <v>0</v>
      </c>
      <c r="AR248" s="17" t="s">
        <v>144</v>
      </c>
      <c r="AT248" s="17" t="s">
        <v>125</v>
      </c>
      <c r="AU248" s="17" t="s">
        <v>81</v>
      </c>
      <c r="AY248" s="17" t="s">
        <v>122</v>
      </c>
      <c r="BE248" s="176">
        <f>IF(N248="základní",J248,0)</f>
        <v>0</v>
      </c>
      <c r="BF248" s="176">
        <f>IF(N248="snížená",J248,0)</f>
        <v>0</v>
      </c>
      <c r="BG248" s="176">
        <f>IF(N248="zákl. přenesená",J248,0)</f>
        <v>0</v>
      </c>
      <c r="BH248" s="176">
        <f>IF(N248="sníž. přenesená",J248,0)</f>
        <v>0</v>
      </c>
      <c r="BI248" s="176">
        <f>IF(N248="nulová",J248,0)</f>
        <v>0</v>
      </c>
      <c r="BJ248" s="17" t="s">
        <v>22</v>
      </c>
      <c r="BK248" s="176">
        <f>ROUND(I248*H248,2)</f>
        <v>0</v>
      </c>
      <c r="BL248" s="17" t="s">
        <v>144</v>
      </c>
      <c r="BM248" s="17" t="s">
        <v>1302</v>
      </c>
    </row>
    <row r="249" spans="2:47" s="1" customFormat="1" ht="13.5">
      <c r="B249" s="34"/>
      <c r="D249" s="177" t="s">
        <v>131</v>
      </c>
      <c r="F249" s="178" t="s">
        <v>1303</v>
      </c>
      <c r="I249" s="138"/>
      <c r="L249" s="34"/>
      <c r="M249" s="63"/>
      <c r="N249" s="35"/>
      <c r="O249" s="35"/>
      <c r="P249" s="35"/>
      <c r="Q249" s="35"/>
      <c r="R249" s="35"/>
      <c r="S249" s="35"/>
      <c r="T249" s="64"/>
      <c r="AT249" s="17" t="s">
        <v>131</v>
      </c>
      <c r="AU249" s="17" t="s">
        <v>81</v>
      </c>
    </row>
    <row r="250" spans="2:47" s="1" customFormat="1" ht="40.5">
      <c r="B250" s="34"/>
      <c r="D250" s="177" t="s">
        <v>212</v>
      </c>
      <c r="F250" s="203" t="s">
        <v>1304</v>
      </c>
      <c r="I250" s="138"/>
      <c r="L250" s="34"/>
      <c r="M250" s="228"/>
      <c r="N250" s="229"/>
      <c r="O250" s="229"/>
      <c r="P250" s="229"/>
      <c r="Q250" s="229"/>
      <c r="R250" s="229"/>
      <c r="S250" s="229"/>
      <c r="T250" s="230"/>
      <c r="AT250" s="17" t="s">
        <v>212</v>
      </c>
      <c r="AU250" s="17" t="s">
        <v>81</v>
      </c>
    </row>
    <row r="251" spans="2:12" s="1" customFormat="1" ht="6.75" customHeight="1">
      <c r="B251" s="49"/>
      <c r="C251" s="50"/>
      <c r="D251" s="50"/>
      <c r="E251" s="50"/>
      <c r="F251" s="50"/>
      <c r="G251" s="50"/>
      <c r="H251" s="50"/>
      <c r="I251" s="116"/>
      <c r="J251" s="50"/>
      <c r="K251" s="50"/>
      <c r="L251" s="34"/>
    </row>
    <row r="739" ht="13.5">
      <c r="AT739" s="202"/>
    </row>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7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4"/>
      <c r="C1" s="234"/>
      <c r="D1" s="233" t="s">
        <v>1</v>
      </c>
      <c r="E1" s="234"/>
      <c r="F1" s="235" t="s">
        <v>1407</v>
      </c>
      <c r="G1" s="359" t="s">
        <v>1408</v>
      </c>
      <c r="H1" s="359"/>
      <c r="I1" s="240"/>
      <c r="J1" s="235" t="s">
        <v>1409</v>
      </c>
      <c r="K1" s="233" t="s">
        <v>91</v>
      </c>
      <c r="L1" s="235" t="s">
        <v>1410</v>
      </c>
      <c r="M1" s="235"/>
      <c r="N1" s="235"/>
      <c r="O1" s="235"/>
      <c r="P1" s="235"/>
      <c r="Q1" s="235"/>
      <c r="R1" s="235"/>
      <c r="S1" s="235"/>
      <c r="T1" s="235"/>
      <c r="U1" s="231"/>
      <c r="V1" s="23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3"/>
      <c r="M2" s="323"/>
      <c r="N2" s="323"/>
      <c r="O2" s="323"/>
      <c r="P2" s="323"/>
      <c r="Q2" s="323"/>
      <c r="R2" s="323"/>
      <c r="S2" s="323"/>
      <c r="T2" s="323"/>
      <c r="U2" s="323"/>
      <c r="V2" s="323"/>
      <c r="AT2" s="17" t="s">
        <v>90</v>
      </c>
    </row>
    <row r="3" spans="2:46" ht="6.75" customHeight="1">
      <c r="B3" s="18"/>
      <c r="C3" s="19"/>
      <c r="D3" s="19"/>
      <c r="E3" s="19"/>
      <c r="F3" s="19"/>
      <c r="G3" s="19"/>
      <c r="H3" s="19"/>
      <c r="I3" s="93"/>
      <c r="J3" s="19"/>
      <c r="K3" s="20"/>
      <c r="AT3" s="17" t="s">
        <v>81</v>
      </c>
    </row>
    <row r="4" spans="2:46" ht="36.75" customHeight="1">
      <c r="B4" s="21"/>
      <c r="C4" s="22"/>
      <c r="D4" s="23" t="s">
        <v>92</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60" t="str">
        <f>'Rekapitulace stavby'!K6</f>
        <v>III-21036 Statické zajištění silnice Oloví-Boučí</v>
      </c>
      <c r="F7" s="352"/>
      <c r="G7" s="352"/>
      <c r="H7" s="352"/>
      <c r="I7" s="94"/>
      <c r="J7" s="22"/>
      <c r="K7" s="24"/>
    </row>
    <row r="8" spans="2:11" s="1" customFormat="1" ht="15">
      <c r="B8" s="34"/>
      <c r="C8" s="35"/>
      <c r="D8" s="30" t="s">
        <v>93</v>
      </c>
      <c r="E8" s="35"/>
      <c r="F8" s="35"/>
      <c r="G8" s="35"/>
      <c r="H8" s="35"/>
      <c r="I8" s="95"/>
      <c r="J8" s="35"/>
      <c r="K8" s="38"/>
    </row>
    <row r="9" spans="2:11" s="1" customFormat="1" ht="36.75" customHeight="1">
      <c r="B9" s="34"/>
      <c r="C9" s="35"/>
      <c r="D9" s="35"/>
      <c r="E9" s="361" t="s">
        <v>1305</v>
      </c>
      <c r="F9" s="345"/>
      <c r="G9" s="345"/>
      <c r="H9" s="3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26.2.2016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30</v>
      </c>
      <c r="J20" s="28" t="s">
        <v>20</v>
      </c>
      <c r="K20" s="38"/>
    </row>
    <row r="21" spans="2:11" s="1" customFormat="1" ht="18" customHeight="1">
      <c r="B21" s="34"/>
      <c r="C21" s="35"/>
      <c r="D21" s="35"/>
      <c r="E21" s="28" t="s">
        <v>36</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355" t="s">
        <v>20</v>
      </c>
      <c r="F24" s="362"/>
      <c r="G24" s="362"/>
      <c r="H24" s="362"/>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ROUND(J78,2)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ROUND(SUM(BE78:BE161),2)</f>
        <v>0</v>
      </c>
      <c r="G30" s="35"/>
      <c r="H30" s="35"/>
      <c r="I30" s="108">
        <v>0.21</v>
      </c>
      <c r="J30" s="107">
        <f>ROUND(ROUND((SUM(BE78:BE161)),2)*I30,2)</f>
        <v>0</v>
      </c>
      <c r="K30" s="38"/>
    </row>
    <row r="31" spans="2:11" s="1" customFormat="1" ht="14.25" customHeight="1">
      <c r="B31" s="34"/>
      <c r="C31" s="35"/>
      <c r="D31" s="35"/>
      <c r="E31" s="42" t="s">
        <v>45</v>
      </c>
      <c r="F31" s="107">
        <f>ROUND(SUM(BF78:BF161),2)</f>
        <v>0</v>
      </c>
      <c r="G31" s="35"/>
      <c r="H31" s="35"/>
      <c r="I31" s="108">
        <v>0.15</v>
      </c>
      <c r="J31" s="107">
        <f>ROUND(ROUND((SUM(BF78:BF161)),2)*I31,2)</f>
        <v>0</v>
      </c>
      <c r="K31" s="38"/>
    </row>
    <row r="32" spans="2:11" s="1" customFormat="1" ht="14.25" customHeight="1" hidden="1">
      <c r="B32" s="34"/>
      <c r="C32" s="35"/>
      <c r="D32" s="35"/>
      <c r="E32" s="42" t="s">
        <v>46</v>
      </c>
      <c r="F32" s="107">
        <f>ROUND(SUM(BG78:BG161),2)</f>
        <v>0</v>
      </c>
      <c r="G32" s="35"/>
      <c r="H32" s="35"/>
      <c r="I32" s="108">
        <v>0.21</v>
      </c>
      <c r="J32" s="107">
        <v>0</v>
      </c>
      <c r="K32" s="38"/>
    </row>
    <row r="33" spans="2:11" s="1" customFormat="1" ht="14.25" customHeight="1" hidden="1">
      <c r="B33" s="34"/>
      <c r="C33" s="35"/>
      <c r="D33" s="35"/>
      <c r="E33" s="42" t="s">
        <v>47</v>
      </c>
      <c r="F33" s="107">
        <f>ROUND(SUM(BH78:BH161),2)</f>
        <v>0</v>
      </c>
      <c r="G33" s="35"/>
      <c r="H33" s="35"/>
      <c r="I33" s="108">
        <v>0.15</v>
      </c>
      <c r="J33" s="107">
        <v>0</v>
      </c>
      <c r="K33" s="38"/>
    </row>
    <row r="34" spans="2:11" s="1" customFormat="1" ht="14.25" customHeight="1" hidden="1">
      <c r="B34" s="34"/>
      <c r="C34" s="35"/>
      <c r="D34" s="35"/>
      <c r="E34" s="42" t="s">
        <v>48</v>
      </c>
      <c r="F34" s="107">
        <f>ROUND(SUM(BI78:BI161),2)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95</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60" t="str">
        <f>E7</f>
        <v>III-21036 Statické zajištění silnice Oloví-Boučí</v>
      </c>
      <c r="F45" s="345"/>
      <c r="G45" s="345"/>
      <c r="H45" s="345"/>
      <c r="I45" s="95"/>
      <c r="J45" s="35"/>
      <c r="K45" s="38"/>
    </row>
    <row r="46" spans="2:11" s="1" customFormat="1" ht="14.25" customHeight="1">
      <c r="B46" s="34"/>
      <c r="C46" s="30" t="s">
        <v>93</v>
      </c>
      <c r="D46" s="35"/>
      <c r="E46" s="35"/>
      <c r="F46" s="35"/>
      <c r="G46" s="35"/>
      <c r="H46" s="35"/>
      <c r="I46" s="95"/>
      <c r="J46" s="35"/>
      <c r="K46" s="38"/>
    </row>
    <row r="47" spans="2:11" s="1" customFormat="1" ht="23.25" customHeight="1">
      <c r="B47" s="34"/>
      <c r="C47" s="35"/>
      <c r="D47" s="35"/>
      <c r="E47" s="361" t="str">
        <f>E9</f>
        <v>BO2016-90 - SO901 - DIO</v>
      </c>
      <c r="F47" s="345"/>
      <c r="G47" s="345"/>
      <c r="H47" s="3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Oloví</v>
      </c>
      <c r="G49" s="35"/>
      <c r="H49" s="35"/>
      <c r="I49" s="96" t="s">
        <v>25</v>
      </c>
      <c r="J49" s="97" t="str">
        <f>IF(J12="","",J12)</f>
        <v>26.2.2016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KSÚS Karlovarského kraje</v>
      </c>
      <c r="G51" s="35"/>
      <c r="H51" s="35"/>
      <c r="I51" s="96" t="s">
        <v>35</v>
      </c>
      <c r="J51" s="28" t="str">
        <f>E21</f>
        <v>AZ Consult spol s 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96</v>
      </c>
      <c r="D54" s="109"/>
      <c r="E54" s="109"/>
      <c r="F54" s="109"/>
      <c r="G54" s="109"/>
      <c r="H54" s="109"/>
      <c r="I54" s="120"/>
      <c r="J54" s="121" t="s">
        <v>97</v>
      </c>
      <c r="K54" s="122"/>
    </row>
    <row r="55" spans="2:11" s="1" customFormat="1" ht="9.75" customHeight="1">
      <c r="B55" s="34"/>
      <c r="C55" s="35"/>
      <c r="D55" s="35"/>
      <c r="E55" s="35"/>
      <c r="F55" s="35"/>
      <c r="G55" s="35"/>
      <c r="H55" s="35"/>
      <c r="I55" s="95"/>
      <c r="J55" s="35"/>
      <c r="K55" s="38"/>
    </row>
    <row r="56" spans="2:47" s="1" customFormat="1" ht="29.25" customHeight="1">
      <c r="B56" s="34"/>
      <c r="C56" s="123" t="s">
        <v>98</v>
      </c>
      <c r="D56" s="35"/>
      <c r="E56" s="35"/>
      <c r="F56" s="35"/>
      <c r="G56" s="35"/>
      <c r="H56" s="35"/>
      <c r="I56" s="95"/>
      <c r="J56" s="105">
        <f>J78</f>
        <v>0</v>
      </c>
      <c r="K56" s="38"/>
      <c r="AU56" s="17" t="s">
        <v>99</v>
      </c>
    </row>
    <row r="57" spans="2:11" s="7" customFormat="1" ht="24.75" customHeight="1">
      <c r="B57" s="124"/>
      <c r="C57" s="125"/>
      <c r="D57" s="126" t="s">
        <v>191</v>
      </c>
      <c r="E57" s="127"/>
      <c r="F57" s="127"/>
      <c r="G57" s="127"/>
      <c r="H57" s="127"/>
      <c r="I57" s="128"/>
      <c r="J57" s="129">
        <f>J79</f>
        <v>0</v>
      </c>
      <c r="K57" s="130"/>
    </row>
    <row r="58" spans="2:11" s="8" customFormat="1" ht="19.5" customHeight="1">
      <c r="B58" s="131"/>
      <c r="C58" s="132"/>
      <c r="D58" s="133" t="s">
        <v>198</v>
      </c>
      <c r="E58" s="134"/>
      <c r="F58" s="134"/>
      <c r="G58" s="134"/>
      <c r="H58" s="134"/>
      <c r="I58" s="135"/>
      <c r="J58" s="136">
        <f>J80</f>
        <v>0</v>
      </c>
      <c r="K58" s="137"/>
    </row>
    <row r="59" spans="2:11" s="1" customFormat="1" ht="21.75" customHeight="1">
      <c r="B59" s="34"/>
      <c r="C59" s="35"/>
      <c r="D59" s="35"/>
      <c r="E59" s="35"/>
      <c r="F59" s="35"/>
      <c r="G59" s="35"/>
      <c r="H59" s="35"/>
      <c r="I59" s="95"/>
      <c r="J59" s="35"/>
      <c r="K59" s="38"/>
    </row>
    <row r="60" spans="2:11" s="1" customFormat="1" ht="6.75" customHeight="1">
      <c r="B60" s="49"/>
      <c r="C60" s="50"/>
      <c r="D60" s="50"/>
      <c r="E60" s="50"/>
      <c r="F60" s="50"/>
      <c r="G60" s="50"/>
      <c r="H60" s="50"/>
      <c r="I60" s="116"/>
      <c r="J60" s="50"/>
      <c r="K60" s="51"/>
    </row>
    <row r="64" spans="2:12" s="1" customFormat="1" ht="6.75" customHeight="1">
      <c r="B64" s="52"/>
      <c r="C64" s="53"/>
      <c r="D64" s="53"/>
      <c r="E64" s="53"/>
      <c r="F64" s="53"/>
      <c r="G64" s="53"/>
      <c r="H64" s="53"/>
      <c r="I64" s="117"/>
      <c r="J64" s="53"/>
      <c r="K64" s="53"/>
      <c r="L64" s="34"/>
    </row>
    <row r="65" spans="2:12" s="1" customFormat="1" ht="36.75" customHeight="1">
      <c r="B65" s="34"/>
      <c r="C65" s="54" t="s">
        <v>105</v>
      </c>
      <c r="I65" s="138"/>
      <c r="L65" s="34"/>
    </row>
    <row r="66" spans="2:12" s="1" customFormat="1" ht="6.75" customHeight="1">
      <c r="B66" s="34"/>
      <c r="I66" s="138"/>
      <c r="L66" s="34"/>
    </row>
    <row r="67" spans="2:12" s="1" customFormat="1" ht="14.25" customHeight="1">
      <c r="B67" s="34"/>
      <c r="C67" s="56" t="s">
        <v>16</v>
      </c>
      <c r="I67" s="138"/>
      <c r="L67" s="34"/>
    </row>
    <row r="68" spans="2:12" s="1" customFormat="1" ht="22.5" customHeight="1">
      <c r="B68" s="34"/>
      <c r="E68" s="363" t="str">
        <f>E7</f>
        <v>III-21036 Statické zajištění silnice Oloví-Boučí</v>
      </c>
      <c r="F68" s="340"/>
      <c r="G68" s="340"/>
      <c r="H68" s="340"/>
      <c r="I68" s="138"/>
      <c r="L68" s="34"/>
    </row>
    <row r="69" spans="2:12" s="1" customFormat="1" ht="14.25" customHeight="1">
      <c r="B69" s="34"/>
      <c r="C69" s="56" t="s">
        <v>93</v>
      </c>
      <c r="I69" s="138"/>
      <c r="L69" s="34"/>
    </row>
    <row r="70" spans="2:12" s="1" customFormat="1" ht="23.25" customHeight="1">
      <c r="B70" s="34"/>
      <c r="E70" s="337" t="str">
        <f>E9</f>
        <v>BO2016-90 - SO901 - DIO</v>
      </c>
      <c r="F70" s="340"/>
      <c r="G70" s="340"/>
      <c r="H70" s="340"/>
      <c r="I70" s="138"/>
      <c r="L70" s="34"/>
    </row>
    <row r="71" spans="2:12" s="1" customFormat="1" ht="6.75" customHeight="1">
      <c r="B71" s="34"/>
      <c r="I71" s="138"/>
      <c r="L71" s="34"/>
    </row>
    <row r="72" spans="2:12" s="1" customFormat="1" ht="18" customHeight="1">
      <c r="B72" s="34"/>
      <c r="C72" s="56" t="s">
        <v>23</v>
      </c>
      <c r="F72" s="139" t="str">
        <f>F12</f>
        <v>Oloví</v>
      </c>
      <c r="I72" s="140" t="s">
        <v>25</v>
      </c>
      <c r="J72" s="60" t="str">
        <f>IF(J12="","",J12)</f>
        <v>26.2.2016</v>
      </c>
      <c r="L72" s="34"/>
    </row>
    <row r="73" spans="2:12" s="1" customFormat="1" ht="6.75" customHeight="1">
      <c r="B73" s="34"/>
      <c r="I73" s="138"/>
      <c r="L73" s="34"/>
    </row>
    <row r="74" spans="2:12" s="1" customFormat="1" ht="15">
      <c r="B74" s="34"/>
      <c r="C74" s="56" t="s">
        <v>29</v>
      </c>
      <c r="F74" s="139" t="str">
        <f>E15</f>
        <v>KSÚS Karlovarského kraje</v>
      </c>
      <c r="I74" s="140" t="s">
        <v>35</v>
      </c>
      <c r="J74" s="139" t="str">
        <f>E21</f>
        <v>AZ Consult spol s r.o.</v>
      </c>
      <c r="L74" s="34"/>
    </row>
    <row r="75" spans="2:12" s="1" customFormat="1" ht="14.25" customHeight="1">
      <c r="B75" s="34"/>
      <c r="C75" s="56" t="s">
        <v>33</v>
      </c>
      <c r="F75" s="139">
        <f>IF(E18="","",E18)</f>
      </c>
      <c r="I75" s="138"/>
      <c r="L75" s="34"/>
    </row>
    <row r="76" spans="2:12" s="1" customFormat="1" ht="9.75" customHeight="1">
      <c r="B76" s="34"/>
      <c r="I76" s="138"/>
      <c r="L76" s="34"/>
    </row>
    <row r="77" spans="2:20" s="9" customFormat="1" ht="29.25" customHeight="1">
      <c r="B77" s="141"/>
      <c r="C77" s="142" t="s">
        <v>106</v>
      </c>
      <c r="D77" s="143" t="s">
        <v>58</v>
      </c>
      <c r="E77" s="143" t="s">
        <v>54</v>
      </c>
      <c r="F77" s="143" t="s">
        <v>107</v>
      </c>
      <c r="G77" s="143" t="s">
        <v>108</v>
      </c>
      <c r="H77" s="143" t="s">
        <v>109</v>
      </c>
      <c r="I77" s="144" t="s">
        <v>110</v>
      </c>
      <c r="J77" s="143" t="s">
        <v>97</v>
      </c>
      <c r="K77" s="145" t="s">
        <v>111</v>
      </c>
      <c r="L77" s="141"/>
      <c r="M77" s="67" t="s">
        <v>112</v>
      </c>
      <c r="N77" s="68" t="s">
        <v>43</v>
      </c>
      <c r="O77" s="68" t="s">
        <v>113</v>
      </c>
      <c r="P77" s="68" t="s">
        <v>114</v>
      </c>
      <c r="Q77" s="68" t="s">
        <v>115</v>
      </c>
      <c r="R77" s="68" t="s">
        <v>116</v>
      </c>
      <c r="S77" s="68" t="s">
        <v>117</v>
      </c>
      <c r="T77" s="69" t="s">
        <v>118</v>
      </c>
    </row>
    <row r="78" spans="2:63" s="1" customFormat="1" ht="29.25" customHeight="1">
      <c r="B78" s="34"/>
      <c r="C78" s="71" t="s">
        <v>98</v>
      </c>
      <c r="I78" s="138"/>
      <c r="J78" s="146">
        <f>BK78</f>
        <v>0</v>
      </c>
      <c r="L78" s="34"/>
      <c r="M78" s="70"/>
      <c r="N78" s="61"/>
      <c r="O78" s="61"/>
      <c r="P78" s="147">
        <f>P79</f>
        <v>0</v>
      </c>
      <c r="Q78" s="61"/>
      <c r="R78" s="147">
        <f>R79</f>
        <v>0</v>
      </c>
      <c r="S78" s="61"/>
      <c r="T78" s="148">
        <f>T79</f>
        <v>0</v>
      </c>
      <c r="AT78" s="17" t="s">
        <v>72</v>
      </c>
      <c r="AU78" s="17" t="s">
        <v>99</v>
      </c>
      <c r="BK78" s="149">
        <f>BK79</f>
        <v>0</v>
      </c>
    </row>
    <row r="79" spans="2:63" s="10" customFormat="1" ht="36.75" customHeight="1">
      <c r="B79" s="150"/>
      <c r="D79" s="151" t="s">
        <v>72</v>
      </c>
      <c r="E79" s="152" t="s">
        <v>203</v>
      </c>
      <c r="F79" s="152" t="s">
        <v>204</v>
      </c>
      <c r="I79" s="153"/>
      <c r="J79" s="154">
        <f>BK79</f>
        <v>0</v>
      </c>
      <c r="L79" s="150"/>
      <c r="M79" s="155"/>
      <c r="N79" s="156"/>
      <c r="O79" s="156"/>
      <c r="P79" s="157">
        <f>P80</f>
        <v>0</v>
      </c>
      <c r="Q79" s="156"/>
      <c r="R79" s="157">
        <f>R80</f>
        <v>0</v>
      </c>
      <c r="S79" s="156"/>
      <c r="T79" s="158">
        <f>T80</f>
        <v>0</v>
      </c>
      <c r="AR79" s="151" t="s">
        <v>22</v>
      </c>
      <c r="AT79" s="159" t="s">
        <v>72</v>
      </c>
      <c r="AU79" s="159" t="s">
        <v>73</v>
      </c>
      <c r="AY79" s="151" t="s">
        <v>122</v>
      </c>
      <c r="BK79" s="160">
        <f>BK80</f>
        <v>0</v>
      </c>
    </row>
    <row r="80" spans="2:63" s="10" customFormat="1" ht="19.5" customHeight="1">
      <c r="B80" s="150"/>
      <c r="D80" s="161" t="s">
        <v>72</v>
      </c>
      <c r="E80" s="162" t="s">
        <v>183</v>
      </c>
      <c r="F80" s="162" t="s">
        <v>865</v>
      </c>
      <c r="I80" s="153"/>
      <c r="J80" s="163">
        <f>BK80</f>
        <v>0</v>
      </c>
      <c r="L80" s="150"/>
      <c r="M80" s="155"/>
      <c r="N80" s="156"/>
      <c r="O80" s="156"/>
      <c r="P80" s="157">
        <f>SUM(P81:P161)</f>
        <v>0</v>
      </c>
      <c r="Q80" s="156"/>
      <c r="R80" s="157">
        <f>SUM(R81:R161)</f>
        <v>0</v>
      </c>
      <c r="S80" s="156"/>
      <c r="T80" s="158">
        <f>SUM(T81:T161)</f>
        <v>0</v>
      </c>
      <c r="AR80" s="151" t="s">
        <v>22</v>
      </c>
      <c r="AT80" s="159" t="s">
        <v>72</v>
      </c>
      <c r="AU80" s="159" t="s">
        <v>22</v>
      </c>
      <c r="AY80" s="151" t="s">
        <v>122</v>
      </c>
      <c r="BK80" s="160">
        <f>SUM(BK81:BK161)</f>
        <v>0</v>
      </c>
    </row>
    <row r="81" spans="2:65" s="1" customFormat="1" ht="22.5" customHeight="1">
      <c r="B81" s="164"/>
      <c r="C81" s="165" t="s">
        <v>22</v>
      </c>
      <c r="D81" s="165" t="s">
        <v>125</v>
      </c>
      <c r="E81" s="166" t="s">
        <v>1306</v>
      </c>
      <c r="F81" s="167" t="s">
        <v>1307</v>
      </c>
      <c r="G81" s="168" t="s">
        <v>352</v>
      </c>
      <c r="H81" s="169">
        <v>16</v>
      </c>
      <c r="I81" s="170"/>
      <c r="J81" s="171">
        <f>ROUND(I81*H81,2)</f>
        <v>0</v>
      </c>
      <c r="K81" s="167" t="s">
        <v>20</v>
      </c>
      <c r="L81" s="34"/>
      <c r="M81" s="172" t="s">
        <v>20</v>
      </c>
      <c r="N81" s="173" t="s">
        <v>44</v>
      </c>
      <c r="O81" s="35"/>
      <c r="P81" s="174">
        <f>O81*H81</f>
        <v>0</v>
      </c>
      <c r="Q81" s="174">
        <v>0</v>
      </c>
      <c r="R81" s="174">
        <f>Q81*H81</f>
        <v>0</v>
      </c>
      <c r="S81" s="174">
        <v>0</v>
      </c>
      <c r="T81" s="175">
        <f>S81*H81</f>
        <v>0</v>
      </c>
      <c r="AR81" s="17" t="s">
        <v>144</v>
      </c>
      <c r="AT81" s="17" t="s">
        <v>125</v>
      </c>
      <c r="AU81" s="17" t="s">
        <v>81</v>
      </c>
      <c r="AY81" s="17" t="s">
        <v>122</v>
      </c>
      <c r="BE81" s="176">
        <f>IF(N81="základní",J81,0)</f>
        <v>0</v>
      </c>
      <c r="BF81" s="176">
        <f>IF(N81="snížená",J81,0)</f>
        <v>0</v>
      </c>
      <c r="BG81" s="176">
        <f>IF(N81="zákl. přenesená",J81,0)</f>
        <v>0</v>
      </c>
      <c r="BH81" s="176">
        <f>IF(N81="sníž. přenesená",J81,0)</f>
        <v>0</v>
      </c>
      <c r="BI81" s="176">
        <f>IF(N81="nulová",J81,0)</f>
        <v>0</v>
      </c>
      <c r="BJ81" s="17" t="s">
        <v>22</v>
      </c>
      <c r="BK81" s="176">
        <f>ROUND(I81*H81,2)</f>
        <v>0</v>
      </c>
      <c r="BL81" s="17" t="s">
        <v>144</v>
      </c>
      <c r="BM81" s="17" t="s">
        <v>1308</v>
      </c>
    </row>
    <row r="82" spans="2:51" s="12" customFormat="1" ht="13.5">
      <c r="B82" s="187"/>
      <c r="D82" s="188" t="s">
        <v>132</v>
      </c>
      <c r="E82" s="189" t="s">
        <v>20</v>
      </c>
      <c r="F82" s="190" t="s">
        <v>1309</v>
      </c>
      <c r="H82" s="191">
        <v>16</v>
      </c>
      <c r="I82" s="192"/>
      <c r="L82" s="187"/>
      <c r="M82" s="193"/>
      <c r="N82" s="194"/>
      <c r="O82" s="194"/>
      <c r="P82" s="194"/>
      <c r="Q82" s="194"/>
      <c r="R82" s="194"/>
      <c r="S82" s="194"/>
      <c r="T82" s="195"/>
      <c r="AT82" s="196" t="s">
        <v>132</v>
      </c>
      <c r="AU82" s="196" t="s">
        <v>81</v>
      </c>
      <c r="AV82" s="12" t="s">
        <v>81</v>
      </c>
      <c r="AW82" s="12" t="s">
        <v>37</v>
      </c>
      <c r="AX82" s="12" t="s">
        <v>22</v>
      </c>
      <c r="AY82" s="196" t="s">
        <v>122</v>
      </c>
    </row>
    <row r="83" spans="2:65" s="1" customFormat="1" ht="22.5" customHeight="1">
      <c r="B83" s="164"/>
      <c r="C83" s="165" t="s">
        <v>81</v>
      </c>
      <c r="D83" s="165" t="s">
        <v>125</v>
      </c>
      <c r="E83" s="166" t="s">
        <v>1310</v>
      </c>
      <c r="F83" s="167" t="s">
        <v>1311</v>
      </c>
      <c r="G83" s="168" t="s">
        <v>352</v>
      </c>
      <c r="H83" s="169">
        <v>480</v>
      </c>
      <c r="I83" s="170"/>
      <c r="J83" s="171">
        <f>ROUND(I83*H83,2)</f>
        <v>0</v>
      </c>
      <c r="K83" s="167" t="s">
        <v>20</v>
      </c>
      <c r="L83" s="34"/>
      <c r="M83" s="172" t="s">
        <v>20</v>
      </c>
      <c r="N83" s="173" t="s">
        <v>44</v>
      </c>
      <c r="O83" s="35"/>
      <c r="P83" s="174">
        <f>O83*H83</f>
        <v>0</v>
      </c>
      <c r="Q83" s="174">
        <v>0</v>
      </c>
      <c r="R83" s="174">
        <f>Q83*H83</f>
        <v>0</v>
      </c>
      <c r="S83" s="174">
        <v>0</v>
      </c>
      <c r="T83" s="175">
        <f>S83*H83</f>
        <v>0</v>
      </c>
      <c r="AR83" s="17" t="s">
        <v>144</v>
      </c>
      <c r="AT83" s="17" t="s">
        <v>125</v>
      </c>
      <c r="AU83" s="17" t="s">
        <v>81</v>
      </c>
      <c r="AY83" s="17" t="s">
        <v>122</v>
      </c>
      <c r="BE83" s="176">
        <f>IF(N83="základní",J83,0)</f>
        <v>0</v>
      </c>
      <c r="BF83" s="176">
        <f>IF(N83="snížená",J83,0)</f>
        <v>0</v>
      </c>
      <c r="BG83" s="176">
        <f>IF(N83="zákl. přenesená",J83,0)</f>
        <v>0</v>
      </c>
      <c r="BH83" s="176">
        <f>IF(N83="sníž. přenesená",J83,0)</f>
        <v>0</v>
      </c>
      <c r="BI83" s="176">
        <f>IF(N83="nulová",J83,0)</f>
        <v>0</v>
      </c>
      <c r="BJ83" s="17" t="s">
        <v>22</v>
      </c>
      <c r="BK83" s="176">
        <f>ROUND(I83*H83,2)</f>
        <v>0</v>
      </c>
      <c r="BL83" s="17" t="s">
        <v>144</v>
      </c>
      <c r="BM83" s="17" t="s">
        <v>1312</v>
      </c>
    </row>
    <row r="84" spans="2:51" s="12" customFormat="1" ht="13.5">
      <c r="B84" s="187"/>
      <c r="D84" s="188" t="s">
        <v>132</v>
      </c>
      <c r="E84" s="189" t="s">
        <v>20</v>
      </c>
      <c r="F84" s="190" t="s">
        <v>1313</v>
      </c>
      <c r="H84" s="191">
        <v>480</v>
      </c>
      <c r="I84" s="192"/>
      <c r="L84" s="187"/>
      <c r="M84" s="193"/>
      <c r="N84" s="194"/>
      <c r="O84" s="194"/>
      <c r="P84" s="194"/>
      <c r="Q84" s="194"/>
      <c r="R84" s="194"/>
      <c r="S84" s="194"/>
      <c r="T84" s="195"/>
      <c r="AT84" s="196" t="s">
        <v>132</v>
      </c>
      <c r="AU84" s="196" t="s">
        <v>81</v>
      </c>
      <c r="AV84" s="12" t="s">
        <v>81</v>
      </c>
      <c r="AW84" s="12" t="s">
        <v>37</v>
      </c>
      <c r="AX84" s="12" t="s">
        <v>22</v>
      </c>
      <c r="AY84" s="196" t="s">
        <v>122</v>
      </c>
    </row>
    <row r="85" spans="2:65" s="1" customFormat="1" ht="22.5" customHeight="1">
      <c r="B85" s="164"/>
      <c r="C85" s="165" t="s">
        <v>138</v>
      </c>
      <c r="D85" s="165" t="s">
        <v>125</v>
      </c>
      <c r="E85" s="166" t="s">
        <v>1314</v>
      </c>
      <c r="F85" s="167" t="s">
        <v>1315</v>
      </c>
      <c r="G85" s="168" t="s">
        <v>217</v>
      </c>
      <c r="H85" s="169">
        <v>30</v>
      </c>
      <c r="I85" s="170"/>
      <c r="J85" s="171">
        <f>ROUND(I85*H85,2)</f>
        <v>0</v>
      </c>
      <c r="K85" s="167" t="s">
        <v>209</v>
      </c>
      <c r="L85" s="34"/>
      <c r="M85" s="172" t="s">
        <v>20</v>
      </c>
      <c r="N85" s="173" t="s">
        <v>44</v>
      </c>
      <c r="O85" s="35"/>
      <c r="P85" s="174">
        <f>O85*H85</f>
        <v>0</v>
      </c>
      <c r="Q85" s="174">
        <v>0</v>
      </c>
      <c r="R85" s="174">
        <f>Q85*H85</f>
        <v>0</v>
      </c>
      <c r="S85" s="174">
        <v>0</v>
      </c>
      <c r="T85" s="175">
        <f>S85*H85</f>
        <v>0</v>
      </c>
      <c r="AR85" s="17" t="s">
        <v>144</v>
      </c>
      <c r="AT85" s="17" t="s">
        <v>125</v>
      </c>
      <c r="AU85" s="17" t="s">
        <v>81</v>
      </c>
      <c r="AY85" s="17" t="s">
        <v>122</v>
      </c>
      <c r="BE85" s="176">
        <f>IF(N85="základní",J85,0)</f>
        <v>0</v>
      </c>
      <c r="BF85" s="176">
        <f>IF(N85="snížená",J85,0)</f>
        <v>0</v>
      </c>
      <c r="BG85" s="176">
        <f>IF(N85="zákl. přenesená",J85,0)</f>
        <v>0</v>
      </c>
      <c r="BH85" s="176">
        <f>IF(N85="sníž. přenesená",J85,0)</f>
        <v>0</v>
      </c>
      <c r="BI85" s="176">
        <f>IF(N85="nulová",J85,0)</f>
        <v>0</v>
      </c>
      <c r="BJ85" s="17" t="s">
        <v>22</v>
      </c>
      <c r="BK85" s="176">
        <f>ROUND(I85*H85,2)</f>
        <v>0</v>
      </c>
      <c r="BL85" s="17" t="s">
        <v>144</v>
      </c>
      <c r="BM85" s="17" t="s">
        <v>1316</v>
      </c>
    </row>
    <row r="86" spans="2:47" s="1" customFormat="1" ht="27">
      <c r="B86" s="34"/>
      <c r="D86" s="177" t="s">
        <v>131</v>
      </c>
      <c r="F86" s="178" t="s">
        <v>1317</v>
      </c>
      <c r="I86" s="138"/>
      <c r="L86" s="34"/>
      <c r="M86" s="63"/>
      <c r="N86" s="35"/>
      <c r="O86" s="35"/>
      <c r="P86" s="35"/>
      <c r="Q86" s="35"/>
      <c r="R86" s="35"/>
      <c r="S86" s="35"/>
      <c r="T86" s="64"/>
      <c r="AT86" s="17" t="s">
        <v>131</v>
      </c>
      <c r="AU86" s="17" t="s">
        <v>81</v>
      </c>
    </row>
    <row r="87" spans="2:47" s="1" customFormat="1" ht="27">
      <c r="B87" s="34"/>
      <c r="D87" s="177" t="s">
        <v>212</v>
      </c>
      <c r="F87" s="203" t="s">
        <v>1318</v>
      </c>
      <c r="I87" s="138"/>
      <c r="L87" s="34"/>
      <c r="M87" s="63"/>
      <c r="N87" s="35"/>
      <c r="O87" s="35"/>
      <c r="P87" s="35"/>
      <c r="Q87" s="35"/>
      <c r="R87" s="35"/>
      <c r="S87" s="35"/>
      <c r="T87" s="64"/>
      <c r="AT87" s="17" t="s">
        <v>212</v>
      </c>
      <c r="AU87" s="17" t="s">
        <v>81</v>
      </c>
    </row>
    <row r="88" spans="2:51" s="12" customFormat="1" ht="13.5">
      <c r="B88" s="187"/>
      <c r="D88" s="188" t="s">
        <v>132</v>
      </c>
      <c r="E88" s="189" t="s">
        <v>20</v>
      </c>
      <c r="F88" s="190" t="s">
        <v>391</v>
      </c>
      <c r="H88" s="191">
        <v>30</v>
      </c>
      <c r="I88" s="192"/>
      <c r="L88" s="187"/>
      <c r="M88" s="193"/>
      <c r="N88" s="194"/>
      <c r="O88" s="194"/>
      <c r="P88" s="194"/>
      <c r="Q88" s="194"/>
      <c r="R88" s="194"/>
      <c r="S88" s="194"/>
      <c r="T88" s="195"/>
      <c r="AT88" s="196" t="s">
        <v>132</v>
      </c>
      <c r="AU88" s="196" t="s">
        <v>81</v>
      </c>
      <c r="AV88" s="12" t="s">
        <v>81</v>
      </c>
      <c r="AW88" s="12" t="s">
        <v>37</v>
      </c>
      <c r="AX88" s="12" t="s">
        <v>22</v>
      </c>
      <c r="AY88" s="196" t="s">
        <v>122</v>
      </c>
    </row>
    <row r="89" spans="2:65" s="1" customFormat="1" ht="22.5" customHeight="1">
      <c r="B89" s="164"/>
      <c r="C89" s="165" t="s">
        <v>144</v>
      </c>
      <c r="D89" s="165" t="s">
        <v>125</v>
      </c>
      <c r="E89" s="166" t="s">
        <v>1314</v>
      </c>
      <c r="F89" s="167" t="s">
        <v>1315</v>
      </c>
      <c r="G89" s="168" t="s">
        <v>217</v>
      </c>
      <c r="H89" s="169">
        <v>10</v>
      </c>
      <c r="I89" s="170"/>
      <c r="J89" s="171">
        <f>ROUND(I89*H89,2)</f>
        <v>0</v>
      </c>
      <c r="K89" s="167" t="s">
        <v>209</v>
      </c>
      <c r="L89" s="34"/>
      <c r="M89" s="172" t="s">
        <v>20</v>
      </c>
      <c r="N89" s="173" t="s">
        <v>44</v>
      </c>
      <c r="O89" s="35"/>
      <c r="P89" s="174">
        <f>O89*H89</f>
        <v>0</v>
      </c>
      <c r="Q89" s="174">
        <v>0</v>
      </c>
      <c r="R89" s="174">
        <f>Q89*H89</f>
        <v>0</v>
      </c>
      <c r="S89" s="174">
        <v>0</v>
      </c>
      <c r="T89" s="175">
        <f>S89*H89</f>
        <v>0</v>
      </c>
      <c r="AR89" s="17" t="s">
        <v>144</v>
      </c>
      <c r="AT89" s="17" t="s">
        <v>125</v>
      </c>
      <c r="AU89" s="17" t="s">
        <v>81</v>
      </c>
      <c r="AY89" s="17" t="s">
        <v>122</v>
      </c>
      <c r="BE89" s="176">
        <f>IF(N89="základní",J89,0)</f>
        <v>0</v>
      </c>
      <c r="BF89" s="176">
        <f>IF(N89="snížená",J89,0)</f>
        <v>0</v>
      </c>
      <c r="BG89" s="176">
        <f>IF(N89="zákl. přenesená",J89,0)</f>
        <v>0</v>
      </c>
      <c r="BH89" s="176">
        <f>IF(N89="sníž. přenesená",J89,0)</f>
        <v>0</v>
      </c>
      <c r="BI89" s="176">
        <f>IF(N89="nulová",J89,0)</f>
        <v>0</v>
      </c>
      <c r="BJ89" s="17" t="s">
        <v>22</v>
      </c>
      <c r="BK89" s="176">
        <f>ROUND(I89*H89,2)</f>
        <v>0</v>
      </c>
      <c r="BL89" s="17" t="s">
        <v>144</v>
      </c>
      <c r="BM89" s="17" t="s">
        <v>1319</v>
      </c>
    </row>
    <row r="90" spans="2:47" s="1" customFormat="1" ht="27">
      <c r="B90" s="34"/>
      <c r="D90" s="177" t="s">
        <v>131</v>
      </c>
      <c r="F90" s="178" t="s">
        <v>1317</v>
      </c>
      <c r="I90" s="138"/>
      <c r="L90" s="34"/>
      <c r="M90" s="63"/>
      <c r="N90" s="35"/>
      <c r="O90" s="35"/>
      <c r="P90" s="35"/>
      <c r="Q90" s="35"/>
      <c r="R90" s="35"/>
      <c r="S90" s="35"/>
      <c r="T90" s="64"/>
      <c r="AT90" s="17" t="s">
        <v>131</v>
      </c>
      <c r="AU90" s="17" t="s">
        <v>81</v>
      </c>
    </row>
    <row r="91" spans="2:47" s="1" customFormat="1" ht="27">
      <c r="B91" s="34"/>
      <c r="D91" s="188" t="s">
        <v>212</v>
      </c>
      <c r="F91" s="204" t="s">
        <v>1318</v>
      </c>
      <c r="I91" s="138"/>
      <c r="L91" s="34"/>
      <c r="M91" s="63"/>
      <c r="N91" s="35"/>
      <c r="O91" s="35"/>
      <c r="P91" s="35"/>
      <c r="Q91" s="35"/>
      <c r="R91" s="35"/>
      <c r="S91" s="35"/>
      <c r="T91" s="64"/>
      <c r="AT91" s="17" t="s">
        <v>212</v>
      </c>
      <c r="AU91" s="17" t="s">
        <v>81</v>
      </c>
    </row>
    <row r="92" spans="2:65" s="1" customFormat="1" ht="22.5" customHeight="1">
      <c r="B92" s="164"/>
      <c r="C92" s="165" t="s">
        <v>121</v>
      </c>
      <c r="D92" s="165" t="s">
        <v>125</v>
      </c>
      <c r="E92" s="166" t="s">
        <v>1320</v>
      </c>
      <c r="F92" s="167" t="s">
        <v>1321</v>
      </c>
      <c r="G92" s="168" t="s">
        <v>217</v>
      </c>
      <c r="H92" s="169">
        <v>10</v>
      </c>
      <c r="I92" s="170"/>
      <c r="J92" s="171">
        <f>ROUND(I92*H92,2)</f>
        <v>0</v>
      </c>
      <c r="K92" s="167" t="s">
        <v>209</v>
      </c>
      <c r="L92" s="34"/>
      <c r="M92" s="172" t="s">
        <v>20</v>
      </c>
      <c r="N92" s="173" t="s">
        <v>44</v>
      </c>
      <c r="O92" s="35"/>
      <c r="P92" s="174">
        <f>O92*H92</f>
        <v>0</v>
      </c>
      <c r="Q92" s="174">
        <v>0</v>
      </c>
      <c r="R92" s="174">
        <f>Q92*H92</f>
        <v>0</v>
      </c>
      <c r="S92" s="174">
        <v>0</v>
      </c>
      <c r="T92" s="175">
        <f>S92*H92</f>
        <v>0</v>
      </c>
      <c r="AR92" s="17" t="s">
        <v>144</v>
      </c>
      <c r="AT92" s="17" t="s">
        <v>125</v>
      </c>
      <c r="AU92" s="17" t="s">
        <v>81</v>
      </c>
      <c r="AY92" s="17" t="s">
        <v>122</v>
      </c>
      <c r="BE92" s="176">
        <f>IF(N92="základní",J92,0)</f>
        <v>0</v>
      </c>
      <c r="BF92" s="176">
        <f>IF(N92="snížená",J92,0)</f>
        <v>0</v>
      </c>
      <c r="BG92" s="176">
        <f>IF(N92="zákl. přenesená",J92,0)</f>
        <v>0</v>
      </c>
      <c r="BH92" s="176">
        <f>IF(N92="sníž. přenesená",J92,0)</f>
        <v>0</v>
      </c>
      <c r="BI92" s="176">
        <f>IF(N92="nulová",J92,0)</f>
        <v>0</v>
      </c>
      <c r="BJ92" s="17" t="s">
        <v>22</v>
      </c>
      <c r="BK92" s="176">
        <f>ROUND(I92*H92,2)</f>
        <v>0</v>
      </c>
      <c r="BL92" s="17" t="s">
        <v>144</v>
      </c>
      <c r="BM92" s="17" t="s">
        <v>1322</v>
      </c>
    </row>
    <row r="93" spans="2:47" s="1" customFormat="1" ht="27">
      <c r="B93" s="34"/>
      <c r="D93" s="177" t="s">
        <v>131</v>
      </c>
      <c r="F93" s="178" t="s">
        <v>1323</v>
      </c>
      <c r="I93" s="138"/>
      <c r="L93" s="34"/>
      <c r="M93" s="63"/>
      <c r="N93" s="35"/>
      <c r="O93" s="35"/>
      <c r="P93" s="35"/>
      <c r="Q93" s="35"/>
      <c r="R93" s="35"/>
      <c r="S93" s="35"/>
      <c r="T93" s="64"/>
      <c r="AT93" s="17" t="s">
        <v>131</v>
      </c>
      <c r="AU93" s="17" t="s">
        <v>81</v>
      </c>
    </row>
    <row r="94" spans="2:47" s="1" customFormat="1" ht="27">
      <c r="B94" s="34"/>
      <c r="D94" s="177" t="s">
        <v>212</v>
      </c>
      <c r="F94" s="203" t="s">
        <v>1318</v>
      </c>
      <c r="I94" s="138"/>
      <c r="L94" s="34"/>
      <c r="M94" s="63"/>
      <c r="N94" s="35"/>
      <c r="O94" s="35"/>
      <c r="P94" s="35"/>
      <c r="Q94" s="35"/>
      <c r="R94" s="35"/>
      <c r="S94" s="35"/>
      <c r="T94" s="64"/>
      <c r="AT94" s="17" t="s">
        <v>212</v>
      </c>
      <c r="AU94" s="17" t="s">
        <v>81</v>
      </c>
    </row>
    <row r="95" spans="2:51" s="12" customFormat="1" ht="13.5">
      <c r="B95" s="187"/>
      <c r="D95" s="188" t="s">
        <v>132</v>
      </c>
      <c r="E95" s="189" t="s">
        <v>20</v>
      </c>
      <c r="F95" s="190" t="s">
        <v>1324</v>
      </c>
      <c r="H95" s="191">
        <v>10</v>
      </c>
      <c r="I95" s="192"/>
      <c r="L95" s="187"/>
      <c r="M95" s="193"/>
      <c r="N95" s="194"/>
      <c r="O95" s="194"/>
      <c r="P95" s="194"/>
      <c r="Q95" s="194"/>
      <c r="R95" s="194"/>
      <c r="S95" s="194"/>
      <c r="T95" s="195"/>
      <c r="AT95" s="196" t="s">
        <v>132</v>
      </c>
      <c r="AU95" s="196" t="s">
        <v>81</v>
      </c>
      <c r="AV95" s="12" t="s">
        <v>81</v>
      </c>
      <c r="AW95" s="12" t="s">
        <v>37</v>
      </c>
      <c r="AX95" s="12" t="s">
        <v>22</v>
      </c>
      <c r="AY95" s="196" t="s">
        <v>122</v>
      </c>
    </row>
    <row r="96" spans="2:65" s="1" customFormat="1" ht="22.5" customHeight="1">
      <c r="B96" s="164"/>
      <c r="C96" s="165" t="s">
        <v>156</v>
      </c>
      <c r="D96" s="165" t="s">
        <v>125</v>
      </c>
      <c r="E96" s="166" t="s">
        <v>1325</v>
      </c>
      <c r="F96" s="167" t="s">
        <v>1326</v>
      </c>
      <c r="G96" s="168" t="s">
        <v>217</v>
      </c>
      <c r="H96" s="169">
        <v>19</v>
      </c>
      <c r="I96" s="170"/>
      <c r="J96" s="171">
        <f>ROUND(I96*H96,2)</f>
        <v>0</v>
      </c>
      <c r="K96" s="167" t="s">
        <v>209</v>
      </c>
      <c r="L96" s="34"/>
      <c r="M96" s="172" t="s">
        <v>20</v>
      </c>
      <c r="N96" s="173" t="s">
        <v>44</v>
      </c>
      <c r="O96" s="35"/>
      <c r="P96" s="174">
        <f>O96*H96</f>
        <v>0</v>
      </c>
      <c r="Q96" s="174">
        <v>0</v>
      </c>
      <c r="R96" s="174">
        <f>Q96*H96</f>
        <v>0</v>
      </c>
      <c r="S96" s="174">
        <v>0</v>
      </c>
      <c r="T96" s="175">
        <f>S96*H96</f>
        <v>0</v>
      </c>
      <c r="AR96" s="17" t="s">
        <v>144</v>
      </c>
      <c r="AT96" s="17" t="s">
        <v>125</v>
      </c>
      <c r="AU96" s="17" t="s">
        <v>81</v>
      </c>
      <c r="AY96" s="17" t="s">
        <v>122</v>
      </c>
      <c r="BE96" s="176">
        <f>IF(N96="základní",J96,0)</f>
        <v>0</v>
      </c>
      <c r="BF96" s="176">
        <f>IF(N96="snížená",J96,0)</f>
        <v>0</v>
      </c>
      <c r="BG96" s="176">
        <f>IF(N96="zákl. přenesená",J96,0)</f>
        <v>0</v>
      </c>
      <c r="BH96" s="176">
        <f>IF(N96="sníž. přenesená",J96,0)</f>
        <v>0</v>
      </c>
      <c r="BI96" s="176">
        <f>IF(N96="nulová",J96,0)</f>
        <v>0</v>
      </c>
      <c r="BJ96" s="17" t="s">
        <v>22</v>
      </c>
      <c r="BK96" s="176">
        <f>ROUND(I96*H96,2)</f>
        <v>0</v>
      </c>
      <c r="BL96" s="17" t="s">
        <v>144</v>
      </c>
      <c r="BM96" s="17" t="s">
        <v>1327</v>
      </c>
    </row>
    <row r="97" spans="2:47" s="1" customFormat="1" ht="13.5">
      <c r="B97" s="34"/>
      <c r="D97" s="177" t="s">
        <v>131</v>
      </c>
      <c r="F97" s="178" t="s">
        <v>1328</v>
      </c>
      <c r="I97" s="138"/>
      <c r="L97" s="34"/>
      <c r="M97" s="63"/>
      <c r="N97" s="35"/>
      <c r="O97" s="35"/>
      <c r="P97" s="35"/>
      <c r="Q97" s="35"/>
      <c r="R97" s="35"/>
      <c r="S97" s="35"/>
      <c r="T97" s="64"/>
      <c r="AT97" s="17" t="s">
        <v>131</v>
      </c>
      <c r="AU97" s="17" t="s">
        <v>81</v>
      </c>
    </row>
    <row r="98" spans="2:47" s="1" customFormat="1" ht="27">
      <c r="B98" s="34"/>
      <c r="D98" s="177" t="s">
        <v>212</v>
      </c>
      <c r="F98" s="203" t="s">
        <v>1318</v>
      </c>
      <c r="I98" s="138"/>
      <c r="L98" s="34"/>
      <c r="M98" s="63"/>
      <c r="N98" s="35"/>
      <c r="O98" s="35"/>
      <c r="P98" s="35"/>
      <c r="Q98" s="35"/>
      <c r="R98" s="35"/>
      <c r="S98" s="35"/>
      <c r="T98" s="64"/>
      <c r="AT98" s="17" t="s">
        <v>212</v>
      </c>
      <c r="AU98" s="17" t="s">
        <v>81</v>
      </c>
    </row>
    <row r="99" spans="2:51" s="12" customFormat="1" ht="13.5">
      <c r="B99" s="187"/>
      <c r="D99" s="188" t="s">
        <v>132</v>
      </c>
      <c r="E99" s="189" t="s">
        <v>20</v>
      </c>
      <c r="F99" s="190" t="s">
        <v>1329</v>
      </c>
      <c r="H99" s="191">
        <v>19</v>
      </c>
      <c r="I99" s="192"/>
      <c r="L99" s="187"/>
      <c r="M99" s="193"/>
      <c r="N99" s="194"/>
      <c r="O99" s="194"/>
      <c r="P99" s="194"/>
      <c r="Q99" s="194"/>
      <c r="R99" s="194"/>
      <c r="S99" s="194"/>
      <c r="T99" s="195"/>
      <c r="AT99" s="196" t="s">
        <v>132</v>
      </c>
      <c r="AU99" s="196" t="s">
        <v>81</v>
      </c>
      <c r="AV99" s="12" t="s">
        <v>81</v>
      </c>
      <c r="AW99" s="12" t="s">
        <v>37</v>
      </c>
      <c r="AX99" s="12" t="s">
        <v>22</v>
      </c>
      <c r="AY99" s="196" t="s">
        <v>122</v>
      </c>
    </row>
    <row r="100" spans="2:65" s="1" customFormat="1" ht="22.5" customHeight="1">
      <c r="B100" s="164"/>
      <c r="C100" s="165" t="s">
        <v>162</v>
      </c>
      <c r="D100" s="165" t="s">
        <v>125</v>
      </c>
      <c r="E100" s="166" t="s">
        <v>1330</v>
      </c>
      <c r="F100" s="167" t="s">
        <v>1331</v>
      </c>
      <c r="G100" s="168" t="s">
        <v>217</v>
      </c>
      <c r="H100" s="169">
        <v>2400</v>
      </c>
      <c r="I100" s="170"/>
      <c r="J100" s="171">
        <f>ROUND(I100*H100,2)</f>
        <v>0</v>
      </c>
      <c r="K100" s="167" t="s">
        <v>209</v>
      </c>
      <c r="L100" s="34"/>
      <c r="M100" s="172" t="s">
        <v>20</v>
      </c>
      <c r="N100" s="173" t="s">
        <v>44</v>
      </c>
      <c r="O100" s="35"/>
      <c r="P100" s="174">
        <f>O100*H100</f>
        <v>0</v>
      </c>
      <c r="Q100" s="174">
        <v>0</v>
      </c>
      <c r="R100" s="174">
        <f>Q100*H100</f>
        <v>0</v>
      </c>
      <c r="S100" s="174">
        <v>0</v>
      </c>
      <c r="T100" s="175">
        <f>S100*H100</f>
        <v>0</v>
      </c>
      <c r="AR100" s="17" t="s">
        <v>144</v>
      </c>
      <c r="AT100" s="17" t="s">
        <v>125</v>
      </c>
      <c r="AU100" s="17" t="s">
        <v>81</v>
      </c>
      <c r="AY100" s="17" t="s">
        <v>122</v>
      </c>
      <c r="BE100" s="176">
        <f>IF(N100="základní",J100,0)</f>
        <v>0</v>
      </c>
      <c r="BF100" s="176">
        <f>IF(N100="snížená",J100,0)</f>
        <v>0</v>
      </c>
      <c r="BG100" s="176">
        <f>IF(N100="zákl. přenesená",J100,0)</f>
        <v>0</v>
      </c>
      <c r="BH100" s="176">
        <f>IF(N100="sníž. přenesená",J100,0)</f>
        <v>0</v>
      </c>
      <c r="BI100" s="176">
        <f>IF(N100="nulová",J100,0)</f>
        <v>0</v>
      </c>
      <c r="BJ100" s="17" t="s">
        <v>22</v>
      </c>
      <c r="BK100" s="176">
        <f>ROUND(I100*H100,2)</f>
        <v>0</v>
      </c>
      <c r="BL100" s="17" t="s">
        <v>144</v>
      </c>
      <c r="BM100" s="17" t="s">
        <v>1332</v>
      </c>
    </row>
    <row r="101" spans="2:47" s="1" customFormat="1" ht="27">
      <c r="B101" s="34"/>
      <c r="D101" s="177" t="s">
        <v>131</v>
      </c>
      <c r="F101" s="178" t="s">
        <v>1333</v>
      </c>
      <c r="I101" s="138"/>
      <c r="L101" s="34"/>
      <c r="M101" s="63"/>
      <c r="N101" s="35"/>
      <c r="O101" s="35"/>
      <c r="P101" s="35"/>
      <c r="Q101" s="35"/>
      <c r="R101" s="35"/>
      <c r="S101" s="35"/>
      <c r="T101" s="64"/>
      <c r="AT101" s="17" t="s">
        <v>131</v>
      </c>
      <c r="AU101" s="17" t="s">
        <v>81</v>
      </c>
    </row>
    <row r="102" spans="2:47" s="1" customFormat="1" ht="27">
      <c r="B102" s="34"/>
      <c r="D102" s="177" t="s">
        <v>212</v>
      </c>
      <c r="F102" s="203" t="s">
        <v>1318</v>
      </c>
      <c r="I102" s="138"/>
      <c r="L102" s="34"/>
      <c r="M102" s="63"/>
      <c r="N102" s="35"/>
      <c r="O102" s="35"/>
      <c r="P102" s="35"/>
      <c r="Q102" s="35"/>
      <c r="R102" s="35"/>
      <c r="S102" s="35"/>
      <c r="T102" s="64"/>
      <c r="AT102" s="17" t="s">
        <v>212</v>
      </c>
      <c r="AU102" s="17" t="s">
        <v>81</v>
      </c>
    </row>
    <row r="103" spans="2:51" s="12" customFormat="1" ht="13.5">
      <c r="B103" s="187"/>
      <c r="D103" s="188" t="s">
        <v>132</v>
      </c>
      <c r="E103" s="189" t="s">
        <v>20</v>
      </c>
      <c r="F103" s="190" t="s">
        <v>1334</v>
      </c>
      <c r="H103" s="191">
        <v>2400</v>
      </c>
      <c r="I103" s="192"/>
      <c r="L103" s="187"/>
      <c r="M103" s="193"/>
      <c r="N103" s="194"/>
      <c r="O103" s="194"/>
      <c r="P103" s="194"/>
      <c r="Q103" s="194"/>
      <c r="R103" s="194"/>
      <c r="S103" s="194"/>
      <c r="T103" s="195"/>
      <c r="AT103" s="196" t="s">
        <v>132</v>
      </c>
      <c r="AU103" s="196" t="s">
        <v>81</v>
      </c>
      <c r="AV103" s="12" t="s">
        <v>81</v>
      </c>
      <c r="AW103" s="12" t="s">
        <v>37</v>
      </c>
      <c r="AX103" s="12" t="s">
        <v>22</v>
      </c>
      <c r="AY103" s="196" t="s">
        <v>122</v>
      </c>
    </row>
    <row r="104" spans="2:65" s="1" customFormat="1" ht="22.5" customHeight="1">
      <c r="B104" s="164"/>
      <c r="C104" s="165" t="s">
        <v>171</v>
      </c>
      <c r="D104" s="165" t="s">
        <v>125</v>
      </c>
      <c r="E104" s="166" t="s">
        <v>1335</v>
      </c>
      <c r="F104" s="167" t="s">
        <v>1336</v>
      </c>
      <c r="G104" s="168" t="s">
        <v>217</v>
      </c>
      <c r="H104" s="169">
        <v>600</v>
      </c>
      <c r="I104" s="170"/>
      <c r="J104" s="171">
        <f>ROUND(I104*H104,2)</f>
        <v>0</v>
      </c>
      <c r="K104" s="167" t="s">
        <v>209</v>
      </c>
      <c r="L104" s="34"/>
      <c r="M104" s="172" t="s">
        <v>20</v>
      </c>
      <c r="N104" s="173" t="s">
        <v>44</v>
      </c>
      <c r="O104" s="35"/>
      <c r="P104" s="174">
        <f>O104*H104</f>
        <v>0</v>
      </c>
      <c r="Q104" s="174">
        <v>0</v>
      </c>
      <c r="R104" s="174">
        <f>Q104*H104</f>
        <v>0</v>
      </c>
      <c r="S104" s="174">
        <v>0</v>
      </c>
      <c r="T104" s="175">
        <f>S104*H104</f>
        <v>0</v>
      </c>
      <c r="AR104" s="17" t="s">
        <v>144</v>
      </c>
      <c r="AT104" s="17" t="s">
        <v>125</v>
      </c>
      <c r="AU104" s="17" t="s">
        <v>81</v>
      </c>
      <c r="AY104" s="17" t="s">
        <v>122</v>
      </c>
      <c r="BE104" s="176">
        <f>IF(N104="základní",J104,0)</f>
        <v>0</v>
      </c>
      <c r="BF104" s="176">
        <f>IF(N104="snížená",J104,0)</f>
        <v>0</v>
      </c>
      <c r="BG104" s="176">
        <f>IF(N104="zákl. přenesená",J104,0)</f>
        <v>0</v>
      </c>
      <c r="BH104" s="176">
        <f>IF(N104="sníž. přenesená",J104,0)</f>
        <v>0</v>
      </c>
      <c r="BI104" s="176">
        <f>IF(N104="nulová",J104,0)</f>
        <v>0</v>
      </c>
      <c r="BJ104" s="17" t="s">
        <v>22</v>
      </c>
      <c r="BK104" s="176">
        <f>ROUND(I104*H104,2)</f>
        <v>0</v>
      </c>
      <c r="BL104" s="17" t="s">
        <v>144</v>
      </c>
      <c r="BM104" s="17" t="s">
        <v>1337</v>
      </c>
    </row>
    <row r="105" spans="2:47" s="1" customFormat="1" ht="27">
      <c r="B105" s="34"/>
      <c r="D105" s="177" t="s">
        <v>131</v>
      </c>
      <c r="F105" s="178" t="s">
        <v>1338</v>
      </c>
      <c r="I105" s="138"/>
      <c r="L105" s="34"/>
      <c r="M105" s="63"/>
      <c r="N105" s="35"/>
      <c r="O105" s="35"/>
      <c r="P105" s="35"/>
      <c r="Q105" s="35"/>
      <c r="R105" s="35"/>
      <c r="S105" s="35"/>
      <c r="T105" s="64"/>
      <c r="AT105" s="17" t="s">
        <v>131</v>
      </c>
      <c r="AU105" s="17" t="s">
        <v>81</v>
      </c>
    </row>
    <row r="106" spans="2:47" s="1" customFormat="1" ht="27">
      <c r="B106" s="34"/>
      <c r="D106" s="177" t="s">
        <v>212</v>
      </c>
      <c r="F106" s="203" t="s">
        <v>1318</v>
      </c>
      <c r="I106" s="138"/>
      <c r="L106" s="34"/>
      <c r="M106" s="63"/>
      <c r="N106" s="35"/>
      <c r="O106" s="35"/>
      <c r="P106" s="35"/>
      <c r="Q106" s="35"/>
      <c r="R106" s="35"/>
      <c r="S106" s="35"/>
      <c r="T106" s="64"/>
      <c r="AT106" s="17" t="s">
        <v>212</v>
      </c>
      <c r="AU106" s="17" t="s">
        <v>81</v>
      </c>
    </row>
    <row r="107" spans="2:51" s="12" customFormat="1" ht="13.5">
      <c r="B107" s="187"/>
      <c r="D107" s="188" t="s">
        <v>132</v>
      </c>
      <c r="E107" s="189" t="s">
        <v>20</v>
      </c>
      <c r="F107" s="190" t="s">
        <v>1339</v>
      </c>
      <c r="H107" s="191">
        <v>600</v>
      </c>
      <c r="I107" s="192"/>
      <c r="L107" s="187"/>
      <c r="M107" s="193"/>
      <c r="N107" s="194"/>
      <c r="O107" s="194"/>
      <c r="P107" s="194"/>
      <c r="Q107" s="194"/>
      <c r="R107" s="194"/>
      <c r="S107" s="194"/>
      <c r="T107" s="195"/>
      <c r="AT107" s="196" t="s">
        <v>132</v>
      </c>
      <c r="AU107" s="196" t="s">
        <v>81</v>
      </c>
      <c r="AV107" s="12" t="s">
        <v>81</v>
      </c>
      <c r="AW107" s="12" t="s">
        <v>37</v>
      </c>
      <c r="AX107" s="12" t="s">
        <v>22</v>
      </c>
      <c r="AY107" s="196" t="s">
        <v>122</v>
      </c>
    </row>
    <row r="108" spans="2:65" s="1" customFormat="1" ht="22.5" customHeight="1">
      <c r="B108" s="164"/>
      <c r="C108" s="165" t="s">
        <v>183</v>
      </c>
      <c r="D108" s="165" t="s">
        <v>125</v>
      </c>
      <c r="E108" s="166" t="s">
        <v>1340</v>
      </c>
      <c r="F108" s="167" t="s">
        <v>1341</v>
      </c>
      <c r="G108" s="168" t="s">
        <v>217</v>
      </c>
      <c r="H108" s="169">
        <v>1140</v>
      </c>
      <c r="I108" s="170"/>
      <c r="J108" s="171">
        <f>ROUND(I108*H108,2)</f>
        <v>0</v>
      </c>
      <c r="K108" s="167" t="s">
        <v>209</v>
      </c>
      <c r="L108" s="34"/>
      <c r="M108" s="172" t="s">
        <v>20</v>
      </c>
      <c r="N108" s="173" t="s">
        <v>44</v>
      </c>
      <c r="O108" s="35"/>
      <c r="P108" s="174">
        <f>O108*H108</f>
        <v>0</v>
      </c>
      <c r="Q108" s="174">
        <v>0</v>
      </c>
      <c r="R108" s="174">
        <f>Q108*H108</f>
        <v>0</v>
      </c>
      <c r="S108" s="174">
        <v>0</v>
      </c>
      <c r="T108" s="175">
        <f>S108*H108</f>
        <v>0</v>
      </c>
      <c r="AR108" s="17" t="s">
        <v>144</v>
      </c>
      <c r="AT108" s="17" t="s">
        <v>125</v>
      </c>
      <c r="AU108" s="17" t="s">
        <v>81</v>
      </c>
      <c r="AY108" s="17" t="s">
        <v>122</v>
      </c>
      <c r="BE108" s="176">
        <f>IF(N108="základní",J108,0)</f>
        <v>0</v>
      </c>
      <c r="BF108" s="176">
        <f>IF(N108="snížená",J108,0)</f>
        <v>0</v>
      </c>
      <c r="BG108" s="176">
        <f>IF(N108="zákl. přenesená",J108,0)</f>
        <v>0</v>
      </c>
      <c r="BH108" s="176">
        <f>IF(N108="sníž. přenesená",J108,0)</f>
        <v>0</v>
      </c>
      <c r="BI108" s="176">
        <f>IF(N108="nulová",J108,0)</f>
        <v>0</v>
      </c>
      <c r="BJ108" s="17" t="s">
        <v>22</v>
      </c>
      <c r="BK108" s="176">
        <f>ROUND(I108*H108,2)</f>
        <v>0</v>
      </c>
      <c r="BL108" s="17" t="s">
        <v>144</v>
      </c>
      <c r="BM108" s="17" t="s">
        <v>1342</v>
      </c>
    </row>
    <row r="109" spans="2:47" s="1" customFormat="1" ht="27">
      <c r="B109" s="34"/>
      <c r="D109" s="177" t="s">
        <v>131</v>
      </c>
      <c r="F109" s="178" t="s">
        <v>1343</v>
      </c>
      <c r="I109" s="138"/>
      <c r="L109" s="34"/>
      <c r="M109" s="63"/>
      <c r="N109" s="35"/>
      <c r="O109" s="35"/>
      <c r="P109" s="35"/>
      <c r="Q109" s="35"/>
      <c r="R109" s="35"/>
      <c r="S109" s="35"/>
      <c r="T109" s="64"/>
      <c r="AT109" s="17" t="s">
        <v>131</v>
      </c>
      <c r="AU109" s="17" t="s">
        <v>81</v>
      </c>
    </row>
    <row r="110" spans="2:47" s="1" customFormat="1" ht="27">
      <c r="B110" s="34"/>
      <c r="D110" s="177" t="s">
        <v>212</v>
      </c>
      <c r="F110" s="203" t="s">
        <v>1318</v>
      </c>
      <c r="I110" s="138"/>
      <c r="L110" s="34"/>
      <c r="M110" s="63"/>
      <c r="N110" s="35"/>
      <c r="O110" s="35"/>
      <c r="P110" s="35"/>
      <c r="Q110" s="35"/>
      <c r="R110" s="35"/>
      <c r="S110" s="35"/>
      <c r="T110" s="64"/>
      <c r="AT110" s="17" t="s">
        <v>212</v>
      </c>
      <c r="AU110" s="17" t="s">
        <v>81</v>
      </c>
    </row>
    <row r="111" spans="2:51" s="12" customFormat="1" ht="13.5">
      <c r="B111" s="187"/>
      <c r="D111" s="188" t="s">
        <v>132</v>
      </c>
      <c r="E111" s="189" t="s">
        <v>20</v>
      </c>
      <c r="F111" s="190" t="s">
        <v>1344</v>
      </c>
      <c r="H111" s="191">
        <v>1140</v>
      </c>
      <c r="I111" s="192"/>
      <c r="L111" s="187"/>
      <c r="M111" s="193"/>
      <c r="N111" s="194"/>
      <c r="O111" s="194"/>
      <c r="P111" s="194"/>
      <c r="Q111" s="194"/>
      <c r="R111" s="194"/>
      <c r="S111" s="194"/>
      <c r="T111" s="195"/>
      <c r="AT111" s="196" t="s">
        <v>132</v>
      </c>
      <c r="AU111" s="196" t="s">
        <v>81</v>
      </c>
      <c r="AV111" s="12" t="s">
        <v>81</v>
      </c>
      <c r="AW111" s="12" t="s">
        <v>37</v>
      </c>
      <c r="AX111" s="12" t="s">
        <v>22</v>
      </c>
      <c r="AY111" s="196" t="s">
        <v>122</v>
      </c>
    </row>
    <row r="112" spans="2:65" s="1" customFormat="1" ht="22.5" customHeight="1">
      <c r="B112" s="164"/>
      <c r="C112" s="165" t="s">
        <v>27</v>
      </c>
      <c r="D112" s="165" t="s">
        <v>125</v>
      </c>
      <c r="E112" s="166" t="s">
        <v>1345</v>
      </c>
      <c r="F112" s="167" t="s">
        <v>1346</v>
      </c>
      <c r="G112" s="168" t="s">
        <v>217</v>
      </c>
      <c r="H112" s="169">
        <v>1</v>
      </c>
      <c r="I112" s="170"/>
      <c r="J112" s="171">
        <f>ROUND(I112*H112,2)</f>
        <v>0</v>
      </c>
      <c r="K112" s="167" t="s">
        <v>209</v>
      </c>
      <c r="L112" s="34"/>
      <c r="M112" s="172" t="s">
        <v>20</v>
      </c>
      <c r="N112" s="173" t="s">
        <v>44</v>
      </c>
      <c r="O112" s="35"/>
      <c r="P112" s="174">
        <f>O112*H112</f>
        <v>0</v>
      </c>
      <c r="Q112" s="174">
        <v>0</v>
      </c>
      <c r="R112" s="174">
        <f>Q112*H112</f>
        <v>0</v>
      </c>
      <c r="S112" s="174">
        <v>0</v>
      </c>
      <c r="T112" s="175">
        <f>S112*H112</f>
        <v>0</v>
      </c>
      <c r="AR112" s="17" t="s">
        <v>144</v>
      </c>
      <c r="AT112" s="17" t="s">
        <v>125</v>
      </c>
      <c r="AU112" s="17" t="s">
        <v>81</v>
      </c>
      <c r="AY112" s="17" t="s">
        <v>122</v>
      </c>
      <c r="BE112" s="176">
        <f>IF(N112="základní",J112,0)</f>
        <v>0</v>
      </c>
      <c r="BF112" s="176">
        <f>IF(N112="snížená",J112,0)</f>
        <v>0</v>
      </c>
      <c r="BG112" s="176">
        <f>IF(N112="zákl. přenesená",J112,0)</f>
        <v>0</v>
      </c>
      <c r="BH112" s="176">
        <f>IF(N112="sníž. přenesená",J112,0)</f>
        <v>0</v>
      </c>
      <c r="BI112" s="176">
        <f>IF(N112="nulová",J112,0)</f>
        <v>0</v>
      </c>
      <c r="BJ112" s="17" t="s">
        <v>22</v>
      </c>
      <c r="BK112" s="176">
        <f>ROUND(I112*H112,2)</f>
        <v>0</v>
      </c>
      <c r="BL112" s="17" t="s">
        <v>144</v>
      </c>
      <c r="BM112" s="17" t="s">
        <v>1347</v>
      </c>
    </row>
    <row r="113" spans="2:47" s="1" customFormat="1" ht="27">
      <c r="B113" s="34"/>
      <c r="D113" s="177" t="s">
        <v>131</v>
      </c>
      <c r="F113" s="178" t="s">
        <v>1348</v>
      </c>
      <c r="I113" s="138"/>
      <c r="L113" s="34"/>
      <c r="M113" s="63"/>
      <c r="N113" s="35"/>
      <c r="O113" s="35"/>
      <c r="P113" s="35"/>
      <c r="Q113" s="35"/>
      <c r="R113" s="35"/>
      <c r="S113" s="35"/>
      <c r="T113" s="64"/>
      <c r="AT113" s="17" t="s">
        <v>131</v>
      </c>
      <c r="AU113" s="17" t="s">
        <v>81</v>
      </c>
    </row>
    <row r="114" spans="2:47" s="1" customFormat="1" ht="27">
      <c r="B114" s="34"/>
      <c r="D114" s="177" t="s">
        <v>212</v>
      </c>
      <c r="F114" s="203" t="s">
        <v>1349</v>
      </c>
      <c r="I114" s="138"/>
      <c r="L114" s="34"/>
      <c r="M114" s="63"/>
      <c r="N114" s="35"/>
      <c r="O114" s="35"/>
      <c r="P114" s="35"/>
      <c r="Q114" s="35"/>
      <c r="R114" s="35"/>
      <c r="S114" s="35"/>
      <c r="T114" s="64"/>
      <c r="AT114" s="17" t="s">
        <v>212</v>
      </c>
      <c r="AU114" s="17" t="s">
        <v>81</v>
      </c>
    </row>
    <row r="115" spans="2:51" s="12" customFormat="1" ht="13.5">
      <c r="B115" s="187"/>
      <c r="D115" s="188" t="s">
        <v>132</v>
      </c>
      <c r="E115" s="189" t="s">
        <v>20</v>
      </c>
      <c r="F115" s="190" t="s">
        <v>22</v>
      </c>
      <c r="H115" s="191">
        <v>1</v>
      </c>
      <c r="I115" s="192"/>
      <c r="L115" s="187"/>
      <c r="M115" s="193"/>
      <c r="N115" s="194"/>
      <c r="O115" s="194"/>
      <c r="P115" s="194"/>
      <c r="Q115" s="194"/>
      <c r="R115" s="194"/>
      <c r="S115" s="194"/>
      <c r="T115" s="195"/>
      <c r="AT115" s="196" t="s">
        <v>132</v>
      </c>
      <c r="AU115" s="196" t="s">
        <v>81</v>
      </c>
      <c r="AV115" s="12" t="s">
        <v>81</v>
      </c>
      <c r="AW115" s="12" t="s">
        <v>37</v>
      </c>
      <c r="AX115" s="12" t="s">
        <v>22</v>
      </c>
      <c r="AY115" s="196" t="s">
        <v>122</v>
      </c>
    </row>
    <row r="116" spans="2:65" s="1" customFormat="1" ht="31.5" customHeight="1">
      <c r="B116" s="164"/>
      <c r="C116" s="165" t="s">
        <v>259</v>
      </c>
      <c r="D116" s="165" t="s">
        <v>125</v>
      </c>
      <c r="E116" s="166" t="s">
        <v>1350</v>
      </c>
      <c r="F116" s="167" t="s">
        <v>1351</v>
      </c>
      <c r="G116" s="168" t="s">
        <v>217</v>
      </c>
      <c r="H116" s="169">
        <v>60</v>
      </c>
      <c r="I116" s="170"/>
      <c r="J116" s="171">
        <f>ROUND(I116*H116,2)</f>
        <v>0</v>
      </c>
      <c r="K116" s="167" t="s">
        <v>209</v>
      </c>
      <c r="L116" s="34"/>
      <c r="M116" s="172" t="s">
        <v>20</v>
      </c>
      <c r="N116" s="173" t="s">
        <v>44</v>
      </c>
      <c r="O116" s="35"/>
      <c r="P116" s="174">
        <f>O116*H116</f>
        <v>0</v>
      </c>
      <c r="Q116" s="174">
        <v>0</v>
      </c>
      <c r="R116" s="174">
        <f>Q116*H116</f>
        <v>0</v>
      </c>
      <c r="S116" s="174">
        <v>0</v>
      </c>
      <c r="T116" s="175">
        <f>S116*H116</f>
        <v>0</v>
      </c>
      <c r="AR116" s="17" t="s">
        <v>144</v>
      </c>
      <c r="AT116" s="17" t="s">
        <v>125</v>
      </c>
      <c r="AU116" s="17" t="s">
        <v>81</v>
      </c>
      <c r="AY116" s="17" t="s">
        <v>122</v>
      </c>
      <c r="BE116" s="176">
        <f>IF(N116="základní",J116,0)</f>
        <v>0</v>
      </c>
      <c r="BF116" s="176">
        <f>IF(N116="snížená",J116,0)</f>
        <v>0</v>
      </c>
      <c r="BG116" s="176">
        <f>IF(N116="zákl. přenesená",J116,0)</f>
        <v>0</v>
      </c>
      <c r="BH116" s="176">
        <f>IF(N116="sníž. přenesená",J116,0)</f>
        <v>0</v>
      </c>
      <c r="BI116" s="176">
        <f>IF(N116="nulová",J116,0)</f>
        <v>0</v>
      </c>
      <c r="BJ116" s="17" t="s">
        <v>22</v>
      </c>
      <c r="BK116" s="176">
        <f>ROUND(I116*H116,2)</f>
        <v>0</v>
      </c>
      <c r="BL116" s="17" t="s">
        <v>144</v>
      </c>
      <c r="BM116" s="17" t="s">
        <v>1352</v>
      </c>
    </row>
    <row r="117" spans="2:47" s="1" customFormat="1" ht="27">
      <c r="B117" s="34"/>
      <c r="D117" s="177" t="s">
        <v>131</v>
      </c>
      <c r="F117" s="178" t="s">
        <v>1353</v>
      </c>
      <c r="I117" s="138"/>
      <c r="L117" s="34"/>
      <c r="M117" s="63"/>
      <c r="N117" s="35"/>
      <c r="O117" s="35"/>
      <c r="P117" s="35"/>
      <c r="Q117" s="35"/>
      <c r="R117" s="35"/>
      <c r="S117" s="35"/>
      <c r="T117" s="64"/>
      <c r="AT117" s="17" t="s">
        <v>131</v>
      </c>
      <c r="AU117" s="17" t="s">
        <v>81</v>
      </c>
    </row>
    <row r="118" spans="2:47" s="1" customFormat="1" ht="27">
      <c r="B118" s="34"/>
      <c r="D118" s="177" t="s">
        <v>212</v>
      </c>
      <c r="F118" s="203" t="s">
        <v>1349</v>
      </c>
      <c r="I118" s="138"/>
      <c r="L118" s="34"/>
      <c r="M118" s="63"/>
      <c r="N118" s="35"/>
      <c r="O118" s="35"/>
      <c r="P118" s="35"/>
      <c r="Q118" s="35"/>
      <c r="R118" s="35"/>
      <c r="S118" s="35"/>
      <c r="T118" s="64"/>
      <c r="AT118" s="17" t="s">
        <v>212</v>
      </c>
      <c r="AU118" s="17" t="s">
        <v>81</v>
      </c>
    </row>
    <row r="119" spans="2:51" s="12" customFormat="1" ht="13.5">
      <c r="B119" s="187"/>
      <c r="D119" s="188" t="s">
        <v>132</v>
      </c>
      <c r="E119" s="189" t="s">
        <v>20</v>
      </c>
      <c r="F119" s="190" t="s">
        <v>1354</v>
      </c>
      <c r="H119" s="191">
        <v>60</v>
      </c>
      <c r="I119" s="192"/>
      <c r="L119" s="187"/>
      <c r="M119" s="193"/>
      <c r="N119" s="194"/>
      <c r="O119" s="194"/>
      <c r="P119" s="194"/>
      <c r="Q119" s="194"/>
      <c r="R119" s="194"/>
      <c r="S119" s="194"/>
      <c r="T119" s="195"/>
      <c r="AT119" s="196" t="s">
        <v>132</v>
      </c>
      <c r="AU119" s="196" t="s">
        <v>81</v>
      </c>
      <c r="AV119" s="12" t="s">
        <v>81</v>
      </c>
      <c r="AW119" s="12" t="s">
        <v>37</v>
      </c>
      <c r="AX119" s="12" t="s">
        <v>22</v>
      </c>
      <c r="AY119" s="196" t="s">
        <v>122</v>
      </c>
    </row>
    <row r="120" spans="2:65" s="1" customFormat="1" ht="22.5" customHeight="1">
      <c r="B120" s="164"/>
      <c r="C120" s="165" t="s">
        <v>265</v>
      </c>
      <c r="D120" s="165" t="s">
        <v>125</v>
      </c>
      <c r="E120" s="166" t="s">
        <v>1355</v>
      </c>
      <c r="F120" s="167" t="s">
        <v>1356</v>
      </c>
      <c r="G120" s="168" t="s">
        <v>217</v>
      </c>
      <c r="H120" s="169">
        <v>30</v>
      </c>
      <c r="I120" s="170"/>
      <c r="J120" s="171">
        <f>ROUND(I120*H120,2)</f>
        <v>0</v>
      </c>
      <c r="K120" s="167" t="s">
        <v>209</v>
      </c>
      <c r="L120" s="34"/>
      <c r="M120" s="172" t="s">
        <v>20</v>
      </c>
      <c r="N120" s="173" t="s">
        <v>44</v>
      </c>
      <c r="O120" s="35"/>
      <c r="P120" s="174">
        <f>O120*H120</f>
        <v>0</v>
      </c>
      <c r="Q120" s="174">
        <v>0</v>
      </c>
      <c r="R120" s="174">
        <f>Q120*H120</f>
        <v>0</v>
      </c>
      <c r="S120" s="174">
        <v>0</v>
      </c>
      <c r="T120" s="175">
        <f>S120*H120</f>
        <v>0</v>
      </c>
      <c r="AR120" s="17" t="s">
        <v>144</v>
      </c>
      <c r="AT120" s="17" t="s">
        <v>125</v>
      </c>
      <c r="AU120" s="17" t="s">
        <v>81</v>
      </c>
      <c r="AY120" s="17" t="s">
        <v>122</v>
      </c>
      <c r="BE120" s="176">
        <f>IF(N120="základní",J120,0)</f>
        <v>0</v>
      </c>
      <c r="BF120" s="176">
        <f>IF(N120="snížená",J120,0)</f>
        <v>0</v>
      </c>
      <c r="BG120" s="176">
        <f>IF(N120="zákl. přenesená",J120,0)</f>
        <v>0</v>
      </c>
      <c r="BH120" s="176">
        <f>IF(N120="sníž. přenesená",J120,0)</f>
        <v>0</v>
      </c>
      <c r="BI120" s="176">
        <f>IF(N120="nulová",J120,0)</f>
        <v>0</v>
      </c>
      <c r="BJ120" s="17" t="s">
        <v>22</v>
      </c>
      <c r="BK120" s="176">
        <f>ROUND(I120*H120,2)</f>
        <v>0</v>
      </c>
      <c r="BL120" s="17" t="s">
        <v>144</v>
      </c>
      <c r="BM120" s="17" t="s">
        <v>1357</v>
      </c>
    </row>
    <row r="121" spans="2:47" s="1" customFormat="1" ht="13.5">
      <c r="B121" s="34"/>
      <c r="D121" s="177" t="s">
        <v>131</v>
      </c>
      <c r="F121" s="178" t="s">
        <v>1358</v>
      </c>
      <c r="I121" s="138"/>
      <c r="L121" s="34"/>
      <c r="M121" s="63"/>
      <c r="N121" s="35"/>
      <c r="O121" s="35"/>
      <c r="P121" s="35"/>
      <c r="Q121" s="35"/>
      <c r="R121" s="35"/>
      <c r="S121" s="35"/>
      <c r="T121" s="64"/>
      <c r="AT121" s="17" t="s">
        <v>131</v>
      </c>
      <c r="AU121" s="17" t="s">
        <v>81</v>
      </c>
    </row>
    <row r="122" spans="2:47" s="1" customFormat="1" ht="27">
      <c r="B122" s="34"/>
      <c r="D122" s="188" t="s">
        <v>212</v>
      </c>
      <c r="F122" s="204" t="s">
        <v>1359</v>
      </c>
      <c r="I122" s="138"/>
      <c r="L122" s="34"/>
      <c r="M122" s="63"/>
      <c r="N122" s="35"/>
      <c r="O122" s="35"/>
      <c r="P122" s="35"/>
      <c r="Q122" s="35"/>
      <c r="R122" s="35"/>
      <c r="S122" s="35"/>
      <c r="T122" s="64"/>
      <c r="AT122" s="17" t="s">
        <v>212</v>
      </c>
      <c r="AU122" s="17" t="s">
        <v>81</v>
      </c>
    </row>
    <row r="123" spans="2:65" s="1" customFormat="1" ht="31.5" customHeight="1">
      <c r="B123" s="164"/>
      <c r="C123" s="165" t="s">
        <v>276</v>
      </c>
      <c r="D123" s="165" t="s">
        <v>125</v>
      </c>
      <c r="E123" s="166" t="s">
        <v>1360</v>
      </c>
      <c r="F123" s="167" t="s">
        <v>1361</v>
      </c>
      <c r="G123" s="168" t="s">
        <v>217</v>
      </c>
      <c r="H123" s="169">
        <v>1</v>
      </c>
      <c r="I123" s="170"/>
      <c r="J123" s="171">
        <f>ROUND(I123*H123,2)</f>
        <v>0</v>
      </c>
      <c r="K123" s="167" t="s">
        <v>209</v>
      </c>
      <c r="L123" s="34"/>
      <c r="M123" s="172" t="s">
        <v>20</v>
      </c>
      <c r="N123" s="173" t="s">
        <v>44</v>
      </c>
      <c r="O123" s="35"/>
      <c r="P123" s="174">
        <f>O123*H123</f>
        <v>0</v>
      </c>
      <c r="Q123" s="174">
        <v>0</v>
      </c>
      <c r="R123" s="174">
        <f>Q123*H123</f>
        <v>0</v>
      </c>
      <c r="S123" s="174">
        <v>0</v>
      </c>
      <c r="T123" s="175">
        <f>S123*H123</f>
        <v>0</v>
      </c>
      <c r="AR123" s="17" t="s">
        <v>144</v>
      </c>
      <c r="AT123" s="17" t="s">
        <v>125</v>
      </c>
      <c r="AU123" s="17" t="s">
        <v>81</v>
      </c>
      <c r="AY123" s="17" t="s">
        <v>122</v>
      </c>
      <c r="BE123" s="176">
        <f>IF(N123="základní",J123,0)</f>
        <v>0</v>
      </c>
      <c r="BF123" s="176">
        <f>IF(N123="snížená",J123,0)</f>
        <v>0</v>
      </c>
      <c r="BG123" s="176">
        <f>IF(N123="zákl. přenesená",J123,0)</f>
        <v>0</v>
      </c>
      <c r="BH123" s="176">
        <f>IF(N123="sníž. přenesená",J123,0)</f>
        <v>0</v>
      </c>
      <c r="BI123" s="176">
        <f>IF(N123="nulová",J123,0)</f>
        <v>0</v>
      </c>
      <c r="BJ123" s="17" t="s">
        <v>22</v>
      </c>
      <c r="BK123" s="176">
        <f>ROUND(I123*H123,2)</f>
        <v>0</v>
      </c>
      <c r="BL123" s="17" t="s">
        <v>144</v>
      </c>
      <c r="BM123" s="17" t="s">
        <v>1362</v>
      </c>
    </row>
    <row r="124" spans="2:47" s="1" customFormat="1" ht="27">
      <c r="B124" s="34"/>
      <c r="D124" s="177" t="s">
        <v>131</v>
      </c>
      <c r="F124" s="178" t="s">
        <v>1363</v>
      </c>
      <c r="I124" s="138"/>
      <c r="L124" s="34"/>
      <c r="M124" s="63"/>
      <c r="N124" s="35"/>
      <c r="O124" s="35"/>
      <c r="P124" s="35"/>
      <c r="Q124" s="35"/>
      <c r="R124" s="35"/>
      <c r="S124" s="35"/>
      <c r="T124" s="64"/>
      <c r="AT124" s="17" t="s">
        <v>131</v>
      </c>
      <c r="AU124" s="17" t="s">
        <v>81</v>
      </c>
    </row>
    <row r="125" spans="2:47" s="1" customFormat="1" ht="27">
      <c r="B125" s="34"/>
      <c r="D125" s="177" t="s">
        <v>212</v>
      </c>
      <c r="F125" s="203" t="s">
        <v>1359</v>
      </c>
      <c r="I125" s="138"/>
      <c r="L125" s="34"/>
      <c r="M125" s="63"/>
      <c r="N125" s="35"/>
      <c r="O125" s="35"/>
      <c r="P125" s="35"/>
      <c r="Q125" s="35"/>
      <c r="R125" s="35"/>
      <c r="S125" s="35"/>
      <c r="T125" s="64"/>
      <c r="AT125" s="17" t="s">
        <v>212</v>
      </c>
      <c r="AU125" s="17" t="s">
        <v>81</v>
      </c>
    </row>
    <row r="126" spans="2:51" s="12" customFormat="1" ht="13.5">
      <c r="B126" s="187"/>
      <c r="D126" s="188" t="s">
        <v>132</v>
      </c>
      <c r="E126" s="189" t="s">
        <v>20</v>
      </c>
      <c r="F126" s="190" t="s">
        <v>22</v>
      </c>
      <c r="H126" s="191">
        <v>1</v>
      </c>
      <c r="I126" s="192"/>
      <c r="L126" s="187"/>
      <c r="M126" s="193"/>
      <c r="N126" s="194"/>
      <c r="O126" s="194"/>
      <c r="P126" s="194"/>
      <c r="Q126" s="194"/>
      <c r="R126" s="194"/>
      <c r="S126" s="194"/>
      <c r="T126" s="195"/>
      <c r="AT126" s="196" t="s">
        <v>132</v>
      </c>
      <c r="AU126" s="196" t="s">
        <v>81</v>
      </c>
      <c r="AV126" s="12" t="s">
        <v>81</v>
      </c>
      <c r="AW126" s="12" t="s">
        <v>37</v>
      </c>
      <c r="AX126" s="12" t="s">
        <v>22</v>
      </c>
      <c r="AY126" s="196" t="s">
        <v>122</v>
      </c>
    </row>
    <row r="127" spans="2:65" s="1" customFormat="1" ht="22.5" customHeight="1">
      <c r="B127" s="164"/>
      <c r="C127" s="165" t="s">
        <v>283</v>
      </c>
      <c r="D127" s="165" t="s">
        <v>125</v>
      </c>
      <c r="E127" s="166" t="s">
        <v>1364</v>
      </c>
      <c r="F127" s="167" t="s">
        <v>1365</v>
      </c>
      <c r="G127" s="168" t="s">
        <v>217</v>
      </c>
      <c r="H127" s="169">
        <v>1800</v>
      </c>
      <c r="I127" s="170"/>
      <c r="J127" s="171">
        <f>ROUND(I127*H127,2)</f>
        <v>0</v>
      </c>
      <c r="K127" s="167" t="s">
        <v>209</v>
      </c>
      <c r="L127" s="34"/>
      <c r="M127" s="172" t="s">
        <v>20</v>
      </c>
      <c r="N127" s="173" t="s">
        <v>44</v>
      </c>
      <c r="O127" s="35"/>
      <c r="P127" s="174">
        <f>O127*H127</f>
        <v>0</v>
      </c>
      <c r="Q127" s="174">
        <v>0</v>
      </c>
      <c r="R127" s="174">
        <f>Q127*H127</f>
        <v>0</v>
      </c>
      <c r="S127" s="174">
        <v>0</v>
      </c>
      <c r="T127" s="175">
        <f>S127*H127</f>
        <v>0</v>
      </c>
      <c r="AR127" s="17" t="s">
        <v>144</v>
      </c>
      <c r="AT127" s="17" t="s">
        <v>125</v>
      </c>
      <c r="AU127" s="17" t="s">
        <v>81</v>
      </c>
      <c r="AY127" s="17" t="s">
        <v>122</v>
      </c>
      <c r="BE127" s="176">
        <f>IF(N127="základní",J127,0)</f>
        <v>0</v>
      </c>
      <c r="BF127" s="176">
        <f>IF(N127="snížená",J127,0)</f>
        <v>0</v>
      </c>
      <c r="BG127" s="176">
        <f>IF(N127="zákl. přenesená",J127,0)</f>
        <v>0</v>
      </c>
      <c r="BH127" s="176">
        <f>IF(N127="sníž. přenesená",J127,0)</f>
        <v>0</v>
      </c>
      <c r="BI127" s="176">
        <f>IF(N127="nulová",J127,0)</f>
        <v>0</v>
      </c>
      <c r="BJ127" s="17" t="s">
        <v>22</v>
      </c>
      <c r="BK127" s="176">
        <f>ROUND(I127*H127,2)</f>
        <v>0</v>
      </c>
      <c r="BL127" s="17" t="s">
        <v>144</v>
      </c>
      <c r="BM127" s="17" t="s">
        <v>1366</v>
      </c>
    </row>
    <row r="128" spans="2:47" s="1" customFormat="1" ht="27">
      <c r="B128" s="34"/>
      <c r="D128" s="177" t="s">
        <v>131</v>
      </c>
      <c r="F128" s="178" t="s">
        <v>1367</v>
      </c>
      <c r="I128" s="138"/>
      <c r="L128" s="34"/>
      <c r="M128" s="63"/>
      <c r="N128" s="35"/>
      <c r="O128" s="35"/>
      <c r="P128" s="35"/>
      <c r="Q128" s="35"/>
      <c r="R128" s="35"/>
      <c r="S128" s="35"/>
      <c r="T128" s="64"/>
      <c r="AT128" s="17" t="s">
        <v>131</v>
      </c>
      <c r="AU128" s="17" t="s">
        <v>81</v>
      </c>
    </row>
    <row r="129" spans="2:47" s="1" customFormat="1" ht="27">
      <c r="B129" s="34"/>
      <c r="D129" s="177" t="s">
        <v>212</v>
      </c>
      <c r="F129" s="203" t="s">
        <v>1359</v>
      </c>
      <c r="I129" s="138"/>
      <c r="L129" s="34"/>
      <c r="M129" s="63"/>
      <c r="N129" s="35"/>
      <c r="O129" s="35"/>
      <c r="P129" s="35"/>
      <c r="Q129" s="35"/>
      <c r="R129" s="35"/>
      <c r="S129" s="35"/>
      <c r="T129" s="64"/>
      <c r="AT129" s="17" t="s">
        <v>212</v>
      </c>
      <c r="AU129" s="17" t="s">
        <v>81</v>
      </c>
    </row>
    <row r="130" spans="2:51" s="12" customFormat="1" ht="13.5">
      <c r="B130" s="187"/>
      <c r="D130" s="188" t="s">
        <v>132</v>
      </c>
      <c r="E130" s="189" t="s">
        <v>20</v>
      </c>
      <c r="F130" s="190" t="s">
        <v>1368</v>
      </c>
      <c r="H130" s="191">
        <v>1800</v>
      </c>
      <c r="I130" s="192"/>
      <c r="L130" s="187"/>
      <c r="M130" s="193"/>
      <c r="N130" s="194"/>
      <c r="O130" s="194"/>
      <c r="P130" s="194"/>
      <c r="Q130" s="194"/>
      <c r="R130" s="194"/>
      <c r="S130" s="194"/>
      <c r="T130" s="195"/>
      <c r="AT130" s="196" t="s">
        <v>132</v>
      </c>
      <c r="AU130" s="196" t="s">
        <v>81</v>
      </c>
      <c r="AV130" s="12" t="s">
        <v>81</v>
      </c>
      <c r="AW130" s="12" t="s">
        <v>37</v>
      </c>
      <c r="AX130" s="12" t="s">
        <v>22</v>
      </c>
      <c r="AY130" s="196" t="s">
        <v>122</v>
      </c>
    </row>
    <row r="131" spans="2:65" s="1" customFormat="1" ht="31.5" customHeight="1">
      <c r="B131" s="164"/>
      <c r="C131" s="165" t="s">
        <v>8</v>
      </c>
      <c r="D131" s="165" t="s">
        <v>125</v>
      </c>
      <c r="E131" s="166" t="s">
        <v>1369</v>
      </c>
      <c r="F131" s="167" t="s">
        <v>1370</v>
      </c>
      <c r="G131" s="168" t="s">
        <v>217</v>
      </c>
      <c r="H131" s="169">
        <v>60</v>
      </c>
      <c r="I131" s="170"/>
      <c r="J131" s="171">
        <f>ROUND(I131*H131,2)</f>
        <v>0</v>
      </c>
      <c r="K131" s="167" t="s">
        <v>209</v>
      </c>
      <c r="L131" s="34"/>
      <c r="M131" s="172" t="s">
        <v>20</v>
      </c>
      <c r="N131" s="173" t="s">
        <v>44</v>
      </c>
      <c r="O131" s="35"/>
      <c r="P131" s="174">
        <f>O131*H131</f>
        <v>0</v>
      </c>
      <c r="Q131" s="174">
        <v>0</v>
      </c>
      <c r="R131" s="174">
        <f>Q131*H131</f>
        <v>0</v>
      </c>
      <c r="S131" s="174">
        <v>0</v>
      </c>
      <c r="T131" s="175">
        <f>S131*H131</f>
        <v>0</v>
      </c>
      <c r="AR131" s="17" t="s">
        <v>144</v>
      </c>
      <c r="AT131" s="17" t="s">
        <v>125</v>
      </c>
      <c r="AU131" s="17" t="s">
        <v>81</v>
      </c>
      <c r="AY131" s="17" t="s">
        <v>122</v>
      </c>
      <c r="BE131" s="176">
        <f>IF(N131="základní",J131,0)</f>
        <v>0</v>
      </c>
      <c r="BF131" s="176">
        <f>IF(N131="snížená",J131,0)</f>
        <v>0</v>
      </c>
      <c r="BG131" s="176">
        <f>IF(N131="zákl. přenesená",J131,0)</f>
        <v>0</v>
      </c>
      <c r="BH131" s="176">
        <f>IF(N131="sníž. přenesená",J131,0)</f>
        <v>0</v>
      </c>
      <c r="BI131" s="176">
        <f>IF(N131="nulová",J131,0)</f>
        <v>0</v>
      </c>
      <c r="BJ131" s="17" t="s">
        <v>22</v>
      </c>
      <c r="BK131" s="176">
        <f>ROUND(I131*H131,2)</f>
        <v>0</v>
      </c>
      <c r="BL131" s="17" t="s">
        <v>144</v>
      </c>
      <c r="BM131" s="17" t="s">
        <v>1371</v>
      </c>
    </row>
    <row r="132" spans="2:47" s="1" customFormat="1" ht="27">
      <c r="B132" s="34"/>
      <c r="D132" s="177" t="s">
        <v>131</v>
      </c>
      <c r="F132" s="178" t="s">
        <v>1372</v>
      </c>
      <c r="I132" s="138"/>
      <c r="L132" s="34"/>
      <c r="M132" s="63"/>
      <c r="N132" s="35"/>
      <c r="O132" s="35"/>
      <c r="P132" s="35"/>
      <c r="Q132" s="35"/>
      <c r="R132" s="35"/>
      <c r="S132" s="35"/>
      <c r="T132" s="64"/>
      <c r="AT132" s="17" t="s">
        <v>131</v>
      </c>
      <c r="AU132" s="17" t="s">
        <v>81</v>
      </c>
    </row>
    <row r="133" spans="2:47" s="1" customFormat="1" ht="27">
      <c r="B133" s="34"/>
      <c r="D133" s="177" t="s">
        <v>212</v>
      </c>
      <c r="F133" s="203" t="s">
        <v>1359</v>
      </c>
      <c r="I133" s="138"/>
      <c r="L133" s="34"/>
      <c r="M133" s="63"/>
      <c r="N133" s="35"/>
      <c r="O133" s="35"/>
      <c r="P133" s="35"/>
      <c r="Q133" s="35"/>
      <c r="R133" s="35"/>
      <c r="S133" s="35"/>
      <c r="T133" s="64"/>
      <c r="AT133" s="17" t="s">
        <v>212</v>
      </c>
      <c r="AU133" s="17" t="s">
        <v>81</v>
      </c>
    </row>
    <row r="134" spans="2:51" s="12" customFormat="1" ht="13.5">
      <c r="B134" s="187"/>
      <c r="D134" s="188" t="s">
        <v>132</v>
      </c>
      <c r="E134" s="189" t="s">
        <v>20</v>
      </c>
      <c r="F134" s="190" t="s">
        <v>1354</v>
      </c>
      <c r="H134" s="191">
        <v>60</v>
      </c>
      <c r="I134" s="192"/>
      <c r="L134" s="187"/>
      <c r="M134" s="193"/>
      <c r="N134" s="194"/>
      <c r="O134" s="194"/>
      <c r="P134" s="194"/>
      <c r="Q134" s="194"/>
      <c r="R134" s="194"/>
      <c r="S134" s="194"/>
      <c r="T134" s="195"/>
      <c r="AT134" s="196" t="s">
        <v>132</v>
      </c>
      <c r="AU134" s="196" t="s">
        <v>81</v>
      </c>
      <c r="AV134" s="12" t="s">
        <v>81</v>
      </c>
      <c r="AW134" s="12" t="s">
        <v>37</v>
      </c>
      <c r="AX134" s="12" t="s">
        <v>22</v>
      </c>
      <c r="AY134" s="196" t="s">
        <v>122</v>
      </c>
    </row>
    <row r="135" spans="2:65" s="1" customFormat="1" ht="22.5" customHeight="1">
      <c r="B135" s="164"/>
      <c r="C135" s="165" t="s">
        <v>300</v>
      </c>
      <c r="D135" s="165" t="s">
        <v>125</v>
      </c>
      <c r="E135" s="166" t="s">
        <v>1373</v>
      </c>
      <c r="F135" s="167" t="s">
        <v>1374</v>
      </c>
      <c r="G135" s="168" t="s">
        <v>217</v>
      </c>
      <c r="H135" s="169">
        <v>1</v>
      </c>
      <c r="I135" s="170"/>
      <c r="J135" s="171">
        <f>ROUND(I135*H135,2)</f>
        <v>0</v>
      </c>
      <c r="K135" s="167" t="s">
        <v>209</v>
      </c>
      <c r="L135" s="34"/>
      <c r="M135" s="172" t="s">
        <v>20</v>
      </c>
      <c r="N135" s="173" t="s">
        <v>44</v>
      </c>
      <c r="O135" s="35"/>
      <c r="P135" s="174">
        <f>O135*H135</f>
        <v>0</v>
      </c>
      <c r="Q135" s="174">
        <v>0</v>
      </c>
      <c r="R135" s="174">
        <f>Q135*H135</f>
        <v>0</v>
      </c>
      <c r="S135" s="174">
        <v>0</v>
      </c>
      <c r="T135" s="175">
        <f>S135*H135</f>
        <v>0</v>
      </c>
      <c r="AR135" s="17" t="s">
        <v>144</v>
      </c>
      <c r="AT135" s="17" t="s">
        <v>125</v>
      </c>
      <c r="AU135" s="17" t="s">
        <v>81</v>
      </c>
      <c r="AY135" s="17" t="s">
        <v>122</v>
      </c>
      <c r="BE135" s="176">
        <f>IF(N135="základní",J135,0)</f>
        <v>0</v>
      </c>
      <c r="BF135" s="176">
        <f>IF(N135="snížená",J135,0)</f>
        <v>0</v>
      </c>
      <c r="BG135" s="176">
        <f>IF(N135="zákl. přenesená",J135,0)</f>
        <v>0</v>
      </c>
      <c r="BH135" s="176">
        <f>IF(N135="sníž. přenesená",J135,0)</f>
        <v>0</v>
      </c>
      <c r="BI135" s="176">
        <f>IF(N135="nulová",J135,0)</f>
        <v>0</v>
      </c>
      <c r="BJ135" s="17" t="s">
        <v>22</v>
      </c>
      <c r="BK135" s="176">
        <f>ROUND(I135*H135,2)</f>
        <v>0</v>
      </c>
      <c r="BL135" s="17" t="s">
        <v>144</v>
      </c>
      <c r="BM135" s="17" t="s">
        <v>1375</v>
      </c>
    </row>
    <row r="136" spans="2:47" s="1" customFormat="1" ht="13.5">
      <c r="B136" s="34"/>
      <c r="D136" s="177" t="s">
        <v>131</v>
      </c>
      <c r="F136" s="178" t="s">
        <v>1376</v>
      </c>
      <c r="I136" s="138"/>
      <c r="L136" s="34"/>
      <c r="M136" s="63"/>
      <c r="N136" s="35"/>
      <c r="O136" s="35"/>
      <c r="P136" s="35"/>
      <c r="Q136" s="35"/>
      <c r="R136" s="35"/>
      <c r="S136" s="35"/>
      <c r="T136" s="64"/>
      <c r="AT136" s="17" t="s">
        <v>131</v>
      </c>
      <c r="AU136" s="17" t="s">
        <v>81</v>
      </c>
    </row>
    <row r="137" spans="2:47" s="1" customFormat="1" ht="27">
      <c r="B137" s="34"/>
      <c r="D137" s="177" t="s">
        <v>212</v>
      </c>
      <c r="F137" s="203" t="s">
        <v>1377</v>
      </c>
      <c r="I137" s="138"/>
      <c r="L137" s="34"/>
      <c r="M137" s="63"/>
      <c r="N137" s="35"/>
      <c r="O137" s="35"/>
      <c r="P137" s="35"/>
      <c r="Q137" s="35"/>
      <c r="R137" s="35"/>
      <c r="S137" s="35"/>
      <c r="T137" s="64"/>
      <c r="AT137" s="17" t="s">
        <v>212</v>
      </c>
      <c r="AU137" s="17" t="s">
        <v>81</v>
      </c>
    </row>
    <row r="138" spans="2:51" s="12" customFormat="1" ht="13.5">
      <c r="B138" s="187"/>
      <c r="D138" s="188" t="s">
        <v>132</v>
      </c>
      <c r="E138" s="189" t="s">
        <v>20</v>
      </c>
      <c r="F138" s="190" t="s">
        <v>22</v>
      </c>
      <c r="H138" s="191">
        <v>1</v>
      </c>
      <c r="I138" s="192"/>
      <c r="L138" s="187"/>
      <c r="M138" s="193"/>
      <c r="N138" s="194"/>
      <c r="O138" s="194"/>
      <c r="P138" s="194"/>
      <c r="Q138" s="194"/>
      <c r="R138" s="194"/>
      <c r="S138" s="194"/>
      <c r="T138" s="195"/>
      <c r="AT138" s="196" t="s">
        <v>132</v>
      </c>
      <c r="AU138" s="196" t="s">
        <v>81</v>
      </c>
      <c r="AV138" s="12" t="s">
        <v>81</v>
      </c>
      <c r="AW138" s="12" t="s">
        <v>37</v>
      </c>
      <c r="AX138" s="12" t="s">
        <v>22</v>
      </c>
      <c r="AY138" s="196" t="s">
        <v>122</v>
      </c>
    </row>
    <row r="139" spans="2:65" s="1" customFormat="1" ht="31.5" customHeight="1">
      <c r="B139" s="164"/>
      <c r="C139" s="165" t="s">
        <v>308</v>
      </c>
      <c r="D139" s="165" t="s">
        <v>125</v>
      </c>
      <c r="E139" s="166" t="s">
        <v>1378</v>
      </c>
      <c r="F139" s="167" t="s">
        <v>1379</v>
      </c>
      <c r="G139" s="168" t="s">
        <v>217</v>
      </c>
      <c r="H139" s="169">
        <v>60</v>
      </c>
      <c r="I139" s="170"/>
      <c r="J139" s="171">
        <f>ROUND(I139*H139,2)</f>
        <v>0</v>
      </c>
      <c r="K139" s="167" t="s">
        <v>209</v>
      </c>
      <c r="L139" s="34"/>
      <c r="M139" s="172" t="s">
        <v>20</v>
      </c>
      <c r="N139" s="173" t="s">
        <v>44</v>
      </c>
      <c r="O139" s="35"/>
      <c r="P139" s="174">
        <f>O139*H139</f>
        <v>0</v>
      </c>
      <c r="Q139" s="174">
        <v>0</v>
      </c>
      <c r="R139" s="174">
        <f>Q139*H139</f>
        <v>0</v>
      </c>
      <c r="S139" s="174">
        <v>0</v>
      </c>
      <c r="T139" s="175">
        <f>S139*H139</f>
        <v>0</v>
      </c>
      <c r="AR139" s="17" t="s">
        <v>144</v>
      </c>
      <c r="AT139" s="17" t="s">
        <v>125</v>
      </c>
      <c r="AU139" s="17" t="s">
        <v>81</v>
      </c>
      <c r="AY139" s="17" t="s">
        <v>122</v>
      </c>
      <c r="BE139" s="176">
        <f>IF(N139="základní",J139,0)</f>
        <v>0</v>
      </c>
      <c r="BF139" s="176">
        <f>IF(N139="snížená",J139,0)</f>
        <v>0</v>
      </c>
      <c r="BG139" s="176">
        <f>IF(N139="zákl. přenesená",J139,0)</f>
        <v>0</v>
      </c>
      <c r="BH139" s="176">
        <f>IF(N139="sníž. přenesená",J139,0)</f>
        <v>0</v>
      </c>
      <c r="BI139" s="176">
        <f>IF(N139="nulová",J139,0)</f>
        <v>0</v>
      </c>
      <c r="BJ139" s="17" t="s">
        <v>22</v>
      </c>
      <c r="BK139" s="176">
        <f>ROUND(I139*H139,2)</f>
        <v>0</v>
      </c>
      <c r="BL139" s="17" t="s">
        <v>144</v>
      </c>
      <c r="BM139" s="17" t="s">
        <v>1380</v>
      </c>
    </row>
    <row r="140" spans="2:47" s="1" customFormat="1" ht="27">
      <c r="B140" s="34"/>
      <c r="D140" s="177" t="s">
        <v>131</v>
      </c>
      <c r="F140" s="178" t="s">
        <v>1381</v>
      </c>
      <c r="I140" s="138"/>
      <c r="L140" s="34"/>
      <c r="M140" s="63"/>
      <c r="N140" s="35"/>
      <c r="O140" s="35"/>
      <c r="P140" s="35"/>
      <c r="Q140" s="35"/>
      <c r="R140" s="35"/>
      <c r="S140" s="35"/>
      <c r="T140" s="64"/>
      <c r="AT140" s="17" t="s">
        <v>131</v>
      </c>
      <c r="AU140" s="17" t="s">
        <v>81</v>
      </c>
    </row>
    <row r="141" spans="2:47" s="1" customFormat="1" ht="27">
      <c r="B141" s="34"/>
      <c r="D141" s="177" t="s">
        <v>212</v>
      </c>
      <c r="F141" s="203" t="s">
        <v>1377</v>
      </c>
      <c r="I141" s="138"/>
      <c r="L141" s="34"/>
      <c r="M141" s="63"/>
      <c r="N141" s="35"/>
      <c r="O141" s="35"/>
      <c r="P141" s="35"/>
      <c r="Q141" s="35"/>
      <c r="R141" s="35"/>
      <c r="S141" s="35"/>
      <c r="T141" s="64"/>
      <c r="AT141" s="17" t="s">
        <v>212</v>
      </c>
      <c r="AU141" s="17" t="s">
        <v>81</v>
      </c>
    </row>
    <row r="142" spans="2:51" s="12" customFormat="1" ht="13.5">
      <c r="B142" s="187"/>
      <c r="D142" s="188" t="s">
        <v>132</v>
      </c>
      <c r="E142" s="189" t="s">
        <v>20</v>
      </c>
      <c r="F142" s="190" t="s">
        <v>1354</v>
      </c>
      <c r="H142" s="191">
        <v>60</v>
      </c>
      <c r="I142" s="192"/>
      <c r="L142" s="187"/>
      <c r="M142" s="193"/>
      <c r="N142" s="194"/>
      <c r="O142" s="194"/>
      <c r="P142" s="194"/>
      <c r="Q142" s="194"/>
      <c r="R142" s="194"/>
      <c r="S142" s="194"/>
      <c r="T142" s="195"/>
      <c r="AT142" s="196" t="s">
        <v>132</v>
      </c>
      <c r="AU142" s="196" t="s">
        <v>81</v>
      </c>
      <c r="AV142" s="12" t="s">
        <v>81</v>
      </c>
      <c r="AW142" s="12" t="s">
        <v>37</v>
      </c>
      <c r="AX142" s="12" t="s">
        <v>22</v>
      </c>
      <c r="AY142" s="196" t="s">
        <v>122</v>
      </c>
    </row>
    <row r="143" spans="2:65" s="1" customFormat="1" ht="22.5" customHeight="1">
      <c r="B143" s="164"/>
      <c r="C143" s="165" t="s">
        <v>318</v>
      </c>
      <c r="D143" s="165" t="s">
        <v>125</v>
      </c>
      <c r="E143" s="166" t="s">
        <v>1382</v>
      </c>
      <c r="F143" s="167" t="s">
        <v>1383</v>
      </c>
      <c r="G143" s="168" t="s">
        <v>217</v>
      </c>
      <c r="H143" s="169">
        <v>1</v>
      </c>
      <c r="I143" s="170"/>
      <c r="J143" s="171">
        <f>ROUND(I143*H143,2)</f>
        <v>0</v>
      </c>
      <c r="K143" s="167" t="s">
        <v>209</v>
      </c>
      <c r="L143" s="34"/>
      <c r="M143" s="172" t="s">
        <v>20</v>
      </c>
      <c r="N143" s="173" t="s">
        <v>44</v>
      </c>
      <c r="O143" s="35"/>
      <c r="P143" s="174">
        <f>O143*H143</f>
        <v>0</v>
      </c>
      <c r="Q143" s="174">
        <v>0</v>
      </c>
      <c r="R143" s="174">
        <f>Q143*H143</f>
        <v>0</v>
      </c>
      <c r="S143" s="174">
        <v>0</v>
      </c>
      <c r="T143" s="175">
        <f>S143*H143</f>
        <v>0</v>
      </c>
      <c r="AR143" s="17" t="s">
        <v>144</v>
      </c>
      <c r="AT143" s="17" t="s">
        <v>125</v>
      </c>
      <c r="AU143" s="17" t="s">
        <v>81</v>
      </c>
      <c r="AY143" s="17" t="s">
        <v>122</v>
      </c>
      <c r="BE143" s="176">
        <f>IF(N143="základní",J143,0)</f>
        <v>0</v>
      </c>
      <c r="BF143" s="176">
        <f>IF(N143="snížená",J143,0)</f>
        <v>0</v>
      </c>
      <c r="BG143" s="176">
        <f>IF(N143="zákl. přenesená",J143,0)</f>
        <v>0</v>
      </c>
      <c r="BH143" s="176">
        <f>IF(N143="sníž. přenesená",J143,0)</f>
        <v>0</v>
      </c>
      <c r="BI143" s="176">
        <f>IF(N143="nulová",J143,0)</f>
        <v>0</v>
      </c>
      <c r="BJ143" s="17" t="s">
        <v>22</v>
      </c>
      <c r="BK143" s="176">
        <f>ROUND(I143*H143,2)</f>
        <v>0</v>
      </c>
      <c r="BL143" s="17" t="s">
        <v>144</v>
      </c>
      <c r="BM143" s="17" t="s">
        <v>1384</v>
      </c>
    </row>
    <row r="144" spans="2:47" s="1" customFormat="1" ht="27">
      <c r="B144" s="34"/>
      <c r="D144" s="177" t="s">
        <v>131</v>
      </c>
      <c r="F144" s="178" t="s">
        <v>1385</v>
      </c>
      <c r="I144" s="138"/>
      <c r="L144" s="34"/>
      <c r="M144" s="63"/>
      <c r="N144" s="35"/>
      <c r="O144" s="35"/>
      <c r="P144" s="35"/>
      <c r="Q144" s="35"/>
      <c r="R144" s="35"/>
      <c r="S144" s="35"/>
      <c r="T144" s="64"/>
      <c r="AT144" s="17" t="s">
        <v>131</v>
      </c>
      <c r="AU144" s="17" t="s">
        <v>81</v>
      </c>
    </row>
    <row r="145" spans="2:47" s="1" customFormat="1" ht="27">
      <c r="B145" s="34"/>
      <c r="D145" s="177" t="s">
        <v>212</v>
      </c>
      <c r="F145" s="203" t="s">
        <v>1386</v>
      </c>
      <c r="I145" s="138"/>
      <c r="L145" s="34"/>
      <c r="M145" s="63"/>
      <c r="N145" s="35"/>
      <c r="O145" s="35"/>
      <c r="P145" s="35"/>
      <c r="Q145" s="35"/>
      <c r="R145" s="35"/>
      <c r="S145" s="35"/>
      <c r="T145" s="64"/>
      <c r="AT145" s="17" t="s">
        <v>212</v>
      </c>
      <c r="AU145" s="17" t="s">
        <v>81</v>
      </c>
    </row>
    <row r="146" spans="2:51" s="12" customFormat="1" ht="13.5">
      <c r="B146" s="187"/>
      <c r="D146" s="188" t="s">
        <v>132</v>
      </c>
      <c r="E146" s="189" t="s">
        <v>20</v>
      </c>
      <c r="F146" s="190" t="s">
        <v>22</v>
      </c>
      <c r="H146" s="191">
        <v>1</v>
      </c>
      <c r="I146" s="192"/>
      <c r="L146" s="187"/>
      <c r="M146" s="193"/>
      <c r="N146" s="194"/>
      <c r="O146" s="194"/>
      <c r="P146" s="194"/>
      <c r="Q146" s="194"/>
      <c r="R146" s="194"/>
      <c r="S146" s="194"/>
      <c r="T146" s="195"/>
      <c r="AT146" s="196" t="s">
        <v>132</v>
      </c>
      <c r="AU146" s="196" t="s">
        <v>81</v>
      </c>
      <c r="AV146" s="12" t="s">
        <v>81</v>
      </c>
      <c r="AW146" s="12" t="s">
        <v>37</v>
      </c>
      <c r="AX146" s="12" t="s">
        <v>22</v>
      </c>
      <c r="AY146" s="196" t="s">
        <v>122</v>
      </c>
    </row>
    <row r="147" spans="2:65" s="1" customFormat="1" ht="22.5" customHeight="1">
      <c r="B147" s="164"/>
      <c r="C147" s="165" t="s">
        <v>327</v>
      </c>
      <c r="D147" s="165" t="s">
        <v>125</v>
      </c>
      <c r="E147" s="166" t="s">
        <v>1387</v>
      </c>
      <c r="F147" s="167" t="s">
        <v>1388</v>
      </c>
      <c r="G147" s="168" t="s">
        <v>217</v>
      </c>
      <c r="H147" s="169">
        <v>1</v>
      </c>
      <c r="I147" s="170"/>
      <c r="J147" s="171">
        <f>ROUND(I147*H147,2)</f>
        <v>0</v>
      </c>
      <c r="K147" s="167" t="s">
        <v>209</v>
      </c>
      <c r="L147" s="34"/>
      <c r="M147" s="172" t="s">
        <v>20</v>
      </c>
      <c r="N147" s="173" t="s">
        <v>44</v>
      </c>
      <c r="O147" s="35"/>
      <c r="P147" s="174">
        <f>O147*H147</f>
        <v>0</v>
      </c>
      <c r="Q147" s="174">
        <v>0</v>
      </c>
      <c r="R147" s="174">
        <f>Q147*H147</f>
        <v>0</v>
      </c>
      <c r="S147" s="174">
        <v>0</v>
      </c>
      <c r="T147" s="175">
        <f>S147*H147</f>
        <v>0</v>
      </c>
      <c r="AR147" s="17" t="s">
        <v>144</v>
      </c>
      <c r="AT147" s="17" t="s">
        <v>125</v>
      </c>
      <c r="AU147" s="17" t="s">
        <v>81</v>
      </c>
      <c r="AY147" s="17" t="s">
        <v>122</v>
      </c>
      <c r="BE147" s="176">
        <f>IF(N147="základní",J147,0)</f>
        <v>0</v>
      </c>
      <c r="BF147" s="176">
        <f>IF(N147="snížená",J147,0)</f>
        <v>0</v>
      </c>
      <c r="BG147" s="176">
        <f>IF(N147="zákl. přenesená",J147,0)</f>
        <v>0</v>
      </c>
      <c r="BH147" s="176">
        <f>IF(N147="sníž. přenesená",J147,0)</f>
        <v>0</v>
      </c>
      <c r="BI147" s="176">
        <f>IF(N147="nulová",J147,0)</f>
        <v>0</v>
      </c>
      <c r="BJ147" s="17" t="s">
        <v>22</v>
      </c>
      <c r="BK147" s="176">
        <f>ROUND(I147*H147,2)</f>
        <v>0</v>
      </c>
      <c r="BL147" s="17" t="s">
        <v>144</v>
      </c>
      <c r="BM147" s="17" t="s">
        <v>1389</v>
      </c>
    </row>
    <row r="148" spans="2:47" s="1" customFormat="1" ht="27">
      <c r="B148" s="34"/>
      <c r="D148" s="177" t="s">
        <v>131</v>
      </c>
      <c r="F148" s="178" t="s">
        <v>1390</v>
      </c>
      <c r="I148" s="138"/>
      <c r="L148" s="34"/>
      <c r="M148" s="63"/>
      <c r="N148" s="35"/>
      <c r="O148" s="35"/>
      <c r="P148" s="35"/>
      <c r="Q148" s="35"/>
      <c r="R148" s="35"/>
      <c r="S148" s="35"/>
      <c r="T148" s="64"/>
      <c r="AT148" s="17" t="s">
        <v>131</v>
      </c>
      <c r="AU148" s="17" t="s">
        <v>81</v>
      </c>
    </row>
    <row r="149" spans="2:47" s="1" customFormat="1" ht="27">
      <c r="B149" s="34"/>
      <c r="D149" s="177" t="s">
        <v>212</v>
      </c>
      <c r="F149" s="203" t="s">
        <v>1386</v>
      </c>
      <c r="I149" s="138"/>
      <c r="L149" s="34"/>
      <c r="M149" s="63"/>
      <c r="N149" s="35"/>
      <c r="O149" s="35"/>
      <c r="P149" s="35"/>
      <c r="Q149" s="35"/>
      <c r="R149" s="35"/>
      <c r="S149" s="35"/>
      <c r="T149" s="64"/>
      <c r="AT149" s="17" t="s">
        <v>212</v>
      </c>
      <c r="AU149" s="17" t="s">
        <v>81</v>
      </c>
    </row>
    <row r="150" spans="2:51" s="12" customFormat="1" ht="13.5">
      <c r="B150" s="187"/>
      <c r="D150" s="188" t="s">
        <v>132</v>
      </c>
      <c r="E150" s="189" t="s">
        <v>20</v>
      </c>
      <c r="F150" s="190" t="s">
        <v>22</v>
      </c>
      <c r="H150" s="191">
        <v>1</v>
      </c>
      <c r="I150" s="192"/>
      <c r="L150" s="187"/>
      <c r="M150" s="193"/>
      <c r="N150" s="194"/>
      <c r="O150" s="194"/>
      <c r="P150" s="194"/>
      <c r="Q150" s="194"/>
      <c r="R150" s="194"/>
      <c r="S150" s="194"/>
      <c r="T150" s="195"/>
      <c r="AT150" s="196" t="s">
        <v>132</v>
      </c>
      <c r="AU150" s="196" t="s">
        <v>81</v>
      </c>
      <c r="AV150" s="12" t="s">
        <v>81</v>
      </c>
      <c r="AW150" s="12" t="s">
        <v>37</v>
      </c>
      <c r="AX150" s="12" t="s">
        <v>22</v>
      </c>
      <c r="AY150" s="196" t="s">
        <v>122</v>
      </c>
    </row>
    <row r="151" spans="2:65" s="1" customFormat="1" ht="22.5" customHeight="1">
      <c r="B151" s="164"/>
      <c r="C151" s="165" t="s">
        <v>335</v>
      </c>
      <c r="D151" s="165" t="s">
        <v>125</v>
      </c>
      <c r="E151" s="166" t="s">
        <v>1391</v>
      </c>
      <c r="F151" s="167" t="s">
        <v>1392</v>
      </c>
      <c r="G151" s="168" t="s">
        <v>217</v>
      </c>
      <c r="H151" s="169">
        <v>60</v>
      </c>
      <c r="I151" s="170"/>
      <c r="J151" s="171">
        <f>ROUND(I151*H151,2)</f>
        <v>0</v>
      </c>
      <c r="K151" s="167" t="s">
        <v>209</v>
      </c>
      <c r="L151" s="34"/>
      <c r="M151" s="172" t="s">
        <v>20</v>
      </c>
      <c r="N151" s="173" t="s">
        <v>44</v>
      </c>
      <c r="O151" s="35"/>
      <c r="P151" s="174">
        <f>O151*H151</f>
        <v>0</v>
      </c>
      <c r="Q151" s="174">
        <v>0</v>
      </c>
      <c r="R151" s="174">
        <f>Q151*H151</f>
        <v>0</v>
      </c>
      <c r="S151" s="174">
        <v>0</v>
      </c>
      <c r="T151" s="175">
        <f>S151*H151</f>
        <v>0</v>
      </c>
      <c r="AR151" s="17" t="s">
        <v>144</v>
      </c>
      <c r="AT151" s="17" t="s">
        <v>125</v>
      </c>
      <c r="AU151" s="17" t="s">
        <v>81</v>
      </c>
      <c r="AY151" s="17" t="s">
        <v>122</v>
      </c>
      <c r="BE151" s="176">
        <f>IF(N151="základní",J151,0)</f>
        <v>0</v>
      </c>
      <c r="BF151" s="176">
        <f>IF(N151="snížená",J151,0)</f>
        <v>0</v>
      </c>
      <c r="BG151" s="176">
        <f>IF(N151="zákl. přenesená",J151,0)</f>
        <v>0</v>
      </c>
      <c r="BH151" s="176">
        <f>IF(N151="sníž. přenesená",J151,0)</f>
        <v>0</v>
      </c>
      <c r="BI151" s="176">
        <f>IF(N151="nulová",J151,0)</f>
        <v>0</v>
      </c>
      <c r="BJ151" s="17" t="s">
        <v>22</v>
      </c>
      <c r="BK151" s="176">
        <f>ROUND(I151*H151,2)</f>
        <v>0</v>
      </c>
      <c r="BL151" s="17" t="s">
        <v>144</v>
      </c>
      <c r="BM151" s="17" t="s">
        <v>1393</v>
      </c>
    </row>
    <row r="152" spans="2:47" s="1" customFormat="1" ht="27">
      <c r="B152" s="34"/>
      <c r="D152" s="177" t="s">
        <v>131</v>
      </c>
      <c r="F152" s="178" t="s">
        <v>1394</v>
      </c>
      <c r="I152" s="138"/>
      <c r="L152" s="34"/>
      <c r="M152" s="63"/>
      <c r="N152" s="35"/>
      <c r="O152" s="35"/>
      <c r="P152" s="35"/>
      <c r="Q152" s="35"/>
      <c r="R152" s="35"/>
      <c r="S152" s="35"/>
      <c r="T152" s="64"/>
      <c r="AT152" s="17" t="s">
        <v>131</v>
      </c>
      <c r="AU152" s="17" t="s">
        <v>81</v>
      </c>
    </row>
    <row r="153" spans="2:47" s="1" customFormat="1" ht="27">
      <c r="B153" s="34"/>
      <c r="D153" s="177" t="s">
        <v>212</v>
      </c>
      <c r="F153" s="203" t="s">
        <v>1386</v>
      </c>
      <c r="I153" s="138"/>
      <c r="L153" s="34"/>
      <c r="M153" s="63"/>
      <c r="N153" s="35"/>
      <c r="O153" s="35"/>
      <c r="P153" s="35"/>
      <c r="Q153" s="35"/>
      <c r="R153" s="35"/>
      <c r="S153" s="35"/>
      <c r="T153" s="64"/>
      <c r="AT153" s="17" t="s">
        <v>212</v>
      </c>
      <c r="AU153" s="17" t="s">
        <v>81</v>
      </c>
    </row>
    <row r="154" spans="2:51" s="12" customFormat="1" ht="13.5">
      <c r="B154" s="187"/>
      <c r="D154" s="188" t="s">
        <v>132</v>
      </c>
      <c r="E154" s="189" t="s">
        <v>20</v>
      </c>
      <c r="F154" s="190" t="s">
        <v>1354</v>
      </c>
      <c r="H154" s="191">
        <v>60</v>
      </c>
      <c r="I154" s="192"/>
      <c r="L154" s="187"/>
      <c r="M154" s="193"/>
      <c r="N154" s="194"/>
      <c r="O154" s="194"/>
      <c r="P154" s="194"/>
      <c r="Q154" s="194"/>
      <c r="R154" s="194"/>
      <c r="S154" s="194"/>
      <c r="T154" s="195"/>
      <c r="AT154" s="196" t="s">
        <v>132</v>
      </c>
      <c r="AU154" s="196" t="s">
        <v>81</v>
      </c>
      <c r="AV154" s="12" t="s">
        <v>81</v>
      </c>
      <c r="AW154" s="12" t="s">
        <v>37</v>
      </c>
      <c r="AX154" s="12" t="s">
        <v>22</v>
      </c>
      <c r="AY154" s="196" t="s">
        <v>122</v>
      </c>
    </row>
    <row r="155" spans="2:65" s="1" customFormat="1" ht="22.5" customHeight="1">
      <c r="B155" s="164"/>
      <c r="C155" s="165" t="s">
        <v>7</v>
      </c>
      <c r="D155" s="165" t="s">
        <v>125</v>
      </c>
      <c r="E155" s="166" t="s">
        <v>1395</v>
      </c>
      <c r="F155" s="167" t="s">
        <v>1396</v>
      </c>
      <c r="G155" s="168" t="s">
        <v>217</v>
      </c>
      <c r="H155" s="169">
        <v>60</v>
      </c>
      <c r="I155" s="170"/>
      <c r="J155" s="171">
        <f>ROUND(I155*H155,2)</f>
        <v>0</v>
      </c>
      <c r="K155" s="167" t="s">
        <v>209</v>
      </c>
      <c r="L155" s="34"/>
      <c r="M155" s="172" t="s">
        <v>20</v>
      </c>
      <c r="N155" s="173" t="s">
        <v>44</v>
      </c>
      <c r="O155" s="35"/>
      <c r="P155" s="174">
        <f>O155*H155</f>
        <v>0</v>
      </c>
      <c r="Q155" s="174">
        <v>0</v>
      </c>
      <c r="R155" s="174">
        <f>Q155*H155</f>
        <v>0</v>
      </c>
      <c r="S155" s="174">
        <v>0</v>
      </c>
      <c r="T155" s="175">
        <f>S155*H155</f>
        <v>0</v>
      </c>
      <c r="AR155" s="17" t="s">
        <v>144</v>
      </c>
      <c r="AT155" s="17" t="s">
        <v>125</v>
      </c>
      <c r="AU155" s="17" t="s">
        <v>81</v>
      </c>
      <c r="AY155" s="17" t="s">
        <v>122</v>
      </c>
      <c r="BE155" s="176">
        <f>IF(N155="základní",J155,0)</f>
        <v>0</v>
      </c>
      <c r="BF155" s="176">
        <f>IF(N155="snížená",J155,0)</f>
        <v>0</v>
      </c>
      <c r="BG155" s="176">
        <f>IF(N155="zákl. přenesená",J155,0)</f>
        <v>0</v>
      </c>
      <c r="BH155" s="176">
        <f>IF(N155="sníž. přenesená",J155,0)</f>
        <v>0</v>
      </c>
      <c r="BI155" s="176">
        <f>IF(N155="nulová",J155,0)</f>
        <v>0</v>
      </c>
      <c r="BJ155" s="17" t="s">
        <v>22</v>
      </c>
      <c r="BK155" s="176">
        <f>ROUND(I155*H155,2)</f>
        <v>0</v>
      </c>
      <c r="BL155" s="17" t="s">
        <v>144</v>
      </c>
      <c r="BM155" s="17" t="s">
        <v>1397</v>
      </c>
    </row>
    <row r="156" spans="2:47" s="1" customFormat="1" ht="27">
      <c r="B156" s="34"/>
      <c r="D156" s="177" t="s">
        <v>131</v>
      </c>
      <c r="F156" s="178" t="s">
        <v>1398</v>
      </c>
      <c r="I156" s="138"/>
      <c r="L156" s="34"/>
      <c r="M156" s="63"/>
      <c r="N156" s="35"/>
      <c r="O156" s="35"/>
      <c r="P156" s="35"/>
      <c r="Q156" s="35"/>
      <c r="R156" s="35"/>
      <c r="S156" s="35"/>
      <c r="T156" s="64"/>
      <c r="AT156" s="17" t="s">
        <v>131</v>
      </c>
      <c r="AU156" s="17" t="s">
        <v>81</v>
      </c>
    </row>
    <row r="157" spans="2:47" s="1" customFormat="1" ht="27">
      <c r="B157" s="34"/>
      <c r="D157" s="177" t="s">
        <v>212</v>
      </c>
      <c r="F157" s="203" t="s">
        <v>1386</v>
      </c>
      <c r="I157" s="138"/>
      <c r="L157" s="34"/>
      <c r="M157" s="63"/>
      <c r="N157" s="35"/>
      <c r="O157" s="35"/>
      <c r="P157" s="35"/>
      <c r="Q157" s="35"/>
      <c r="R157" s="35"/>
      <c r="S157" s="35"/>
      <c r="T157" s="64"/>
      <c r="AT157" s="17" t="s">
        <v>212</v>
      </c>
      <c r="AU157" s="17" t="s">
        <v>81</v>
      </c>
    </row>
    <row r="158" spans="2:51" s="12" customFormat="1" ht="13.5">
      <c r="B158" s="187"/>
      <c r="D158" s="188" t="s">
        <v>132</v>
      </c>
      <c r="E158" s="189" t="s">
        <v>20</v>
      </c>
      <c r="F158" s="190" t="s">
        <v>1354</v>
      </c>
      <c r="H158" s="191">
        <v>60</v>
      </c>
      <c r="I158" s="192"/>
      <c r="L158" s="187"/>
      <c r="M158" s="193"/>
      <c r="N158" s="194"/>
      <c r="O158" s="194"/>
      <c r="P158" s="194"/>
      <c r="Q158" s="194"/>
      <c r="R158" s="194"/>
      <c r="S158" s="194"/>
      <c r="T158" s="195"/>
      <c r="AT158" s="196" t="s">
        <v>132</v>
      </c>
      <c r="AU158" s="196" t="s">
        <v>81</v>
      </c>
      <c r="AV158" s="12" t="s">
        <v>81</v>
      </c>
      <c r="AW158" s="12" t="s">
        <v>37</v>
      </c>
      <c r="AX158" s="12" t="s">
        <v>22</v>
      </c>
      <c r="AY158" s="196" t="s">
        <v>122</v>
      </c>
    </row>
    <row r="159" spans="2:65" s="1" customFormat="1" ht="31.5" customHeight="1">
      <c r="B159" s="164"/>
      <c r="C159" s="165" t="s">
        <v>348</v>
      </c>
      <c r="D159" s="165" t="s">
        <v>125</v>
      </c>
      <c r="E159" s="166" t="s">
        <v>1399</v>
      </c>
      <c r="F159" s="167" t="s">
        <v>1400</v>
      </c>
      <c r="G159" s="168" t="s">
        <v>352</v>
      </c>
      <c r="H159" s="169">
        <v>10</v>
      </c>
      <c r="I159" s="170"/>
      <c r="J159" s="171">
        <f>ROUND(I159*H159,2)</f>
        <v>0</v>
      </c>
      <c r="K159" s="167" t="s">
        <v>20</v>
      </c>
      <c r="L159" s="34"/>
      <c r="M159" s="172" t="s">
        <v>20</v>
      </c>
      <c r="N159" s="173" t="s">
        <v>44</v>
      </c>
      <c r="O159" s="35"/>
      <c r="P159" s="174">
        <f>O159*H159</f>
        <v>0</v>
      </c>
      <c r="Q159" s="174">
        <v>0</v>
      </c>
      <c r="R159" s="174">
        <f>Q159*H159</f>
        <v>0</v>
      </c>
      <c r="S159" s="174">
        <v>0</v>
      </c>
      <c r="T159" s="175">
        <f>S159*H159</f>
        <v>0</v>
      </c>
      <c r="AR159" s="17" t="s">
        <v>144</v>
      </c>
      <c r="AT159" s="17" t="s">
        <v>125</v>
      </c>
      <c r="AU159" s="17" t="s">
        <v>81</v>
      </c>
      <c r="AY159" s="17" t="s">
        <v>122</v>
      </c>
      <c r="BE159" s="176">
        <f>IF(N159="základní",J159,0)</f>
        <v>0</v>
      </c>
      <c r="BF159" s="176">
        <f>IF(N159="snížená",J159,0)</f>
        <v>0</v>
      </c>
      <c r="BG159" s="176">
        <f>IF(N159="zákl. přenesená",J159,0)</f>
        <v>0</v>
      </c>
      <c r="BH159" s="176">
        <f>IF(N159="sníž. přenesená",J159,0)</f>
        <v>0</v>
      </c>
      <c r="BI159" s="176">
        <f>IF(N159="nulová",J159,0)</f>
        <v>0</v>
      </c>
      <c r="BJ159" s="17" t="s">
        <v>22</v>
      </c>
      <c r="BK159" s="176">
        <f>ROUND(I159*H159,2)</f>
        <v>0</v>
      </c>
      <c r="BL159" s="17" t="s">
        <v>144</v>
      </c>
      <c r="BM159" s="17" t="s">
        <v>1401</v>
      </c>
    </row>
    <row r="160" spans="2:47" s="1" customFormat="1" ht="13.5">
      <c r="B160" s="34"/>
      <c r="D160" s="177" t="s">
        <v>131</v>
      </c>
      <c r="F160" s="178" t="s">
        <v>1402</v>
      </c>
      <c r="I160" s="138"/>
      <c r="L160" s="34"/>
      <c r="M160" s="63"/>
      <c r="N160" s="35"/>
      <c r="O160" s="35"/>
      <c r="P160" s="35"/>
      <c r="Q160" s="35"/>
      <c r="R160" s="35"/>
      <c r="S160" s="35"/>
      <c r="T160" s="64"/>
      <c r="AT160" s="17" t="s">
        <v>131</v>
      </c>
      <c r="AU160" s="17" t="s">
        <v>81</v>
      </c>
    </row>
    <row r="161" spans="2:51" s="12" customFormat="1" ht="13.5">
      <c r="B161" s="187"/>
      <c r="D161" s="177" t="s">
        <v>132</v>
      </c>
      <c r="E161" s="196" t="s">
        <v>20</v>
      </c>
      <c r="F161" s="197" t="s">
        <v>1403</v>
      </c>
      <c r="H161" s="198">
        <v>10</v>
      </c>
      <c r="I161" s="192"/>
      <c r="L161" s="187"/>
      <c r="M161" s="199"/>
      <c r="N161" s="200"/>
      <c r="O161" s="200"/>
      <c r="P161" s="200"/>
      <c r="Q161" s="200"/>
      <c r="R161" s="200"/>
      <c r="S161" s="200"/>
      <c r="T161" s="201"/>
      <c r="AT161" s="196" t="s">
        <v>132</v>
      </c>
      <c r="AU161" s="196" t="s">
        <v>81</v>
      </c>
      <c r="AV161" s="12" t="s">
        <v>81</v>
      </c>
      <c r="AW161" s="12" t="s">
        <v>37</v>
      </c>
      <c r="AX161" s="12" t="s">
        <v>22</v>
      </c>
      <c r="AY161" s="196" t="s">
        <v>122</v>
      </c>
    </row>
    <row r="162" spans="2:12" s="1" customFormat="1" ht="6.75" customHeight="1">
      <c r="B162" s="49"/>
      <c r="C162" s="50"/>
      <c r="D162" s="50"/>
      <c r="E162" s="50"/>
      <c r="F162" s="50"/>
      <c r="G162" s="50"/>
      <c r="H162" s="50"/>
      <c r="I162" s="116"/>
      <c r="J162" s="50"/>
      <c r="K162" s="50"/>
      <c r="L162" s="34"/>
    </row>
    <row r="739" ht="13.5">
      <c r="AT739" s="202"/>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 min="12" max="16384" width="9.33203125" style="241" customWidth="1"/>
  </cols>
  <sheetData>
    <row r="1" ht="37.5" customHeight="1"/>
    <row r="2" spans="2:11" ht="7.5" customHeight="1">
      <c r="B2" s="242"/>
      <c r="C2" s="243"/>
      <c r="D2" s="243"/>
      <c r="E2" s="243"/>
      <c r="F2" s="243"/>
      <c r="G2" s="243"/>
      <c r="H2" s="243"/>
      <c r="I2" s="243"/>
      <c r="J2" s="243"/>
      <c r="K2" s="244"/>
    </row>
    <row r="3" spans="2:11" s="247" customFormat="1" ht="45" customHeight="1">
      <c r="B3" s="245"/>
      <c r="C3" s="366" t="s">
        <v>1411</v>
      </c>
      <c r="D3" s="366"/>
      <c r="E3" s="366"/>
      <c r="F3" s="366"/>
      <c r="G3" s="366"/>
      <c r="H3" s="366"/>
      <c r="I3" s="366"/>
      <c r="J3" s="366"/>
      <c r="K3" s="246"/>
    </row>
    <row r="4" spans="2:11" ht="25.5" customHeight="1">
      <c r="B4" s="248"/>
      <c r="C4" s="371" t="s">
        <v>1412</v>
      </c>
      <c r="D4" s="371"/>
      <c r="E4" s="371"/>
      <c r="F4" s="371"/>
      <c r="G4" s="371"/>
      <c r="H4" s="371"/>
      <c r="I4" s="371"/>
      <c r="J4" s="371"/>
      <c r="K4" s="249"/>
    </row>
    <row r="5" spans="2:11" ht="5.25" customHeight="1">
      <c r="B5" s="248"/>
      <c r="C5" s="250"/>
      <c r="D5" s="250"/>
      <c r="E5" s="250"/>
      <c r="F5" s="250"/>
      <c r="G5" s="250"/>
      <c r="H5" s="250"/>
      <c r="I5" s="250"/>
      <c r="J5" s="250"/>
      <c r="K5" s="249"/>
    </row>
    <row r="6" spans="2:11" ht="15" customHeight="1">
      <c r="B6" s="248"/>
      <c r="C6" s="368" t="s">
        <v>1413</v>
      </c>
      <c r="D6" s="368"/>
      <c r="E6" s="368"/>
      <c r="F6" s="368"/>
      <c r="G6" s="368"/>
      <c r="H6" s="368"/>
      <c r="I6" s="368"/>
      <c r="J6" s="368"/>
      <c r="K6" s="249"/>
    </row>
    <row r="7" spans="2:11" ht="15" customHeight="1">
      <c r="B7" s="252"/>
      <c r="C7" s="368" t="s">
        <v>1414</v>
      </c>
      <c r="D7" s="368"/>
      <c r="E7" s="368"/>
      <c r="F7" s="368"/>
      <c r="G7" s="368"/>
      <c r="H7" s="368"/>
      <c r="I7" s="368"/>
      <c r="J7" s="368"/>
      <c r="K7" s="249"/>
    </row>
    <row r="8" spans="2:11" ht="12.75" customHeight="1">
      <c r="B8" s="252"/>
      <c r="C8" s="251"/>
      <c r="D8" s="251"/>
      <c r="E8" s="251"/>
      <c r="F8" s="251"/>
      <c r="G8" s="251"/>
      <c r="H8" s="251"/>
      <c r="I8" s="251"/>
      <c r="J8" s="251"/>
      <c r="K8" s="249"/>
    </row>
    <row r="9" spans="2:11" ht="15" customHeight="1">
      <c r="B9" s="252"/>
      <c r="C9" s="368" t="s">
        <v>1415</v>
      </c>
      <c r="D9" s="368"/>
      <c r="E9" s="368"/>
      <c r="F9" s="368"/>
      <c r="G9" s="368"/>
      <c r="H9" s="368"/>
      <c r="I9" s="368"/>
      <c r="J9" s="368"/>
      <c r="K9" s="249"/>
    </row>
    <row r="10" spans="2:11" ht="15" customHeight="1">
      <c r="B10" s="252"/>
      <c r="C10" s="251"/>
      <c r="D10" s="368" t="s">
        <v>1416</v>
      </c>
      <c r="E10" s="368"/>
      <c r="F10" s="368"/>
      <c r="G10" s="368"/>
      <c r="H10" s="368"/>
      <c r="I10" s="368"/>
      <c r="J10" s="368"/>
      <c r="K10" s="249"/>
    </row>
    <row r="11" spans="2:11" ht="15" customHeight="1">
      <c r="B11" s="252"/>
      <c r="C11" s="253"/>
      <c r="D11" s="368" t="s">
        <v>1417</v>
      </c>
      <c r="E11" s="368"/>
      <c r="F11" s="368"/>
      <c r="G11" s="368"/>
      <c r="H11" s="368"/>
      <c r="I11" s="368"/>
      <c r="J11" s="368"/>
      <c r="K11" s="249"/>
    </row>
    <row r="12" spans="2:11" ht="12.75" customHeight="1">
      <c r="B12" s="252"/>
      <c r="C12" s="253"/>
      <c r="D12" s="253"/>
      <c r="E12" s="253"/>
      <c r="F12" s="253"/>
      <c r="G12" s="253"/>
      <c r="H12" s="253"/>
      <c r="I12" s="253"/>
      <c r="J12" s="253"/>
      <c r="K12" s="249"/>
    </row>
    <row r="13" spans="2:11" ht="15" customHeight="1">
      <c r="B13" s="252"/>
      <c r="C13" s="253"/>
      <c r="D13" s="368" t="s">
        <v>1418</v>
      </c>
      <c r="E13" s="368"/>
      <c r="F13" s="368"/>
      <c r="G13" s="368"/>
      <c r="H13" s="368"/>
      <c r="I13" s="368"/>
      <c r="J13" s="368"/>
      <c r="K13" s="249"/>
    </row>
    <row r="14" spans="2:11" ht="15" customHeight="1">
      <c r="B14" s="252"/>
      <c r="C14" s="253"/>
      <c r="D14" s="368" t="s">
        <v>1419</v>
      </c>
      <c r="E14" s="368"/>
      <c r="F14" s="368"/>
      <c r="G14" s="368"/>
      <c r="H14" s="368"/>
      <c r="I14" s="368"/>
      <c r="J14" s="368"/>
      <c r="K14" s="249"/>
    </row>
    <row r="15" spans="2:11" ht="15" customHeight="1">
      <c r="B15" s="252"/>
      <c r="C15" s="253"/>
      <c r="D15" s="368" t="s">
        <v>1420</v>
      </c>
      <c r="E15" s="368"/>
      <c r="F15" s="368"/>
      <c r="G15" s="368"/>
      <c r="H15" s="368"/>
      <c r="I15" s="368"/>
      <c r="J15" s="368"/>
      <c r="K15" s="249"/>
    </row>
    <row r="16" spans="2:11" ht="15" customHeight="1">
      <c r="B16" s="252"/>
      <c r="C16" s="253"/>
      <c r="D16" s="253"/>
      <c r="E16" s="254" t="s">
        <v>79</v>
      </c>
      <c r="F16" s="368" t="s">
        <v>1421</v>
      </c>
      <c r="G16" s="368"/>
      <c r="H16" s="368"/>
      <c r="I16" s="368"/>
      <c r="J16" s="368"/>
      <c r="K16" s="249"/>
    </row>
    <row r="17" spans="2:11" ht="15" customHeight="1">
      <c r="B17" s="252"/>
      <c r="C17" s="253"/>
      <c r="D17" s="253"/>
      <c r="E17" s="254" t="s">
        <v>1422</v>
      </c>
      <c r="F17" s="368" t="s">
        <v>1423</v>
      </c>
      <c r="G17" s="368"/>
      <c r="H17" s="368"/>
      <c r="I17" s="368"/>
      <c r="J17" s="368"/>
      <c r="K17" s="249"/>
    </row>
    <row r="18" spans="2:11" ht="15" customHeight="1">
      <c r="B18" s="252"/>
      <c r="C18" s="253"/>
      <c r="D18" s="253"/>
      <c r="E18" s="254" t="s">
        <v>1424</v>
      </c>
      <c r="F18" s="368" t="s">
        <v>1425</v>
      </c>
      <c r="G18" s="368"/>
      <c r="H18" s="368"/>
      <c r="I18" s="368"/>
      <c r="J18" s="368"/>
      <c r="K18" s="249"/>
    </row>
    <row r="19" spans="2:11" ht="15" customHeight="1">
      <c r="B19" s="252"/>
      <c r="C19" s="253"/>
      <c r="D19" s="253"/>
      <c r="E19" s="254" t="s">
        <v>1426</v>
      </c>
      <c r="F19" s="368" t="s">
        <v>1427</v>
      </c>
      <c r="G19" s="368"/>
      <c r="H19" s="368"/>
      <c r="I19" s="368"/>
      <c r="J19" s="368"/>
      <c r="K19" s="249"/>
    </row>
    <row r="20" spans="2:11" ht="15" customHeight="1">
      <c r="B20" s="252"/>
      <c r="C20" s="253"/>
      <c r="D20" s="253"/>
      <c r="E20" s="254" t="s">
        <v>1428</v>
      </c>
      <c r="F20" s="368" t="s">
        <v>1429</v>
      </c>
      <c r="G20" s="368"/>
      <c r="H20" s="368"/>
      <c r="I20" s="368"/>
      <c r="J20" s="368"/>
      <c r="K20" s="249"/>
    </row>
    <row r="21" spans="2:11" ht="15" customHeight="1">
      <c r="B21" s="252"/>
      <c r="C21" s="253"/>
      <c r="D21" s="253"/>
      <c r="E21" s="254" t="s">
        <v>1430</v>
      </c>
      <c r="F21" s="368" t="s">
        <v>1431</v>
      </c>
      <c r="G21" s="368"/>
      <c r="H21" s="368"/>
      <c r="I21" s="368"/>
      <c r="J21" s="368"/>
      <c r="K21" s="249"/>
    </row>
    <row r="22" spans="2:11" ht="12.75" customHeight="1">
      <c r="B22" s="252"/>
      <c r="C22" s="253"/>
      <c r="D22" s="253"/>
      <c r="E22" s="253"/>
      <c r="F22" s="253"/>
      <c r="G22" s="253"/>
      <c r="H22" s="253"/>
      <c r="I22" s="253"/>
      <c r="J22" s="253"/>
      <c r="K22" s="249"/>
    </row>
    <row r="23" spans="2:11" ht="15" customHeight="1">
      <c r="B23" s="252"/>
      <c r="C23" s="368" t="s">
        <v>1432</v>
      </c>
      <c r="D23" s="368"/>
      <c r="E23" s="368"/>
      <c r="F23" s="368"/>
      <c r="G23" s="368"/>
      <c r="H23" s="368"/>
      <c r="I23" s="368"/>
      <c r="J23" s="368"/>
      <c r="K23" s="249"/>
    </row>
    <row r="24" spans="2:11" ht="15" customHeight="1">
      <c r="B24" s="252"/>
      <c r="C24" s="368" t="s">
        <v>1433</v>
      </c>
      <c r="D24" s="368"/>
      <c r="E24" s="368"/>
      <c r="F24" s="368"/>
      <c r="G24" s="368"/>
      <c r="H24" s="368"/>
      <c r="I24" s="368"/>
      <c r="J24" s="368"/>
      <c r="K24" s="249"/>
    </row>
    <row r="25" spans="2:11" ht="15" customHeight="1">
      <c r="B25" s="252"/>
      <c r="C25" s="251"/>
      <c r="D25" s="368" t="s">
        <v>1434</v>
      </c>
      <c r="E25" s="368"/>
      <c r="F25" s="368"/>
      <c r="G25" s="368"/>
      <c r="H25" s="368"/>
      <c r="I25" s="368"/>
      <c r="J25" s="368"/>
      <c r="K25" s="249"/>
    </row>
    <row r="26" spans="2:11" ht="15" customHeight="1">
      <c r="B26" s="252"/>
      <c r="C26" s="253"/>
      <c r="D26" s="368" t="s">
        <v>1435</v>
      </c>
      <c r="E26" s="368"/>
      <c r="F26" s="368"/>
      <c r="G26" s="368"/>
      <c r="H26" s="368"/>
      <c r="I26" s="368"/>
      <c r="J26" s="368"/>
      <c r="K26" s="249"/>
    </row>
    <row r="27" spans="2:11" ht="12.75" customHeight="1">
      <c r="B27" s="252"/>
      <c r="C27" s="253"/>
      <c r="D27" s="253"/>
      <c r="E27" s="253"/>
      <c r="F27" s="253"/>
      <c r="G27" s="253"/>
      <c r="H27" s="253"/>
      <c r="I27" s="253"/>
      <c r="J27" s="253"/>
      <c r="K27" s="249"/>
    </row>
    <row r="28" spans="2:11" ht="15" customHeight="1">
      <c r="B28" s="252"/>
      <c r="C28" s="253"/>
      <c r="D28" s="368" t="s">
        <v>1436</v>
      </c>
      <c r="E28" s="368"/>
      <c r="F28" s="368"/>
      <c r="G28" s="368"/>
      <c r="H28" s="368"/>
      <c r="I28" s="368"/>
      <c r="J28" s="368"/>
      <c r="K28" s="249"/>
    </row>
    <row r="29" spans="2:11" ht="15" customHeight="1">
      <c r="B29" s="252"/>
      <c r="C29" s="253"/>
      <c r="D29" s="368" t="s">
        <v>1437</v>
      </c>
      <c r="E29" s="368"/>
      <c r="F29" s="368"/>
      <c r="G29" s="368"/>
      <c r="H29" s="368"/>
      <c r="I29" s="368"/>
      <c r="J29" s="368"/>
      <c r="K29" s="249"/>
    </row>
    <row r="30" spans="2:11" ht="12.75" customHeight="1">
      <c r="B30" s="252"/>
      <c r="C30" s="253"/>
      <c r="D30" s="253"/>
      <c r="E30" s="253"/>
      <c r="F30" s="253"/>
      <c r="G30" s="253"/>
      <c r="H30" s="253"/>
      <c r="I30" s="253"/>
      <c r="J30" s="253"/>
      <c r="K30" s="249"/>
    </row>
    <row r="31" spans="2:11" ht="15" customHeight="1">
      <c r="B31" s="252"/>
      <c r="C31" s="253"/>
      <c r="D31" s="368" t="s">
        <v>1438</v>
      </c>
      <c r="E31" s="368"/>
      <c r="F31" s="368"/>
      <c r="G31" s="368"/>
      <c r="H31" s="368"/>
      <c r="I31" s="368"/>
      <c r="J31" s="368"/>
      <c r="K31" s="249"/>
    </row>
    <row r="32" spans="2:11" ht="15" customHeight="1">
      <c r="B32" s="252"/>
      <c r="C32" s="253"/>
      <c r="D32" s="368" t="s">
        <v>1439</v>
      </c>
      <c r="E32" s="368"/>
      <c r="F32" s="368"/>
      <c r="G32" s="368"/>
      <c r="H32" s="368"/>
      <c r="I32" s="368"/>
      <c r="J32" s="368"/>
      <c r="K32" s="249"/>
    </row>
    <row r="33" spans="2:11" ht="15" customHeight="1">
      <c r="B33" s="252"/>
      <c r="C33" s="253"/>
      <c r="D33" s="368" t="s">
        <v>1440</v>
      </c>
      <c r="E33" s="368"/>
      <c r="F33" s="368"/>
      <c r="G33" s="368"/>
      <c r="H33" s="368"/>
      <c r="I33" s="368"/>
      <c r="J33" s="368"/>
      <c r="K33" s="249"/>
    </row>
    <row r="34" spans="2:11" ht="15" customHeight="1">
      <c r="B34" s="252"/>
      <c r="C34" s="253"/>
      <c r="D34" s="251"/>
      <c r="E34" s="255" t="s">
        <v>106</v>
      </c>
      <c r="F34" s="251"/>
      <c r="G34" s="368" t="s">
        <v>1441</v>
      </c>
      <c r="H34" s="368"/>
      <c r="I34" s="368"/>
      <c r="J34" s="368"/>
      <c r="K34" s="249"/>
    </row>
    <row r="35" spans="2:11" ht="30.75" customHeight="1">
      <c r="B35" s="252"/>
      <c r="C35" s="253"/>
      <c r="D35" s="251"/>
      <c r="E35" s="255" t="s">
        <v>1442</v>
      </c>
      <c r="F35" s="251"/>
      <c r="G35" s="368" t="s">
        <v>1443</v>
      </c>
      <c r="H35" s="368"/>
      <c r="I35" s="368"/>
      <c r="J35" s="368"/>
      <c r="K35" s="249"/>
    </row>
    <row r="36" spans="2:11" ht="15" customHeight="1">
      <c r="B36" s="252"/>
      <c r="C36" s="253"/>
      <c r="D36" s="251"/>
      <c r="E36" s="255" t="s">
        <v>54</v>
      </c>
      <c r="F36" s="251"/>
      <c r="G36" s="368" t="s">
        <v>1444</v>
      </c>
      <c r="H36" s="368"/>
      <c r="I36" s="368"/>
      <c r="J36" s="368"/>
      <c r="K36" s="249"/>
    </row>
    <row r="37" spans="2:11" ht="15" customHeight="1">
      <c r="B37" s="252"/>
      <c r="C37" s="253"/>
      <c r="D37" s="251"/>
      <c r="E37" s="255" t="s">
        <v>107</v>
      </c>
      <c r="F37" s="251"/>
      <c r="G37" s="368" t="s">
        <v>1445</v>
      </c>
      <c r="H37" s="368"/>
      <c r="I37" s="368"/>
      <c r="J37" s="368"/>
      <c r="K37" s="249"/>
    </row>
    <row r="38" spans="2:11" ht="15" customHeight="1">
      <c r="B38" s="252"/>
      <c r="C38" s="253"/>
      <c r="D38" s="251"/>
      <c r="E38" s="255" t="s">
        <v>108</v>
      </c>
      <c r="F38" s="251"/>
      <c r="G38" s="368" t="s">
        <v>1446</v>
      </c>
      <c r="H38" s="368"/>
      <c r="I38" s="368"/>
      <c r="J38" s="368"/>
      <c r="K38" s="249"/>
    </row>
    <row r="39" spans="2:11" ht="15" customHeight="1">
      <c r="B39" s="252"/>
      <c r="C39" s="253"/>
      <c r="D39" s="251"/>
      <c r="E39" s="255" t="s">
        <v>109</v>
      </c>
      <c r="F39" s="251"/>
      <c r="G39" s="368" t="s">
        <v>1447</v>
      </c>
      <c r="H39" s="368"/>
      <c r="I39" s="368"/>
      <c r="J39" s="368"/>
      <c r="K39" s="249"/>
    </row>
    <row r="40" spans="2:11" ht="15" customHeight="1">
      <c r="B40" s="252"/>
      <c r="C40" s="253"/>
      <c r="D40" s="251"/>
      <c r="E40" s="255" t="s">
        <v>1448</v>
      </c>
      <c r="F40" s="251"/>
      <c r="G40" s="368" t="s">
        <v>1449</v>
      </c>
      <c r="H40" s="368"/>
      <c r="I40" s="368"/>
      <c r="J40" s="368"/>
      <c r="K40" s="249"/>
    </row>
    <row r="41" spans="2:11" ht="15" customHeight="1">
      <c r="B41" s="252"/>
      <c r="C41" s="253"/>
      <c r="D41" s="251"/>
      <c r="E41" s="255"/>
      <c r="F41" s="251"/>
      <c r="G41" s="368" t="s">
        <v>1450</v>
      </c>
      <c r="H41" s="368"/>
      <c r="I41" s="368"/>
      <c r="J41" s="368"/>
      <c r="K41" s="249"/>
    </row>
    <row r="42" spans="2:11" ht="15" customHeight="1">
      <c r="B42" s="252"/>
      <c r="C42" s="253"/>
      <c r="D42" s="251"/>
      <c r="E42" s="255" t="s">
        <v>1451</v>
      </c>
      <c r="F42" s="251"/>
      <c r="G42" s="368" t="s">
        <v>1452</v>
      </c>
      <c r="H42" s="368"/>
      <c r="I42" s="368"/>
      <c r="J42" s="368"/>
      <c r="K42" s="249"/>
    </row>
    <row r="43" spans="2:11" ht="15" customHeight="1">
      <c r="B43" s="252"/>
      <c r="C43" s="253"/>
      <c r="D43" s="251"/>
      <c r="E43" s="255" t="s">
        <v>111</v>
      </c>
      <c r="F43" s="251"/>
      <c r="G43" s="368" t="s">
        <v>1453</v>
      </c>
      <c r="H43" s="368"/>
      <c r="I43" s="368"/>
      <c r="J43" s="368"/>
      <c r="K43" s="249"/>
    </row>
    <row r="44" spans="2:11" ht="12.75" customHeight="1">
      <c r="B44" s="252"/>
      <c r="C44" s="253"/>
      <c r="D44" s="251"/>
      <c r="E44" s="251"/>
      <c r="F44" s="251"/>
      <c r="G44" s="251"/>
      <c r="H44" s="251"/>
      <c r="I44" s="251"/>
      <c r="J44" s="251"/>
      <c r="K44" s="249"/>
    </row>
    <row r="45" spans="2:11" ht="15" customHeight="1">
      <c r="B45" s="252"/>
      <c r="C45" s="253"/>
      <c r="D45" s="368" t="s">
        <v>1454</v>
      </c>
      <c r="E45" s="368"/>
      <c r="F45" s="368"/>
      <c r="G45" s="368"/>
      <c r="H45" s="368"/>
      <c r="I45" s="368"/>
      <c r="J45" s="368"/>
      <c r="K45" s="249"/>
    </row>
    <row r="46" spans="2:11" ht="15" customHeight="1">
      <c r="B46" s="252"/>
      <c r="C46" s="253"/>
      <c r="D46" s="253"/>
      <c r="E46" s="368" t="s">
        <v>1455</v>
      </c>
      <c r="F46" s="368"/>
      <c r="G46" s="368"/>
      <c r="H46" s="368"/>
      <c r="I46" s="368"/>
      <c r="J46" s="368"/>
      <c r="K46" s="249"/>
    </row>
    <row r="47" spans="2:11" ht="15" customHeight="1">
      <c r="B47" s="252"/>
      <c r="C47" s="253"/>
      <c r="D47" s="253"/>
      <c r="E47" s="368" t="s">
        <v>1456</v>
      </c>
      <c r="F47" s="368"/>
      <c r="G47" s="368"/>
      <c r="H47" s="368"/>
      <c r="I47" s="368"/>
      <c r="J47" s="368"/>
      <c r="K47" s="249"/>
    </row>
    <row r="48" spans="2:11" ht="15" customHeight="1">
      <c r="B48" s="252"/>
      <c r="C48" s="253"/>
      <c r="D48" s="253"/>
      <c r="E48" s="368" t="s">
        <v>1457</v>
      </c>
      <c r="F48" s="368"/>
      <c r="G48" s="368"/>
      <c r="H48" s="368"/>
      <c r="I48" s="368"/>
      <c r="J48" s="368"/>
      <c r="K48" s="249"/>
    </row>
    <row r="49" spans="2:11" ht="15" customHeight="1">
      <c r="B49" s="252"/>
      <c r="C49" s="253"/>
      <c r="D49" s="368" t="s">
        <v>1458</v>
      </c>
      <c r="E49" s="368"/>
      <c r="F49" s="368"/>
      <c r="G49" s="368"/>
      <c r="H49" s="368"/>
      <c r="I49" s="368"/>
      <c r="J49" s="368"/>
      <c r="K49" s="249"/>
    </row>
    <row r="50" spans="2:11" ht="25.5" customHeight="1">
      <c r="B50" s="248"/>
      <c r="C50" s="371" t="s">
        <v>1459</v>
      </c>
      <c r="D50" s="371"/>
      <c r="E50" s="371"/>
      <c r="F50" s="371"/>
      <c r="G50" s="371"/>
      <c r="H50" s="371"/>
      <c r="I50" s="371"/>
      <c r="J50" s="371"/>
      <c r="K50" s="249"/>
    </row>
    <row r="51" spans="2:11" ht="5.25" customHeight="1">
      <c r="B51" s="248"/>
      <c r="C51" s="250"/>
      <c r="D51" s="250"/>
      <c r="E51" s="250"/>
      <c r="F51" s="250"/>
      <c r="G51" s="250"/>
      <c r="H51" s="250"/>
      <c r="I51" s="250"/>
      <c r="J51" s="250"/>
      <c r="K51" s="249"/>
    </row>
    <row r="52" spans="2:11" ht="15" customHeight="1">
      <c r="B52" s="248"/>
      <c r="C52" s="368" t="s">
        <v>1460</v>
      </c>
      <c r="D52" s="368"/>
      <c r="E52" s="368"/>
      <c r="F52" s="368"/>
      <c r="G52" s="368"/>
      <c r="H52" s="368"/>
      <c r="I52" s="368"/>
      <c r="J52" s="368"/>
      <c r="K52" s="249"/>
    </row>
    <row r="53" spans="2:11" ht="15" customHeight="1">
      <c r="B53" s="248"/>
      <c r="C53" s="368" t="s">
        <v>1461</v>
      </c>
      <c r="D53" s="368"/>
      <c r="E53" s="368"/>
      <c r="F53" s="368"/>
      <c r="G53" s="368"/>
      <c r="H53" s="368"/>
      <c r="I53" s="368"/>
      <c r="J53" s="368"/>
      <c r="K53" s="249"/>
    </row>
    <row r="54" spans="2:11" ht="12.75" customHeight="1">
      <c r="B54" s="248"/>
      <c r="C54" s="251"/>
      <c r="D54" s="251"/>
      <c r="E54" s="251"/>
      <c r="F54" s="251"/>
      <c r="G54" s="251"/>
      <c r="H54" s="251"/>
      <c r="I54" s="251"/>
      <c r="J54" s="251"/>
      <c r="K54" s="249"/>
    </row>
    <row r="55" spans="2:11" ht="15" customHeight="1">
      <c r="B55" s="248"/>
      <c r="C55" s="368" t="s">
        <v>1462</v>
      </c>
      <c r="D55" s="368"/>
      <c r="E55" s="368"/>
      <c r="F55" s="368"/>
      <c r="G55" s="368"/>
      <c r="H55" s="368"/>
      <c r="I55" s="368"/>
      <c r="J55" s="368"/>
      <c r="K55" s="249"/>
    </row>
    <row r="56" spans="2:11" ht="15" customHeight="1">
      <c r="B56" s="248"/>
      <c r="C56" s="253"/>
      <c r="D56" s="368" t="s">
        <v>1463</v>
      </c>
      <c r="E56" s="368"/>
      <c r="F56" s="368"/>
      <c r="G56" s="368"/>
      <c r="H56" s="368"/>
      <c r="I56" s="368"/>
      <c r="J56" s="368"/>
      <c r="K56" s="249"/>
    </row>
    <row r="57" spans="2:11" ht="15" customHeight="1">
      <c r="B57" s="248"/>
      <c r="C57" s="253"/>
      <c r="D57" s="368" t="s">
        <v>1464</v>
      </c>
      <c r="E57" s="368"/>
      <c r="F57" s="368"/>
      <c r="G57" s="368"/>
      <c r="H57" s="368"/>
      <c r="I57" s="368"/>
      <c r="J57" s="368"/>
      <c r="K57" s="249"/>
    </row>
    <row r="58" spans="2:11" ht="15" customHeight="1">
      <c r="B58" s="248"/>
      <c r="C58" s="253"/>
      <c r="D58" s="368" t="s">
        <v>1465</v>
      </c>
      <c r="E58" s="368"/>
      <c r="F58" s="368"/>
      <c r="G58" s="368"/>
      <c r="H58" s="368"/>
      <c r="I58" s="368"/>
      <c r="J58" s="368"/>
      <c r="K58" s="249"/>
    </row>
    <row r="59" spans="2:11" ht="15" customHeight="1">
      <c r="B59" s="248"/>
      <c r="C59" s="253"/>
      <c r="D59" s="368" t="s">
        <v>1466</v>
      </c>
      <c r="E59" s="368"/>
      <c r="F59" s="368"/>
      <c r="G59" s="368"/>
      <c r="H59" s="368"/>
      <c r="I59" s="368"/>
      <c r="J59" s="368"/>
      <c r="K59" s="249"/>
    </row>
    <row r="60" spans="2:11" ht="15" customHeight="1">
      <c r="B60" s="248"/>
      <c r="C60" s="253"/>
      <c r="D60" s="370" t="s">
        <v>1467</v>
      </c>
      <c r="E60" s="370"/>
      <c r="F60" s="370"/>
      <c r="G60" s="370"/>
      <c r="H60" s="370"/>
      <c r="I60" s="370"/>
      <c r="J60" s="370"/>
      <c r="K60" s="249"/>
    </row>
    <row r="61" spans="2:11" ht="15" customHeight="1">
      <c r="B61" s="248"/>
      <c r="C61" s="253"/>
      <c r="D61" s="368" t="s">
        <v>1468</v>
      </c>
      <c r="E61" s="368"/>
      <c r="F61" s="368"/>
      <c r="G61" s="368"/>
      <c r="H61" s="368"/>
      <c r="I61" s="368"/>
      <c r="J61" s="368"/>
      <c r="K61" s="249"/>
    </row>
    <row r="62" spans="2:11" ht="12.75" customHeight="1">
      <c r="B62" s="248"/>
      <c r="C62" s="253"/>
      <c r="D62" s="253"/>
      <c r="E62" s="256"/>
      <c r="F62" s="253"/>
      <c r="G62" s="253"/>
      <c r="H62" s="253"/>
      <c r="I62" s="253"/>
      <c r="J62" s="253"/>
      <c r="K62" s="249"/>
    </row>
    <row r="63" spans="2:11" ht="15" customHeight="1">
      <c r="B63" s="248"/>
      <c r="C63" s="253"/>
      <c r="D63" s="368" t="s">
        <v>1469</v>
      </c>
      <c r="E63" s="368"/>
      <c r="F63" s="368"/>
      <c r="G63" s="368"/>
      <c r="H63" s="368"/>
      <c r="I63" s="368"/>
      <c r="J63" s="368"/>
      <c r="K63" s="249"/>
    </row>
    <row r="64" spans="2:11" ht="15" customHeight="1">
      <c r="B64" s="248"/>
      <c r="C64" s="253"/>
      <c r="D64" s="370" t="s">
        <v>1470</v>
      </c>
      <c r="E64" s="370"/>
      <c r="F64" s="370"/>
      <c r="G64" s="370"/>
      <c r="H64" s="370"/>
      <c r="I64" s="370"/>
      <c r="J64" s="370"/>
      <c r="K64" s="249"/>
    </row>
    <row r="65" spans="2:11" ht="15" customHeight="1">
      <c r="B65" s="248"/>
      <c r="C65" s="253"/>
      <c r="D65" s="368" t="s">
        <v>1471</v>
      </c>
      <c r="E65" s="368"/>
      <c r="F65" s="368"/>
      <c r="G65" s="368"/>
      <c r="H65" s="368"/>
      <c r="I65" s="368"/>
      <c r="J65" s="368"/>
      <c r="K65" s="249"/>
    </row>
    <row r="66" spans="2:11" ht="15" customHeight="1">
      <c r="B66" s="248"/>
      <c r="C66" s="253"/>
      <c r="D66" s="368" t="s">
        <v>1472</v>
      </c>
      <c r="E66" s="368"/>
      <c r="F66" s="368"/>
      <c r="G66" s="368"/>
      <c r="H66" s="368"/>
      <c r="I66" s="368"/>
      <c r="J66" s="368"/>
      <c r="K66" s="249"/>
    </row>
    <row r="67" spans="2:11" ht="15" customHeight="1">
      <c r="B67" s="248"/>
      <c r="C67" s="253"/>
      <c r="D67" s="368" t="s">
        <v>1473</v>
      </c>
      <c r="E67" s="368"/>
      <c r="F67" s="368"/>
      <c r="G67" s="368"/>
      <c r="H67" s="368"/>
      <c r="I67" s="368"/>
      <c r="J67" s="368"/>
      <c r="K67" s="249"/>
    </row>
    <row r="68" spans="2:11" ht="15" customHeight="1">
      <c r="B68" s="248"/>
      <c r="C68" s="253"/>
      <c r="D68" s="368" t="s">
        <v>1474</v>
      </c>
      <c r="E68" s="368"/>
      <c r="F68" s="368"/>
      <c r="G68" s="368"/>
      <c r="H68" s="368"/>
      <c r="I68" s="368"/>
      <c r="J68" s="368"/>
      <c r="K68" s="249"/>
    </row>
    <row r="69" spans="2:11" ht="12.75" customHeight="1">
      <c r="B69" s="257"/>
      <c r="C69" s="258"/>
      <c r="D69" s="258"/>
      <c r="E69" s="258"/>
      <c r="F69" s="258"/>
      <c r="G69" s="258"/>
      <c r="H69" s="258"/>
      <c r="I69" s="258"/>
      <c r="J69" s="258"/>
      <c r="K69" s="259"/>
    </row>
    <row r="70" spans="2:11" ht="18.75" customHeight="1">
      <c r="B70" s="260"/>
      <c r="C70" s="260"/>
      <c r="D70" s="260"/>
      <c r="E70" s="260"/>
      <c r="F70" s="260"/>
      <c r="G70" s="260"/>
      <c r="H70" s="260"/>
      <c r="I70" s="260"/>
      <c r="J70" s="260"/>
      <c r="K70" s="261"/>
    </row>
    <row r="71" spans="2:11" ht="18.75" customHeight="1">
      <c r="B71" s="261"/>
      <c r="C71" s="261"/>
      <c r="D71" s="261"/>
      <c r="E71" s="261"/>
      <c r="F71" s="261"/>
      <c r="G71" s="261"/>
      <c r="H71" s="261"/>
      <c r="I71" s="261"/>
      <c r="J71" s="261"/>
      <c r="K71" s="261"/>
    </row>
    <row r="72" spans="2:11" ht="7.5" customHeight="1">
      <c r="B72" s="262"/>
      <c r="C72" s="263"/>
      <c r="D72" s="263"/>
      <c r="E72" s="263"/>
      <c r="F72" s="263"/>
      <c r="G72" s="263"/>
      <c r="H72" s="263"/>
      <c r="I72" s="263"/>
      <c r="J72" s="263"/>
      <c r="K72" s="264"/>
    </row>
    <row r="73" spans="2:11" ht="45" customHeight="1">
      <c r="B73" s="265"/>
      <c r="C73" s="369" t="s">
        <v>1410</v>
      </c>
      <c r="D73" s="369"/>
      <c r="E73" s="369"/>
      <c r="F73" s="369"/>
      <c r="G73" s="369"/>
      <c r="H73" s="369"/>
      <c r="I73" s="369"/>
      <c r="J73" s="369"/>
      <c r="K73" s="266"/>
    </row>
    <row r="74" spans="2:11" ht="17.25" customHeight="1">
      <c r="B74" s="265"/>
      <c r="C74" s="267" t="s">
        <v>1475</v>
      </c>
      <c r="D74" s="267"/>
      <c r="E74" s="267"/>
      <c r="F74" s="267" t="s">
        <v>1476</v>
      </c>
      <c r="G74" s="268"/>
      <c r="H74" s="267" t="s">
        <v>107</v>
      </c>
      <c r="I74" s="267" t="s">
        <v>58</v>
      </c>
      <c r="J74" s="267" t="s">
        <v>1477</v>
      </c>
      <c r="K74" s="266"/>
    </row>
    <row r="75" spans="2:11" ht="17.25" customHeight="1">
      <c r="B75" s="265"/>
      <c r="C75" s="269" t="s">
        <v>1478</v>
      </c>
      <c r="D75" s="269"/>
      <c r="E75" s="269"/>
      <c r="F75" s="270" t="s">
        <v>1479</v>
      </c>
      <c r="G75" s="271"/>
      <c r="H75" s="269"/>
      <c r="I75" s="269"/>
      <c r="J75" s="269" t="s">
        <v>1480</v>
      </c>
      <c r="K75" s="266"/>
    </row>
    <row r="76" spans="2:11" ht="5.25" customHeight="1">
      <c r="B76" s="265"/>
      <c r="C76" s="272"/>
      <c r="D76" s="272"/>
      <c r="E76" s="272"/>
      <c r="F76" s="272"/>
      <c r="G76" s="273"/>
      <c r="H76" s="272"/>
      <c r="I76" s="272"/>
      <c r="J76" s="272"/>
      <c r="K76" s="266"/>
    </row>
    <row r="77" spans="2:11" ht="15" customHeight="1">
      <c r="B77" s="265"/>
      <c r="C77" s="255" t="s">
        <v>54</v>
      </c>
      <c r="D77" s="272"/>
      <c r="E77" s="272"/>
      <c r="F77" s="274" t="s">
        <v>1481</v>
      </c>
      <c r="G77" s="273"/>
      <c r="H77" s="255" t="s">
        <v>1482</v>
      </c>
      <c r="I77" s="255" t="s">
        <v>1483</v>
      </c>
      <c r="J77" s="255">
        <v>20</v>
      </c>
      <c r="K77" s="266"/>
    </row>
    <row r="78" spans="2:11" ht="15" customHeight="1">
      <c r="B78" s="265"/>
      <c r="C78" s="255" t="s">
        <v>1484</v>
      </c>
      <c r="D78" s="255"/>
      <c r="E78" s="255"/>
      <c r="F78" s="274" t="s">
        <v>1481</v>
      </c>
      <c r="G78" s="273"/>
      <c r="H78" s="255" t="s">
        <v>1485</v>
      </c>
      <c r="I78" s="255" t="s">
        <v>1483</v>
      </c>
      <c r="J78" s="255">
        <v>120</v>
      </c>
      <c r="K78" s="266"/>
    </row>
    <row r="79" spans="2:11" ht="15" customHeight="1">
      <c r="B79" s="275"/>
      <c r="C79" s="255" t="s">
        <v>1486</v>
      </c>
      <c r="D79" s="255"/>
      <c r="E79" s="255"/>
      <c r="F79" s="274" t="s">
        <v>1487</v>
      </c>
      <c r="G79" s="273"/>
      <c r="H79" s="255" t="s">
        <v>1488</v>
      </c>
      <c r="I79" s="255" t="s">
        <v>1483</v>
      </c>
      <c r="J79" s="255">
        <v>50</v>
      </c>
      <c r="K79" s="266"/>
    </row>
    <row r="80" spans="2:11" ht="15" customHeight="1">
      <c r="B80" s="275"/>
      <c r="C80" s="255" t="s">
        <v>1489</v>
      </c>
      <c r="D80" s="255"/>
      <c r="E80" s="255"/>
      <c r="F80" s="274" t="s">
        <v>1481</v>
      </c>
      <c r="G80" s="273"/>
      <c r="H80" s="255" t="s">
        <v>1490</v>
      </c>
      <c r="I80" s="255" t="s">
        <v>1491</v>
      </c>
      <c r="J80" s="255"/>
      <c r="K80" s="266"/>
    </row>
    <row r="81" spans="2:11" ht="15" customHeight="1">
      <c r="B81" s="275"/>
      <c r="C81" s="276" t="s">
        <v>1492</v>
      </c>
      <c r="D81" s="276"/>
      <c r="E81" s="276"/>
      <c r="F81" s="277" t="s">
        <v>1487</v>
      </c>
      <c r="G81" s="276"/>
      <c r="H81" s="276" t="s">
        <v>1493</v>
      </c>
      <c r="I81" s="276" t="s">
        <v>1483</v>
      </c>
      <c r="J81" s="276">
        <v>15</v>
      </c>
      <c r="K81" s="266"/>
    </row>
    <row r="82" spans="2:11" ht="15" customHeight="1">
      <c r="B82" s="275"/>
      <c r="C82" s="276" t="s">
        <v>1494</v>
      </c>
      <c r="D82" s="276"/>
      <c r="E82" s="276"/>
      <c r="F82" s="277" t="s">
        <v>1487</v>
      </c>
      <c r="G82" s="276"/>
      <c r="H82" s="276" t="s">
        <v>1495</v>
      </c>
      <c r="I82" s="276" t="s">
        <v>1483</v>
      </c>
      <c r="J82" s="276">
        <v>15</v>
      </c>
      <c r="K82" s="266"/>
    </row>
    <row r="83" spans="2:11" ht="15" customHeight="1">
      <c r="B83" s="275"/>
      <c r="C83" s="276" t="s">
        <v>1496</v>
      </c>
      <c r="D83" s="276"/>
      <c r="E83" s="276"/>
      <c r="F83" s="277" t="s">
        <v>1487</v>
      </c>
      <c r="G83" s="276"/>
      <c r="H83" s="276" t="s">
        <v>1497</v>
      </c>
      <c r="I83" s="276" t="s">
        <v>1483</v>
      </c>
      <c r="J83" s="276">
        <v>20</v>
      </c>
      <c r="K83" s="266"/>
    </row>
    <row r="84" spans="2:11" ht="15" customHeight="1">
      <c r="B84" s="275"/>
      <c r="C84" s="276" t="s">
        <v>1498</v>
      </c>
      <c r="D84" s="276"/>
      <c r="E84" s="276"/>
      <c r="F84" s="277" t="s">
        <v>1487</v>
      </c>
      <c r="G84" s="276"/>
      <c r="H84" s="276" t="s">
        <v>1499</v>
      </c>
      <c r="I84" s="276" t="s">
        <v>1483</v>
      </c>
      <c r="J84" s="276">
        <v>20</v>
      </c>
      <c r="K84" s="266"/>
    </row>
    <row r="85" spans="2:11" ht="15" customHeight="1">
      <c r="B85" s="275"/>
      <c r="C85" s="255" t="s">
        <v>1500</v>
      </c>
      <c r="D85" s="255"/>
      <c r="E85" s="255"/>
      <c r="F85" s="274" t="s">
        <v>1487</v>
      </c>
      <c r="G85" s="273"/>
      <c r="H85" s="255" t="s">
        <v>1501</v>
      </c>
      <c r="I85" s="255" t="s">
        <v>1483</v>
      </c>
      <c r="J85" s="255">
        <v>50</v>
      </c>
      <c r="K85" s="266"/>
    </row>
    <row r="86" spans="2:11" ht="15" customHeight="1">
      <c r="B86" s="275"/>
      <c r="C86" s="255" t="s">
        <v>1502</v>
      </c>
      <c r="D86" s="255"/>
      <c r="E86" s="255"/>
      <c r="F86" s="274" t="s">
        <v>1487</v>
      </c>
      <c r="G86" s="273"/>
      <c r="H86" s="255" t="s">
        <v>1503</v>
      </c>
      <c r="I86" s="255" t="s">
        <v>1483</v>
      </c>
      <c r="J86" s="255">
        <v>20</v>
      </c>
      <c r="K86" s="266"/>
    </row>
    <row r="87" spans="2:11" ht="15" customHeight="1">
      <c r="B87" s="275"/>
      <c r="C87" s="255" t="s">
        <v>1504</v>
      </c>
      <c r="D87" s="255"/>
      <c r="E87" s="255"/>
      <c r="F87" s="274" t="s">
        <v>1487</v>
      </c>
      <c r="G87" s="273"/>
      <c r="H87" s="255" t="s">
        <v>1505</v>
      </c>
      <c r="I87" s="255" t="s">
        <v>1483</v>
      </c>
      <c r="J87" s="255">
        <v>20</v>
      </c>
      <c r="K87" s="266"/>
    </row>
    <row r="88" spans="2:11" ht="15" customHeight="1">
      <c r="B88" s="275"/>
      <c r="C88" s="255" t="s">
        <v>1506</v>
      </c>
      <c r="D88" s="255"/>
      <c r="E88" s="255"/>
      <c r="F88" s="274" t="s">
        <v>1487</v>
      </c>
      <c r="G88" s="273"/>
      <c r="H88" s="255" t="s">
        <v>1507</v>
      </c>
      <c r="I88" s="255" t="s">
        <v>1483</v>
      </c>
      <c r="J88" s="255">
        <v>50</v>
      </c>
      <c r="K88" s="266"/>
    </row>
    <row r="89" spans="2:11" ht="15" customHeight="1">
      <c r="B89" s="275"/>
      <c r="C89" s="255" t="s">
        <v>1508</v>
      </c>
      <c r="D89" s="255"/>
      <c r="E89" s="255"/>
      <c r="F89" s="274" t="s">
        <v>1487</v>
      </c>
      <c r="G89" s="273"/>
      <c r="H89" s="255" t="s">
        <v>1508</v>
      </c>
      <c r="I89" s="255" t="s">
        <v>1483</v>
      </c>
      <c r="J89" s="255">
        <v>50</v>
      </c>
      <c r="K89" s="266"/>
    </row>
    <row r="90" spans="2:11" ht="15" customHeight="1">
      <c r="B90" s="275"/>
      <c r="C90" s="255" t="s">
        <v>112</v>
      </c>
      <c r="D90" s="255"/>
      <c r="E90" s="255"/>
      <c r="F90" s="274" t="s">
        <v>1487</v>
      </c>
      <c r="G90" s="273"/>
      <c r="H90" s="255" t="s">
        <v>1509</v>
      </c>
      <c r="I90" s="255" t="s">
        <v>1483</v>
      </c>
      <c r="J90" s="255">
        <v>255</v>
      </c>
      <c r="K90" s="266"/>
    </row>
    <row r="91" spans="2:11" ht="15" customHeight="1">
      <c r="B91" s="275"/>
      <c r="C91" s="255" t="s">
        <v>1510</v>
      </c>
      <c r="D91" s="255"/>
      <c r="E91" s="255"/>
      <c r="F91" s="274" t="s">
        <v>1481</v>
      </c>
      <c r="G91" s="273"/>
      <c r="H91" s="255" t="s">
        <v>1511</v>
      </c>
      <c r="I91" s="255" t="s">
        <v>1512</v>
      </c>
      <c r="J91" s="255"/>
      <c r="K91" s="266"/>
    </row>
    <row r="92" spans="2:11" ht="15" customHeight="1">
      <c r="B92" s="275"/>
      <c r="C92" s="255" t="s">
        <v>1513</v>
      </c>
      <c r="D92" s="255"/>
      <c r="E92" s="255"/>
      <c r="F92" s="274" t="s">
        <v>1481</v>
      </c>
      <c r="G92" s="273"/>
      <c r="H92" s="255" t="s">
        <v>1514</v>
      </c>
      <c r="I92" s="255" t="s">
        <v>1515</v>
      </c>
      <c r="J92" s="255"/>
      <c r="K92" s="266"/>
    </row>
    <row r="93" spans="2:11" ht="15" customHeight="1">
      <c r="B93" s="275"/>
      <c r="C93" s="255" t="s">
        <v>1516</v>
      </c>
      <c r="D93" s="255"/>
      <c r="E93" s="255"/>
      <c r="F93" s="274" t="s">
        <v>1481</v>
      </c>
      <c r="G93" s="273"/>
      <c r="H93" s="255" t="s">
        <v>1516</v>
      </c>
      <c r="I93" s="255" t="s">
        <v>1515</v>
      </c>
      <c r="J93" s="255"/>
      <c r="K93" s="266"/>
    </row>
    <row r="94" spans="2:11" ht="15" customHeight="1">
      <c r="B94" s="275"/>
      <c r="C94" s="255" t="s">
        <v>39</v>
      </c>
      <c r="D94" s="255"/>
      <c r="E94" s="255"/>
      <c r="F94" s="274" t="s">
        <v>1481</v>
      </c>
      <c r="G94" s="273"/>
      <c r="H94" s="255" t="s">
        <v>1517</v>
      </c>
      <c r="I94" s="255" t="s">
        <v>1515</v>
      </c>
      <c r="J94" s="255"/>
      <c r="K94" s="266"/>
    </row>
    <row r="95" spans="2:11" ht="15" customHeight="1">
      <c r="B95" s="275"/>
      <c r="C95" s="255" t="s">
        <v>49</v>
      </c>
      <c r="D95" s="255"/>
      <c r="E95" s="255"/>
      <c r="F95" s="274" t="s">
        <v>1481</v>
      </c>
      <c r="G95" s="273"/>
      <c r="H95" s="255" t="s">
        <v>1518</v>
      </c>
      <c r="I95" s="255" t="s">
        <v>1515</v>
      </c>
      <c r="J95" s="255"/>
      <c r="K95" s="266"/>
    </row>
    <row r="96" spans="2:11" ht="15" customHeight="1">
      <c r="B96" s="278"/>
      <c r="C96" s="279"/>
      <c r="D96" s="279"/>
      <c r="E96" s="279"/>
      <c r="F96" s="279"/>
      <c r="G96" s="279"/>
      <c r="H96" s="279"/>
      <c r="I96" s="279"/>
      <c r="J96" s="279"/>
      <c r="K96" s="280"/>
    </row>
    <row r="97" spans="2:11" ht="18.75" customHeight="1">
      <c r="B97" s="281"/>
      <c r="C97" s="282"/>
      <c r="D97" s="282"/>
      <c r="E97" s="282"/>
      <c r="F97" s="282"/>
      <c r="G97" s="282"/>
      <c r="H97" s="282"/>
      <c r="I97" s="282"/>
      <c r="J97" s="282"/>
      <c r="K97" s="281"/>
    </row>
    <row r="98" spans="2:11" ht="18.75" customHeight="1">
      <c r="B98" s="261"/>
      <c r="C98" s="261"/>
      <c r="D98" s="261"/>
      <c r="E98" s="261"/>
      <c r="F98" s="261"/>
      <c r="G98" s="261"/>
      <c r="H98" s="261"/>
      <c r="I98" s="261"/>
      <c r="J98" s="261"/>
      <c r="K98" s="261"/>
    </row>
    <row r="99" spans="2:11" ht="7.5" customHeight="1">
      <c r="B99" s="262"/>
      <c r="C99" s="263"/>
      <c r="D99" s="263"/>
      <c r="E99" s="263"/>
      <c r="F99" s="263"/>
      <c r="G99" s="263"/>
      <c r="H99" s="263"/>
      <c r="I99" s="263"/>
      <c r="J99" s="263"/>
      <c r="K99" s="264"/>
    </row>
    <row r="100" spans="2:11" ht="45" customHeight="1">
      <c r="B100" s="265"/>
      <c r="C100" s="369" t="s">
        <v>1519</v>
      </c>
      <c r="D100" s="369"/>
      <c r="E100" s="369"/>
      <c r="F100" s="369"/>
      <c r="G100" s="369"/>
      <c r="H100" s="369"/>
      <c r="I100" s="369"/>
      <c r="J100" s="369"/>
      <c r="K100" s="266"/>
    </row>
    <row r="101" spans="2:11" ht="17.25" customHeight="1">
      <c r="B101" s="265"/>
      <c r="C101" s="267" t="s">
        <v>1475</v>
      </c>
      <c r="D101" s="267"/>
      <c r="E101" s="267"/>
      <c r="F101" s="267" t="s">
        <v>1476</v>
      </c>
      <c r="G101" s="268"/>
      <c r="H101" s="267" t="s">
        <v>107</v>
      </c>
      <c r="I101" s="267" t="s">
        <v>58</v>
      </c>
      <c r="J101" s="267" t="s">
        <v>1477</v>
      </c>
      <c r="K101" s="266"/>
    </row>
    <row r="102" spans="2:11" ht="17.25" customHeight="1">
      <c r="B102" s="265"/>
      <c r="C102" s="269" t="s">
        <v>1478</v>
      </c>
      <c r="D102" s="269"/>
      <c r="E102" s="269"/>
      <c r="F102" s="270" t="s">
        <v>1479</v>
      </c>
      <c r="G102" s="271"/>
      <c r="H102" s="269"/>
      <c r="I102" s="269"/>
      <c r="J102" s="269" t="s">
        <v>1480</v>
      </c>
      <c r="K102" s="266"/>
    </row>
    <row r="103" spans="2:11" ht="5.25" customHeight="1">
      <c r="B103" s="265"/>
      <c r="C103" s="267"/>
      <c r="D103" s="267"/>
      <c r="E103" s="267"/>
      <c r="F103" s="267"/>
      <c r="G103" s="283"/>
      <c r="H103" s="267"/>
      <c r="I103" s="267"/>
      <c r="J103" s="267"/>
      <c r="K103" s="266"/>
    </row>
    <row r="104" spans="2:11" ht="15" customHeight="1">
      <c r="B104" s="265"/>
      <c r="C104" s="255" t="s">
        <v>54</v>
      </c>
      <c r="D104" s="272"/>
      <c r="E104" s="272"/>
      <c r="F104" s="274" t="s">
        <v>1481</v>
      </c>
      <c r="G104" s="283"/>
      <c r="H104" s="255" t="s">
        <v>1520</v>
      </c>
      <c r="I104" s="255" t="s">
        <v>1483</v>
      </c>
      <c r="J104" s="255">
        <v>20</v>
      </c>
      <c r="K104" s="266"/>
    </row>
    <row r="105" spans="2:11" ht="15" customHeight="1">
      <c r="B105" s="265"/>
      <c r="C105" s="255" t="s">
        <v>1484</v>
      </c>
      <c r="D105" s="255"/>
      <c r="E105" s="255"/>
      <c r="F105" s="274" t="s">
        <v>1481</v>
      </c>
      <c r="G105" s="255"/>
      <c r="H105" s="255" t="s">
        <v>1520</v>
      </c>
      <c r="I105" s="255" t="s">
        <v>1483</v>
      </c>
      <c r="J105" s="255">
        <v>120</v>
      </c>
      <c r="K105" s="266"/>
    </row>
    <row r="106" spans="2:11" ht="15" customHeight="1">
      <c r="B106" s="275"/>
      <c r="C106" s="255" t="s">
        <v>1486</v>
      </c>
      <c r="D106" s="255"/>
      <c r="E106" s="255"/>
      <c r="F106" s="274" t="s">
        <v>1487</v>
      </c>
      <c r="G106" s="255"/>
      <c r="H106" s="255" t="s">
        <v>1520</v>
      </c>
      <c r="I106" s="255" t="s">
        <v>1483</v>
      </c>
      <c r="J106" s="255">
        <v>50</v>
      </c>
      <c r="K106" s="266"/>
    </row>
    <row r="107" spans="2:11" ht="15" customHeight="1">
      <c r="B107" s="275"/>
      <c r="C107" s="255" t="s">
        <v>1489</v>
      </c>
      <c r="D107" s="255"/>
      <c r="E107" s="255"/>
      <c r="F107" s="274" t="s">
        <v>1481</v>
      </c>
      <c r="G107" s="255"/>
      <c r="H107" s="255" t="s">
        <v>1520</v>
      </c>
      <c r="I107" s="255" t="s">
        <v>1491</v>
      </c>
      <c r="J107" s="255"/>
      <c r="K107" s="266"/>
    </row>
    <row r="108" spans="2:11" ht="15" customHeight="1">
      <c r="B108" s="275"/>
      <c r="C108" s="255" t="s">
        <v>1500</v>
      </c>
      <c r="D108" s="255"/>
      <c r="E108" s="255"/>
      <c r="F108" s="274" t="s">
        <v>1487</v>
      </c>
      <c r="G108" s="255"/>
      <c r="H108" s="255" t="s">
        <v>1520</v>
      </c>
      <c r="I108" s="255" t="s">
        <v>1483</v>
      </c>
      <c r="J108" s="255">
        <v>50</v>
      </c>
      <c r="K108" s="266"/>
    </row>
    <row r="109" spans="2:11" ht="15" customHeight="1">
      <c r="B109" s="275"/>
      <c r="C109" s="255" t="s">
        <v>1508</v>
      </c>
      <c r="D109" s="255"/>
      <c r="E109" s="255"/>
      <c r="F109" s="274" t="s">
        <v>1487</v>
      </c>
      <c r="G109" s="255"/>
      <c r="H109" s="255" t="s">
        <v>1520</v>
      </c>
      <c r="I109" s="255" t="s">
        <v>1483</v>
      </c>
      <c r="J109" s="255">
        <v>50</v>
      </c>
      <c r="K109" s="266"/>
    </row>
    <row r="110" spans="2:11" ht="15" customHeight="1">
      <c r="B110" s="275"/>
      <c r="C110" s="255" t="s">
        <v>1506</v>
      </c>
      <c r="D110" s="255"/>
      <c r="E110" s="255"/>
      <c r="F110" s="274" t="s">
        <v>1487</v>
      </c>
      <c r="G110" s="255"/>
      <c r="H110" s="255" t="s">
        <v>1520</v>
      </c>
      <c r="I110" s="255" t="s">
        <v>1483</v>
      </c>
      <c r="J110" s="255">
        <v>50</v>
      </c>
      <c r="K110" s="266"/>
    </row>
    <row r="111" spans="2:11" ht="15" customHeight="1">
      <c r="B111" s="275"/>
      <c r="C111" s="255" t="s">
        <v>54</v>
      </c>
      <c r="D111" s="255"/>
      <c r="E111" s="255"/>
      <c r="F111" s="274" t="s">
        <v>1481</v>
      </c>
      <c r="G111" s="255"/>
      <c r="H111" s="255" t="s">
        <v>1521</v>
      </c>
      <c r="I111" s="255" t="s">
        <v>1483</v>
      </c>
      <c r="J111" s="255">
        <v>20</v>
      </c>
      <c r="K111" s="266"/>
    </row>
    <row r="112" spans="2:11" ht="15" customHeight="1">
      <c r="B112" s="275"/>
      <c r="C112" s="255" t="s">
        <v>1522</v>
      </c>
      <c r="D112" s="255"/>
      <c r="E112" s="255"/>
      <c r="F112" s="274" t="s">
        <v>1481</v>
      </c>
      <c r="G112" s="255"/>
      <c r="H112" s="255" t="s">
        <v>1523</v>
      </c>
      <c r="I112" s="255" t="s">
        <v>1483</v>
      </c>
      <c r="J112" s="255">
        <v>120</v>
      </c>
      <c r="K112" s="266"/>
    </row>
    <row r="113" spans="2:11" ht="15" customHeight="1">
      <c r="B113" s="275"/>
      <c r="C113" s="255" t="s">
        <v>39</v>
      </c>
      <c r="D113" s="255"/>
      <c r="E113" s="255"/>
      <c r="F113" s="274" t="s">
        <v>1481</v>
      </c>
      <c r="G113" s="255"/>
      <c r="H113" s="255" t="s">
        <v>1524</v>
      </c>
      <c r="I113" s="255" t="s">
        <v>1515</v>
      </c>
      <c r="J113" s="255"/>
      <c r="K113" s="266"/>
    </row>
    <row r="114" spans="2:11" ht="15" customHeight="1">
      <c r="B114" s="275"/>
      <c r="C114" s="255" t="s">
        <v>49</v>
      </c>
      <c r="D114" s="255"/>
      <c r="E114" s="255"/>
      <c r="F114" s="274" t="s">
        <v>1481</v>
      </c>
      <c r="G114" s="255"/>
      <c r="H114" s="255" t="s">
        <v>1525</v>
      </c>
      <c r="I114" s="255" t="s">
        <v>1515</v>
      </c>
      <c r="J114" s="255"/>
      <c r="K114" s="266"/>
    </row>
    <row r="115" spans="2:11" ht="15" customHeight="1">
      <c r="B115" s="275"/>
      <c r="C115" s="255" t="s">
        <v>58</v>
      </c>
      <c r="D115" s="255"/>
      <c r="E115" s="255"/>
      <c r="F115" s="274" t="s">
        <v>1481</v>
      </c>
      <c r="G115" s="255"/>
      <c r="H115" s="255" t="s">
        <v>1526</v>
      </c>
      <c r="I115" s="255" t="s">
        <v>1527</v>
      </c>
      <c r="J115" s="255"/>
      <c r="K115" s="266"/>
    </row>
    <row r="116" spans="2:11" ht="15" customHeight="1">
      <c r="B116" s="278"/>
      <c r="C116" s="284"/>
      <c r="D116" s="284"/>
      <c r="E116" s="284"/>
      <c r="F116" s="284"/>
      <c r="G116" s="284"/>
      <c r="H116" s="284"/>
      <c r="I116" s="284"/>
      <c r="J116" s="284"/>
      <c r="K116" s="280"/>
    </row>
    <row r="117" spans="2:11" ht="18.75" customHeight="1">
      <c r="B117" s="285"/>
      <c r="C117" s="251"/>
      <c r="D117" s="251"/>
      <c r="E117" s="251"/>
      <c r="F117" s="286"/>
      <c r="G117" s="251"/>
      <c r="H117" s="251"/>
      <c r="I117" s="251"/>
      <c r="J117" s="251"/>
      <c r="K117" s="285"/>
    </row>
    <row r="118" spans="2:11" ht="18.75" customHeight="1">
      <c r="B118" s="261"/>
      <c r="C118" s="261"/>
      <c r="D118" s="261"/>
      <c r="E118" s="261"/>
      <c r="F118" s="261"/>
      <c r="G118" s="261"/>
      <c r="H118" s="261"/>
      <c r="I118" s="261"/>
      <c r="J118" s="261"/>
      <c r="K118" s="261"/>
    </row>
    <row r="119" spans="2:11" ht="7.5" customHeight="1">
      <c r="B119" s="287"/>
      <c r="C119" s="288"/>
      <c r="D119" s="288"/>
      <c r="E119" s="288"/>
      <c r="F119" s="288"/>
      <c r="G119" s="288"/>
      <c r="H119" s="288"/>
      <c r="I119" s="288"/>
      <c r="J119" s="288"/>
      <c r="K119" s="289"/>
    </row>
    <row r="120" spans="2:11" ht="45" customHeight="1">
      <c r="B120" s="290"/>
      <c r="C120" s="366" t="s">
        <v>1528</v>
      </c>
      <c r="D120" s="366"/>
      <c r="E120" s="366"/>
      <c r="F120" s="366"/>
      <c r="G120" s="366"/>
      <c r="H120" s="366"/>
      <c r="I120" s="366"/>
      <c r="J120" s="366"/>
      <c r="K120" s="291"/>
    </row>
    <row r="121" spans="2:11" ht="17.25" customHeight="1">
      <c r="B121" s="292"/>
      <c r="C121" s="267" t="s">
        <v>1475</v>
      </c>
      <c r="D121" s="267"/>
      <c r="E121" s="267"/>
      <c r="F121" s="267" t="s">
        <v>1476</v>
      </c>
      <c r="G121" s="268"/>
      <c r="H121" s="267" t="s">
        <v>107</v>
      </c>
      <c r="I121" s="267" t="s">
        <v>58</v>
      </c>
      <c r="J121" s="267" t="s">
        <v>1477</v>
      </c>
      <c r="K121" s="293"/>
    </row>
    <row r="122" spans="2:11" ht="17.25" customHeight="1">
      <c r="B122" s="292"/>
      <c r="C122" s="269" t="s">
        <v>1478</v>
      </c>
      <c r="D122" s="269"/>
      <c r="E122" s="269"/>
      <c r="F122" s="270" t="s">
        <v>1479</v>
      </c>
      <c r="G122" s="271"/>
      <c r="H122" s="269"/>
      <c r="I122" s="269"/>
      <c r="J122" s="269" t="s">
        <v>1480</v>
      </c>
      <c r="K122" s="293"/>
    </row>
    <row r="123" spans="2:11" ht="5.25" customHeight="1">
      <c r="B123" s="294"/>
      <c r="C123" s="272"/>
      <c r="D123" s="272"/>
      <c r="E123" s="272"/>
      <c r="F123" s="272"/>
      <c r="G123" s="255"/>
      <c r="H123" s="272"/>
      <c r="I123" s="272"/>
      <c r="J123" s="272"/>
      <c r="K123" s="295"/>
    </row>
    <row r="124" spans="2:11" ht="15" customHeight="1">
      <c r="B124" s="294"/>
      <c r="C124" s="255" t="s">
        <v>1484</v>
      </c>
      <c r="D124" s="272"/>
      <c r="E124" s="272"/>
      <c r="F124" s="274" t="s">
        <v>1481</v>
      </c>
      <c r="G124" s="255"/>
      <c r="H124" s="255" t="s">
        <v>1520</v>
      </c>
      <c r="I124" s="255" t="s">
        <v>1483</v>
      </c>
      <c r="J124" s="255">
        <v>120</v>
      </c>
      <c r="K124" s="296"/>
    </row>
    <row r="125" spans="2:11" ht="15" customHeight="1">
      <c r="B125" s="294"/>
      <c r="C125" s="255" t="s">
        <v>1529</v>
      </c>
      <c r="D125" s="255"/>
      <c r="E125" s="255"/>
      <c r="F125" s="274" t="s">
        <v>1481</v>
      </c>
      <c r="G125" s="255"/>
      <c r="H125" s="255" t="s">
        <v>1530</v>
      </c>
      <c r="I125" s="255" t="s">
        <v>1483</v>
      </c>
      <c r="J125" s="255" t="s">
        <v>1531</v>
      </c>
      <c r="K125" s="296"/>
    </row>
    <row r="126" spans="2:11" ht="15" customHeight="1">
      <c r="B126" s="294"/>
      <c r="C126" s="255" t="s">
        <v>1430</v>
      </c>
      <c r="D126" s="255"/>
      <c r="E126" s="255"/>
      <c r="F126" s="274" t="s">
        <v>1481</v>
      </c>
      <c r="G126" s="255"/>
      <c r="H126" s="255" t="s">
        <v>1532</v>
      </c>
      <c r="I126" s="255" t="s">
        <v>1483</v>
      </c>
      <c r="J126" s="255" t="s">
        <v>1531</v>
      </c>
      <c r="K126" s="296"/>
    </row>
    <row r="127" spans="2:11" ht="15" customHeight="1">
      <c r="B127" s="294"/>
      <c r="C127" s="255" t="s">
        <v>1492</v>
      </c>
      <c r="D127" s="255"/>
      <c r="E127" s="255"/>
      <c r="F127" s="274" t="s">
        <v>1487</v>
      </c>
      <c r="G127" s="255"/>
      <c r="H127" s="255" t="s">
        <v>1493</v>
      </c>
      <c r="I127" s="255" t="s">
        <v>1483</v>
      </c>
      <c r="J127" s="255">
        <v>15</v>
      </c>
      <c r="K127" s="296"/>
    </row>
    <row r="128" spans="2:11" ht="15" customHeight="1">
      <c r="B128" s="294"/>
      <c r="C128" s="276" t="s">
        <v>1494</v>
      </c>
      <c r="D128" s="276"/>
      <c r="E128" s="276"/>
      <c r="F128" s="277" t="s">
        <v>1487</v>
      </c>
      <c r="G128" s="276"/>
      <c r="H128" s="276" t="s">
        <v>1495</v>
      </c>
      <c r="I128" s="276" t="s">
        <v>1483</v>
      </c>
      <c r="J128" s="276">
        <v>15</v>
      </c>
      <c r="K128" s="296"/>
    </row>
    <row r="129" spans="2:11" ht="15" customHeight="1">
      <c r="B129" s="294"/>
      <c r="C129" s="276" t="s">
        <v>1496</v>
      </c>
      <c r="D129" s="276"/>
      <c r="E129" s="276"/>
      <c r="F129" s="277" t="s">
        <v>1487</v>
      </c>
      <c r="G129" s="276"/>
      <c r="H129" s="276" t="s">
        <v>1497</v>
      </c>
      <c r="I129" s="276" t="s">
        <v>1483</v>
      </c>
      <c r="J129" s="276">
        <v>20</v>
      </c>
      <c r="K129" s="296"/>
    </row>
    <row r="130" spans="2:11" ht="15" customHeight="1">
      <c r="B130" s="294"/>
      <c r="C130" s="276" t="s">
        <v>1498</v>
      </c>
      <c r="D130" s="276"/>
      <c r="E130" s="276"/>
      <c r="F130" s="277" t="s">
        <v>1487</v>
      </c>
      <c r="G130" s="276"/>
      <c r="H130" s="276" t="s">
        <v>1499</v>
      </c>
      <c r="I130" s="276" t="s">
        <v>1483</v>
      </c>
      <c r="J130" s="276">
        <v>20</v>
      </c>
      <c r="K130" s="296"/>
    </row>
    <row r="131" spans="2:11" ht="15" customHeight="1">
      <c r="B131" s="294"/>
      <c r="C131" s="255" t="s">
        <v>1486</v>
      </c>
      <c r="D131" s="255"/>
      <c r="E131" s="255"/>
      <c r="F131" s="274" t="s">
        <v>1487</v>
      </c>
      <c r="G131" s="255"/>
      <c r="H131" s="255" t="s">
        <v>1520</v>
      </c>
      <c r="I131" s="255" t="s">
        <v>1483</v>
      </c>
      <c r="J131" s="255">
        <v>50</v>
      </c>
      <c r="K131" s="296"/>
    </row>
    <row r="132" spans="2:11" ht="15" customHeight="1">
      <c r="B132" s="294"/>
      <c r="C132" s="255" t="s">
        <v>1500</v>
      </c>
      <c r="D132" s="255"/>
      <c r="E132" s="255"/>
      <c r="F132" s="274" t="s">
        <v>1487</v>
      </c>
      <c r="G132" s="255"/>
      <c r="H132" s="255" t="s">
        <v>1520</v>
      </c>
      <c r="I132" s="255" t="s">
        <v>1483</v>
      </c>
      <c r="J132" s="255">
        <v>50</v>
      </c>
      <c r="K132" s="296"/>
    </row>
    <row r="133" spans="2:11" ht="15" customHeight="1">
      <c r="B133" s="294"/>
      <c r="C133" s="255" t="s">
        <v>1506</v>
      </c>
      <c r="D133" s="255"/>
      <c r="E133" s="255"/>
      <c r="F133" s="274" t="s">
        <v>1487</v>
      </c>
      <c r="G133" s="255"/>
      <c r="H133" s="255" t="s">
        <v>1520</v>
      </c>
      <c r="I133" s="255" t="s">
        <v>1483</v>
      </c>
      <c r="J133" s="255">
        <v>50</v>
      </c>
      <c r="K133" s="296"/>
    </row>
    <row r="134" spans="2:11" ht="15" customHeight="1">
      <c r="B134" s="294"/>
      <c r="C134" s="255" t="s">
        <v>1508</v>
      </c>
      <c r="D134" s="255"/>
      <c r="E134" s="255"/>
      <c r="F134" s="274" t="s">
        <v>1487</v>
      </c>
      <c r="G134" s="255"/>
      <c r="H134" s="255" t="s">
        <v>1520</v>
      </c>
      <c r="I134" s="255" t="s">
        <v>1483</v>
      </c>
      <c r="J134" s="255">
        <v>50</v>
      </c>
      <c r="K134" s="296"/>
    </row>
    <row r="135" spans="2:11" ht="15" customHeight="1">
      <c r="B135" s="294"/>
      <c r="C135" s="255" t="s">
        <v>112</v>
      </c>
      <c r="D135" s="255"/>
      <c r="E135" s="255"/>
      <c r="F135" s="274" t="s">
        <v>1487</v>
      </c>
      <c r="G135" s="255"/>
      <c r="H135" s="255" t="s">
        <v>1533</v>
      </c>
      <c r="I135" s="255" t="s">
        <v>1483</v>
      </c>
      <c r="J135" s="255">
        <v>255</v>
      </c>
      <c r="K135" s="296"/>
    </row>
    <row r="136" spans="2:11" ht="15" customHeight="1">
      <c r="B136" s="294"/>
      <c r="C136" s="255" t="s">
        <v>1510</v>
      </c>
      <c r="D136" s="255"/>
      <c r="E136" s="255"/>
      <c r="F136" s="274" t="s">
        <v>1481</v>
      </c>
      <c r="G136" s="255"/>
      <c r="H136" s="255" t="s">
        <v>1534</v>
      </c>
      <c r="I136" s="255" t="s">
        <v>1512</v>
      </c>
      <c r="J136" s="255"/>
      <c r="K136" s="296"/>
    </row>
    <row r="137" spans="2:11" ht="15" customHeight="1">
      <c r="B137" s="294"/>
      <c r="C137" s="255" t="s">
        <v>1513</v>
      </c>
      <c r="D137" s="255"/>
      <c r="E137" s="255"/>
      <c r="F137" s="274" t="s">
        <v>1481</v>
      </c>
      <c r="G137" s="255"/>
      <c r="H137" s="255" t="s">
        <v>1535</v>
      </c>
      <c r="I137" s="255" t="s">
        <v>1515</v>
      </c>
      <c r="J137" s="255"/>
      <c r="K137" s="296"/>
    </row>
    <row r="138" spans="2:11" ht="15" customHeight="1">
      <c r="B138" s="294"/>
      <c r="C138" s="255" t="s">
        <v>1516</v>
      </c>
      <c r="D138" s="255"/>
      <c r="E138" s="255"/>
      <c r="F138" s="274" t="s">
        <v>1481</v>
      </c>
      <c r="G138" s="255"/>
      <c r="H138" s="255" t="s">
        <v>1516</v>
      </c>
      <c r="I138" s="255" t="s">
        <v>1515</v>
      </c>
      <c r="J138" s="255"/>
      <c r="K138" s="296"/>
    </row>
    <row r="139" spans="2:11" ht="15" customHeight="1">
      <c r="B139" s="294"/>
      <c r="C139" s="255" t="s">
        <v>39</v>
      </c>
      <c r="D139" s="255"/>
      <c r="E139" s="255"/>
      <c r="F139" s="274" t="s">
        <v>1481</v>
      </c>
      <c r="G139" s="255"/>
      <c r="H139" s="255" t="s">
        <v>1536</v>
      </c>
      <c r="I139" s="255" t="s">
        <v>1515</v>
      </c>
      <c r="J139" s="255"/>
      <c r="K139" s="296"/>
    </row>
    <row r="140" spans="2:11" ht="15" customHeight="1">
      <c r="B140" s="294"/>
      <c r="C140" s="255" t="s">
        <v>1537</v>
      </c>
      <c r="D140" s="255"/>
      <c r="E140" s="255"/>
      <c r="F140" s="274" t="s">
        <v>1481</v>
      </c>
      <c r="G140" s="255"/>
      <c r="H140" s="255" t="s">
        <v>1538</v>
      </c>
      <c r="I140" s="255" t="s">
        <v>1515</v>
      </c>
      <c r="J140" s="255"/>
      <c r="K140" s="296"/>
    </row>
    <row r="141" spans="2:11" ht="15" customHeight="1">
      <c r="B141" s="297"/>
      <c r="C141" s="298"/>
      <c r="D141" s="298"/>
      <c r="E141" s="298"/>
      <c r="F141" s="298"/>
      <c r="G141" s="298"/>
      <c r="H141" s="298"/>
      <c r="I141" s="298"/>
      <c r="J141" s="298"/>
      <c r="K141" s="299"/>
    </row>
    <row r="142" spans="2:11" ht="18.75" customHeight="1">
      <c r="B142" s="251"/>
      <c r="C142" s="251"/>
      <c r="D142" s="251"/>
      <c r="E142" s="251"/>
      <c r="F142" s="286"/>
      <c r="G142" s="251"/>
      <c r="H142" s="251"/>
      <c r="I142" s="251"/>
      <c r="J142" s="251"/>
      <c r="K142" s="251"/>
    </row>
    <row r="143" spans="2:11" ht="18.75" customHeight="1">
      <c r="B143" s="261"/>
      <c r="C143" s="261"/>
      <c r="D143" s="261"/>
      <c r="E143" s="261"/>
      <c r="F143" s="261"/>
      <c r="G143" s="261"/>
      <c r="H143" s="261"/>
      <c r="I143" s="261"/>
      <c r="J143" s="261"/>
      <c r="K143" s="261"/>
    </row>
    <row r="144" spans="2:11" ht="7.5" customHeight="1">
      <c r="B144" s="262"/>
      <c r="C144" s="263"/>
      <c r="D144" s="263"/>
      <c r="E144" s="263"/>
      <c r="F144" s="263"/>
      <c r="G144" s="263"/>
      <c r="H144" s="263"/>
      <c r="I144" s="263"/>
      <c r="J144" s="263"/>
      <c r="K144" s="264"/>
    </row>
    <row r="145" spans="2:11" ht="45" customHeight="1">
      <c r="B145" s="265"/>
      <c r="C145" s="369" t="s">
        <v>1539</v>
      </c>
      <c r="D145" s="369"/>
      <c r="E145" s="369"/>
      <c r="F145" s="369"/>
      <c r="G145" s="369"/>
      <c r="H145" s="369"/>
      <c r="I145" s="369"/>
      <c r="J145" s="369"/>
      <c r="K145" s="266"/>
    </row>
    <row r="146" spans="2:11" ht="17.25" customHeight="1">
      <c r="B146" s="265"/>
      <c r="C146" s="267" t="s">
        <v>1475</v>
      </c>
      <c r="D146" s="267"/>
      <c r="E146" s="267"/>
      <c r="F146" s="267" t="s">
        <v>1476</v>
      </c>
      <c r="G146" s="268"/>
      <c r="H146" s="267" t="s">
        <v>107</v>
      </c>
      <c r="I146" s="267" t="s">
        <v>58</v>
      </c>
      <c r="J146" s="267" t="s">
        <v>1477</v>
      </c>
      <c r="K146" s="266"/>
    </row>
    <row r="147" spans="2:11" ht="17.25" customHeight="1">
      <c r="B147" s="265"/>
      <c r="C147" s="269" t="s">
        <v>1478</v>
      </c>
      <c r="D147" s="269"/>
      <c r="E147" s="269"/>
      <c r="F147" s="270" t="s">
        <v>1479</v>
      </c>
      <c r="G147" s="271"/>
      <c r="H147" s="269"/>
      <c r="I147" s="269"/>
      <c r="J147" s="269" t="s">
        <v>1480</v>
      </c>
      <c r="K147" s="266"/>
    </row>
    <row r="148" spans="2:11" ht="5.25" customHeight="1">
      <c r="B148" s="275"/>
      <c r="C148" s="272"/>
      <c r="D148" s="272"/>
      <c r="E148" s="272"/>
      <c r="F148" s="272"/>
      <c r="G148" s="273"/>
      <c r="H148" s="272"/>
      <c r="I148" s="272"/>
      <c r="J148" s="272"/>
      <c r="K148" s="296"/>
    </row>
    <row r="149" spans="2:11" ht="15" customHeight="1">
      <c r="B149" s="275"/>
      <c r="C149" s="300" t="s">
        <v>1484</v>
      </c>
      <c r="D149" s="255"/>
      <c r="E149" s="255"/>
      <c r="F149" s="301" t="s">
        <v>1481</v>
      </c>
      <c r="G149" s="255"/>
      <c r="H149" s="300" t="s">
        <v>1520</v>
      </c>
      <c r="I149" s="300" t="s">
        <v>1483</v>
      </c>
      <c r="J149" s="300">
        <v>120</v>
      </c>
      <c r="K149" s="296"/>
    </row>
    <row r="150" spans="2:11" ht="15" customHeight="1">
      <c r="B150" s="275"/>
      <c r="C150" s="300" t="s">
        <v>1529</v>
      </c>
      <c r="D150" s="255"/>
      <c r="E150" s="255"/>
      <c r="F150" s="301" t="s">
        <v>1481</v>
      </c>
      <c r="G150" s="255"/>
      <c r="H150" s="300" t="s">
        <v>1540</v>
      </c>
      <c r="I150" s="300" t="s">
        <v>1483</v>
      </c>
      <c r="J150" s="300" t="s">
        <v>1531</v>
      </c>
      <c r="K150" s="296"/>
    </row>
    <row r="151" spans="2:11" ht="15" customHeight="1">
      <c r="B151" s="275"/>
      <c r="C151" s="300" t="s">
        <v>1430</v>
      </c>
      <c r="D151" s="255"/>
      <c r="E151" s="255"/>
      <c r="F151" s="301" t="s">
        <v>1481</v>
      </c>
      <c r="G151" s="255"/>
      <c r="H151" s="300" t="s">
        <v>1541</v>
      </c>
      <c r="I151" s="300" t="s">
        <v>1483</v>
      </c>
      <c r="J151" s="300" t="s">
        <v>1531</v>
      </c>
      <c r="K151" s="296"/>
    </row>
    <row r="152" spans="2:11" ht="15" customHeight="1">
      <c r="B152" s="275"/>
      <c r="C152" s="300" t="s">
        <v>1486</v>
      </c>
      <c r="D152" s="255"/>
      <c r="E152" s="255"/>
      <c r="F152" s="301" t="s">
        <v>1487</v>
      </c>
      <c r="G152" s="255"/>
      <c r="H152" s="300" t="s">
        <v>1520</v>
      </c>
      <c r="I152" s="300" t="s">
        <v>1483</v>
      </c>
      <c r="J152" s="300">
        <v>50</v>
      </c>
      <c r="K152" s="296"/>
    </row>
    <row r="153" spans="2:11" ht="15" customHeight="1">
      <c r="B153" s="275"/>
      <c r="C153" s="300" t="s">
        <v>1489</v>
      </c>
      <c r="D153" s="255"/>
      <c r="E153" s="255"/>
      <c r="F153" s="301" t="s">
        <v>1481</v>
      </c>
      <c r="G153" s="255"/>
      <c r="H153" s="300" t="s">
        <v>1520</v>
      </c>
      <c r="I153" s="300" t="s">
        <v>1491</v>
      </c>
      <c r="J153" s="300"/>
      <c r="K153" s="296"/>
    </row>
    <row r="154" spans="2:11" ht="15" customHeight="1">
      <c r="B154" s="275"/>
      <c r="C154" s="300" t="s">
        <v>1500</v>
      </c>
      <c r="D154" s="255"/>
      <c r="E154" s="255"/>
      <c r="F154" s="301" t="s">
        <v>1487</v>
      </c>
      <c r="G154" s="255"/>
      <c r="H154" s="300" t="s">
        <v>1520</v>
      </c>
      <c r="I154" s="300" t="s">
        <v>1483</v>
      </c>
      <c r="J154" s="300">
        <v>50</v>
      </c>
      <c r="K154" s="296"/>
    </row>
    <row r="155" spans="2:11" ht="15" customHeight="1">
      <c r="B155" s="275"/>
      <c r="C155" s="300" t="s">
        <v>1508</v>
      </c>
      <c r="D155" s="255"/>
      <c r="E155" s="255"/>
      <c r="F155" s="301" t="s">
        <v>1487</v>
      </c>
      <c r="G155" s="255"/>
      <c r="H155" s="300" t="s">
        <v>1520</v>
      </c>
      <c r="I155" s="300" t="s">
        <v>1483</v>
      </c>
      <c r="J155" s="300">
        <v>50</v>
      </c>
      <c r="K155" s="296"/>
    </row>
    <row r="156" spans="2:11" ht="15" customHeight="1">
      <c r="B156" s="275"/>
      <c r="C156" s="300" t="s">
        <v>1506</v>
      </c>
      <c r="D156" s="255"/>
      <c r="E156" s="255"/>
      <c r="F156" s="301" t="s">
        <v>1487</v>
      </c>
      <c r="G156" s="255"/>
      <c r="H156" s="300" t="s">
        <v>1520</v>
      </c>
      <c r="I156" s="300" t="s">
        <v>1483</v>
      </c>
      <c r="J156" s="300">
        <v>50</v>
      </c>
      <c r="K156" s="296"/>
    </row>
    <row r="157" spans="2:11" ht="15" customHeight="1">
      <c r="B157" s="275"/>
      <c r="C157" s="300" t="s">
        <v>96</v>
      </c>
      <c r="D157" s="255"/>
      <c r="E157" s="255"/>
      <c r="F157" s="301" t="s">
        <v>1481</v>
      </c>
      <c r="G157" s="255"/>
      <c r="H157" s="300" t="s">
        <v>1542</v>
      </c>
      <c r="I157" s="300" t="s">
        <v>1483</v>
      </c>
      <c r="J157" s="300" t="s">
        <v>1543</v>
      </c>
      <c r="K157" s="296"/>
    </row>
    <row r="158" spans="2:11" ht="15" customHeight="1">
      <c r="B158" s="275"/>
      <c r="C158" s="300" t="s">
        <v>1544</v>
      </c>
      <c r="D158" s="255"/>
      <c r="E158" s="255"/>
      <c r="F158" s="301" t="s">
        <v>1481</v>
      </c>
      <c r="G158" s="255"/>
      <c r="H158" s="300" t="s">
        <v>1545</v>
      </c>
      <c r="I158" s="300" t="s">
        <v>1515</v>
      </c>
      <c r="J158" s="300"/>
      <c r="K158" s="296"/>
    </row>
    <row r="159" spans="2:11" ht="15" customHeight="1">
      <c r="B159" s="302"/>
      <c r="C159" s="284"/>
      <c r="D159" s="284"/>
      <c r="E159" s="284"/>
      <c r="F159" s="284"/>
      <c r="G159" s="284"/>
      <c r="H159" s="284"/>
      <c r="I159" s="284"/>
      <c r="J159" s="284"/>
      <c r="K159" s="303"/>
    </row>
    <row r="160" spans="2:11" ht="18.75" customHeight="1">
      <c r="B160" s="251"/>
      <c r="C160" s="255"/>
      <c r="D160" s="255"/>
      <c r="E160" s="255"/>
      <c r="F160" s="274"/>
      <c r="G160" s="255"/>
      <c r="H160" s="255"/>
      <c r="I160" s="255"/>
      <c r="J160" s="255"/>
      <c r="K160" s="251"/>
    </row>
    <row r="161" spans="2:11" ht="18.75" customHeight="1">
      <c r="B161" s="261"/>
      <c r="C161" s="261"/>
      <c r="D161" s="261"/>
      <c r="E161" s="261"/>
      <c r="F161" s="261"/>
      <c r="G161" s="261"/>
      <c r="H161" s="261"/>
      <c r="I161" s="261"/>
      <c r="J161" s="261"/>
      <c r="K161" s="261"/>
    </row>
    <row r="162" spans="2:11" ht="7.5" customHeight="1">
      <c r="B162" s="242"/>
      <c r="C162" s="243"/>
      <c r="D162" s="243"/>
      <c r="E162" s="243"/>
      <c r="F162" s="243"/>
      <c r="G162" s="243"/>
      <c r="H162" s="243"/>
      <c r="I162" s="243"/>
      <c r="J162" s="243"/>
      <c r="K162" s="244"/>
    </row>
    <row r="163" spans="2:11" ht="45" customHeight="1">
      <c r="B163" s="245"/>
      <c r="C163" s="366" t="s">
        <v>1546</v>
      </c>
      <c r="D163" s="366"/>
      <c r="E163" s="366"/>
      <c r="F163" s="366"/>
      <c r="G163" s="366"/>
      <c r="H163" s="366"/>
      <c r="I163" s="366"/>
      <c r="J163" s="366"/>
      <c r="K163" s="246"/>
    </row>
    <row r="164" spans="2:11" ht="17.25" customHeight="1">
      <c r="B164" s="245"/>
      <c r="C164" s="267" t="s">
        <v>1475</v>
      </c>
      <c r="D164" s="267"/>
      <c r="E164" s="267"/>
      <c r="F164" s="267" t="s">
        <v>1476</v>
      </c>
      <c r="G164" s="304"/>
      <c r="H164" s="305" t="s">
        <v>107</v>
      </c>
      <c r="I164" s="305" t="s">
        <v>58</v>
      </c>
      <c r="J164" s="267" t="s">
        <v>1477</v>
      </c>
      <c r="K164" s="246"/>
    </row>
    <row r="165" spans="2:11" ht="17.25" customHeight="1">
      <c r="B165" s="248"/>
      <c r="C165" s="269" t="s">
        <v>1478</v>
      </c>
      <c r="D165" s="269"/>
      <c r="E165" s="269"/>
      <c r="F165" s="270" t="s">
        <v>1479</v>
      </c>
      <c r="G165" s="306"/>
      <c r="H165" s="307"/>
      <c r="I165" s="307"/>
      <c r="J165" s="269" t="s">
        <v>1480</v>
      </c>
      <c r="K165" s="249"/>
    </row>
    <row r="166" spans="2:11" ht="5.25" customHeight="1">
      <c r="B166" s="275"/>
      <c r="C166" s="272"/>
      <c r="D166" s="272"/>
      <c r="E166" s="272"/>
      <c r="F166" s="272"/>
      <c r="G166" s="273"/>
      <c r="H166" s="272"/>
      <c r="I166" s="272"/>
      <c r="J166" s="272"/>
      <c r="K166" s="296"/>
    </row>
    <row r="167" spans="2:11" ht="15" customHeight="1">
      <c r="B167" s="275"/>
      <c r="C167" s="255" t="s">
        <v>1484</v>
      </c>
      <c r="D167" s="255"/>
      <c r="E167" s="255"/>
      <c r="F167" s="274" t="s">
        <v>1481</v>
      </c>
      <c r="G167" s="255"/>
      <c r="H167" s="255" t="s">
        <v>1520</v>
      </c>
      <c r="I167" s="255" t="s">
        <v>1483</v>
      </c>
      <c r="J167" s="255">
        <v>120</v>
      </c>
      <c r="K167" s="296"/>
    </row>
    <row r="168" spans="2:11" ht="15" customHeight="1">
      <c r="B168" s="275"/>
      <c r="C168" s="255" t="s">
        <v>1529</v>
      </c>
      <c r="D168" s="255"/>
      <c r="E168" s="255"/>
      <c r="F168" s="274" t="s">
        <v>1481</v>
      </c>
      <c r="G168" s="255"/>
      <c r="H168" s="255" t="s">
        <v>1530</v>
      </c>
      <c r="I168" s="255" t="s">
        <v>1483</v>
      </c>
      <c r="J168" s="255" t="s">
        <v>1531</v>
      </c>
      <c r="K168" s="296"/>
    </row>
    <row r="169" spans="2:11" ht="15" customHeight="1">
      <c r="B169" s="275"/>
      <c r="C169" s="255" t="s">
        <v>1430</v>
      </c>
      <c r="D169" s="255"/>
      <c r="E169" s="255"/>
      <c r="F169" s="274" t="s">
        <v>1481</v>
      </c>
      <c r="G169" s="255"/>
      <c r="H169" s="255" t="s">
        <v>1547</v>
      </c>
      <c r="I169" s="255" t="s">
        <v>1483</v>
      </c>
      <c r="J169" s="255" t="s">
        <v>1531</v>
      </c>
      <c r="K169" s="296"/>
    </row>
    <row r="170" spans="2:11" ht="15" customHeight="1">
      <c r="B170" s="275"/>
      <c r="C170" s="255" t="s">
        <v>1486</v>
      </c>
      <c r="D170" s="255"/>
      <c r="E170" s="255"/>
      <c r="F170" s="274" t="s">
        <v>1487</v>
      </c>
      <c r="G170" s="255"/>
      <c r="H170" s="255" t="s">
        <v>1547</v>
      </c>
      <c r="I170" s="255" t="s">
        <v>1483</v>
      </c>
      <c r="J170" s="255">
        <v>50</v>
      </c>
      <c r="K170" s="296"/>
    </row>
    <row r="171" spans="2:11" ht="15" customHeight="1">
      <c r="B171" s="275"/>
      <c r="C171" s="255" t="s">
        <v>1489</v>
      </c>
      <c r="D171" s="255"/>
      <c r="E171" s="255"/>
      <c r="F171" s="274" t="s">
        <v>1481</v>
      </c>
      <c r="G171" s="255"/>
      <c r="H171" s="255" t="s">
        <v>1547</v>
      </c>
      <c r="I171" s="255" t="s">
        <v>1491</v>
      </c>
      <c r="J171" s="255"/>
      <c r="K171" s="296"/>
    </row>
    <row r="172" spans="2:11" ht="15" customHeight="1">
      <c r="B172" s="275"/>
      <c r="C172" s="255" t="s">
        <v>1500</v>
      </c>
      <c r="D172" s="255"/>
      <c r="E172" s="255"/>
      <c r="F172" s="274" t="s">
        <v>1487</v>
      </c>
      <c r="G172" s="255"/>
      <c r="H172" s="255" t="s">
        <v>1547</v>
      </c>
      <c r="I172" s="255" t="s">
        <v>1483</v>
      </c>
      <c r="J172" s="255">
        <v>50</v>
      </c>
      <c r="K172" s="296"/>
    </row>
    <row r="173" spans="2:11" ht="15" customHeight="1">
      <c r="B173" s="275"/>
      <c r="C173" s="255" t="s">
        <v>1508</v>
      </c>
      <c r="D173" s="255"/>
      <c r="E173" s="255"/>
      <c r="F173" s="274" t="s">
        <v>1487</v>
      </c>
      <c r="G173" s="255"/>
      <c r="H173" s="255" t="s">
        <v>1547</v>
      </c>
      <c r="I173" s="255" t="s">
        <v>1483</v>
      </c>
      <c r="J173" s="255">
        <v>50</v>
      </c>
      <c r="K173" s="296"/>
    </row>
    <row r="174" spans="2:11" ht="15" customHeight="1">
      <c r="B174" s="275"/>
      <c r="C174" s="255" t="s">
        <v>1506</v>
      </c>
      <c r="D174" s="255"/>
      <c r="E174" s="255"/>
      <c r="F174" s="274" t="s">
        <v>1487</v>
      </c>
      <c r="G174" s="255"/>
      <c r="H174" s="255" t="s">
        <v>1547</v>
      </c>
      <c r="I174" s="255" t="s">
        <v>1483</v>
      </c>
      <c r="J174" s="255">
        <v>50</v>
      </c>
      <c r="K174" s="296"/>
    </row>
    <row r="175" spans="2:11" ht="15" customHeight="1">
      <c r="B175" s="275"/>
      <c r="C175" s="255" t="s">
        <v>106</v>
      </c>
      <c r="D175" s="255"/>
      <c r="E175" s="255"/>
      <c r="F175" s="274" t="s">
        <v>1481</v>
      </c>
      <c r="G175" s="255"/>
      <c r="H175" s="255" t="s">
        <v>1548</v>
      </c>
      <c r="I175" s="255" t="s">
        <v>1549</v>
      </c>
      <c r="J175" s="255"/>
      <c r="K175" s="296"/>
    </row>
    <row r="176" spans="2:11" ht="15" customHeight="1">
      <c r="B176" s="275"/>
      <c r="C176" s="255" t="s">
        <v>58</v>
      </c>
      <c r="D176" s="255"/>
      <c r="E176" s="255"/>
      <c r="F176" s="274" t="s">
        <v>1481</v>
      </c>
      <c r="G176" s="255"/>
      <c r="H176" s="255" t="s">
        <v>1550</v>
      </c>
      <c r="I176" s="255" t="s">
        <v>1551</v>
      </c>
      <c r="J176" s="255">
        <v>1</v>
      </c>
      <c r="K176" s="296"/>
    </row>
    <row r="177" spans="2:11" ht="15" customHeight="1">
      <c r="B177" s="275"/>
      <c r="C177" s="255" t="s">
        <v>54</v>
      </c>
      <c r="D177" s="255"/>
      <c r="E177" s="255"/>
      <c r="F177" s="274" t="s">
        <v>1481</v>
      </c>
      <c r="G177" s="255"/>
      <c r="H177" s="255" t="s">
        <v>1552</v>
      </c>
      <c r="I177" s="255" t="s">
        <v>1483</v>
      </c>
      <c r="J177" s="255">
        <v>20</v>
      </c>
      <c r="K177" s="296"/>
    </row>
    <row r="178" spans="2:11" ht="15" customHeight="1">
      <c r="B178" s="275"/>
      <c r="C178" s="255" t="s">
        <v>107</v>
      </c>
      <c r="D178" s="255"/>
      <c r="E178" s="255"/>
      <c r="F178" s="274" t="s">
        <v>1481</v>
      </c>
      <c r="G178" s="255"/>
      <c r="H178" s="255" t="s">
        <v>1553</v>
      </c>
      <c r="I178" s="255" t="s">
        <v>1483</v>
      </c>
      <c r="J178" s="255">
        <v>255</v>
      </c>
      <c r="K178" s="296"/>
    </row>
    <row r="179" spans="2:11" ht="15" customHeight="1">
      <c r="B179" s="275"/>
      <c r="C179" s="255" t="s">
        <v>108</v>
      </c>
      <c r="D179" s="255"/>
      <c r="E179" s="255"/>
      <c r="F179" s="274" t="s">
        <v>1481</v>
      </c>
      <c r="G179" s="255"/>
      <c r="H179" s="255" t="s">
        <v>1446</v>
      </c>
      <c r="I179" s="255" t="s">
        <v>1483</v>
      </c>
      <c r="J179" s="255">
        <v>10</v>
      </c>
      <c r="K179" s="296"/>
    </row>
    <row r="180" spans="2:11" ht="15" customHeight="1">
      <c r="B180" s="275"/>
      <c r="C180" s="255" t="s">
        <v>109</v>
      </c>
      <c r="D180" s="255"/>
      <c r="E180" s="255"/>
      <c r="F180" s="274" t="s">
        <v>1481</v>
      </c>
      <c r="G180" s="255"/>
      <c r="H180" s="255" t="s">
        <v>1554</v>
      </c>
      <c r="I180" s="255" t="s">
        <v>1515</v>
      </c>
      <c r="J180" s="255"/>
      <c r="K180" s="296"/>
    </row>
    <row r="181" spans="2:11" ht="15" customHeight="1">
      <c r="B181" s="275"/>
      <c r="C181" s="255" t="s">
        <v>1555</v>
      </c>
      <c r="D181" s="255"/>
      <c r="E181" s="255"/>
      <c r="F181" s="274" t="s">
        <v>1481</v>
      </c>
      <c r="G181" s="255"/>
      <c r="H181" s="255" t="s">
        <v>1556</v>
      </c>
      <c r="I181" s="255" t="s">
        <v>1515</v>
      </c>
      <c r="J181" s="255"/>
      <c r="K181" s="296"/>
    </row>
    <row r="182" spans="2:11" ht="15" customHeight="1">
      <c r="B182" s="275"/>
      <c r="C182" s="255" t="s">
        <v>1544</v>
      </c>
      <c r="D182" s="255"/>
      <c r="E182" s="255"/>
      <c r="F182" s="274" t="s">
        <v>1481</v>
      </c>
      <c r="G182" s="255"/>
      <c r="H182" s="255" t="s">
        <v>1557</v>
      </c>
      <c r="I182" s="255" t="s">
        <v>1515</v>
      </c>
      <c r="J182" s="255"/>
      <c r="K182" s="296"/>
    </row>
    <row r="183" spans="2:11" ht="15" customHeight="1">
      <c r="B183" s="275"/>
      <c r="C183" s="255" t="s">
        <v>111</v>
      </c>
      <c r="D183" s="255"/>
      <c r="E183" s="255"/>
      <c r="F183" s="274" t="s">
        <v>1487</v>
      </c>
      <c r="G183" s="255"/>
      <c r="H183" s="255" t="s">
        <v>1558</v>
      </c>
      <c r="I183" s="255" t="s">
        <v>1483</v>
      </c>
      <c r="J183" s="255">
        <v>50</v>
      </c>
      <c r="K183" s="296"/>
    </row>
    <row r="184" spans="2:11" ht="15" customHeight="1">
      <c r="B184" s="275"/>
      <c r="C184" s="255" t="s">
        <v>1559</v>
      </c>
      <c r="D184" s="255"/>
      <c r="E184" s="255"/>
      <c r="F184" s="274" t="s">
        <v>1487</v>
      </c>
      <c r="G184" s="255"/>
      <c r="H184" s="255" t="s">
        <v>1560</v>
      </c>
      <c r="I184" s="255" t="s">
        <v>1561</v>
      </c>
      <c r="J184" s="255"/>
      <c r="K184" s="296"/>
    </row>
    <row r="185" spans="2:11" ht="15" customHeight="1">
      <c r="B185" s="275"/>
      <c r="C185" s="255" t="s">
        <v>1562</v>
      </c>
      <c r="D185" s="255"/>
      <c r="E185" s="255"/>
      <c r="F185" s="274" t="s">
        <v>1487</v>
      </c>
      <c r="G185" s="255"/>
      <c r="H185" s="255" t="s">
        <v>1563</v>
      </c>
      <c r="I185" s="255" t="s">
        <v>1561</v>
      </c>
      <c r="J185" s="255"/>
      <c r="K185" s="296"/>
    </row>
    <row r="186" spans="2:11" ht="15" customHeight="1">
      <c r="B186" s="275"/>
      <c r="C186" s="255" t="s">
        <v>1564</v>
      </c>
      <c r="D186" s="255"/>
      <c r="E186" s="255"/>
      <c r="F186" s="274" t="s">
        <v>1487</v>
      </c>
      <c r="G186" s="255"/>
      <c r="H186" s="255" t="s">
        <v>1565</v>
      </c>
      <c r="I186" s="255" t="s">
        <v>1561</v>
      </c>
      <c r="J186" s="255"/>
      <c r="K186" s="296"/>
    </row>
    <row r="187" spans="2:11" ht="15" customHeight="1">
      <c r="B187" s="275"/>
      <c r="C187" s="308" t="s">
        <v>1566</v>
      </c>
      <c r="D187" s="255"/>
      <c r="E187" s="255"/>
      <c r="F187" s="274" t="s">
        <v>1487</v>
      </c>
      <c r="G187" s="255"/>
      <c r="H187" s="255" t="s">
        <v>1567</v>
      </c>
      <c r="I187" s="255" t="s">
        <v>1568</v>
      </c>
      <c r="J187" s="309" t="s">
        <v>1569</v>
      </c>
      <c r="K187" s="296"/>
    </row>
    <row r="188" spans="2:11" ht="15" customHeight="1">
      <c r="B188" s="302"/>
      <c r="C188" s="310"/>
      <c r="D188" s="284"/>
      <c r="E188" s="284"/>
      <c r="F188" s="284"/>
      <c r="G188" s="284"/>
      <c r="H188" s="284"/>
      <c r="I188" s="284"/>
      <c r="J188" s="284"/>
      <c r="K188" s="303"/>
    </row>
    <row r="189" spans="2:11" ht="18.75" customHeight="1">
      <c r="B189" s="311"/>
      <c r="C189" s="312"/>
      <c r="D189" s="312"/>
      <c r="E189" s="312"/>
      <c r="F189" s="313"/>
      <c r="G189" s="255"/>
      <c r="H189" s="255"/>
      <c r="I189" s="255"/>
      <c r="J189" s="255"/>
      <c r="K189" s="251"/>
    </row>
    <row r="190" spans="2:11" ht="18.75" customHeight="1">
      <c r="B190" s="251"/>
      <c r="C190" s="255"/>
      <c r="D190" s="255"/>
      <c r="E190" s="255"/>
      <c r="F190" s="274"/>
      <c r="G190" s="255"/>
      <c r="H190" s="255"/>
      <c r="I190" s="255"/>
      <c r="J190" s="255"/>
      <c r="K190" s="251"/>
    </row>
    <row r="191" spans="2:11" ht="18.75" customHeight="1">
      <c r="B191" s="261"/>
      <c r="C191" s="261"/>
      <c r="D191" s="261"/>
      <c r="E191" s="261"/>
      <c r="F191" s="261"/>
      <c r="G191" s="261"/>
      <c r="H191" s="261"/>
      <c r="I191" s="261"/>
      <c r="J191" s="261"/>
      <c r="K191" s="261"/>
    </row>
    <row r="192" spans="2:11" ht="13.5">
      <c r="B192" s="242"/>
      <c r="C192" s="243"/>
      <c r="D192" s="243"/>
      <c r="E192" s="243"/>
      <c r="F192" s="243"/>
      <c r="G192" s="243"/>
      <c r="H192" s="243"/>
      <c r="I192" s="243"/>
      <c r="J192" s="243"/>
      <c r="K192" s="244"/>
    </row>
    <row r="193" spans="2:11" ht="21">
      <c r="B193" s="245"/>
      <c r="C193" s="366" t="s">
        <v>1570</v>
      </c>
      <c r="D193" s="366"/>
      <c r="E193" s="366"/>
      <c r="F193" s="366"/>
      <c r="G193" s="366"/>
      <c r="H193" s="366"/>
      <c r="I193" s="366"/>
      <c r="J193" s="366"/>
      <c r="K193" s="246"/>
    </row>
    <row r="194" spans="2:11" ht="25.5" customHeight="1">
      <c r="B194" s="245"/>
      <c r="C194" s="314" t="s">
        <v>1571</v>
      </c>
      <c r="D194" s="314"/>
      <c r="E194" s="314"/>
      <c r="F194" s="314" t="s">
        <v>1572</v>
      </c>
      <c r="G194" s="315"/>
      <c r="H194" s="367" t="s">
        <v>1573</v>
      </c>
      <c r="I194" s="367"/>
      <c r="J194" s="367"/>
      <c r="K194" s="246"/>
    </row>
    <row r="195" spans="2:11" ht="5.25" customHeight="1">
      <c r="B195" s="275"/>
      <c r="C195" s="272"/>
      <c r="D195" s="272"/>
      <c r="E195" s="272"/>
      <c r="F195" s="272"/>
      <c r="G195" s="255"/>
      <c r="H195" s="272"/>
      <c r="I195" s="272"/>
      <c r="J195" s="272"/>
      <c r="K195" s="296"/>
    </row>
    <row r="196" spans="2:11" ht="15" customHeight="1">
      <c r="B196" s="275"/>
      <c r="C196" s="255" t="s">
        <v>1574</v>
      </c>
      <c r="D196" s="255"/>
      <c r="E196" s="255"/>
      <c r="F196" s="274" t="s">
        <v>44</v>
      </c>
      <c r="G196" s="255"/>
      <c r="H196" s="365" t="s">
        <v>1575</v>
      </c>
      <c r="I196" s="365"/>
      <c r="J196" s="365"/>
      <c r="K196" s="296"/>
    </row>
    <row r="197" spans="2:11" ht="15" customHeight="1">
      <c r="B197" s="275"/>
      <c r="C197" s="281"/>
      <c r="D197" s="255"/>
      <c r="E197" s="255"/>
      <c r="F197" s="274" t="s">
        <v>45</v>
      </c>
      <c r="G197" s="255"/>
      <c r="H197" s="365" t="s">
        <v>1576</v>
      </c>
      <c r="I197" s="365"/>
      <c r="J197" s="365"/>
      <c r="K197" s="296"/>
    </row>
    <row r="198" spans="2:11" ht="15" customHeight="1">
      <c r="B198" s="275"/>
      <c r="C198" s="281"/>
      <c r="D198" s="255"/>
      <c r="E198" s="255"/>
      <c r="F198" s="274" t="s">
        <v>48</v>
      </c>
      <c r="G198" s="255"/>
      <c r="H198" s="365" t="s">
        <v>1577</v>
      </c>
      <c r="I198" s="365"/>
      <c r="J198" s="365"/>
      <c r="K198" s="296"/>
    </row>
    <row r="199" spans="2:11" ht="15" customHeight="1">
      <c r="B199" s="275"/>
      <c r="C199" s="255"/>
      <c r="D199" s="255"/>
      <c r="E199" s="255"/>
      <c r="F199" s="274" t="s">
        <v>46</v>
      </c>
      <c r="G199" s="255"/>
      <c r="H199" s="365" t="s">
        <v>1578</v>
      </c>
      <c r="I199" s="365"/>
      <c r="J199" s="365"/>
      <c r="K199" s="296"/>
    </row>
    <row r="200" spans="2:11" ht="15" customHeight="1">
      <c r="B200" s="275"/>
      <c r="C200" s="255"/>
      <c r="D200" s="255"/>
      <c r="E200" s="255"/>
      <c r="F200" s="274" t="s">
        <v>47</v>
      </c>
      <c r="G200" s="255"/>
      <c r="H200" s="365" t="s">
        <v>1579</v>
      </c>
      <c r="I200" s="365"/>
      <c r="J200" s="365"/>
      <c r="K200" s="296"/>
    </row>
    <row r="201" spans="2:11" ht="15" customHeight="1">
      <c r="B201" s="275"/>
      <c r="C201" s="255"/>
      <c r="D201" s="255"/>
      <c r="E201" s="255"/>
      <c r="F201" s="274"/>
      <c r="G201" s="255"/>
      <c r="H201" s="255"/>
      <c r="I201" s="255"/>
      <c r="J201" s="255"/>
      <c r="K201" s="296"/>
    </row>
    <row r="202" spans="2:11" ht="15" customHeight="1">
      <c r="B202" s="275"/>
      <c r="C202" s="255" t="s">
        <v>1527</v>
      </c>
      <c r="D202" s="255"/>
      <c r="E202" s="255"/>
      <c r="F202" s="274" t="s">
        <v>79</v>
      </c>
      <c r="G202" s="255"/>
      <c r="H202" s="365" t="s">
        <v>1580</v>
      </c>
      <c r="I202" s="365"/>
      <c r="J202" s="365"/>
      <c r="K202" s="296"/>
    </row>
    <row r="203" spans="2:11" ht="15" customHeight="1">
      <c r="B203" s="275"/>
      <c r="C203" s="281"/>
      <c r="D203" s="255"/>
      <c r="E203" s="255"/>
      <c r="F203" s="274" t="s">
        <v>1424</v>
      </c>
      <c r="G203" s="255"/>
      <c r="H203" s="365" t="s">
        <v>1425</v>
      </c>
      <c r="I203" s="365"/>
      <c r="J203" s="365"/>
      <c r="K203" s="296"/>
    </row>
    <row r="204" spans="2:11" ht="15" customHeight="1">
      <c r="B204" s="275"/>
      <c r="C204" s="255"/>
      <c r="D204" s="255"/>
      <c r="E204" s="255"/>
      <c r="F204" s="274" t="s">
        <v>1422</v>
      </c>
      <c r="G204" s="255"/>
      <c r="H204" s="365" t="s">
        <v>1581</v>
      </c>
      <c r="I204" s="365"/>
      <c r="J204" s="365"/>
      <c r="K204" s="296"/>
    </row>
    <row r="205" spans="2:11" ht="15" customHeight="1">
      <c r="B205" s="316"/>
      <c r="C205" s="281"/>
      <c r="D205" s="281"/>
      <c r="E205" s="281"/>
      <c r="F205" s="274" t="s">
        <v>1426</v>
      </c>
      <c r="G205" s="260"/>
      <c r="H205" s="364" t="s">
        <v>1427</v>
      </c>
      <c r="I205" s="364"/>
      <c r="J205" s="364"/>
      <c r="K205" s="317"/>
    </row>
    <row r="206" spans="2:11" ht="15" customHeight="1">
      <c r="B206" s="316"/>
      <c r="C206" s="281"/>
      <c r="D206" s="281"/>
      <c r="E206" s="281"/>
      <c r="F206" s="274" t="s">
        <v>1428</v>
      </c>
      <c r="G206" s="260"/>
      <c r="H206" s="364" t="s">
        <v>1582</v>
      </c>
      <c r="I206" s="364"/>
      <c r="J206" s="364"/>
      <c r="K206" s="317"/>
    </row>
    <row r="207" spans="2:11" ht="15" customHeight="1">
      <c r="B207" s="316"/>
      <c r="C207" s="281"/>
      <c r="D207" s="281"/>
      <c r="E207" s="281"/>
      <c r="F207" s="318"/>
      <c r="G207" s="260"/>
      <c r="H207" s="319"/>
      <c r="I207" s="319"/>
      <c r="J207" s="319"/>
      <c r="K207" s="317"/>
    </row>
    <row r="208" spans="2:11" ht="15" customHeight="1">
      <c r="B208" s="316"/>
      <c r="C208" s="255" t="s">
        <v>1551</v>
      </c>
      <c r="D208" s="281"/>
      <c r="E208" s="281"/>
      <c r="F208" s="274">
        <v>1</v>
      </c>
      <c r="G208" s="260"/>
      <c r="H208" s="364" t="s">
        <v>1583</v>
      </c>
      <c r="I208" s="364"/>
      <c r="J208" s="364"/>
      <c r="K208" s="317"/>
    </row>
    <row r="209" spans="2:11" ht="15" customHeight="1">
      <c r="B209" s="316"/>
      <c r="C209" s="281"/>
      <c r="D209" s="281"/>
      <c r="E209" s="281"/>
      <c r="F209" s="274">
        <v>2</v>
      </c>
      <c r="G209" s="260"/>
      <c r="H209" s="364" t="s">
        <v>1584</v>
      </c>
      <c r="I209" s="364"/>
      <c r="J209" s="364"/>
      <c r="K209" s="317"/>
    </row>
    <row r="210" spans="2:11" ht="15" customHeight="1">
      <c r="B210" s="316"/>
      <c r="C210" s="281"/>
      <c r="D210" s="281"/>
      <c r="E210" s="281"/>
      <c r="F210" s="274">
        <v>3</v>
      </c>
      <c r="G210" s="260"/>
      <c r="H210" s="364" t="s">
        <v>1585</v>
      </c>
      <c r="I210" s="364"/>
      <c r="J210" s="364"/>
      <c r="K210" s="317"/>
    </row>
    <row r="211" spans="2:11" ht="15" customHeight="1">
      <c r="B211" s="316"/>
      <c r="C211" s="281"/>
      <c r="D211" s="281"/>
      <c r="E211" s="281"/>
      <c r="F211" s="274">
        <v>4</v>
      </c>
      <c r="G211" s="260"/>
      <c r="H211" s="364" t="s">
        <v>1586</v>
      </c>
      <c r="I211" s="364"/>
      <c r="J211" s="364"/>
      <c r="K211" s="317"/>
    </row>
    <row r="212" spans="2:11" ht="12.75" customHeight="1">
      <c r="B212" s="320"/>
      <c r="C212" s="321"/>
      <c r="D212" s="321"/>
      <c r="E212" s="321"/>
      <c r="F212" s="321"/>
      <c r="G212" s="321"/>
      <c r="H212" s="321"/>
      <c r="I212" s="321"/>
      <c r="J212" s="321"/>
      <c r="K212" s="322"/>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Dagmar Sedláčková</dc:creator>
  <cp:keywords/>
  <dc:description/>
  <cp:lastModifiedBy>Lucie Smutná</cp:lastModifiedBy>
  <dcterms:created xsi:type="dcterms:W3CDTF">2016-03-09T11:42:10Z</dcterms:created>
  <dcterms:modified xsi:type="dcterms:W3CDTF">2017-07-25T11:07:14Z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