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62017D - Silnice II-210 a..." sheetId="2" r:id="rId2"/>
    <sheet name="Pokyny pro vyplnění" sheetId="3" r:id="rId3"/>
  </sheets>
  <definedNames>
    <definedName name="_xlnm._FilterDatabase" localSheetId="1" hidden="1">'62017D - Silnice II-210 a...'!$C$75:$K$242</definedName>
    <definedName name="_xlnm.Print_Titles" localSheetId="1">'62017D - Silnice II-210 a...'!$75:$75</definedName>
    <definedName name="_xlnm.Print_Titles" localSheetId="0">'Rekapitulace stavby'!$49:$49</definedName>
    <definedName name="_xlnm.Print_Area" localSheetId="1">'62017D - Silnice II-210 a...'!$C$4:$J$34,'62017D - Silnice II-210 a...'!$C$40:$J$59,'62017D - Silnice II-210 a...'!$C$65:$K$242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BE237" i="2"/>
  <c r="T237" i="2"/>
  <c r="R237" i="2"/>
  <c r="P237" i="2"/>
  <c r="BK237" i="2"/>
  <c r="J237" i="2"/>
  <c r="BI235" i="2"/>
  <c r="BH235" i="2"/>
  <c r="BG235" i="2"/>
  <c r="BF235" i="2"/>
  <c r="BE235" i="2"/>
  <c r="T235" i="2"/>
  <c r="R235" i="2"/>
  <c r="P235" i="2"/>
  <c r="BK235" i="2"/>
  <c r="J235" i="2"/>
  <c r="BI230" i="2"/>
  <c r="BH230" i="2"/>
  <c r="BG230" i="2"/>
  <c r="BF230" i="2"/>
  <c r="BE230" i="2"/>
  <c r="T230" i="2"/>
  <c r="R230" i="2"/>
  <c r="P230" i="2"/>
  <c r="BK230" i="2"/>
  <c r="J230" i="2"/>
  <c r="BI224" i="2"/>
  <c r="BH224" i="2"/>
  <c r="BG224" i="2"/>
  <c r="BF224" i="2"/>
  <c r="BE224" i="2"/>
  <c r="T224" i="2"/>
  <c r="T223" i="2" s="1"/>
  <c r="R224" i="2"/>
  <c r="R223" i="2" s="1"/>
  <c r="P224" i="2"/>
  <c r="P223" i="2" s="1"/>
  <c r="BK224" i="2"/>
  <c r="BK223" i="2" s="1"/>
  <c r="J223" i="2" s="1"/>
  <c r="J58" i="2" s="1"/>
  <c r="J224" i="2"/>
  <c r="BI221" i="2"/>
  <c r="BH221" i="2"/>
  <c r="BG221" i="2"/>
  <c r="BF221" i="2"/>
  <c r="T221" i="2"/>
  <c r="R221" i="2"/>
  <c r="P221" i="2"/>
  <c r="BK221" i="2"/>
  <c r="J221" i="2"/>
  <c r="BE221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07" i="2"/>
  <c r="BH207" i="2"/>
  <c r="BG207" i="2"/>
  <c r="BF207" i="2"/>
  <c r="T207" i="2"/>
  <c r="R207" i="2"/>
  <c r="P207" i="2"/>
  <c r="BK207" i="2"/>
  <c r="J207" i="2"/>
  <c r="BE207" i="2" s="1"/>
  <c r="BI204" i="2"/>
  <c r="BH204" i="2"/>
  <c r="BG204" i="2"/>
  <c r="BF204" i="2"/>
  <c r="T204" i="2"/>
  <c r="R204" i="2"/>
  <c r="P204" i="2"/>
  <c r="BK204" i="2"/>
  <c r="J204" i="2"/>
  <c r="BE204" i="2" s="1"/>
  <c r="BI199" i="2"/>
  <c r="BH199" i="2"/>
  <c r="BG199" i="2"/>
  <c r="BF199" i="2"/>
  <c r="BE199" i="2"/>
  <c r="T199" i="2"/>
  <c r="R199" i="2"/>
  <c r="P199" i="2"/>
  <c r="BK199" i="2"/>
  <c r="J199" i="2"/>
  <c r="BI196" i="2"/>
  <c r="BH196" i="2"/>
  <c r="BG196" i="2"/>
  <c r="BF196" i="2"/>
  <c r="BE196" i="2"/>
  <c r="T196" i="2"/>
  <c r="R196" i="2"/>
  <c r="P196" i="2"/>
  <c r="BK196" i="2"/>
  <c r="J196" i="2"/>
  <c r="BI194" i="2"/>
  <c r="BH194" i="2"/>
  <c r="BG194" i="2"/>
  <c r="BF194" i="2"/>
  <c r="BE194" i="2"/>
  <c r="T194" i="2"/>
  <c r="R194" i="2"/>
  <c r="P194" i="2"/>
  <c r="BK194" i="2"/>
  <c r="J194" i="2"/>
  <c r="BI187" i="2"/>
  <c r="BH187" i="2"/>
  <c r="BG187" i="2"/>
  <c r="BF187" i="2"/>
  <c r="BE187" i="2"/>
  <c r="T187" i="2"/>
  <c r="R187" i="2"/>
  <c r="P187" i="2"/>
  <c r="BK187" i="2"/>
  <c r="J187" i="2"/>
  <c r="BI180" i="2"/>
  <c r="BH180" i="2"/>
  <c r="BG180" i="2"/>
  <c r="BF180" i="2"/>
  <c r="BE180" i="2"/>
  <c r="T180" i="2"/>
  <c r="R180" i="2"/>
  <c r="P180" i="2"/>
  <c r="BK180" i="2"/>
  <c r="J180" i="2"/>
  <c r="BI178" i="2"/>
  <c r="BH178" i="2"/>
  <c r="BG178" i="2"/>
  <c r="BF178" i="2"/>
  <c r="BE178" i="2"/>
  <c r="T178" i="2"/>
  <c r="T177" i="2" s="1"/>
  <c r="R178" i="2"/>
  <c r="R177" i="2" s="1"/>
  <c r="P178" i="2"/>
  <c r="P177" i="2" s="1"/>
  <c r="BK178" i="2"/>
  <c r="BK177" i="2" s="1"/>
  <c r="J177" i="2" s="1"/>
  <c r="J57" i="2" s="1"/>
  <c r="J178" i="2"/>
  <c r="BI175" i="2"/>
  <c r="BH175" i="2"/>
  <c r="BG175" i="2"/>
  <c r="BF175" i="2"/>
  <c r="T175" i="2"/>
  <c r="R175" i="2"/>
  <c r="P175" i="2"/>
  <c r="BK175" i="2"/>
  <c r="J175" i="2"/>
  <c r="BE175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1" i="2"/>
  <c r="BH161" i="2"/>
  <c r="BG161" i="2"/>
  <c r="BF161" i="2"/>
  <c r="T161" i="2"/>
  <c r="T160" i="2" s="1"/>
  <c r="R161" i="2"/>
  <c r="R160" i="2" s="1"/>
  <c r="P161" i="2"/>
  <c r="P160" i="2" s="1"/>
  <c r="BK161" i="2"/>
  <c r="BK160" i="2" s="1"/>
  <c r="J160" i="2" s="1"/>
  <c r="J56" i="2" s="1"/>
  <c r="J161" i="2"/>
  <c r="BE161" i="2" s="1"/>
  <c r="BI157" i="2"/>
  <c r="BH157" i="2"/>
  <c r="BG157" i="2"/>
  <c r="BF157" i="2"/>
  <c r="BE157" i="2"/>
  <c r="T157" i="2"/>
  <c r="R157" i="2"/>
  <c r="P157" i="2"/>
  <c r="BK157" i="2"/>
  <c r="J157" i="2"/>
  <c r="BI154" i="2"/>
  <c r="BH154" i="2"/>
  <c r="BG154" i="2"/>
  <c r="BF154" i="2"/>
  <c r="BE154" i="2"/>
  <c r="T154" i="2"/>
  <c r="R154" i="2"/>
  <c r="P154" i="2"/>
  <c r="BK154" i="2"/>
  <c r="J154" i="2"/>
  <c r="BI151" i="2"/>
  <c r="BH151" i="2"/>
  <c r="BG151" i="2"/>
  <c r="BF151" i="2"/>
  <c r="BE151" i="2"/>
  <c r="T151" i="2"/>
  <c r="R151" i="2"/>
  <c r="P151" i="2"/>
  <c r="BK151" i="2"/>
  <c r="J151" i="2"/>
  <c r="BI148" i="2"/>
  <c r="BH148" i="2"/>
  <c r="BG148" i="2"/>
  <c r="BF148" i="2"/>
  <c r="BE148" i="2"/>
  <c r="T148" i="2"/>
  <c r="R148" i="2"/>
  <c r="P148" i="2"/>
  <c r="BK148" i="2"/>
  <c r="J148" i="2"/>
  <c r="BI145" i="2"/>
  <c r="BH145" i="2"/>
  <c r="BG145" i="2"/>
  <c r="BF145" i="2"/>
  <c r="BE145" i="2"/>
  <c r="T145" i="2"/>
  <c r="R145" i="2"/>
  <c r="P145" i="2"/>
  <c r="BK145" i="2"/>
  <c r="J145" i="2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BE139" i="2"/>
  <c r="T139" i="2"/>
  <c r="R139" i="2"/>
  <c r="P139" i="2"/>
  <c r="BK139" i="2"/>
  <c r="J139" i="2"/>
  <c r="BI134" i="2"/>
  <c r="BH134" i="2"/>
  <c r="BG134" i="2"/>
  <c r="BF134" i="2"/>
  <c r="BE134" i="2"/>
  <c r="T134" i="2"/>
  <c r="R134" i="2"/>
  <c r="P134" i="2"/>
  <c r="BK134" i="2"/>
  <c r="J134" i="2"/>
  <c r="BI131" i="2"/>
  <c r="BH131" i="2"/>
  <c r="BG131" i="2"/>
  <c r="BF131" i="2"/>
  <c r="BE131" i="2"/>
  <c r="T131" i="2"/>
  <c r="T130" i="2" s="1"/>
  <c r="R131" i="2"/>
  <c r="R130" i="2" s="1"/>
  <c r="P131" i="2"/>
  <c r="P130" i="2" s="1"/>
  <c r="BK131" i="2"/>
  <c r="BK130" i="2" s="1"/>
  <c r="J130" i="2" s="1"/>
  <c r="J55" i="2" s="1"/>
  <c r="J131" i="2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99" i="2"/>
  <c r="BH99" i="2"/>
  <c r="BG99" i="2"/>
  <c r="BF99" i="2"/>
  <c r="T99" i="2"/>
  <c r="R99" i="2"/>
  <c r="P99" i="2"/>
  <c r="BK99" i="2"/>
  <c r="J99" i="2"/>
  <c r="BE99" i="2" s="1"/>
  <c r="BI94" i="2"/>
  <c r="BH94" i="2"/>
  <c r="BG94" i="2"/>
  <c r="BF94" i="2"/>
  <c r="T94" i="2"/>
  <c r="R94" i="2"/>
  <c r="P94" i="2"/>
  <c r="BK94" i="2"/>
  <c r="J94" i="2"/>
  <c r="BE94" i="2" s="1"/>
  <c r="BI91" i="2"/>
  <c r="BH91" i="2"/>
  <c r="BG91" i="2"/>
  <c r="BF91" i="2"/>
  <c r="T91" i="2"/>
  <c r="R91" i="2"/>
  <c r="P91" i="2"/>
  <c r="BK91" i="2"/>
  <c r="J91" i="2"/>
  <c r="BE91" i="2" s="1"/>
  <c r="BI85" i="2"/>
  <c r="BH85" i="2"/>
  <c r="BG85" i="2"/>
  <c r="BF85" i="2"/>
  <c r="T85" i="2"/>
  <c r="R85" i="2"/>
  <c r="P85" i="2"/>
  <c r="BK85" i="2"/>
  <c r="J85" i="2"/>
  <c r="BE85" i="2" s="1"/>
  <c r="BI82" i="2"/>
  <c r="BH82" i="2"/>
  <c r="BG82" i="2"/>
  <c r="BF82" i="2"/>
  <c r="T82" i="2"/>
  <c r="R82" i="2"/>
  <c r="P82" i="2"/>
  <c r="BK82" i="2"/>
  <c r="J82" i="2"/>
  <c r="BE82" i="2" s="1"/>
  <c r="BI79" i="2"/>
  <c r="F32" i="2" s="1"/>
  <c r="BD52" i="1" s="1"/>
  <c r="BD51" i="1" s="1"/>
  <c r="W30" i="1" s="1"/>
  <c r="BH79" i="2"/>
  <c r="F31" i="2" s="1"/>
  <c r="BC52" i="1" s="1"/>
  <c r="BC51" i="1" s="1"/>
  <c r="BG79" i="2"/>
  <c r="F30" i="2" s="1"/>
  <c r="BB52" i="1" s="1"/>
  <c r="BB51" i="1" s="1"/>
  <c r="BF79" i="2"/>
  <c r="F29" i="2" s="1"/>
  <c r="BA52" i="1" s="1"/>
  <c r="BA51" i="1" s="1"/>
  <c r="T79" i="2"/>
  <c r="T78" i="2" s="1"/>
  <c r="R79" i="2"/>
  <c r="R78" i="2" s="1"/>
  <c r="R77" i="2" s="1"/>
  <c r="R76" i="2" s="1"/>
  <c r="P79" i="2"/>
  <c r="P78" i="2" s="1"/>
  <c r="BK79" i="2"/>
  <c r="BK78" i="2" s="1"/>
  <c r="J79" i="2"/>
  <c r="BE79" i="2" s="1"/>
  <c r="J72" i="2"/>
  <c r="F72" i="2"/>
  <c r="F70" i="2"/>
  <c r="E68" i="2"/>
  <c r="J47" i="2"/>
  <c r="F47" i="2"/>
  <c r="F45" i="2"/>
  <c r="E43" i="2"/>
  <c r="J16" i="2"/>
  <c r="E16" i="2"/>
  <c r="F73" i="2" s="1"/>
  <c r="J15" i="2"/>
  <c r="J10" i="2"/>
  <c r="J70" i="2" s="1"/>
  <c r="AS51" i="1"/>
  <c r="L47" i="1"/>
  <c r="AM46" i="1"/>
  <c r="L46" i="1"/>
  <c r="AM44" i="1"/>
  <c r="L44" i="1"/>
  <c r="L42" i="1"/>
  <c r="L41" i="1"/>
  <c r="J78" i="2" l="1"/>
  <c r="J54" i="2" s="1"/>
  <c r="BK77" i="2"/>
  <c r="W27" i="1"/>
  <c r="AW51" i="1"/>
  <c r="AK27" i="1" s="1"/>
  <c r="W29" i="1"/>
  <c r="AY51" i="1"/>
  <c r="F28" i="2"/>
  <c r="AZ52" i="1" s="1"/>
  <c r="AZ51" i="1" s="1"/>
  <c r="J28" i="2"/>
  <c r="AV52" i="1" s="1"/>
  <c r="P77" i="2"/>
  <c r="P76" i="2" s="1"/>
  <c r="AU52" i="1" s="1"/>
  <c r="AU51" i="1" s="1"/>
  <c r="T77" i="2"/>
  <c r="T76" i="2" s="1"/>
  <c r="W28" i="1"/>
  <c r="AX51" i="1"/>
  <c r="F48" i="2"/>
  <c r="J29" i="2"/>
  <c r="AW52" i="1" s="1"/>
  <c r="J45" i="2"/>
  <c r="AT52" i="1" l="1"/>
  <c r="J77" i="2"/>
  <c r="J53" i="2" s="1"/>
  <c r="BK76" i="2"/>
  <c r="J76" i="2" s="1"/>
  <c r="W26" i="1"/>
  <c r="AV51" i="1"/>
  <c r="AT51" i="1" l="1"/>
  <c r="AK26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<sst xmlns="http://schemas.openxmlformats.org/spreadsheetml/2006/main" count="2235" uniqueCount="578">
  <si>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</si>
  <si>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</si>
  <si>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</si>
  <si>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</si>
  <si>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</si>
  <si>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</si>
  <si>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</si>
  <si>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{60de4282-08e0-4a56-8416-c4db8289c983}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</si>
  <si>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</si>
  <si>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</si>
  <si>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</si>
  <si>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</si>
  <si>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</si>
  <si>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</si>
  <si>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</si>
  <si>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</si>
  <si>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62017D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</si>
  <si>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</si>
  <si>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</si>
  <si>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Silnice II/210 a  II/230, Mnichov</t>
  </si>
  <si>
    <t>KSO:</t>
  </si>
  <si>
    <t/>
  </si>
  <si>
    <t>CC-CZ:</t>
  </si>
  <si>
    <t>Místo:</t>
  </si>
  <si>
    <t>Mnichov</t>
  </si>
  <si>
    <t>Datum:</t>
  </si>
  <si>
    <t>22.5.2017</t>
  </si>
  <si>
    <t>Zadavatel:</t>
  </si>
  <si>
    <t>IČ:</t>
  </si>
  <si>
    <t>709 47 023</t>
  </si>
  <si>
    <t>KSÚS KK, p.o.</t>
  </si>
  <si>
    <t>DIČ:</t>
  </si>
  <si>
    <t>Uchazeč:</t>
  </si>
  <si>
    <t>Vyplň údaj</t>
  </si>
  <si>
    <t>Projektant:</t>
  </si>
  <si>
    <t>263 92 526</t>
  </si>
  <si>
    <t>DSVA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</si>
  <si>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</si>
  <si>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</si>
  <si>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</si>
  <si>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</si>
  <si>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</si>
  <si>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</si>
  <si>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</si>
  <si>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</si>
  <si>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</si>
  <si>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</si>
  <si>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</si>
  <si>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</si>
  <si>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</si>
  <si>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</si>
  <si>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</si>
  <si>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</si>
  <si>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</si>
  <si>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</si>
  <si>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</si>
  <si>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</si>
  <si>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</si>
  <si>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</si>
  <si>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</si>
  <si>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</si>
  <si>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</si>
  <si>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</si>
  <si>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</si>
  <si>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</si>
  <si>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</si>
  <si>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</si>
  <si>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</si>
  <si>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</si>
  <si>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</si>
  <si>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</si>
  <si>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</si>
  <si>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</si>
  <si>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</si>
  <si>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</si>
  <si>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</si>
  <si>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</si>
  <si>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</si>
  <si>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</si>
  <si>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</si>
  <si>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</si>
  <si>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</si>
  <si>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</si>
  <si>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</si>
  <si>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</si>
  <si>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</si>
  <si>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</si>
  <si>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</si>
  <si>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</si>
  <si>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</si>
  <si>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</si>
  <si>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</si>
  <si>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</si>
  <si>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</si>
  <si>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</si>
  <si>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</si>
  <si>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</si>
  <si>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</si>
  <si>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</si>
  <si>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</si>
  <si>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</si>
  <si>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</si>
  <si>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</si>
  <si>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</si>
  <si>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</si>
  <si>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</si>
  <si>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</si>
  <si>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</si>
  <si>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</si>
  <si>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</si>
  <si>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</si>
  <si>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</si>
  <si>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</si>
  <si>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</si>
  <si>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</si>
  <si>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</si>
  <si>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</si>
  <si>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11332</t>
  </si>
  <si>
    <t>ODSTRANĚNÍ PODKLADŮ ZPEVNĚNÝCH PLOCH Z KAMENIVA NESTMELENÉHO</t>
  </si>
  <si>
    <t>M3</t>
  </si>
  <si>
    <t>OTSKP-SPK 2017</t>
  </si>
  <si>
    <t>4</t>
  </si>
  <si>
    <t>-1132385669</t>
  </si>
  <si>
    <t>P</t>
  </si>
  <si>
    <t>Poznámka k položce:
Technická specifikace: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</si>
  <si>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</si>
  <si>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160*1"sanace ulámaných okrajů vozovky (dl. 30% z II/210, š. 1m)</t>
  </si>
  <si>
    <t>11332B</t>
  </si>
  <si>
    <t>ODSTRANĚNÍ PODKLADŮ ZPEVNĚNÝCH PLOCH Z KAMENIVA NESTMELENÉHO - DOPRAVA</t>
  </si>
  <si>
    <t>TKM</t>
  </si>
  <si>
    <t>-1084676329</t>
  </si>
  <si>
    <t>Poznámka k položce:
Technická specifikace: Položka zahrnuje samostatnou dopravu suti a vybouraných hmot. Množství se určí jako součin hmotnosti [t] a požadované vzdálenosti [km].</t>
  </si>
  <si>
    <t>(80*2)*36 "předpokl. skládka Tachov (36 km)</t>
  </si>
  <si>
    <t>3</t>
  </si>
  <si>
    <t>11352</t>
  </si>
  <si>
    <t>ODSTRANĚNÍ CHODNÍKOVÝCH OBRUBNÍKŮ BETONOVÝCH</t>
  </si>
  <si>
    <t>M</t>
  </si>
  <si>
    <t>-2039610363</t>
  </si>
  <si>
    <t>Poznámka k položce:
odstranění žlabovek
Technická specifikace: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</si>
  <si>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99 "nová přídlažba</t>
  </si>
  <si>
    <t>48 "výměna žlabovek</t>
  </si>
  <si>
    <t>8 "zrušení žlabovek</t>
  </si>
  <si>
    <t>Součet</t>
  </si>
  <si>
    <t>11352B</t>
  </si>
  <si>
    <t>ODSTRANĚNÍ CHODNÍKOVÝCH OBRUBNÍKŮ BETONOVÝCH - DOPRAVA</t>
  </si>
  <si>
    <t>171685206</t>
  </si>
  <si>
    <t>Poznámka k položce:
doprava vybouraných žlabovek
Technická specifikace: Položka zahrnuje samostatnou dopravu suti a vybouraných hmot. Množství se určí jako součin hmotnosti [t] a požadované vzdálenosti [km].</t>
  </si>
  <si>
    <t>155*0,3*36 "předpokl. skládka Tachov (36 km)</t>
  </si>
  <si>
    <t>5</t>
  </si>
  <si>
    <t>11372</t>
  </si>
  <si>
    <t>FRÉZOVÁNÍ ZPEVNĚNÝCH PLOCH ASFALTOVÝCH</t>
  </si>
  <si>
    <t>1515451447</t>
  </si>
  <si>
    <t>(4980+2910)*0,1 "vozovka II/210+II/230</t>
  </si>
  <si>
    <t>90*0,05 "sjezdy</t>
  </si>
  <si>
    <t>6</t>
  </si>
  <si>
    <t>12293A</t>
  </si>
  <si>
    <t>ODKOPÁVKY A PROKOPÁVKY OBECNÉ TŘ. III - BEZ DOPRAVY</t>
  </si>
  <si>
    <t>1529339670</t>
  </si>
  <si>
    <t>Poznámka k položce:
Technická specifikace: položka zahrnuje:
-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</si>
  <si>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2,0*0,8*9,5 "přípojka horské vpusti DN150</t>
  </si>
  <si>
    <t>2,0*0,8*25 "přípojka UV DN150</t>
  </si>
  <si>
    <t>7</t>
  </si>
  <si>
    <t>12293B</t>
  </si>
  <si>
    <t>ODKOPÁVKY A PROKOPÁVKY OBECNÉ TŘ. III - DOPRAVA</t>
  </si>
  <si>
    <t>M3KM</t>
  </si>
  <si>
    <t>-2031478771</t>
  </si>
  <si>
    <t>Poznámka k položce:
Technická specifikace: Položka zahrnuje samostatnou dopravu zeminy. Množství se určí jako součin kubatutry [m3] a požadované vzdálenosti [km].</t>
  </si>
  <si>
    <t>0,8*0,3*34,5*36 "zbytek výkopku, předpokl. skládka Tachov (36 km)</t>
  </si>
  <si>
    <t>8</t>
  </si>
  <si>
    <t>12933</t>
  </si>
  <si>
    <t>ČIŠTĚNÍ PŘÍKOPŮ OD NÁNOSU PŘES 0,50M3/M</t>
  </si>
  <si>
    <t>-2121856381</t>
  </si>
  <si>
    <t>Poznámka k položce:
Technická specifikace: - vodorovná a svislá doprava, přemístění, přeložení, manipulace s výkopkem a uložení na skládku (bez poplatku)</t>
  </si>
  <si>
    <t>730 "reprofilace příkopů</t>
  </si>
  <si>
    <t>9</t>
  </si>
  <si>
    <t>12980</t>
  </si>
  <si>
    <t>ČIŠTĚNÍ ULIČNÍCH VPUSTÍ</t>
  </si>
  <si>
    <t>KUS</t>
  </si>
  <si>
    <t>-1085895910</t>
  </si>
  <si>
    <t>1 "horská vpusť</t>
  </si>
  <si>
    <t>10</t>
  </si>
  <si>
    <t>129957</t>
  </si>
  <si>
    <t>ČIŠTĚNÍ POTRUBÍ DN DO 500MM</t>
  </si>
  <si>
    <t>-728721142</t>
  </si>
  <si>
    <t>26 "čištění propustků</t>
  </si>
  <si>
    <t>11</t>
  </si>
  <si>
    <t>17120</t>
  </si>
  <si>
    <t>ULOŽENÍ SYPANINY DO NÁSYPŮ A NA SKLÁDKY BEZ ZHUTNĚNÍ</t>
  </si>
  <si>
    <t>-1676434943</t>
  </si>
  <si>
    <t>Poznámka k položce:
Technická specifikace: 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</si>
  <si>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80 "sanace kce vozovky</t>
  </si>
  <si>
    <t>0,8*0,3*34,5 "zbytek výkopku</t>
  </si>
  <si>
    <t>720*0,5 "reprofilace příkopu</t>
  </si>
  <si>
    <t>Součet "uložení na skládku</t>
  </si>
  <si>
    <t>12</t>
  </si>
  <si>
    <t>17581</t>
  </si>
  <si>
    <t>OBSYP POTRUBÍ A OBJEKTŮ Z NAKUPOVANÝCH MATERIÁLŮ</t>
  </si>
  <si>
    <t>629211896</t>
  </si>
  <si>
    <t>Poznámka k položce:
Technická specifikace: 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</si>
  <si>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0,8*0,3*34,5 "obsyp DN150</t>
  </si>
  <si>
    <t>13</t>
  </si>
  <si>
    <t>18241</t>
  </si>
  <si>
    <t>ZALOŽENÍ TRÁVNÍKU RUČNÍM VÝSEVEM</t>
  </si>
  <si>
    <t>M2</t>
  </si>
  <si>
    <t>915384288</t>
  </si>
  <si>
    <t>Poznámka k položce:
Technická specifikace: Zahrnuje dodání předepsané travní směsi, její výsev na ornici, zalévání, první pokosení, to vše bez ohledu na sklon terénu</t>
  </si>
  <si>
    <t>3270 "zatravnění po reprofilaci příkopů</t>
  </si>
  <si>
    <t>36+4 "okolo horské vpusti</t>
  </si>
  <si>
    <t>Komunikace pozemní</t>
  </si>
  <si>
    <t>14</t>
  </si>
  <si>
    <t>56961</t>
  </si>
  <si>
    <t>ZPEVNĚNÍ KRAJNIC Z RECYKLOVANÉHO MATERIÁLU TL DO 50MM</t>
  </si>
  <si>
    <t>343164221</t>
  </si>
  <si>
    <t>Poznámka k položce:
Technická specifikace: Kácení stromů se měří v [ks] poražených stromů (průměr stromů se měří v místě řezu)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</si>
  <si>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730*0,5 "v místě reprofilace</t>
  </si>
  <si>
    <t>574A34</t>
  </si>
  <si>
    <t>ASFALTOVÝ BETON PRO OBRUSNÉ VRSTVY ACO 11+  TL. 40MM</t>
  </si>
  <si>
    <t>1651795709</t>
  </si>
  <si>
    <t>Poznámka k položce:
Technická specifikace: 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</si>
  <si>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7890 "vozovka</t>
  </si>
  <si>
    <t>110 "sjezdy</t>
  </si>
  <si>
    <t>16</t>
  </si>
  <si>
    <t>574C56</t>
  </si>
  <si>
    <t>ASFALTOVÝ BETON PRO LOŽNÍ VRSTVY ACL 16+ TL. 60MM</t>
  </si>
  <si>
    <t>116795004</t>
  </si>
  <si>
    <t>17</t>
  </si>
  <si>
    <t>572214</t>
  </si>
  <si>
    <t>SPOJOVACÍ POSTŘIK Z MODIFIK EMULZE DO 0,5KG/M2</t>
  </si>
  <si>
    <t>1029708375</t>
  </si>
  <si>
    <t>Poznámka k položce:
Technická specifikace: 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</si>
  <si>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2*7890 "vozovka</t>
  </si>
  <si>
    <t>18</t>
  </si>
  <si>
    <t>56335</t>
  </si>
  <si>
    <t>VOZOVKOVÉ VRSTVY ZE ŠTĚRKODRTI TL. DO 250MM</t>
  </si>
  <si>
    <t>1741967642</t>
  </si>
  <si>
    <t>Poznámka k položce:
Technická specifikace: - dodání kameniva předepsané kvality a zrnitosti
- rozprostření a zhutnění vrstvy v předepsané tloušťce
- zřízení vrstvy bez rozlišení šířky, pokládání vrstvy po etapách
- nezahrnuje postřiky, nátěry</t>
  </si>
  <si>
    <t>160 "sanace ulámaných okrajů vozovky</t>
  </si>
  <si>
    <t>19</t>
  </si>
  <si>
    <t>56364</t>
  </si>
  <si>
    <t>VOZOVKOVÉ VRSTVY Z RECYKLOVANÉHO MATERIÁLU TL DO 200MM</t>
  </si>
  <si>
    <t>-757114550</t>
  </si>
  <si>
    <t>Poznámka k položce:
Technická specifikace: 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</si>
  <si>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20</t>
  </si>
  <si>
    <t>574E76</t>
  </si>
  <si>
    <t>ASFALTOVÝ BETON PRO PODKLADNÍ VRSTVY ACP 16+ TL. 80MM</t>
  </si>
  <si>
    <t>1864088913</t>
  </si>
  <si>
    <t>57475</t>
  </si>
  <si>
    <t>VOZOVKOVÉ VÝZTUŽNÉ VRSTVY Z GEOMŘÍŽOVINY</t>
  </si>
  <si>
    <t>1925235922</t>
  </si>
  <si>
    <t>Poznámka k položce:
Technická specifikace: - dodání geomříže v požadované kvalitě a v množství včetně přesahů (přesahy započteny v jednotkové ceně)
- očištění podkladu
- pokládka geomříže dle předepsaného technologického předpisu</t>
  </si>
  <si>
    <t>800 "předpokládaná oprava trhlin</t>
  </si>
  <si>
    <t>22</t>
  </si>
  <si>
    <t>577A2</t>
  </si>
  <si>
    <t>VÝSPRAVA TRHLIN ASFALTOVOU ZÁLIVKOU MODIFIK</t>
  </si>
  <si>
    <t>1616641789</t>
  </si>
  <si>
    <t>Poznámka k položce:
Technická specifikace: - vyfrézování drážky šířky do 20mm hloubky do 40mm
- vyčištění
- nátěr
- výplň předepsanou zálivkovou hmotou</t>
  </si>
  <si>
    <t>250 "předpokládaná oprava trhlin</t>
  </si>
  <si>
    <t>Trubní vedení</t>
  </si>
  <si>
    <t>23</t>
  </si>
  <si>
    <t>87433</t>
  </si>
  <si>
    <t>POTRUBÍ Z TRUB PLASTOVÝCH ODPADNÍCH DN DO 150MM</t>
  </si>
  <si>
    <t>-1288783649</t>
  </si>
  <si>
    <t>Poznámka k položce:
Technická specifikace: 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</si>
  <si>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9,5 "přpojka horské vpusti DN150</t>
  </si>
  <si>
    <t>25 "přípojka UV DN150</t>
  </si>
  <si>
    <t>24</t>
  </si>
  <si>
    <t>89712</t>
  </si>
  <si>
    <t>VPUSŤ KANALIZAČNÍ ULIČNÍ KOMPLETNÍ Z BETONOVÝCH DÍLCŮ</t>
  </si>
  <si>
    <t>92000279</t>
  </si>
  <si>
    <t>Poznámka k položce:
Technická specifikace: 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</si>
  <si>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25</t>
  </si>
  <si>
    <t>89722</t>
  </si>
  <si>
    <t>VPUSŤ KANALIZAČNÍ HORSKÁ KOMPLETNÍ Z BETON DÍLCŮ</t>
  </si>
  <si>
    <t>-1325052848</t>
  </si>
  <si>
    <t>26</t>
  </si>
  <si>
    <t>899122</t>
  </si>
  <si>
    <t>MŘÍŽE LITINOVÉ SAMOSTATNÉ</t>
  </si>
  <si>
    <t>-989742357</t>
  </si>
  <si>
    <t>Poznámka k položce:
Technická specifikace: Položka zahrnuje dodávku a osazení předepsané mříže včetně rámu</t>
  </si>
  <si>
    <t>13 "předpokládaná výměna mříží UV</t>
  </si>
  <si>
    <t>1 "výměna mříže horské vpusti</t>
  </si>
  <si>
    <t>27</t>
  </si>
  <si>
    <t>89922</t>
  </si>
  <si>
    <t>VÝŠKOVÁ ÚPRAVA MŘÍŽÍ</t>
  </si>
  <si>
    <t>482079552</t>
  </si>
  <si>
    <t>Poznámka k položce:
Technická specifikace: - položka výškové úpravy zahrnuje všechny nutné práce a materiály pro zvýšení nebo snížení zařízení (včetně nutné úpravy stávajícího povrchu vozovky nebo chodníku).</t>
  </si>
  <si>
    <t>Ostatní konstrukce a práce, bourání</t>
  </si>
  <si>
    <t>28</t>
  </si>
  <si>
    <t>91228</t>
  </si>
  <si>
    <t>SMĚROVÉ SLOUPKY Z PLAST HMOT VČETNĚ ODRAZNÉHO PÁSKU</t>
  </si>
  <si>
    <t>581212114</t>
  </si>
  <si>
    <t>Poznámka k položce:
Z11g
Technická specifikace: položka zahrnuje:
- dodání a osazení sloupku včetně nutných zemních prací
- vnitrostaveništní a mimostaveništní doprava
- odrazky plastové nebo z retroreflexní fólie</t>
  </si>
  <si>
    <t>29</t>
  </si>
  <si>
    <t>915211</t>
  </si>
  <si>
    <t>VODOROVNÉ DOPRAVNÍ ZNAČENÍ PLASTEM HLADKÉ - DODÁVKA A POKLÁDKA</t>
  </si>
  <si>
    <t>-1820634387</t>
  </si>
  <si>
    <t>Poznámka k položce:
Technická specifikace: položka zahrnuje:
- dodání a pokládku nátěrového materiálu (měří se pouze natíraná plocha)
- předznačení a reflexní úpravu</t>
  </si>
  <si>
    <t>1992*0,125 "V4/0,125</t>
  </si>
  <si>
    <t>125*0,125*2/3 "V2b/3/1,5/0,125</t>
  </si>
  <si>
    <t>45*0,25*1/2 "V2b/1,5/1,5/0,25</t>
  </si>
  <si>
    <t>275*0,125"V1a</t>
  </si>
  <si>
    <t>30</t>
  </si>
  <si>
    <t>917224</t>
  </si>
  <si>
    <t>SILNIČNÍ A CHODNÍKOVÉ OBRUBY Z BETONOVÝCH OBRUBNÍKŮ ŠÍŘ 150MM</t>
  </si>
  <si>
    <t>-401677771</t>
  </si>
  <si>
    <t>Poznámka k položce:
Technická specifikace: Položka zahrnuje:
dodání a pokládku betonových obrubníků o rozměrech předepsaných zadávací dokumentací
betonové lože i boční betonovou opěrku.</t>
  </si>
  <si>
    <t>87 "silniční 15x25</t>
  </si>
  <si>
    <t>3 "přechodový 15x15/25</t>
  </si>
  <si>
    <t>9 "nájezdový 15x15</t>
  </si>
  <si>
    <t>2 "přesun obrub za UV</t>
  </si>
  <si>
    <t>31</t>
  </si>
  <si>
    <t>93811</t>
  </si>
  <si>
    <t>OČIŠTĚNÍ ASFALTOVÝCH VOZOVEK UMYTÍM VODOU</t>
  </si>
  <si>
    <t>-1883031990</t>
  </si>
  <si>
    <t>Poznámka k položce:
Technická specifikace: položka zahrnuje očištění předepsaným způsobem včetně odklizení vzniklého odpadu</t>
  </si>
  <si>
    <t>32</t>
  </si>
  <si>
    <t>919111</t>
  </si>
  <si>
    <t>ŘEZÁNÍ ASFALTOVÉHO KRYTU VOZOVEK TL DO 50MM</t>
  </si>
  <si>
    <t>10740032</t>
  </si>
  <si>
    <t>Poznámka k položce:
Technická specifikace: položka zahrnuje řezání vozovkové vrstvy v předepsané tloušťce, včetně spotřeby vody</t>
  </si>
  <si>
    <t>135 "sjezdy</t>
  </si>
  <si>
    <t>33</t>
  </si>
  <si>
    <t>919112</t>
  </si>
  <si>
    <t>ŘEZÁNÍ ASFALTOVÉHO KRYTU VOZOVEK TL DO 100MM</t>
  </si>
  <si>
    <t>-1899718250</t>
  </si>
  <si>
    <t>35 "napojení komunikací</t>
  </si>
  <si>
    <t>49 "u přídlažby</t>
  </si>
  <si>
    <t>34</t>
  </si>
  <si>
    <t>931315</t>
  </si>
  <si>
    <t xml:space="preserve">TĚSNĚNÍ DILATAČ SPAR ASF ZÁLIVKOU </t>
  </si>
  <si>
    <t>8817727</t>
  </si>
  <si>
    <t>Poznámka k položce:
Technická specifikace: položka zahrnuje dodávku a osazení předepsaného materiálu, očištění ploch spáry před úpravou, očištění okolí spáry po úpravě
nezahrnuje těsnící profil</t>
  </si>
  <si>
    <t>135+84</t>
  </si>
  <si>
    <t>35</t>
  </si>
  <si>
    <t>935212</t>
  </si>
  <si>
    <t>PŘÍKOPOVÉ ŽLABY Z BETON TVÁRNIC ŠÍŘ DO 600MM DO BETONU TL 100MM</t>
  </si>
  <si>
    <t>-654033508</t>
  </si>
  <si>
    <t>Poznámka k položce:
Technická specifikace: 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měří se v metrech běžných délky osy žlabu</t>
  </si>
  <si>
    <t>48 "na místě původních</t>
  </si>
  <si>
    <t>14 "nové umístění</t>
  </si>
  <si>
    <t>36</t>
  </si>
  <si>
    <t>935812</t>
  </si>
  <si>
    <t>ŽLABY A RIGOLY DLÁŽDĚNÉ Z KOSTEK DROBNÝCH DO BETONU TL 100MM</t>
  </si>
  <si>
    <t>-214923856</t>
  </si>
  <si>
    <t>Poznámka k položce:
Technická specifikace: položka zahrnuje:
- dodání a uložení předepsaného dlažebního materiálu v požadované kvalitě do předepsaného tvaru a v předepsané šířce
- dodání a rozprostření lože z předepsaného materiálu v předepsané tloušťce a šířce
- úravu napojení a ukončení
- vnitrostaveništní i mimostaveništní dopravu
- měří se vydlážděná plocha.</t>
  </si>
  <si>
    <t xml:space="preserve">99*0,4 </t>
  </si>
  <si>
    <t>37</t>
  </si>
  <si>
    <t>96657</t>
  </si>
  <si>
    <t>ODSTRANĚNÍ ŽLABŮ Z DÍLCŮ (VČET ŠTĚRBINOVÝCH) ŠÍŘKY 500MM</t>
  </si>
  <si>
    <t>1507215508</t>
  </si>
  <si>
    <t>Poznámka k položce:
Technická specifikace: - zahrnuje vybourání žlabů včetně podkladních vrstev a eventuelních mříží
- zahrnuje veškerou manipulaci s vybouranou sutí a hmotami včetně uložení na skládku
- nezahrnuje poplatek za skládku, vykáže se v samostatné položce 014** (s výjimkou malého množství bouraného materiálu, kde je možné poplatek zahrnout do jednotkové ceny bourání – tento fakt musí být uveden v doplňujícím textu k položce)</t>
  </si>
  <si>
    <t>81"nové žlabovky</t>
  </si>
  <si>
    <t>8"zrušení žlabovek</t>
  </si>
  <si>
    <t>50"nová přídlažba</t>
  </si>
  <si>
    <t>38</t>
  </si>
  <si>
    <t>96687</t>
  </si>
  <si>
    <t>VYBOURÁNÍ ULIČNÍCH VPUSTÍ KOMPLETNÍCH</t>
  </si>
  <si>
    <t>-235751729</t>
  </si>
  <si>
    <t>Poznámka k položce:
Technická specifikace: 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</si>
  <si>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OST</t>
  </si>
  <si>
    <t>Ostatní</t>
  </si>
  <si>
    <t>39</t>
  </si>
  <si>
    <t>014102</t>
  </si>
  <si>
    <t>POPLATKY ZA SKLÁDKU - KAMENIVO, ZEMINA</t>
  </si>
  <si>
    <t>T</t>
  </si>
  <si>
    <t>512</t>
  </si>
  <si>
    <t>1169965100</t>
  </si>
  <si>
    <t>Poznámka k položce:
Technická specifikace: zahrnuje veškeré poplatky provozovateli skládky související s uložením odpadu na skládce.</t>
  </si>
  <si>
    <t>160*2 "kamenivo</t>
  </si>
  <si>
    <t>8,28*1,9"zemina DN150</t>
  </si>
  <si>
    <t>360*1,9"zemina reprofilace příkopu</t>
  </si>
  <si>
    <t>40</t>
  </si>
  <si>
    <t>014112</t>
  </si>
  <si>
    <t>POPLATKY ZA SKLÁDKU TYP S-IO (INERTNÍ ODPAD) - BETON</t>
  </si>
  <si>
    <t>-65048156</t>
  </si>
  <si>
    <t>139*0,2</t>
  </si>
  <si>
    <t>155*0,3</t>
  </si>
  <si>
    <t>41</t>
  </si>
  <si>
    <t>029111</t>
  </si>
  <si>
    <t>OSTATNÍ POŽADAVKY - GEODETICKÉ ZAMĚŘENÍ - PO VÝSTAVBĚ</t>
  </si>
  <si>
    <t>KPL</t>
  </si>
  <si>
    <t>1457791651</t>
  </si>
  <si>
    <t>Poznámka k položce:
Technická specifikace: zahrnuje veškeré náklady spojené s objednatelem požadovanými pracemi</t>
  </si>
  <si>
    <t>42</t>
  </si>
  <si>
    <t>02944</t>
  </si>
  <si>
    <t xml:space="preserve">OSTAT POŽADAVKY - DOKUMENTACE SKUTEČ PROVEDENÍ </t>
  </si>
  <si>
    <t>786056860</t>
  </si>
  <si>
    <t>43</t>
  </si>
  <si>
    <t>02991</t>
  </si>
  <si>
    <t>OSTATNÍ POŽADAVKY - INFORMAČNÍ TABULE 1,5x2 m</t>
  </si>
  <si>
    <t>431340918</t>
  </si>
  <si>
    <t>Poznámka k položce:
Technická specifikace: 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</si>
  <si>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44</t>
  </si>
  <si>
    <t>03710</t>
  </si>
  <si>
    <t>POMOC PRÁCE ZAJIŠŤ NEBO ZŘÍZ OBJÍŽĎKY A PŘÍSTUP CESTY (DIO)</t>
  </si>
  <si>
    <t>1556486855</t>
  </si>
  <si>
    <t>Poznámka k položce:
Technická specifikace: zahrnuje objednatelem povolené náklady na požadovaná zařízení zhotovitele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</si>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</sst>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6" t="s">
        <v>16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7"/>
      <c r="AQ5" s="29"/>
      <c r="BE5" s="314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8" t="s">
        <v>19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7"/>
      <c r="AQ6" s="29"/>
      <c r="BE6" s="315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5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5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5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15"/>
      <c r="BS10" s="22" t="s">
        <v>8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21</v>
      </c>
      <c r="AO11" s="27"/>
      <c r="AP11" s="27"/>
      <c r="AQ11" s="29"/>
      <c r="BE11" s="315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5"/>
      <c r="BS12" s="22" t="s">
        <v>8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33</v>
      </c>
      <c r="AO13" s="27"/>
      <c r="AP13" s="27"/>
      <c r="AQ13" s="29"/>
      <c r="BE13" s="315"/>
      <c r="BS13" s="22" t="s">
        <v>8</v>
      </c>
    </row>
    <row r="14" spans="1:74">
      <c r="B14" s="26"/>
      <c r="C14" s="27"/>
      <c r="D14" s="27"/>
      <c r="E14" s="319" t="s">
        <v>33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315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5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35</v>
      </c>
      <c r="AO16" s="27"/>
      <c r="AP16" s="27"/>
      <c r="AQ16" s="29"/>
      <c r="BE16" s="315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21</v>
      </c>
      <c r="AO17" s="27"/>
      <c r="AP17" s="27"/>
      <c r="AQ17" s="29"/>
      <c r="BE17" s="315"/>
      <c r="BS17" s="22" t="s">
        <v>37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5"/>
      <c r="BS18" s="22" t="s">
        <v>8</v>
      </c>
    </row>
    <row r="19" spans="2:71" ht="14.45" customHeight="1">
      <c r="B19" s="26"/>
      <c r="C19" s="27"/>
      <c r="D19" s="35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5"/>
      <c r="BS19" s="22" t="s">
        <v>8</v>
      </c>
    </row>
    <row r="20" spans="2:71" ht="22.5" customHeight="1">
      <c r="B20" s="26"/>
      <c r="C20" s="27"/>
      <c r="D20" s="27"/>
      <c r="E20" s="321" t="s">
        <v>21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27"/>
      <c r="AP20" s="27"/>
      <c r="AQ20" s="29"/>
      <c r="BE20" s="315"/>
      <c r="BS20" s="22" t="s">
        <v>37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5"/>
    </row>
    <row r="23" spans="2:71" s="1" customFormat="1" ht="25.9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2">
        <f>ROUND(AG51,2)</f>
        <v>0</v>
      </c>
      <c r="AL23" s="323"/>
      <c r="AM23" s="323"/>
      <c r="AN23" s="323"/>
      <c r="AO23" s="323"/>
      <c r="AP23" s="40"/>
      <c r="AQ23" s="43"/>
      <c r="BE23" s="31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5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4" t="s">
        <v>40</v>
      </c>
      <c r="M25" s="324"/>
      <c r="N25" s="324"/>
      <c r="O25" s="324"/>
      <c r="P25" s="40"/>
      <c r="Q25" s="40"/>
      <c r="R25" s="40"/>
      <c r="S25" s="40"/>
      <c r="T25" s="40"/>
      <c r="U25" s="40"/>
      <c r="V25" s="40"/>
      <c r="W25" s="324" t="s">
        <v>41</v>
      </c>
      <c r="X25" s="324"/>
      <c r="Y25" s="324"/>
      <c r="Z25" s="324"/>
      <c r="AA25" s="324"/>
      <c r="AB25" s="324"/>
      <c r="AC25" s="324"/>
      <c r="AD25" s="324"/>
      <c r="AE25" s="324"/>
      <c r="AF25" s="40"/>
      <c r="AG25" s="40"/>
      <c r="AH25" s="40"/>
      <c r="AI25" s="40"/>
      <c r="AJ25" s="40"/>
      <c r="AK25" s="324" t="s">
        <v>42</v>
      </c>
      <c r="AL25" s="324"/>
      <c r="AM25" s="324"/>
      <c r="AN25" s="324"/>
      <c r="AO25" s="324"/>
      <c r="AP25" s="40"/>
      <c r="AQ25" s="43"/>
      <c r="BE25" s="315"/>
    </row>
    <row r="26" spans="2:71" s="2" customFormat="1" ht="14.45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325">
        <v>0.21</v>
      </c>
      <c r="M26" s="326"/>
      <c r="N26" s="326"/>
      <c r="O26" s="326"/>
      <c r="P26" s="46"/>
      <c r="Q26" s="46"/>
      <c r="R26" s="46"/>
      <c r="S26" s="46"/>
      <c r="T26" s="46"/>
      <c r="U26" s="46"/>
      <c r="V26" s="46"/>
      <c r="W26" s="327">
        <f>ROUND(AZ51,2)</f>
        <v>0</v>
      </c>
      <c r="X26" s="326"/>
      <c r="Y26" s="326"/>
      <c r="Z26" s="326"/>
      <c r="AA26" s="326"/>
      <c r="AB26" s="326"/>
      <c r="AC26" s="326"/>
      <c r="AD26" s="326"/>
      <c r="AE26" s="326"/>
      <c r="AF26" s="46"/>
      <c r="AG26" s="46"/>
      <c r="AH26" s="46"/>
      <c r="AI26" s="46"/>
      <c r="AJ26" s="46"/>
      <c r="AK26" s="327">
        <f>ROUND(AV51,2)</f>
        <v>0</v>
      </c>
      <c r="AL26" s="326"/>
      <c r="AM26" s="326"/>
      <c r="AN26" s="326"/>
      <c r="AO26" s="326"/>
      <c r="AP26" s="46"/>
      <c r="AQ26" s="48"/>
      <c r="BE26" s="315"/>
    </row>
    <row r="27" spans="2:71" s="2" customFormat="1" ht="14.45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325">
        <v>0.15</v>
      </c>
      <c r="M27" s="326"/>
      <c r="N27" s="326"/>
      <c r="O27" s="326"/>
      <c r="P27" s="46"/>
      <c r="Q27" s="46"/>
      <c r="R27" s="46"/>
      <c r="S27" s="46"/>
      <c r="T27" s="46"/>
      <c r="U27" s="46"/>
      <c r="V27" s="46"/>
      <c r="W27" s="327">
        <f>ROUND(BA51,2)</f>
        <v>0</v>
      </c>
      <c r="X27" s="326"/>
      <c r="Y27" s="326"/>
      <c r="Z27" s="326"/>
      <c r="AA27" s="326"/>
      <c r="AB27" s="326"/>
      <c r="AC27" s="326"/>
      <c r="AD27" s="326"/>
      <c r="AE27" s="326"/>
      <c r="AF27" s="46"/>
      <c r="AG27" s="46"/>
      <c r="AH27" s="46"/>
      <c r="AI27" s="46"/>
      <c r="AJ27" s="46"/>
      <c r="AK27" s="327">
        <f>ROUND(AW51,2)</f>
        <v>0</v>
      </c>
      <c r="AL27" s="326"/>
      <c r="AM27" s="326"/>
      <c r="AN27" s="326"/>
      <c r="AO27" s="326"/>
      <c r="AP27" s="46"/>
      <c r="AQ27" s="48"/>
      <c r="BE27" s="315"/>
    </row>
    <row r="28" spans="2:71" s="2" customFormat="1" ht="14.45" hidden="1" customHeight="1">
      <c r="B28" s="45"/>
      <c r="C28" s="46"/>
      <c r="D28" s="46"/>
      <c r="E28" s="46"/>
      <c r="F28" s="47" t="s">
        <v>46</v>
      </c>
      <c r="G28" s="46"/>
      <c r="H28" s="46"/>
      <c r="I28" s="46"/>
      <c r="J28" s="46"/>
      <c r="K28" s="46"/>
      <c r="L28" s="325">
        <v>0.21</v>
      </c>
      <c r="M28" s="326"/>
      <c r="N28" s="326"/>
      <c r="O28" s="326"/>
      <c r="P28" s="46"/>
      <c r="Q28" s="46"/>
      <c r="R28" s="46"/>
      <c r="S28" s="46"/>
      <c r="T28" s="46"/>
      <c r="U28" s="46"/>
      <c r="V28" s="46"/>
      <c r="W28" s="327">
        <f>ROUND(BB51,2)</f>
        <v>0</v>
      </c>
      <c r="X28" s="326"/>
      <c r="Y28" s="326"/>
      <c r="Z28" s="326"/>
      <c r="AA28" s="326"/>
      <c r="AB28" s="326"/>
      <c r="AC28" s="326"/>
      <c r="AD28" s="326"/>
      <c r="AE28" s="326"/>
      <c r="AF28" s="46"/>
      <c r="AG28" s="46"/>
      <c r="AH28" s="46"/>
      <c r="AI28" s="46"/>
      <c r="AJ28" s="46"/>
      <c r="AK28" s="327">
        <v>0</v>
      </c>
      <c r="AL28" s="326"/>
      <c r="AM28" s="326"/>
      <c r="AN28" s="326"/>
      <c r="AO28" s="326"/>
      <c r="AP28" s="46"/>
      <c r="AQ28" s="48"/>
      <c r="BE28" s="315"/>
    </row>
    <row r="29" spans="2:71" s="2" customFormat="1" ht="14.45" hidden="1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325">
        <v>0.15</v>
      </c>
      <c r="M29" s="326"/>
      <c r="N29" s="326"/>
      <c r="O29" s="326"/>
      <c r="P29" s="46"/>
      <c r="Q29" s="46"/>
      <c r="R29" s="46"/>
      <c r="S29" s="46"/>
      <c r="T29" s="46"/>
      <c r="U29" s="46"/>
      <c r="V29" s="46"/>
      <c r="W29" s="327">
        <f>ROUND(BC51,2)</f>
        <v>0</v>
      </c>
      <c r="X29" s="326"/>
      <c r="Y29" s="326"/>
      <c r="Z29" s="326"/>
      <c r="AA29" s="326"/>
      <c r="AB29" s="326"/>
      <c r="AC29" s="326"/>
      <c r="AD29" s="326"/>
      <c r="AE29" s="326"/>
      <c r="AF29" s="46"/>
      <c r="AG29" s="46"/>
      <c r="AH29" s="46"/>
      <c r="AI29" s="46"/>
      <c r="AJ29" s="46"/>
      <c r="AK29" s="327">
        <v>0</v>
      </c>
      <c r="AL29" s="326"/>
      <c r="AM29" s="326"/>
      <c r="AN29" s="326"/>
      <c r="AO29" s="326"/>
      <c r="AP29" s="46"/>
      <c r="AQ29" s="48"/>
      <c r="BE29" s="315"/>
    </row>
    <row r="30" spans="2:71" s="2" customFormat="1" ht="14.45" hidden="1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325">
        <v>0</v>
      </c>
      <c r="M30" s="326"/>
      <c r="N30" s="326"/>
      <c r="O30" s="326"/>
      <c r="P30" s="46"/>
      <c r="Q30" s="46"/>
      <c r="R30" s="46"/>
      <c r="S30" s="46"/>
      <c r="T30" s="46"/>
      <c r="U30" s="46"/>
      <c r="V30" s="46"/>
      <c r="W30" s="327">
        <f>ROUND(BD51,2)</f>
        <v>0</v>
      </c>
      <c r="X30" s="326"/>
      <c r="Y30" s="326"/>
      <c r="Z30" s="326"/>
      <c r="AA30" s="326"/>
      <c r="AB30" s="326"/>
      <c r="AC30" s="326"/>
      <c r="AD30" s="326"/>
      <c r="AE30" s="326"/>
      <c r="AF30" s="46"/>
      <c r="AG30" s="46"/>
      <c r="AH30" s="46"/>
      <c r="AI30" s="46"/>
      <c r="AJ30" s="46"/>
      <c r="AK30" s="327">
        <v>0</v>
      </c>
      <c r="AL30" s="326"/>
      <c r="AM30" s="326"/>
      <c r="AN30" s="326"/>
      <c r="AO30" s="326"/>
      <c r="AP30" s="46"/>
      <c r="AQ30" s="48"/>
      <c r="BE30" s="31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5"/>
    </row>
    <row r="32" spans="2:71" s="1" customFormat="1" ht="25.9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328" t="s">
        <v>51</v>
      </c>
      <c r="Y32" s="329"/>
      <c r="Z32" s="329"/>
      <c r="AA32" s="329"/>
      <c r="AB32" s="329"/>
      <c r="AC32" s="51"/>
      <c r="AD32" s="51"/>
      <c r="AE32" s="51"/>
      <c r="AF32" s="51"/>
      <c r="AG32" s="51"/>
      <c r="AH32" s="51"/>
      <c r="AI32" s="51"/>
      <c r="AJ32" s="51"/>
      <c r="AK32" s="330">
        <f>SUM(AK23:AK30)</f>
        <v>0</v>
      </c>
      <c r="AL32" s="329"/>
      <c r="AM32" s="329"/>
      <c r="AN32" s="329"/>
      <c r="AO32" s="331"/>
      <c r="AP32" s="49"/>
      <c r="AQ32" s="53"/>
      <c r="BE32" s="31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62017D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2" t="str">
        <f>K6</f>
        <v>Silnice II/210 a  II/230, Mnichov</v>
      </c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Mnichov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4" t="str">
        <f>IF(AN8= "","",AN8)</f>
        <v>22.5.2017</v>
      </c>
      <c r="AN44" s="334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KSÚS KK, p.o.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34</v>
      </c>
      <c r="AJ46" s="61"/>
      <c r="AK46" s="61"/>
      <c r="AL46" s="61"/>
      <c r="AM46" s="335" t="str">
        <f>IF(E17="","",E17)</f>
        <v>DSVA s.r.o.</v>
      </c>
      <c r="AN46" s="335"/>
      <c r="AO46" s="335"/>
      <c r="AP46" s="335"/>
      <c r="AQ46" s="61"/>
      <c r="AR46" s="59"/>
      <c r="AS46" s="336" t="s">
        <v>53</v>
      </c>
      <c r="AT46" s="337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8"/>
      <c r="AT47" s="339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0"/>
      <c r="AT48" s="341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2" t="s">
        <v>54</v>
      </c>
      <c r="D49" s="343"/>
      <c r="E49" s="343"/>
      <c r="F49" s="343"/>
      <c r="G49" s="343"/>
      <c r="H49" s="77"/>
      <c r="I49" s="344" t="s">
        <v>55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5" t="s">
        <v>56</v>
      </c>
      <c r="AH49" s="343"/>
      <c r="AI49" s="343"/>
      <c r="AJ49" s="343"/>
      <c r="AK49" s="343"/>
      <c r="AL49" s="343"/>
      <c r="AM49" s="343"/>
      <c r="AN49" s="344" t="s">
        <v>57</v>
      </c>
      <c r="AO49" s="343"/>
      <c r="AP49" s="343"/>
      <c r="AQ49" s="78" t="s">
        <v>58</v>
      </c>
      <c r="AR49" s="59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1" t="s">
        <v>70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9">
        <f>ROUND(AG52,2)</f>
        <v>0</v>
      </c>
      <c r="AH51" s="349"/>
      <c r="AI51" s="349"/>
      <c r="AJ51" s="349"/>
      <c r="AK51" s="349"/>
      <c r="AL51" s="349"/>
      <c r="AM51" s="349"/>
      <c r="AN51" s="350">
        <f>SUM(AG51,AT51)</f>
        <v>0</v>
      </c>
      <c r="AO51" s="350"/>
      <c r="AP51" s="350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72</v>
      </c>
      <c r="BT51" s="92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0" s="5" customFormat="1" ht="22.5" customHeight="1">
      <c r="A52" s="93" t="s">
        <v>76</v>
      </c>
      <c r="B52" s="94"/>
      <c r="C52" s="95"/>
      <c r="D52" s="348" t="s">
        <v>16</v>
      </c>
      <c r="E52" s="348"/>
      <c r="F52" s="348"/>
      <c r="G52" s="348"/>
      <c r="H52" s="348"/>
      <c r="I52" s="96"/>
      <c r="J52" s="348" t="s">
        <v>19</v>
      </c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6">
        <f>'62017D - Silnice II-210 a...'!J25</f>
        <v>0</v>
      </c>
      <c r="AH52" s="347"/>
      <c r="AI52" s="347"/>
      <c r="AJ52" s="347"/>
      <c r="AK52" s="347"/>
      <c r="AL52" s="347"/>
      <c r="AM52" s="347"/>
      <c r="AN52" s="346">
        <f>SUM(AG52,AT52)</f>
        <v>0</v>
      </c>
      <c r="AO52" s="347"/>
      <c r="AP52" s="347"/>
      <c r="AQ52" s="97" t="s">
        <v>77</v>
      </c>
      <c r="AR52" s="98"/>
      <c r="AS52" s="99">
        <v>0</v>
      </c>
      <c r="AT52" s="100">
        <f>ROUND(SUM(AV52:AW52),2)</f>
        <v>0</v>
      </c>
      <c r="AU52" s="101">
        <f>'62017D - Silnice II-210 a...'!P76</f>
        <v>0</v>
      </c>
      <c r="AV52" s="100">
        <f>'62017D - Silnice II-210 a...'!J28</f>
        <v>0</v>
      </c>
      <c r="AW52" s="100">
        <f>'62017D - Silnice II-210 a...'!J29</f>
        <v>0</v>
      </c>
      <c r="AX52" s="100">
        <f>'62017D - Silnice II-210 a...'!J30</f>
        <v>0</v>
      </c>
      <c r="AY52" s="100">
        <f>'62017D - Silnice II-210 a...'!J31</f>
        <v>0</v>
      </c>
      <c r="AZ52" s="100">
        <f>'62017D - Silnice II-210 a...'!F28</f>
        <v>0</v>
      </c>
      <c r="BA52" s="100">
        <f>'62017D - Silnice II-210 a...'!F29</f>
        <v>0</v>
      </c>
      <c r="BB52" s="100">
        <f>'62017D - Silnice II-210 a...'!F30</f>
        <v>0</v>
      </c>
      <c r="BC52" s="100">
        <f>'62017D - Silnice II-210 a...'!F31</f>
        <v>0</v>
      </c>
      <c r="BD52" s="102">
        <f>'62017D - Silnice II-210 a...'!F32</f>
        <v>0</v>
      </c>
      <c r="BT52" s="103" t="s">
        <v>78</v>
      </c>
      <c r="BU52" s="103" t="s">
        <v>79</v>
      </c>
      <c r="BV52" s="103" t="s">
        <v>74</v>
      </c>
      <c r="BW52" s="103" t="s">
        <v>7</v>
      </c>
      <c r="BX52" s="103" t="s">
        <v>75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62017D - Silnice II-210 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80</v>
      </c>
      <c r="G1" s="355" t="s">
        <v>81</v>
      </c>
      <c r="H1" s="355"/>
      <c r="I1" s="108"/>
      <c r="J1" s="107" t="s">
        <v>82</v>
      </c>
      <c r="K1" s="106" t="s">
        <v>83</v>
      </c>
      <c r="L1" s="107" t="s">
        <v>84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86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2" t="s">
        <v>19</v>
      </c>
      <c r="F7" s="353"/>
      <c r="G7" s="353"/>
      <c r="H7" s="353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22.5.2017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29</v>
      </c>
      <c r="K12" s="43"/>
    </row>
    <row r="13" spans="1:70" s="1" customFormat="1" ht="18" customHeight="1">
      <c r="B13" s="39"/>
      <c r="C13" s="40"/>
      <c r="D13" s="40"/>
      <c r="E13" s="33" t="s">
        <v>30</v>
      </c>
      <c r="F13" s="40"/>
      <c r="G13" s="40"/>
      <c r="H13" s="40"/>
      <c r="I13" s="112" t="s">
        <v>31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32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31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34</v>
      </c>
      <c r="E18" s="40"/>
      <c r="F18" s="40"/>
      <c r="G18" s="40"/>
      <c r="H18" s="40"/>
      <c r="I18" s="112" t="s">
        <v>28</v>
      </c>
      <c r="J18" s="33" t="s">
        <v>35</v>
      </c>
      <c r="K18" s="43"/>
    </row>
    <row r="19" spans="2:11" s="1" customFormat="1" ht="18" customHeight="1">
      <c r="B19" s="39"/>
      <c r="C19" s="40"/>
      <c r="D19" s="40"/>
      <c r="E19" s="33" t="s">
        <v>36</v>
      </c>
      <c r="F19" s="40"/>
      <c r="G19" s="40"/>
      <c r="H19" s="40"/>
      <c r="I19" s="112" t="s">
        <v>31</v>
      </c>
      <c r="J19" s="33" t="s">
        <v>21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38</v>
      </c>
      <c r="E21" s="40"/>
      <c r="F21" s="40"/>
      <c r="G21" s="40"/>
      <c r="H21" s="40"/>
      <c r="I21" s="111"/>
      <c r="J21" s="40"/>
      <c r="K21" s="43"/>
    </row>
    <row r="22" spans="2:11" s="6" customFormat="1" ht="22.5" customHeight="1">
      <c r="B22" s="114"/>
      <c r="C22" s="115"/>
      <c r="D22" s="115"/>
      <c r="E22" s="321" t="s">
        <v>21</v>
      </c>
      <c r="F22" s="321"/>
      <c r="G22" s="321"/>
      <c r="H22" s="321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39</v>
      </c>
      <c r="E25" s="40"/>
      <c r="F25" s="40"/>
      <c r="G25" s="40"/>
      <c r="H25" s="40"/>
      <c r="I25" s="111"/>
      <c r="J25" s="121">
        <f>ROUND(J76,2)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41</v>
      </c>
      <c r="G27" s="40"/>
      <c r="H27" s="40"/>
      <c r="I27" s="122" t="s">
        <v>40</v>
      </c>
      <c r="J27" s="44" t="s">
        <v>42</v>
      </c>
      <c r="K27" s="43"/>
    </row>
    <row r="28" spans="2:11" s="1" customFormat="1" ht="14.45" customHeight="1">
      <c r="B28" s="39"/>
      <c r="C28" s="40"/>
      <c r="D28" s="47" t="s">
        <v>43</v>
      </c>
      <c r="E28" s="47" t="s">
        <v>44</v>
      </c>
      <c r="F28" s="123">
        <f>ROUND(SUM(BE76:BE242), 2)</f>
        <v>0</v>
      </c>
      <c r="G28" s="40"/>
      <c r="H28" s="40"/>
      <c r="I28" s="124">
        <v>0.21</v>
      </c>
      <c r="J28" s="123">
        <f>ROUND(ROUND((SUM(BE76:BE242)),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45</v>
      </c>
      <c r="F29" s="123">
        <f>ROUND(SUM(BF76:BF242), 2)</f>
        <v>0</v>
      </c>
      <c r="G29" s="40"/>
      <c r="H29" s="40"/>
      <c r="I29" s="124">
        <v>0.15</v>
      </c>
      <c r="J29" s="123">
        <f>ROUND(ROUND((SUM(BF76:BF242)),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46</v>
      </c>
      <c r="F30" s="123">
        <f>ROUND(SUM(BG76:BG242),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47</v>
      </c>
      <c r="F31" s="123">
        <f>ROUND(SUM(BH76:BH242),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3">
        <f>ROUND(SUM(BI76:BI242),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49</v>
      </c>
      <c r="E34" s="77"/>
      <c r="F34" s="77"/>
      <c r="G34" s="127" t="s">
        <v>50</v>
      </c>
      <c r="H34" s="128" t="s">
        <v>51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87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23.25" customHeight="1">
      <c r="B43" s="39"/>
      <c r="C43" s="40"/>
      <c r="D43" s="40"/>
      <c r="E43" s="352" t="str">
        <f>E7</f>
        <v>Silnice II/210 a  II/230, Mnichov</v>
      </c>
      <c r="F43" s="353"/>
      <c r="G43" s="353"/>
      <c r="H43" s="353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Mnichov</v>
      </c>
      <c r="G45" s="40"/>
      <c r="H45" s="40"/>
      <c r="I45" s="112" t="s">
        <v>25</v>
      </c>
      <c r="J45" s="113" t="str">
        <f>IF(J10="","",J10)</f>
        <v>22.5.2017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>KSÚS KK, p.o.</v>
      </c>
      <c r="G47" s="40"/>
      <c r="H47" s="40"/>
      <c r="I47" s="112" t="s">
        <v>34</v>
      </c>
      <c r="J47" s="33" t="str">
        <f>E19</f>
        <v>DSVA s.r.o.</v>
      </c>
      <c r="K47" s="43"/>
    </row>
    <row r="48" spans="2:11" s="1" customFormat="1" ht="14.45" customHeight="1">
      <c r="B48" s="39"/>
      <c r="C48" s="35" t="s">
        <v>32</v>
      </c>
      <c r="D48" s="40"/>
      <c r="E48" s="40"/>
      <c r="F48" s="33" t="str">
        <f>IF(E16="","",E16)</f>
        <v/>
      </c>
      <c r="G48" s="40"/>
      <c r="H48" s="40"/>
      <c r="I48" s="111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88</v>
      </c>
      <c r="D50" s="125"/>
      <c r="E50" s="125"/>
      <c r="F50" s="125"/>
      <c r="G50" s="125"/>
      <c r="H50" s="125"/>
      <c r="I50" s="138"/>
      <c r="J50" s="139" t="s">
        <v>89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90</v>
      </c>
      <c r="D52" s="40"/>
      <c r="E52" s="40"/>
      <c r="F52" s="40"/>
      <c r="G52" s="40"/>
      <c r="H52" s="40"/>
      <c r="I52" s="111"/>
      <c r="J52" s="121">
        <f>J76</f>
        <v>0</v>
      </c>
      <c r="K52" s="43"/>
      <c r="AU52" s="22" t="s">
        <v>91</v>
      </c>
    </row>
    <row r="53" spans="2:47" s="7" customFormat="1" ht="24.95" customHeight="1">
      <c r="B53" s="142"/>
      <c r="C53" s="143"/>
      <c r="D53" s="144" t="s">
        <v>92</v>
      </c>
      <c r="E53" s="145"/>
      <c r="F53" s="145"/>
      <c r="G53" s="145"/>
      <c r="H53" s="145"/>
      <c r="I53" s="146"/>
      <c r="J53" s="147">
        <f>J77</f>
        <v>0</v>
      </c>
      <c r="K53" s="148"/>
    </row>
    <row r="54" spans="2:47" s="8" customFormat="1" ht="19.899999999999999" customHeight="1">
      <c r="B54" s="149"/>
      <c r="C54" s="150"/>
      <c r="D54" s="151" t="s">
        <v>93</v>
      </c>
      <c r="E54" s="152"/>
      <c r="F54" s="152"/>
      <c r="G54" s="152"/>
      <c r="H54" s="152"/>
      <c r="I54" s="153"/>
      <c r="J54" s="154">
        <f>J78</f>
        <v>0</v>
      </c>
      <c r="K54" s="155"/>
    </row>
    <row r="55" spans="2:47" s="8" customFormat="1" ht="19.899999999999999" customHeight="1">
      <c r="B55" s="149"/>
      <c r="C55" s="150"/>
      <c r="D55" s="151" t="s">
        <v>94</v>
      </c>
      <c r="E55" s="152"/>
      <c r="F55" s="152"/>
      <c r="G55" s="152"/>
      <c r="H55" s="152"/>
      <c r="I55" s="153"/>
      <c r="J55" s="154">
        <f>J130</f>
        <v>0</v>
      </c>
      <c r="K55" s="155"/>
    </row>
    <row r="56" spans="2:47" s="8" customFormat="1" ht="19.899999999999999" customHeight="1">
      <c r="B56" s="149"/>
      <c r="C56" s="150"/>
      <c r="D56" s="151" t="s">
        <v>95</v>
      </c>
      <c r="E56" s="152"/>
      <c r="F56" s="152"/>
      <c r="G56" s="152"/>
      <c r="H56" s="152"/>
      <c r="I56" s="153"/>
      <c r="J56" s="154">
        <f>J160</f>
        <v>0</v>
      </c>
      <c r="K56" s="155"/>
    </row>
    <row r="57" spans="2:47" s="8" customFormat="1" ht="19.899999999999999" customHeight="1">
      <c r="B57" s="149"/>
      <c r="C57" s="150"/>
      <c r="D57" s="151" t="s">
        <v>96</v>
      </c>
      <c r="E57" s="152"/>
      <c r="F57" s="152"/>
      <c r="G57" s="152"/>
      <c r="H57" s="152"/>
      <c r="I57" s="153"/>
      <c r="J57" s="154">
        <f>J177</f>
        <v>0</v>
      </c>
      <c r="K57" s="155"/>
    </row>
    <row r="58" spans="2:47" s="7" customFormat="1" ht="24.95" customHeight="1">
      <c r="B58" s="142"/>
      <c r="C58" s="143"/>
      <c r="D58" s="144" t="s">
        <v>97</v>
      </c>
      <c r="E58" s="145"/>
      <c r="F58" s="145"/>
      <c r="G58" s="145"/>
      <c r="H58" s="145"/>
      <c r="I58" s="146"/>
      <c r="J58" s="147">
        <f>J223</f>
        <v>0</v>
      </c>
      <c r="K58" s="148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1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2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8"/>
      <c r="L64" s="59"/>
    </row>
    <row r="65" spans="2:65" s="1" customFormat="1" ht="36.950000000000003" customHeight="1">
      <c r="B65" s="39"/>
      <c r="C65" s="60" t="s">
        <v>98</v>
      </c>
      <c r="D65" s="61"/>
      <c r="E65" s="61"/>
      <c r="F65" s="61"/>
      <c r="G65" s="61"/>
      <c r="H65" s="61"/>
      <c r="I65" s="156"/>
      <c r="J65" s="61"/>
      <c r="K65" s="61"/>
      <c r="L65" s="59"/>
    </row>
    <row r="66" spans="2:65" s="1" customFormat="1" ht="6.95" customHeight="1">
      <c r="B66" s="39"/>
      <c r="C66" s="61"/>
      <c r="D66" s="61"/>
      <c r="E66" s="61"/>
      <c r="F66" s="61"/>
      <c r="G66" s="61"/>
      <c r="H66" s="61"/>
      <c r="I66" s="156"/>
      <c r="J66" s="61"/>
      <c r="K66" s="61"/>
      <c r="L66" s="59"/>
    </row>
    <row r="67" spans="2:65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6"/>
      <c r="J67" s="61"/>
      <c r="K67" s="61"/>
      <c r="L67" s="59"/>
    </row>
    <row r="68" spans="2:65" s="1" customFormat="1" ht="23.25" customHeight="1">
      <c r="B68" s="39"/>
      <c r="C68" s="61"/>
      <c r="D68" s="61"/>
      <c r="E68" s="332" t="str">
        <f>E7</f>
        <v>Silnice II/210 a  II/230, Mnichov</v>
      </c>
      <c r="F68" s="354"/>
      <c r="G68" s="354"/>
      <c r="H68" s="354"/>
      <c r="I68" s="156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56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57" t="str">
        <f>F10</f>
        <v>Mnichov</v>
      </c>
      <c r="G70" s="61"/>
      <c r="H70" s="61"/>
      <c r="I70" s="158" t="s">
        <v>25</v>
      </c>
      <c r="J70" s="71" t="str">
        <f>IF(J10="","",J10)</f>
        <v>22.5.2017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56"/>
      <c r="J71" s="61"/>
      <c r="K71" s="61"/>
      <c r="L71" s="59"/>
    </row>
    <row r="72" spans="2:65" s="1" customFormat="1">
      <c r="B72" s="39"/>
      <c r="C72" s="63" t="s">
        <v>27</v>
      </c>
      <c r="D72" s="61"/>
      <c r="E72" s="61"/>
      <c r="F72" s="157" t="str">
        <f>E13</f>
        <v>KSÚS KK, p.o.</v>
      </c>
      <c r="G72" s="61"/>
      <c r="H72" s="61"/>
      <c r="I72" s="158" t="s">
        <v>34</v>
      </c>
      <c r="J72" s="157" t="str">
        <f>E19</f>
        <v>DSVA s.r.o.</v>
      </c>
      <c r="K72" s="61"/>
      <c r="L72" s="59"/>
    </row>
    <row r="73" spans="2:65" s="1" customFormat="1" ht="14.45" customHeight="1">
      <c r="B73" s="39"/>
      <c r="C73" s="63" t="s">
        <v>32</v>
      </c>
      <c r="D73" s="61"/>
      <c r="E73" s="61"/>
      <c r="F73" s="157" t="str">
        <f>IF(E16="","",E16)</f>
        <v/>
      </c>
      <c r="G73" s="61"/>
      <c r="H73" s="61"/>
      <c r="I73" s="156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56"/>
      <c r="J74" s="61"/>
      <c r="K74" s="61"/>
      <c r="L74" s="59"/>
    </row>
    <row r="75" spans="2:65" s="9" customFormat="1" ht="29.25" customHeight="1">
      <c r="B75" s="159"/>
      <c r="C75" s="160" t="s">
        <v>99</v>
      </c>
      <c r="D75" s="161" t="s">
        <v>58</v>
      </c>
      <c r="E75" s="161" t="s">
        <v>54</v>
      </c>
      <c r="F75" s="161" t="s">
        <v>100</v>
      </c>
      <c r="G75" s="161" t="s">
        <v>101</v>
      </c>
      <c r="H75" s="161" t="s">
        <v>102</v>
      </c>
      <c r="I75" s="162" t="s">
        <v>103</v>
      </c>
      <c r="J75" s="161" t="s">
        <v>89</v>
      </c>
      <c r="K75" s="163" t="s">
        <v>104</v>
      </c>
      <c r="L75" s="164"/>
      <c r="M75" s="79" t="s">
        <v>105</v>
      </c>
      <c r="N75" s="80" t="s">
        <v>43</v>
      </c>
      <c r="O75" s="80" t="s">
        <v>106</v>
      </c>
      <c r="P75" s="80" t="s">
        <v>107</v>
      </c>
      <c r="Q75" s="80" t="s">
        <v>108</v>
      </c>
      <c r="R75" s="80" t="s">
        <v>109</v>
      </c>
      <c r="S75" s="80" t="s">
        <v>110</v>
      </c>
      <c r="T75" s="81" t="s">
        <v>111</v>
      </c>
    </row>
    <row r="76" spans="2:65" s="1" customFormat="1" ht="29.25" customHeight="1">
      <c r="B76" s="39"/>
      <c r="C76" s="85" t="s">
        <v>90</v>
      </c>
      <c r="D76" s="61"/>
      <c r="E76" s="61"/>
      <c r="F76" s="61"/>
      <c r="G76" s="61"/>
      <c r="H76" s="61"/>
      <c r="I76" s="156"/>
      <c r="J76" s="165">
        <f>BK76</f>
        <v>0</v>
      </c>
      <c r="K76" s="61"/>
      <c r="L76" s="59"/>
      <c r="M76" s="82"/>
      <c r="N76" s="83"/>
      <c r="O76" s="83"/>
      <c r="P76" s="166">
        <f>P77+P223</f>
        <v>0</v>
      </c>
      <c r="Q76" s="83"/>
      <c r="R76" s="166">
        <f>R77+R223</f>
        <v>0</v>
      </c>
      <c r="S76" s="83"/>
      <c r="T76" s="167">
        <f>T77+T223</f>
        <v>0</v>
      </c>
      <c r="AT76" s="22" t="s">
        <v>72</v>
      </c>
      <c r="AU76" s="22" t="s">
        <v>91</v>
      </c>
      <c r="BK76" s="168">
        <f>BK77+BK223</f>
        <v>0</v>
      </c>
    </row>
    <row r="77" spans="2:65" s="10" customFormat="1" ht="37.35" customHeight="1">
      <c r="B77" s="169"/>
      <c r="C77" s="170"/>
      <c r="D77" s="171" t="s">
        <v>72</v>
      </c>
      <c r="E77" s="172" t="s">
        <v>112</v>
      </c>
      <c r="F77" s="172" t="s">
        <v>113</v>
      </c>
      <c r="G77" s="170"/>
      <c r="H77" s="170"/>
      <c r="I77" s="173"/>
      <c r="J77" s="174">
        <f>BK77</f>
        <v>0</v>
      </c>
      <c r="K77" s="170"/>
      <c r="L77" s="175"/>
      <c r="M77" s="176"/>
      <c r="N77" s="177"/>
      <c r="O77" s="177"/>
      <c r="P77" s="178">
        <f>P78+P130+P160+P177</f>
        <v>0</v>
      </c>
      <c r="Q77" s="177"/>
      <c r="R77" s="178">
        <f>R78+R130+R160+R177</f>
        <v>0</v>
      </c>
      <c r="S77" s="177"/>
      <c r="T77" s="179">
        <f>T78+T130+T160+T177</f>
        <v>0</v>
      </c>
      <c r="AR77" s="180" t="s">
        <v>78</v>
      </c>
      <c r="AT77" s="181" t="s">
        <v>72</v>
      </c>
      <c r="AU77" s="181" t="s">
        <v>73</v>
      </c>
      <c r="AY77" s="180" t="s">
        <v>114</v>
      </c>
      <c r="BK77" s="182">
        <f>BK78+BK130+BK160+BK177</f>
        <v>0</v>
      </c>
    </row>
    <row r="78" spans="2:65" s="10" customFormat="1" ht="19.899999999999999" customHeight="1">
      <c r="B78" s="169"/>
      <c r="C78" s="170"/>
      <c r="D78" s="183" t="s">
        <v>72</v>
      </c>
      <c r="E78" s="184" t="s">
        <v>78</v>
      </c>
      <c r="F78" s="184" t="s">
        <v>115</v>
      </c>
      <c r="G78" s="170"/>
      <c r="H78" s="170"/>
      <c r="I78" s="173"/>
      <c r="J78" s="185">
        <f>BK78</f>
        <v>0</v>
      </c>
      <c r="K78" s="170"/>
      <c r="L78" s="175"/>
      <c r="M78" s="176"/>
      <c r="N78" s="177"/>
      <c r="O78" s="177"/>
      <c r="P78" s="178">
        <f>SUM(P79:P129)</f>
        <v>0</v>
      </c>
      <c r="Q78" s="177"/>
      <c r="R78" s="178">
        <f>SUM(R79:R129)</f>
        <v>0</v>
      </c>
      <c r="S78" s="177"/>
      <c r="T78" s="179">
        <f>SUM(T79:T129)</f>
        <v>0</v>
      </c>
      <c r="AR78" s="180" t="s">
        <v>78</v>
      </c>
      <c r="AT78" s="181" t="s">
        <v>72</v>
      </c>
      <c r="AU78" s="181" t="s">
        <v>78</v>
      </c>
      <c r="AY78" s="180" t="s">
        <v>114</v>
      </c>
      <c r="BK78" s="182">
        <f>SUM(BK79:BK129)</f>
        <v>0</v>
      </c>
    </row>
    <row r="79" spans="2:65" s="1" customFormat="1" ht="22.5" customHeight="1">
      <c r="B79" s="39"/>
      <c r="C79" s="186" t="s">
        <v>78</v>
      </c>
      <c r="D79" s="186" t="s">
        <v>116</v>
      </c>
      <c r="E79" s="187" t="s">
        <v>117</v>
      </c>
      <c r="F79" s="188" t="s">
        <v>118</v>
      </c>
      <c r="G79" s="189" t="s">
        <v>119</v>
      </c>
      <c r="H79" s="190">
        <v>160</v>
      </c>
      <c r="I79" s="191"/>
      <c r="J79" s="192">
        <f>ROUND(I79*H79,2)</f>
        <v>0</v>
      </c>
      <c r="K79" s="188" t="s">
        <v>120</v>
      </c>
      <c r="L79" s="59"/>
      <c r="M79" s="193" t="s">
        <v>21</v>
      </c>
      <c r="N79" s="194" t="s">
        <v>44</v>
      </c>
      <c r="O79" s="40"/>
      <c r="P79" s="195">
        <f>O79*H79</f>
        <v>0</v>
      </c>
      <c r="Q79" s="195">
        <v>0</v>
      </c>
      <c r="R79" s="195">
        <f>Q79*H79</f>
        <v>0</v>
      </c>
      <c r="S79" s="195">
        <v>0</v>
      </c>
      <c r="T79" s="196">
        <f>S79*H79</f>
        <v>0</v>
      </c>
      <c r="AR79" s="22" t="s">
        <v>121</v>
      </c>
      <c r="AT79" s="22" t="s">
        <v>116</v>
      </c>
      <c r="AU79" s="22" t="s">
        <v>85</v>
      </c>
      <c r="AY79" s="22" t="s">
        <v>114</v>
      </c>
      <c r="BE79" s="197">
        <f>IF(N79="základní",J79,0)</f>
        <v>0</v>
      </c>
      <c r="BF79" s="197">
        <f>IF(N79="snížená",J79,0)</f>
        <v>0</v>
      </c>
      <c r="BG79" s="197">
        <f>IF(N79="zákl. přenesená",J79,0)</f>
        <v>0</v>
      </c>
      <c r="BH79" s="197">
        <f>IF(N79="sníž. přenesená",J79,0)</f>
        <v>0</v>
      </c>
      <c r="BI79" s="197">
        <f>IF(N79="nulová",J79,0)</f>
        <v>0</v>
      </c>
      <c r="BJ79" s="22" t="s">
        <v>78</v>
      </c>
      <c r="BK79" s="197">
        <f>ROUND(I79*H79,2)</f>
        <v>0</v>
      </c>
      <c r="BL79" s="22" t="s">
        <v>121</v>
      </c>
      <c r="BM79" s="22" t="s">
        <v>122</v>
      </c>
    </row>
    <row r="80" spans="2:65" s="1" customFormat="1" ht="67.5">
      <c r="B80" s="39"/>
      <c r="C80" s="61"/>
      <c r="D80" s="198" t="s">
        <v>123</v>
      </c>
      <c r="E80" s="61"/>
      <c r="F80" s="199" t="s">
        <v>124</v>
      </c>
      <c r="G80" s="61"/>
      <c r="H80" s="61"/>
      <c r="I80" s="156"/>
      <c r="J80" s="61"/>
      <c r="K80" s="61"/>
      <c r="L80" s="59"/>
      <c r="M80" s="200"/>
      <c r="N80" s="40"/>
      <c r="O80" s="40"/>
      <c r="P80" s="40"/>
      <c r="Q80" s="40"/>
      <c r="R80" s="40"/>
      <c r="S80" s="40"/>
      <c r="T80" s="76"/>
      <c r="AT80" s="22" t="s">
        <v>123</v>
      </c>
      <c r="AU80" s="22" t="s">
        <v>85</v>
      </c>
    </row>
    <row r="81" spans="2:65" s="11" customFormat="1" ht="13.5">
      <c r="B81" s="201"/>
      <c r="C81" s="202"/>
      <c r="D81" s="203" t="s">
        <v>125</v>
      </c>
      <c r="E81" s="204" t="s">
        <v>21</v>
      </c>
      <c r="F81" s="205" t="s">
        <v>126</v>
      </c>
      <c r="G81" s="202"/>
      <c r="H81" s="206">
        <v>160</v>
      </c>
      <c r="I81" s="207"/>
      <c r="J81" s="202"/>
      <c r="K81" s="202"/>
      <c r="L81" s="208"/>
      <c r="M81" s="209"/>
      <c r="N81" s="210"/>
      <c r="O81" s="210"/>
      <c r="P81" s="210"/>
      <c r="Q81" s="210"/>
      <c r="R81" s="210"/>
      <c r="S81" s="210"/>
      <c r="T81" s="211"/>
      <c r="AT81" s="212" t="s">
        <v>125</v>
      </c>
      <c r="AU81" s="212" t="s">
        <v>85</v>
      </c>
      <c r="AV81" s="11" t="s">
        <v>85</v>
      </c>
      <c r="AW81" s="11" t="s">
        <v>37</v>
      </c>
      <c r="AX81" s="11" t="s">
        <v>78</v>
      </c>
      <c r="AY81" s="212" t="s">
        <v>114</v>
      </c>
    </row>
    <row r="82" spans="2:65" s="1" customFormat="1" ht="22.5" customHeight="1">
      <c r="B82" s="39"/>
      <c r="C82" s="186" t="s">
        <v>85</v>
      </c>
      <c r="D82" s="186" t="s">
        <v>116</v>
      </c>
      <c r="E82" s="187" t="s">
        <v>127</v>
      </c>
      <c r="F82" s="188" t="s">
        <v>128</v>
      </c>
      <c r="G82" s="189" t="s">
        <v>129</v>
      </c>
      <c r="H82" s="190">
        <v>5760</v>
      </c>
      <c r="I82" s="191"/>
      <c r="J82" s="192">
        <f>ROUND(I82*H82,2)</f>
        <v>0</v>
      </c>
      <c r="K82" s="188" t="s">
        <v>120</v>
      </c>
      <c r="L82" s="59"/>
      <c r="M82" s="193" t="s">
        <v>21</v>
      </c>
      <c r="N82" s="194" t="s">
        <v>44</v>
      </c>
      <c r="O82" s="40"/>
      <c r="P82" s="195">
        <f>O82*H82</f>
        <v>0</v>
      </c>
      <c r="Q82" s="195">
        <v>0</v>
      </c>
      <c r="R82" s="195">
        <f>Q82*H82</f>
        <v>0</v>
      </c>
      <c r="S82" s="195">
        <v>0</v>
      </c>
      <c r="T82" s="196">
        <f>S82*H82</f>
        <v>0</v>
      </c>
      <c r="AR82" s="22" t="s">
        <v>121</v>
      </c>
      <c r="AT82" s="22" t="s">
        <v>116</v>
      </c>
      <c r="AU82" s="22" t="s">
        <v>85</v>
      </c>
      <c r="AY82" s="22" t="s">
        <v>114</v>
      </c>
      <c r="BE82" s="197">
        <f>IF(N82="základní",J82,0)</f>
        <v>0</v>
      </c>
      <c r="BF82" s="197">
        <f>IF(N82="snížená",J82,0)</f>
        <v>0</v>
      </c>
      <c r="BG82" s="197">
        <f>IF(N82="zákl. přenesená",J82,0)</f>
        <v>0</v>
      </c>
      <c r="BH82" s="197">
        <f>IF(N82="sníž. přenesená",J82,0)</f>
        <v>0</v>
      </c>
      <c r="BI82" s="197">
        <f>IF(N82="nulová",J82,0)</f>
        <v>0</v>
      </c>
      <c r="BJ82" s="22" t="s">
        <v>78</v>
      </c>
      <c r="BK82" s="197">
        <f>ROUND(I82*H82,2)</f>
        <v>0</v>
      </c>
      <c r="BL82" s="22" t="s">
        <v>121</v>
      </c>
      <c r="BM82" s="22" t="s">
        <v>130</v>
      </c>
    </row>
    <row r="83" spans="2:65" s="1" customFormat="1" ht="40.5">
      <c r="B83" s="39"/>
      <c r="C83" s="61"/>
      <c r="D83" s="198" t="s">
        <v>123</v>
      </c>
      <c r="E83" s="61"/>
      <c r="F83" s="199" t="s">
        <v>131</v>
      </c>
      <c r="G83" s="61"/>
      <c r="H83" s="61"/>
      <c r="I83" s="156"/>
      <c r="J83" s="61"/>
      <c r="K83" s="61"/>
      <c r="L83" s="59"/>
      <c r="M83" s="200"/>
      <c r="N83" s="40"/>
      <c r="O83" s="40"/>
      <c r="P83" s="40"/>
      <c r="Q83" s="40"/>
      <c r="R83" s="40"/>
      <c r="S83" s="40"/>
      <c r="T83" s="76"/>
      <c r="AT83" s="22" t="s">
        <v>123</v>
      </c>
      <c r="AU83" s="22" t="s">
        <v>85</v>
      </c>
    </row>
    <row r="84" spans="2:65" s="11" customFormat="1" ht="13.5">
      <c r="B84" s="201"/>
      <c r="C84" s="202"/>
      <c r="D84" s="203" t="s">
        <v>125</v>
      </c>
      <c r="E84" s="204" t="s">
        <v>21</v>
      </c>
      <c r="F84" s="205" t="s">
        <v>132</v>
      </c>
      <c r="G84" s="202"/>
      <c r="H84" s="206">
        <v>5760</v>
      </c>
      <c r="I84" s="207"/>
      <c r="J84" s="202"/>
      <c r="K84" s="202"/>
      <c r="L84" s="208"/>
      <c r="M84" s="209"/>
      <c r="N84" s="210"/>
      <c r="O84" s="210"/>
      <c r="P84" s="210"/>
      <c r="Q84" s="210"/>
      <c r="R84" s="210"/>
      <c r="S84" s="210"/>
      <c r="T84" s="211"/>
      <c r="AT84" s="212" t="s">
        <v>125</v>
      </c>
      <c r="AU84" s="212" t="s">
        <v>85</v>
      </c>
      <c r="AV84" s="11" t="s">
        <v>85</v>
      </c>
      <c r="AW84" s="11" t="s">
        <v>37</v>
      </c>
      <c r="AX84" s="11" t="s">
        <v>78</v>
      </c>
      <c r="AY84" s="212" t="s">
        <v>114</v>
      </c>
    </row>
    <row r="85" spans="2:65" s="1" customFormat="1" ht="22.5" customHeight="1">
      <c r="B85" s="39"/>
      <c r="C85" s="186" t="s">
        <v>133</v>
      </c>
      <c r="D85" s="186" t="s">
        <v>116</v>
      </c>
      <c r="E85" s="187" t="s">
        <v>134</v>
      </c>
      <c r="F85" s="188" t="s">
        <v>135</v>
      </c>
      <c r="G85" s="189" t="s">
        <v>136</v>
      </c>
      <c r="H85" s="190">
        <v>155</v>
      </c>
      <c r="I85" s="191"/>
      <c r="J85" s="192">
        <f>ROUND(I85*H85,2)</f>
        <v>0</v>
      </c>
      <c r="K85" s="188" t="s">
        <v>120</v>
      </c>
      <c r="L85" s="59"/>
      <c r="M85" s="193" t="s">
        <v>21</v>
      </c>
      <c r="N85" s="194" t="s">
        <v>44</v>
      </c>
      <c r="O85" s="40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AR85" s="22" t="s">
        <v>121</v>
      </c>
      <c r="AT85" s="22" t="s">
        <v>116</v>
      </c>
      <c r="AU85" s="22" t="s">
        <v>85</v>
      </c>
      <c r="AY85" s="22" t="s">
        <v>114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2" t="s">
        <v>78</v>
      </c>
      <c r="BK85" s="197">
        <f>ROUND(I85*H85,2)</f>
        <v>0</v>
      </c>
      <c r="BL85" s="22" t="s">
        <v>121</v>
      </c>
      <c r="BM85" s="22" t="s">
        <v>137</v>
      </c>
    </row>
    <row r="86" spans="2:65" s="1" customFormat="1" ht="81">
      <c r="B86" s="39"/>
      <c r="C86" s="61"/>
      <c r="D86" s="198" t="s">
        <v>123</v>
      </c>
      <c r="E86" s="61"/>
      <c r="F86" s="199" t="s">
        <v>138</v>
      </c>
      <c r="G86" s="61"/>
      <c r="H86" s="61"/>
      <c r="I86" s="156"/>
      <c r="J86" s="61"/>
      <c r="K86" s="61"/>
      <c r="L86" s="59"/>
      <c r="M86" s="200"/>
      <c r="N86" s="40"/>
      <c r="O86" s="40"/>
      <c r="P86" s="40"/>
      <c r="Q86" s="40"/>
      <c r="R86" s="40"/>
      <c r="S86" s="40"/>
      <c r="T86" s="76"/>
      <c r="AT86" s="22" t="s">
        <v>123</v>
      </c>
      <c r="AU86" s="22" t="s">
        <v>85</v>
      </c>
    </row>
    <row r="87" spans="2:65" s="11" customFormat="1" ht="13.5">
      <c r="B87" s="201"/>
      <c r="C87" s="202"/>
      <c r="D87" s="198" t="s">
        <v>125</v>
      </c>
      <c r="E87" s="213" t="s">
        <v>21</v>
      </c>
      <c r="F87" s="214" t="s">
        <v>139</v>
      </c>
      <c r="G87" s="202"/>
      <c r="H87" s="215">
        <v>99</v>
      </c>
      <c r="I87" s="207"/>
      <c r="J87" s="202"/>
      <c r="K87" s="202"/>
      <c r="L87" s="208"/>
      <c r="M87" s="209"/>
      <c r="N87" s="210"/>
      <c r="O87" s="210"/>
      <c r="P87" s="210"/>
      <c r="Q87" s="210"/>
      <c r="R87" s="210"/>
      <c r="S87" s="210"/>
      <c r="T87" s="211"/>
      <c r="AT87" s="212" t="s">
        <v>125</v>
      </c>
      <c r="AU87" s="212" t="s">
        <v>85</v>
      </c>
      <c r="AV87" s="11" t="s">
        <v>85</v>
      </c>
      <c r="AW87" s="11" t="s">
        <v>37</v>
      </c>
      <c r="AX87" s="11" t="s">
        <v>73</v>
      </c>
      <c r="AY87" s="212" t="s">
        <v>114</v>
      </c>
    </row>
    <row r="88" spans="2:65" s="11" customFormat="1" ht="13.5">
      <c r="B88" s="201"/>
      <c r="C88" s="202"/>
      <c r="D88" s="198" t="s">
        <v>125</v>
      </c>
      <c r="E88" s="213" t="s">
        <v>21</v>
      </c>
      <c r="F88" s="214" t="s">
        <v>140</v>
      </c>
      <c r="G88" s="202"/>
      <c r="H88" s="215">
        <v>48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125</v>
      </c>
      <c r="AU88" s="212" t="s">
        <v>85</v>
      </c>
      <c r="AV88" s="11" t="s">
        <v>85</v>
      </c>
      <c r="AW88" s="11" t="s">
        <v>37</v>
      </c>
      <c r="AX88" s="11" t="s">
        <v>73</v>
      </c>
      <c r="AY88" s="212" t="s">
        <v>114</v>
      </c>
    </row>
    <row r="89" spans="2:65" s="11" customFormat="1" ht="13.5">
      <c r="B89" s="201"/>
      <c r="C89" s="202"/>
      <c r="D89" s="198" t="s">
        <v>125</v>
      </c>
      <c r="E89" s="213" t="s">
        <v>21</v>
      </c>
      <c r="F89" s="214" t="s">
        <v>141</v>
      </c>
      <c r="G89" s="202"/>
      <c r="H89" s="215">
        <v>8</v>
      </c>
      <c r="I89" s="207"/>
      <c r="J89" s="202"/>
      <c r="K89" s="202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125</v>
      </c>
      <c r="AU89" s="212" t="s">
        <v>85</v>
      </c>
      <c r="AV89" s="11" t="s">
        <v>85</v>
      </c>
      <c r="AW89" s="11" t="s">
        <v>37</v>
      </c>
      <c r="AX89" s="11" t="s">
        <v>73</v>
      </c>
      <c r="AY89" s="212" t="s">
        <v>114</v>
      </c>
    </row>
    <row r="90" spans="2:65" s="12" customFormat="1" ht="13.5">
      <c r="B90" s="216"/>
      <c r="C90" s="217"/>
      <c r="D90" s="203" t="s">
        <v>125</v>
      </c>
      <c r="E90" s="218" t="s">
        <v>21</v>
      </c>
      <c r="F90" s="219" t="s">
        <v>142</v>
      </c>
      <c r="G90" s="217"/>
      <c r="H90" s="220">
        <v>155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125</v>
      </c>
      <c r="AU90" s="226" t="s">
        <v>85</v>
      </c>
      <c r="AV90" s="12" t="s">
        <v>121</v>
      </c>
      <c r="AW90" s="12" t="s">
        <v>37</v>
      </c>
      <c r="AX90" s="12" t="s">
        <v>78</v>
      </c>
      <c r="AY90" s="226" t="s">
        <v>114</v>
      </c>
    </row>
    <row r="91" spans="2:65" s="1" customFormat="1" ht="22.5" customHeight="1">
      <c r="B91" s="39"/>
      <c r="C91" s="186" t="s">
        <v>121</v>
      </c>
      <c r="D91" s="186" t="s">
        <v>116</v>
      </c>
      <c r="E91" s="187" t="s">
        <v>143</v>
      </c>
      <c r="F91" s="188" t="s">
        <v>144</v>
      </c>
      <c r="G91" s="189" t="s">
        <v>129</v>
      </c>
      <c r="H91" s="190">
        <v>1674</v>
      </c>
      <c r="I91" s="191"/>
      <c r="J91" s="192">
        <f>ROUND(I91*H91,2)</f>
        <v>0</v>
      </c>
      <c r="K91" s="188" t="s">
        <v>120</v>
      </c>
      <c r="L91" s="59"/>
      <c r="M91" s="193" t="s">
        <v>21</v>
      </c>
      <c r="N91" s="194" t="s">
        <v>44</v>
      </c>
      <c r="O91" s="40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AR91" s="22" t="s">
        <v>121</v>
      </c>
      <c r="AT91" s="22" t="s">
        <v>116</v>
      </c>
      <c r="AU91" s="22" t="s">
        <v>85</v>
      </c>
      <c r="AY91" s="22" t="s">
        <v>114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22" t="s">
        <v>78</v>
      </c>
      <c r="BK91" s="197">
        <f>ROUND(I91*H91,2)</f>
        <v>0</v>
      </c>
      <c r="BL91" s="22" t="s">
        <v>121</v>
      </c>
      <c r="BM91" s="22" t="s">
        <v>145</v>
      </c>
    </row>
    <row r="92" spans="2:65" s="1" customFormat="1" ht="54">
      <c r="B92" s="39"/>
      <c r="C92" s="61"/>
      <c r="D92" s="198" t="s">
        <v>123</v>
      </c>
      <c r="E92" s="61"/>
      <c r="F92" s="199" t="s">
        <v>146</v>
      </c>
      <c r="G92" s="61"/>
      <c r="H92" s="61"/>
      <c r="I92" s="156"/>
      <c r="J92" s="61"/>
      <c r="K92" s="61"/>
      <c r="L92" s="59"/>
      <c r="M92" s="200"/>
      <c r="N92" s="40"/>
      <c r="O92" s="40"/>
      <c r="P92" s="40"/>
      <c r="Q92" s="40"/>
      <c r="R92" s="40"/>
      <c r="S92" s="40"/>
      <c r="T92" s="76"/>
      <c r="AT92" s="22" t="s">
        <v>123</v>
      </c>
      <c r="AU92" s="22" t="s">
        <v>85</v>
      </c>
    </row>
    <row r="93" spans="2:65" s="11" customFormat="1" ht="13.5">
      <c r="B93" s="201"/>
      <c r="C93" s="202"/>
      <c r="D93" s="203" t="s">
        <v>125</v>
      </c>
      <c r="E93" s="204" t="s">
        <v>21</v>
      </c>
      <c r="F93" s="205" t="s">
        <v>147</v>
      </c>
      <c r="G93" s="202"/>
      <c r="H93" s="206">
        <v>1674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125</v>
      </c>
      <c r="AU93" s="212" t="s">
        <v>85</v>
      </c>
      <c r="AV93" s="11" t="s">
        <v>85</v>
      </c>
      <c r="AW93" s="11" t="s">
        <v>37</v>
      </c>
      <c r="AX93" s="11" t="s">
        <v>78</v>
      </c>
      <c r="AY93" s="212" t="s">
        <v>114</v>
      </c>
    </row>
    <row r="94" spans="2:65" s="1" customFormat="1" ht="22.5" customHeight="1">
      <c r="B94" s="39"/>
      <c r="C94" s="186" t="s">
        <v>148</v>
      </c>
      <c r="D94" s="186" t="s">
        <v>116</v>
      </c>
      <c r="E94" s="187" t="s">
        <v>149</v>
      </c>
      <c r="F94" s="188" t="s">
        <v>150</v>
      </c>
      <c r="G94" s="189" t="s">
        <v>119</v>
      </c>
      <c r="H94" s="190">
        <v>793.5</v>
      </c>
      <c r="I94" s="191"/>
      <c r="J94" s="192">
        <f>ROUND(I94*H94,2)</f>
        <v>0</v>
      </c>
      <c r="K94" s="188" t="s">
        <v>120</v>
      </c>
      <c r="L94" s="59"/>
      <c r="M94" s="193" t="s">
        <v>21</v>
      </c>
      <c r="N94" s="194" t="s">
        <v>44</v>
      </c>
      <c r="O94" s="40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AR94" s="22" t="s">
        <v>121</v>
      </c>
      <c r="AT94" s="22" t="s">
        <v>116</v>
      </c>
      <c r="AU94" s="22" t="s">
        <v>85</v>
      </c>
      <c r="AY94" s="22" t="s">
        <v>114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2" t="s">
        <v>78</v>
      </c>
      <c r="BK94" s="197">
        <f>ROUND(I94*H94,2)</f>
        <v>0</v>
      </c>
      <c r="BL94" s="22" t="s">
        <v>121</v>
      </c>
      <c r="BM94" s="22" t="s">
        <v>151</v>
      </c>
    </row>
    <row r="95" spans="2:65" s="1" customFormat="1" ht="67.5">
      <c r="B95" s="39"/>
      <c r="C95" s="61"/>
      <c r="D95" s="198" t="s">
        <v>123</v>
      </c>
      <c r="E95" s="61"/>
      <c r="F95" s="199" t="s">
        <v>124</v>
      </c>
      <c r="G95" s="61"/>
      <c r="H95" s="61"/>
      <c r="I95" s="156"/>
      <c r="J95" s="61"/>
      <c r="K95" s="61"/>
      <c r="L95" s="59"/>
      <c r="M95" s="200"/>
      <c r="N95" s="40"/>
      <c r="O95" s="40"/>
      <c r="P95" s="40"/>
      <c r="Q95" s="40"/>
      <c r="R95" s="40"/>
      <c r="S95" s="40"/>
      <c r="T95" s="76"/>
      <c r="AT95" s="22" t="s">
        <v>123</v>
      </c>
      <c r="AU95" s="22" t="s">
        <v>85</v>
      </c>
    </row>
    <row r="96" spans="2:65" s="11" customFormat="1" ht="13.5">
      <c r="B96" s="201"/>
      <c r="C96" s="202"/>
      <c r="D96" s="198" t="s">
        <v>125</v>
      </c>
      <c r="E96" s="213" t="s">
        <v>21</v>
      </c>
      <c r="F96" s="214" t="s">
        <v>152</v>
      </c>
      <c r="G96" s="202"/>
      <c r="H96" s="215">
        <v>789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125</v>
      </c>
      <c r="AU96" s="212" t="s">
        <v>85</v>
      </c>
      <c r="AV96" s="11" t="s">
        <v>85</v>
      </c>
      <c r="AW96" s="11" t="s">
        <v>37</v>
      </c>
      <c r="AX96" s="11" t="s">
        <v>73</v>
      </c>
      <c r="AY96" s="212" t="s">
        <v>114</v>
      </c>
    </row>
    <row r="97" spans="2:65" s="11" customFormat="1" ht="13.5">
      <c r="B97" s="201"/>
      <c r="C97" s="202"/>
      <c r="D97" s="198" t="s">
        <v>125</v>
      </c>
      <c r="E97" s="213" t="s">
        <v>21</v>
      </c>
      <c r="F97" s="214" t="s">
        <v>153</v>
      </c>
      <c r="G97" s="202"/>
      <c r="H97" s="215">
        <v>4.5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125</v>
      </c>
      <c r="AU97" s="212" t="s">
        <v>85</v>
      </c>
      <c r="AV97" s="11" t="s">
        <v>85</v>
      </c>
      <c r="AW97" s="11" t="s">
        <v>37</v>
      </c>
      <c r="AX97" s="11" t="s">
        <v>73</v>
      </c>
      <c r="AY97" s="212" t="s">
        <v>114</v>
      </c>
    </row>
    <row r="98" spans="2:65" s="12" customFormat="1" ht="13.5">
      <c r="B98" s="216"/>
      <c r="C98" s="217"/>
      <c r="D98" s="203" t="s">
        <v>125</v>
      </c>
      <c r="E98" s="218" t="s">
        <v>21</v>
      </c>
      <c r="F98" s="219" t="s">
        <v>142</v>
      </c>
      <c r="G98" s="217"/>
      <c r="H98" s="220">
        <v>793.5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125</v>
      </c>
      <c r="AU98" s="226" t="s">
        <v>85</v>
      </c>
      <c r="AV98" s="12" t="s">
        <v>121</v>
      </c>
      <c r="AW98" s="12" t="s">
        <v>37</v>
      </c>
      <c r="AX98" s="12" t="s">
        <v>78</v>
      </c>
      <c r="AY98" s="226" t="s">
        <v>114</v>
      </c>
    </row>
    <row r="99" spans="2:65" s="1" customFormat="1" ht="22.5" customHeight="1">
      <c r="B99" s="39"/>
      <c r="C99" s="186" t="s">
        <v>154</v>
      </c>
      <c r="D99" s="186" t="s">
        <v>116</v>
      </c>
      <c r="E99" s="187" t="s">
        <v>155</v>
      </c>
      <c r="F99" s="188" t="s">
        <v>156</v>
      </c>
      <c r="G99" s="189" t="s">
        <v>119</v>
      </c>
      <c r="H99" s="190">
        <v>55.2</v>
      </c>
      <c r="I99" s="191"/>
      <c r="J99" s="192">
        <f>ROUND(I99*H99,2)</f>
        <v>0</v>
      </c>
      <c r="K99" s="188" t="s">
        <v>120</v>
      </c>
      <c r="L99" s="59"/>
      <c r="M99" s="193" t="s">
        <v>21</v>
      </c>
      <c r="N99" s="194" t="s">
        <v>44</v>
      </c>
      <c r="O99" s="40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AR99" s="22" t="s">
        <v>121</v>
      </c>
      <c r="AT99" s="22" t="s">
        <v>116</v>
      </c>
      <c r="AU99" s="22" t="s">
        <v>85</v>
      </c>
      <c r="AY99" s="22" t="s">
        <v>114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22" t="s">
        <v>78</v>
      </c>
      <c r="BK99" s="197">
        <f>ROUND(I99*H99,2)</f>
        <v>0</v>
      </c>
      <c r="BL99" s="22" t="s">
        <v>121</v>
      </c>
      <c r="BM99" s="22" t="s">
        <v>157</v>
      </c>
    </row>
    <row r="100" spans="2:65" s="1" customFormat="1" ht="391.5">
      <c r="B100" s="39"/>
      <c r="C100" s="61"/>
      <c r="D100" s="198" t="s">
        <v>123</v>
      </c>
      <c r="E100" s="61"/>
      <c r="F100" s="199" t="s">
        <v>158</v>
      </c>
      <c r="G100" s="61"/>
      <c r="H100" s="61"/>
      <c r="I100" s="156"/>
      <c r="J100" s="61"/>
      <c r="K100" s="61"/>
      <c r="L100" s="59"/>
      <c r="M100" s="200"/>
      <c r="N100" s="40"/>
      <c r="O100" s="40"/>
      <c r="P100" s="40"/>
      <c r="Q100" s="40"/>
      <c r="R100" s="40"/>
      <c r="S100" s="40"/>
      <c r="T100" s="76"/>
      <c r="AT100" s="22" t="s">
        <v>123</v>
      </c>
      <c r="AU100" s="22" t="s">
        <v>85</v>
      </c>
    </row>
    <row r="101" spans="2:65" s="11" customFormat="1" ht="13.5">
      <c r="B101" s="201"/>
      <c r="C101" s="202"/>
      <c r="D101" s="198" t="s">
        <v>125</v>
      </c>
      <c r="E101" s="213" t="s">
        <v>21</v>
      </c>
      <c r="F101" s="214" t="s">
        <v>159</v>
      </c>
      <c r="G101" s="202"/>
      <c r="H101" s="215">
        <v>15.2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125</v>
      </c>
      <c r="AU101" s="212" t="s">
        <v>85</v>
      </c>
      <c r="AV101" s="11" t="s">
        <v>85</v>
      </c>
      <c r="AW101" s="11" t="s">
        <v>37</v>
      </c>
      <c r="AX101" s="11" t="s">
        <v>73</v>
      </c>
      <c r="AY101" s="212" t="s">
        <v>114</v>
      </c>
    </row>
    <row r="102" spans="2:65" s="11" customFormat="1" ht="13.5">
      <c r="B102" s="201"/>
      <c r="C102" s="202"/>
      <c r="D102" s="198" t="s">
        <v>125</v>
      </c>
      <c r="E102" s="213" t="s">
        <v>21</v>
      </c>
      <c r="F102" s="214" t="s">
        <v>160</v>
      </c>
      <c r="G102" s="202"/>
      <c r="H102" s="215">
        <v>40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125</v>
      </c>
      <c r="AU102" s="212" t="s">
        <v>85</v>
      </c>
      <c r="AV102" s="11" t="s">
        <v>85</v>
      </c>
      <c r="AW102" s="11" t="s">
        <v>37</v>
      </c>
      <c r="AX102" s="11" t="s">
        <v>73</v>
      </c>
      <c r="AY102" s="212" t="s">
        <v>114</v>
      </c>
    </row>
    <row r="103" spans="2:65" s="12" customFormat="1" ht="13.5">
      <c r="B103" s="216"/>
      <c r="C103" s="217"/>
      <c r="D103" s="203" t="s">
        <v>125</v>
      </c>
      <c r="E103" s="218" t="s">
        <v>21</v>
      </c>
      <c r="F103" s="219" t="s">
        <v>142</v>
      </c>
      <c r="G103" s="217"/>
      <c r="H103" s="220">
        <v>55.2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125</v>
      </c>
      <c r="AU103" s="226" t="s">
        <v>85</v>
      </c>
      <c r="AV103" s="12" t="s">
        <v>121</v>
      </c>
      <c r="AW103" s="12" t="s">
        <v>37</v>
      </c>
      <c r="AX103" s="12" t="s">
        <v>78</v>
      </c>
      <c r="AY103" s="226" t="s">
        <v>114</v>
      </c>
    </row>
    <row r="104" spans="2:65" s="1" customFormat="1" ht="22.5" customHeight="1">
      <c r="B104" s="39"/>
      <c r="C104" s="186" t="s">
        <v>161</v>
      </c>
      <c r="D104" s="186" t="s">
        <v>116</v>
      </c>
      <c r="E104" s="187" t="s">
        <v>162</v>
      </c>
      <c r="F104" s="188" t="s">
        <v>163</v>
      </c>
      <c r="G104" s="189" t="s">
        <v>164</v>
      </c>
      <c r="H104" s="190">
        <v>298.08</v>
      </c>
      <c r="I104" s="191"/>
      <c r="J104" s="192">
        <f>ROUND(I104*H104,2)</f>
        <v>0</v>
      </c>
      <c r="K104" s="188" t="s">
        <v>120</v>
      </c>
      <c r="L104" s="59"/>
      <c r="M104" s="193" t="s">
        <v>21</v>
      </c>
      <c r="N104" s="194" t="s">
        <v>44</v>
      </c>
      <c r="O104" s="40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AR104" s="22" t="s">
        <v>121</v>
      </c>
      <c r="AT104" s="22" t="s">
        <v>116</v>
      </c>
      <c r="AU104" s="22" t="s">
        <v>85</v>
      </c>
      <c r="AY104" s="22" t="s">
        <v>114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2" t="s">
        <v>78</v>
      </c>
      <c r="BK104" s="197">
        <f>ROUND(I104*H104,2)</f>
        <v>0</v>
      </c>
      <c r="BL104" s="22" t="s">
        <v>121</v>
      </c>
      <c r="BM104" s="22" t="s">
        <v>165</v>
      </c>
    </row>
    <row r="105" spans="2:65" s="1" customFormat="1" ht="40.5">
      <c r="B105" s="39"/>
      <c r="C105" s="61"/>
      <c r="D105" s="198" t="s">
        <v>123</v>
      </c>
      <c r="E105" s="61"/>
      <c r="F105" s="199" t="s">
        <v>166</v>
      </c>
      <c r="G105" s="61"/>
      <c r="H105" s="61"/>
      <c r="I105" s="156"/>
      <c r="J105" s="61"/>
      <c r="K105" s="61"/>
      <c r="L105" s="59"/>
      <c r="M105" s="200"/>
      <c r="N105" s="40"/>
      <c r="O105" s="40"/>
      <c r="P105" s="40"/>
      <c r="Q105" s="40"/>
      <c r="R105" s="40"/>
      <c r="S105" s="40"/>
      <c r="T105" s="76"/>
      <c r="AT105" s="22" t="s">
        <v>123</v>
      </c>
      <c r="AU105" s="22" t="s">
        <v>85</v>
      </c>
    </row>
    <row r="106" spans="2:65" s="11" customFormat="1" ht="13.5">
      <c r="B106" s="201"/>
      <c r="C106" s="202"/>
      <c r="D106" s="203" t="s">
        <v>125</v>
      </c>
      <c r="E106" s="204" t="s">
        <v>21</v>
      </c>
      <c r="F106" s="205" t="s">
        <v>167</v>
      </c>
      <c r="G106" s="202"/>
      <c r="H106" s="206">
        <v>298.08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125</v>
      </c>
      <c r="AU106" s="212" t="s">
        <v>85</v>
      </c>
      <c r="AV106" s="11" t="s">
        <v>85</v>
      </c>
      <c r="AW106" s="11" t="s">
        <v>37</v>
      </c>
      <c r="AX106" s="11" t="s">
        <v>78</v>
      </c>
      <c r="AY106" s="212" t="s">
        <v>114</v>
      </c>
    </row>
    <row r="107" spans="2:65" s="1" customFormat="1" ht="22.5" customHeight="1">
      <c r="B107" s="39"/>
      <c r="C107" s="186" t="s">
        <v>168</v>
      </c>
      <c r="D107" s="186" t="s">
        <v>116</v>
      </c>
      <c r="E107" s="187" t="s">
        <v>169</v>
      </c>
      <c r="F107" s="188" t="s">
        <v>170</v>
      </c>
      <c r="G107" s="189" t="s">
        <v>136</v>
      </c>
      <c r="H107" s="190">
        <v>730</v>
      </c>
      <c r="I107" s="191"/>
      <c r="J107" s="192">
        <f>ROUND(I107*H107,2)</f>
        <v>0</v>
      </c>
      <c r="K107" s="188" t="s">
        <v>120</v>
      </c>
      <c r="L107" s="59"/>
      <c r="M107" s="193" t="s">
        <v>21</v>
      </c>
      <c r="N107" s="194" t="s">
        <v>44</v>
      </c>
      <c r="O107" s="40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AR107" s="22" t="s">
        <v>121</v>
      </c>
      <c r="AT107" s="22" t="s">
        <v>116</v>
      </c>
      <c r="AU107" s="22" t="s">
        <v>85</v>
      </c>
      <c r="AY107" s="22" t="s">
        <v>114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2" t="s">
        <v>78</v>
      </c>
      <c r="BK107" s="197">
        <f>ROUND(I107*H107,2)</f>
        <v>0</v>
      </c>
      <c r="BL107" s="22" t="s">
        <v>121</v>
      </c>
      <c r="BM107" s="22" t="s">
        <v>171</v>
      </c>
    </row>
    <row r="108" spans="2:65" s="1" customFormat="1" ht="40.5">
      <c r="B108" s="39"/>
      <c r="C108" s="61"/>
      <c r="D108" s="198" t="s">
        <v>123</v>
      </c>
      <c r="E108" s="61"/>
      <c r="F108" s="199" t="s">
        <v>172</v>
      </c>
      <c r="G108" s="61"/>
      <c r="H108" s="61"/>
      <c r="I108" s="156"/>
      <c r="J108" s="61"/>
      <c r="K108" s="61"/>
      <c r="L108" s="59"/>
      <c r="M108" s="200"/>
      <c r="N108" s="40"/>
      <c r="O108" s="40"/>
      <c r="P108" s="40"/>
      <c r="Q108" s="40"/>
      <c r="R108" s="40"/>
      <c r="S108" s="40"/>
      <c r="T108" s="76"/>
      <c r="AT108" s="22" t="s">
        <v>123</v>
      </c>
      <c r="AU108" s="22" t="s">
        <v>85</v>
      </c>
    </row>
    <row r="109" spans="2:65" s="11" customFormat="1" ht="13.5">
      <c r="B109" s="201"/>
      <c r="C109" s="202"/>
      <c r="D109" s="203" t="s">
        <v>125</v>
      </c>
      <c r="E109" s="204" t="s">
        <v>21</v>
      </c>
      <c r="F109" s="205" t="s">
        <v>173</v>
      </c>
      <c r="G109" s="202"/>
      <c r="H109" s="206">
        <v>730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125</v>
      </c>
      <c r="AU109" s="212" t="s">
        <v>85</v>
      </c>
      <c r="AV109" s="11" t="s">
        <v>85</v>
      </c>
      <c r="AW109" s="11" t="s">
        <v>37</v>
      </c>
      <c r="AX109" s="11" t="s">
        <v>78</v>
      </c>
      <c r="AY109" s="212" t="s">
        <v>114</v>
      </c>
    </row>
    <row r="110" spans="2:65" s="1" customFormat="1" ht="22.5" customHeight="1">
      <c r="B110" s="39"/>
      <c r="C110" s="186" t="s">
        <v>174</v>
      </c>
      <c r="D110" s="186" t="s">
        <v>116</v>
      </c>
      <c r="E110" s="187" t="s">
        <v>175</v>
      </c>
      <c r="F110" s="188" t="s">
        <v>176</v>
      </c>
      <c r="G110" s="189" t="s">
        <v>177</v>
      </c>
      <c r="H110" s="190">
        <v>1</v>
      </c>
      <c r="I110" s="191"/>
      <c r="J110" s="192">
        <f>ROUND(I110*H110,2)</f>
        <v>0</v>
      </c>
      <c r="K110" s="188" t="s">
        <v>120</v>
      </c>
      <c r="L110" s="59"/>
      <c r="M110" s="193" t="s">
        <v>21</v>
      </c>
      <c r="N110" s="194" t="s">
        <v>44</v>
      </c>
      <c r="O110" s="40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AR110" s="22" t="s">
        <v>121</v>
      </c>
      <c r="AT110" s="22" t="s">
        <v>116</v>
      </c>
      <c r="AU110" s="22" t="s">
        <v>85</v>
      </c>
      <c r="AY110" s="22" t="s">
        <v>114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22" t="s">
        <v>78</v>
      </c>
      <c r="BK110" s="197">
        <f>ROUND(I110*H110,2)</f>
        <v>0</v>
      </c>
      <c r="BL110" s="22" t="s">
        <v>121</v>
      </c>
      <c r="BM110" s="22" t="s">
        <v>178</v>
      </c>
    </row>
    <row r="111" spans="2:65" s="1" customFormat="1" ht="40.5">
      <c r="B111" s="39"/>
      <c r="C111" s="61"/>
      <c r="D111" s="198" t="s">
        <v>123</v>
      </c>
      <c r="E111" s="61"/>
      <c r="F111" s="199" t="s">
        <v>172</v>
      </c>
      <c r="G111" s="61"/>
      <c r="H111" s="61"/>
      <c r="I111" s="156"/>
      <c r="J111" s="61"/>
      <c r="K111" s="61"/>
      <c r="L111" s="59"/>
      <c r="M111" s="200"/>
      <c r="N111" s="40"/>
      <c r="O111" s="40"/>
      <c r="P111" s="40"/>
      <c r="Q111" s="40"/>
      <c r="R111" s="40"/>
      <c r="S111" s="40"/>
      <c r="T111" s="76"/>
      <c r="AT111" s="22" t="s">
        <v>123</v>
      </c>
      <c r="AU111" s="22" t="s">
        <v>85</v>
      </c>
    </row>
    <row r="112" spans="2:65" s="11" customFormat="1" ht="13.5">
      <c r="B112" s="201"/>
      <c r="C112" s="202"/>
      <c r="D112" s="203" t="s">
        <v>125</v>
      </c>
      <c r="E112" s="204" t="s">
        <v>21</v>
      </c>
      <c r="F112" s="205" t="s">
        <v>179</v>
      </c>
      <c r="G112" s="202"/>
      <c r="H112" s="206">
        <v>1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125</v>
      </c>
      <c r="AU112" s="212" t="s">
        <v>85</v>
      </c>
      <c r="AV112" s="11" t="s">
        <v>85</v>
      </c>
      <c r="AW112" s="11" t="s">
        <v>37</v>
      </c>
      <c r="AX112" s="11" t="s">
        <v>78</v>
      </c>
      <c r="AY112" s="212" t="s">
        <v>114</v>
      </c>
    </row>
    <row r="113" spans="2:65" s="1" customFormat="1" ht="22.5" customHeight="1">
      <c r="B113" s="39"/>
      <c r="C113" s="186" t="s">
        <v>180</v>
      </c>
      <c r="D113" s="186" t="s">
        <v>116</v>
      </c>
      <c r="E113" s="187" t="s">
        <v>181</v>
      </c>
      <c r="F113" s="188" t="s">
        <v>182</v>
      </c>
      <c r="G113" s="189" t="s">
        <v>136</v>
      </c>
      <c r="H113" s="190">
        <v>26</v>
      </c>
      <c r="I113" s="191"/>
      <c r="J113" s="192">
        <f>ROUND(I113*H113,2)</f>
        <v>0</v>
      </c>
      <c r="K113" s="188" t="s">
        <v>120</v>
      </c>
      <c r="L113" s="59"/>
      <c r="M113" s="193" t="s">
        <v>21</v>
      </c>
      <c r="N113" s="194" t="s">
        <v>44</v>
      </c>
      <c r="O113" s="40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AR113" s="22" t="s">
        <v>121</v>
      </c>
      <c r="AT113" s="22" t="s">
        <v>116</v>
      </c>
      <c r="AU113" s="22" t="s">
        <v>85</v>
      </c>
      <c r="AY113" s="22" t="s">
        <v>114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22" t="s">
        <v>78</v>
      </c>
      <c r="BK113" s="197">
        <f>ROUND(I113*H113,2)</f>
        <v>0</v>
      </c>
      <c r="BL113" s="22" t="s">
        <v>121</v>
      </c>
      <c r="BM113" s="22" t="s">
        <v>183</v>
      </c>
    </row>
    <row r="114" spans="2:65" s="1" customFormat="1" ht="40.5">
      <c r="B114" s="39"/>
      <c r="C114" s="61"/>
      <c r="D114" s="198" t="s">
        <v>123</v>
      </c>
      <c r="E114" s="61"/>
      <c r="F114" s="199" t="s">
        <v>172</v>
      </c>
      <c r="G114" s="61"/>
      <c r="H114" s="61"/>
      <c r="I114" s="156"/>
      <c r="J114" s="61"/>
      <c r="K114" s="61"/>
      <c r="L114" s="59"/>
      <c r="M114" s="200"/>
      <c r="N114" s="40"/>
      <c r="O114" s="40"/>
      <c r="P114" s="40"/>
      <c r="Q114" s="40"/>
      <c r="R114" s="40"/>
      <c r="S114" s="40"/>
      <c r="T114" s="76"/>
      <c r="AT114" s="22" t="s">
        <v>123</v>
      </c>
      <c r="AU114" s="22" t="s">
        <v>85</v>
      </c>
    </row>
    <row r="115" spans="2:65" s="11" customFormat="1" ht="13.5">
      <c r="B115" s="201"/>
      <c r="C115" s="202"/>
      <c r="D115" s="203" t="s">
        <v>125</v>
      </c>
      <c r="E115" s="204" t="s">
        <v>21</v>
      </c>
      <c r="F115" s="205" t="s">
        <v>184</v>
      </c>
      <c r="G115" s="202"/>
      <c r="H115" s="206">
        <v>26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125</v>
      </c>
      <c r="AU115" s="212" t="s">
        <v>85</v>
      </c>
      <c r="AV115" s="11" t="s">
        <v>85</v>
      </c>
      <c r="AW115" s="11" t="s">
        <v>37</v>
      </c>
      <c r="AX115" s="11" t="s">
        <v>78</v>
      </c>
      <c r="AY115" s="212" t="s">
        <v>114</v>
      </c>
    </row>
    <row r="116" spans="2:65" s="1" customFormat="1" ht="22.5" customHeight="1">
      <c r="B116" s="39"/>
      <c r="C116" s="186" t="s">
        <v>185</v>
      </c>
      <c r="D116" s="186" t="s">
        <v>116</v>
      </c>
      <c r="E116" s="187" t="s">
        <v>186</v>
      </c>
      <c r="F116" s="188" t="s">
        <v>187</v>
      </c>
      <c r="G116" s="189" t="s">
        <v>119</v>
      </c>
      <c r="H116" s="190">
        <v>448.28</v>
      </c>
      <c r="I116" s="191"/>
      <c r="J116" s="192">
        <f>ROUND(I116*H116,2)</f>
        <v>0</v>
      </c>
      <c r="K116" s="188" t="s">
        <v>120</v>
      </c>
      <c r="L116" s="59"/>
      <c r="M116" s="193" t="s">
        <v>21</v>
      </c>
      <c r="N116" s="194" t="s">
        <v>44</v>
      </c>
      <c r="O116" s="40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AR116" s="22" t="s">
        <v>121</v>
      </c>
      <c r="AT116" s="22" t="s">
        <v>116</v>
      </c>
      <c r="AU116" s="22" t="s">
        <v>85</v>
      </c>
      <c r="AY116" s="22" t="s">
        <v>114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78</v>
      </c>
      <c r="BK116" s="197">
        <f>ROUND(I116*H116,2)</f>
        <v>0</v>
      </c>
      <c r="BL116" s="22" t="s">
        <v>121</v>
      </c>
      <c r="BM116" s="22" t="s">
        <v>188</v>
      </c>
    </row>
    <row r="117" spans="2:65" s="1" customFormat="1" ht="202.5">
      <c r="B117" s="39"/>
      <c r="C117" s="61"/>
      <c r="D117" s="198" t="s">
        <v>123</v>
      </c>
      <c r="E117" s="61"/>
      <c r="F117" s="199" t="s">
        <v>189</v>
      </c>
      <c r="G117" s="61"/>
      <c r="H117" s="61"/>
      <c r="I117" s="156"/>
      <c r="J117" s="61"/>
      <c r="K117" s="61"/>
      <c r="L117" s="59"/>
      <c r="M117" s="200"/>
      <c r="N117" s="40"/>
      <c r="O117" s="40"/>
      <c r="P117" s="40"/>
      <c r="Q117" s="40"/>
      <c r="R117" s="40"/>
      <c r="S117" s="40"/>
      <c r="T117" s="76"/>
      <c r="AT117" s="22" t="s">
        <v>123</v>
      </c>
      <c r="AU117" s="22" t="s">
        <v>85</v>
      </c>
    </row>
    <row r="118" spans="2:65" s="11" customFormat="1" ht="13.5">
      <c r="B118" s="201"/>
      <c r="C118" s="202"/>
      <c r="D118" s="198" t="s">
        <v>125</v>
      </c>
      <c r="E118" s="213" t="s">
        <v>21</v>
      </c>
      <c r="F118" s="214" t="s">
        <v>190</v>
      </c>
      <c r="G118" s="202"/>
      <c r="H118" s="215">
        <v>80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125</v>
      </c>
      <c r="AU118" s="212" t="s">
        <v>85</v>
      </c>
      <c r="AV118" s="11" t="s">
        <v>85</v>
      </c>
      <c r="AW118" s="11" t="s">
        <v>37</v>
      </c>
      <c r="AX118" s="11" t="s">
        <v>73</v>
      </c>
      <c r="AY118" s="212" t="s">
        <v>114</v>
      </c>
    </row>
    <row r="119" spans="2:65" s="11" customFormat="1" ht="13.5">
      <c r="B119" s="201"/>
      <c r="C119" s="202"/>
      <c r="D119" s="198" t="s">
        <v>125</v>
      </c>
      <c r="E119" s="213" t="s">
        <v>21</v>
      </c>
      <c r="F119" s="214" t="s">
        <v>191</v>
      </c>
      <c r="G119" s="202"/>
      <c r="H119" s="215">
        <v>8.2799999999999994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125</v>
      </c>
      <c r="AU119" s="212" t="s">
        <v>85</v>
      </c>
      <c r="AV119" s="11" t="s">
        <v>85</v>
      </c>
      <c r="AW119" s="11" t="s">
        <v>37</v>
      </c>
      <c r="AX119" s="11" t="s">
        <v>73</v>
      </c>
      <c r="AY119" s="212" t="s">
        <v>114</v>
      </c>
    </row>
    <row r="120" spans="2:65" s="11" customFormat="1" ht="13.5">
      <c r="B120" s="201"/>
      <c r="C120" s="202"/>
      <c r="D120" s="198" t="s">
        <v>125</v>
      </c>
      <c r="E120" s="213" t="s">
        <v>21</v>
      </c>
      <c r="F120" s="214" t="s">
        <v>192</v>
      </c>
      <c r="G120" s="202"/>
      <c r="H120" s="215">
        <v>360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125</v>
      </c>
      <c r="AU120" s="212" t="s">
        <v>85</v>
      </c>
      <c r="AV120" s="11" t="s">
        <v>85</v>
      </c>
      <c r="AW120" s="11" t="s">
        <v>37</v>
      </c>
      <c r="AX120" s="11" t="s">
        <v>73</v>
      </c>
      <c r="AY120" s="212" t="s">
        <v>114</v>
      </c>
    </row>
    <row r="121" spans="2:65" s="12" customFormat="1" ht="13.5">
      <c r="B121" s="216"/>
      <c r="C121" s="217"/>
      <c r="D121" s="203" t="s">
        <v>125</v>
      </c>
      <c r="E121" s="218" t="s">
        <v>21</v>
      </c>
      <c r="F121" s="219" t="s">
        <v>193</v>
      </c>
      <c r="G121" s="217"/>
      <c r="H121" s="220">
        <v>448.28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125</v>
      </c>
      <c r="AU121" s="226" t="s">
        <v>85</v>
      </c>
      <c r="AV121" s="12" t="s">
        <v>121</v>
      </c>
      <c r="AW121" s="12" t="s">
        <v>37</v>
      </c>
      <c r="AX121" s="12" t="s">
        <v>78</v>
      </c>
      <c r="AY121" s="226" t="s">
        <v>114</v>
      </c>
    </row>
    <row r="122" spans="2:65" s="1" customFormat="1" ht="22.5" customHeight="1">
      <c r="B122" s="39"/>
      <c r="C122" s="186" t="s">
        <v>194</v>
      </c>
      <c r="D122" s="186" t="s">
        <v>116</v>
      </c>
      <c r="E122" s="187" t="s">
        <v>195</v>
      </c>
      <c r="F122" s="188" t="s">
        <v>196</v>
      </c>
      <c r="G122" s="189" t="s">
        <v>119</v>
      </c>
      <c r="H122" s="190">
        <v>8.2799999999999994</v>
      </c>
      <c r="I122" s="191"/>
      <c r="J122" s="192">
        <f>ROUND(I122*H122,2)</f>
        <v>0</v>
      </c>
      <c r="K122" s="188" t="s">
        <v>120</v>
      </c>
      <c r="L122" s="59"/>
      <c r="M122" s="193" t="s">
        <v>21</v>
      </c>
      <c r="N122" s="194" t="s">
        <v>44</v>
      </c>
      <c r="O122" s="40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AR122" s="22" t="s">
        <v>121</v>
      </c>
      <c r="AT122" s="22" t="s">
        <v>116</v>
      </c>
      <c r="AU122" s="22" t="s">
        <v>85</v>
      </c>
      <c r="AY122" s="22" t="s">
        <v>114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22" t="s">
        <v>78</v>
      </c>
      <c r="BK122" s="197">
        <f>ROUND(I122*H122,2)</f>
        <v>0</v>
      </c>
      <c r="BL122" s="22" t="s">
        <v>121</v>
      </c>
      <c r="BM122" s="22" t="s">
        <v>197</v>
      </c>
    </row>
    <row r="123" spans="2:65" s="1" customFormat="1" ht="310.5">
      <c r="B123" s="39"/>
      <c r="C123" s="61"/>
      <c r="D123" s="198" t="s">
        <v>123</v>
      </c>
      <c r="E123" s="61"/>
      <c r="F123" s="199" t="s">
        <v>198</v>
      </c>
      <c r="G123" s="61"/>
      <c r="H123" s="61"/>
      <c r="I123" s="156"/>
      <c r="J123" s="61"/>
      <c r="K123" s="61"/>
      <c r="L123" s="59"/>
      <c r="M123" s="200"/>
      <c r="N123" s="40"/>
      <c r="O123" s="40"/>
      <c r="P123" s="40"/>
      <c r="Q123" s="40"/>
      <c r="R123" s="40"/>
      <c r="S123" s="40"/>
      <c r="T123" s="76"/>
      <c r="AT123" s="22" t="s">
        <v>123</v>
      </c>
      <c r="AU123" s="22" t="s">
        <v>85</v>
      </c>
    </row>
    <row r="124" spans="2:65" s="11" customFormat="1" ht="13.5">
      <c r="B124" s="201"/>
      <c r="C124" s="202"/>
      <c r="D124" s="203" t="s">
        <v>125</v>
      </c>
      <c r="E124" s="204" t="s">
        <v>21</v>
      </c>
      <c r="F124" s="205" t="s">
        <v>199</v>
      </c>
      <c r="G124" s="202"/>
      <c r="H124" s="206">
        <v>8.2799999999999994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125</v>
      </c>
      <c r="AU124" s="212" t="s">
        <v>85</v>
      </c>
      <c r="AV124" s="11" t="s">
        <v>85</v>
      </c>
      <c r="AW124" s="11" t="s">
        <v>37</v>
      </c>
      <c r="AX124" s="11" t="s">
        <v>78</v>
      </c>
      <c r="AY124" s="212" t="s">
        <v>114</v>
      </c>
    </row>
    <row r="125" spans="2:65" s="1" customFormat="1" ht="22.5" customHeight="1">
      <c r="B125" s="39"/>
      <c r="C125" s="186" t="s">
        <v>200</v>
      </c>
      <c r="D125" s="186" t="s">
        <v>116</v>
      </c>
      <c r="E125" s="187" t="s">
        <v>201</v>
      </c>
      <c r="F125" s="188" t="s">
        <v>202</v>
      </c>
      <c r="G125" s="189" t="s">
        <v>203</v>
      </c>
      <c r="H125" s="190">
        <v>3310</v>
      </c>
      <c r="I125" s="191"/>
      <c r="J125" s="192">
        <f>ROUND(I125*H125,2)</f>
        <v>0</v>
      </c>
      <c r="K125" s="188" t="s">
        <v>120</v>
      </c>
      <c r="L125" s="59"/>
      <c r="M125" s="193" t="s">
        <v>21</v>
      </c>
      <c r="N125" s="194" t="s">
        <v>44</v>
      </c>
      <c r="O125" s="40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AR125" s="22" t="s">
        <v>121</v>
      </c>
      <c r="AT125" s="22" t="s">
        <v>116</v>
      </c>
      <c r="AU125" s="22" t="s">
        <v>85</v>
      </c>
      <c r="AY125" s="22" t="s">
        <v>114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2" t="s">
        <v>78</v>
      </c>
      <c r="BK125" s="197">
        <f>ROUND(I125*H125,2)</f>
        <v>0</v>
      </c>
      <c r="BL125" s="22" t="s">
        <v>121</v>
      </c>
      <c r="BM125" s="22" t="s">
        <v>204</v>
      </c>
    </row>
    <row r="126" spans="2:65" s="1" customFormat="1" ht="40.5">
      <c r="B126" s="39"/>
      <c r="C126" s="61"/>
      <c r="D126" s="198" t="s">
        <v>123</v>
      </c>
      <c r="E126" s="61"/>
      <c r="F126" s="199" t="s">
        <v>205</v>
      </c>
      <c r="G126" s="61"/>
      <c r="H126" s="61"/>
      <c r="I126" s="156"/>
      <c r="J126" s="61"/>
      <c r="K126" s="61"/>
      <c r="L126" s="59"/>
      <c r="M126" s="200"/>
      <c r="N126" s="40"/>
      <c r="O126" s="40"/>
      <c r="P126" s="40"/>
      <c r="Q126" s="40"/>
      <c r="R126" s="40"/>
      <c r="S126" s="40"/>
      <c r="T126" s="76"/>
      <c r="AT126" s="22" t="s">
        <v>123</v>
      </c>
      <c r="AU126" s="22" t="s">
        <v>85</v>
      </c>
    </row>
    <row r="127" spans="2:65" s="11" customFormat="1" ht="13.5">
      <c r="B127" s="201"/>
      <c r="C127" s="202"/>
      <c r="D127" s="198" t="s">
        <v>125</v>
      </c>
      <c r="E127" s="213" t="s">
        <v>21</v>
      </c>
      <c r="F127" s="214" t="s">
        <v>206</v>
      </c>
      <c r="G127" s="202"/>
      <c r="H127" s="215">
        <v>3270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125</v>
      </c>
      <c r="AU127" s="212" t="s">
        <v>85</v>
      </c>
      <c r="AV127" s="11" t="s">
        <v>85</v>
      </c>
      <c r="AW127" s="11" t="s">
        <v>37</v>
      </c>
      <c r="AX127" s="11" t="s">
        <v>73</v>
      </c>
      <c r="AY127" s="212" t="s">
        <v>114</v>
      </c>
    </row>
    <row r="128" spans="2:65" s="11" customFormat="1" ht="13.5">
      <c r="B128" s="201"/>
      <c r="C128" s="202"/>
      <c r="D128" s="198" t="s">
        <v>125</v>
      </c>
      <c r="E128" s="213" t="s">
        <v>21</v>
      </c>
      <c r="F128" s="214" t="s">
        <v>207</v>
      </c>
      <c r="G128" s="202"/>
      <c r="H128" s="215">
        <v>40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125</v>
      </c>
      <c r="AU128" s="212" t="s">
        <v>85</v>
      </c>
      <c r="AV128" s="11" t="s">
        <v>85</v>
      </c>
      <c r="AW128" s="11" t="s">
        <v>37</v>
      </c>
      <c r="AX128" s="11" t="s">
        <v>73</v>
      </c>
      <c r="AY128" s="212" t="s">
        <v>114</v>
      </c>
    </row>
    <row r="129" spans="2:65" s="12" customFormat="1" ht="13.5">
      <c r="B129" s="216"/>
      <c r="C129" s="217"/>
      <c r="D129" s="198" t="s">
        <v>125</v>
      </c>
      <c r="E129" s="227" t="s">
        <v>21</v>
      </c>
      <c r="F129" s="228" t="s">
        <v>142</v>
      </c>
      <c r="G129" s="217"/>
      <c r="H129" s="229">
        <v>3310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125</v>
      </c>
      <c r="AU129" s="226" t="s">
        <v>85</v>
      </c>
      <c r="AV129" s="12" t="s">
        <v>121</v>
      </c>
      <c r="AW129" s="12" t="s">
        <v>37</v>
      </c>
      <c r="AX129" s="12" t="s">
        <v>78</v>
      </c>
      <c r="AY129" s="226" t="s">
        <v>114</v>
      </c>
    </row>
    <row r="130" spans="2:65" s="10" customFormat="1" ht="29.85" customHeight="1">
      <c r="B130" s="169"/>
      <c r="C130" s="170"/>
      <c r="D130" s="183" t="s">
        <v>72</v>
      </c>
      <c r="E130" s="184" t="s">
        <v>148</v>
      </c>
      <c r="F130" s="184" t="s">
        <v>208</v>
      </c>
      <c r="G130" s="170"/>
      <c r="H130" s="170"/>
      <c r="I130" s="173"/>
      <c r="J130" s="185">
        <f>BK130</f>
        <v>0</v>
      </c>
      <c r="K130" s="170"/>
      <c r="L130" s="175"/>
      <c r="M130" s="176"/>
      <c r="N130" s="177"/>
      <c r="O130" s="177"/>
      <c r="P130" s="178">
        <f>SUM(P131:P159)</f>
        <v>0</v>
      </c>
      <c r="Q130" s="177"/>
      <c r="R130" s="178">
        <f>SUM(R131:R159)</f>
        <v>0</v>
      </c>
      <c r="S130" s="177"/>
      <c r="T130" s="179">
        <f>SUM(T131:T159)</f>
        <v>0</v>
      </c>
      <c r="AR130" s="180" t="s">
        <v>78</v>
      </c>
      <c r="AT130" s="181" t="s">
        <v>72</v>
      </c>
      <c r="AU130" s="181" t="s">
        <v>78</v>
      </c>
      <c r="AY130" s="180" t="s">
        <v>114</v>
      </c>
      <c r="BK130" s="182">
        <f>SUM(BK131:BK159)</f>
        <v>0</v>
      </c>
    </row>
    <row r="131" spans="2:65" s="1" customFormat="1" ht="22.5" customHeight="1">
      <c r="B131" s="39"/>
      <c r="C131" s="186" t="s">
        <v>209</v>
      </c>
      <c r="D131" s="186" t="s">
        <v>116</v>
      </c>
      <c r="E131" s="187" t="s">
        <v>210</v>
      </c>
      <c r="F131" s="188" t="s">
        <v>211</v>
      </c>
      <c r="G131" s="189" t="s">
        <v>203</v>
      </c>
      <c r="H131" s="190">
        <v>365</v>
      </c>
      <c r="I131" s="191"/>
      <c r="J131" s="192">
        <f>ROUND(I131*H131,2)</f>
        <v>0</v>
      </c>
      <c r="K131" s="188" t="s">
        <v>120</v>
      </c>
      <c r="L131" s="59"/>
      <c r="M131" s="193" t="s">
        <v>21</v>
      </c>
      <c r="N131" s="194" t="s">
        <v>44</v>
      </c>
      <c r="O131" s="40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2" t="s">
        <v>121</v>
      </c>
      <c r="AT131" s="22" t="s">
        <v>116</v>
      </c>
      <c r="AU131" s="22" t="s">
        <v>85</v>
      </c>
      <c r="AY131" s="22" t="s">
        <v>114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2" t="s">
        <v>78</v>
      </c>
      <c r="BK131" s="197">
        <f>ROUND(I131*H131,2)</f>
        <v>0</v>
      </c>
      <c r="BL131" s="22" t="s">
        <v>121</v>
      </c>
      <c r="BM131" s="22" t="s">
        <v>212</v>
      </c>
    </row>
    <row r="132" spans="2:65" s="1" customFormat="1" ht="148.5">
      <c r="B132" s="39"/>
      <c r="C132" s="61"/>
      <c r="D132" s="198" t="s">
        <v>123</v>
      </c>
      <c r="E132" s="61"/>
      <c r="F132" s="199" t="s">
        <v>213</v>
      </c>
      <c r="G132" s="61"/>
      <c r="H132" s="61"/>
      <c r="I132" s="156"/>
      <c r="J132" s="61"/>
      <c r="K132" s="61"/>
      <c r="L132" s="59"/>
      <c r="M132" s="200"/>
      <c r="N132" s="40"/>
      <c r="O132" s="40"/>
      <c r="P132" s="40"/>
      <c r="Q132" s="40"/>
      <c r="R132" s="40"/>
      <c r="S132" s="40"/>
      <c r="T132" s="76"/>
      <c r="AT132" s="22" t="s">
        <v>123</v>
      </c>
      <c r="AU132" s="22" t="s">
        <v>85</v>
      </c>
    </row>
    <row r="133" spans="2:65" s="11" customFormat="1" ht="13.5">
      <c r="B133" s="201"/>
      <c r="C133" s="202"/>
      <c r="D133" s="203" t="s">
        <v>125</v>
      </c>
      <c r="E133" s="204" t="s">
        <v>21</v>
      </c>
      <c r="F133" s="205" t="s">
        <v>214</v>
      </c>
      <c r="G133" s="202"/>
      <c r="H133" s="206">
        <v>365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125</v>
      </c>
      <c r="AU133" s="212" t="s">
        <v>85</v>
      </c>
      <c r="AV133" s="11" t="s">
        <v>85</v>
      </c>
      <c r="AW133" s="11" t="s">
        <v>37</v>
      </c>
      <c r="AX133" s="11" t="s">
        <v>78</v>
      </c>
      <c r="AY133" s="212" t="s">
        <v>114</v>
      </c>
    </row>
    <row r="134" spans="2:65" s="1" customFormat="1" ht="22.5" customHeight="1">
      <c r="B134" s="39"/>
      <c r="C134" s="186" t="s">
        <v>10</v>
      </c>
      <c r="D134" s="186" t="s">
        <v>116</v>
      </c>
      <c r="E134" s="187" t="s">
        <v>215</v>
      </c>
      <c r="F134" s="188" t="s">
        <v>216</v>
      </c>
      <c r="G134" s="189" t="s">
        <v>203</v>
      </c>
      <c r="H134" s="190">
        <v>8000</v>
      </c>
      <c r="I134" s="191"/>
      <c r="J134" s="192">
        <f>ROUND(I134*H134,2)</f>
        <v>0</v>
      </c>
      <c r="K134" s="188" t="s">
        <v>120</v>
      </c>
      <c r="L134" s="59"/>
      <c r="M134" s="193" t="s">
        <v>21</v>
      </c>
      <c r="N134" s="194" t="s">
        <v>44</v>
      </c>
      <c r="O134" s="40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22" t="s">
        <v>121</v>
      </c>
      <c r="AT134" s="22" t="s">
        <v>116</v>
      </c>
      <c r="AU134" s="22" t="s">
        <v>85</v>
      </c>
      <c r="AY134" s="22" t="s">
        <v>114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22" t="s">
        <v>78</v>
      </c>
      <c r="BK134" s="197">
        <f>ROUND(I134*H134,2)</f>
        <v>0</v>
      </c>
      <c r="BL134" s="22" t="s">
        <v>121</v>
      </c>
      <c r="BM134" s="22" t="s">
        <v>217</v>
      </c>
    </row>
    <row r="135" spans="2:65" s="1" customFormat="1" ht="148.5">
      <c r="B135" s="39"/>
      <c r="C135" s="61"/>
      <c r="D135" s="198" t="s">
        <v>123</v>
      </c>
      <c r="E135" s="61"/>
      <c r="F135" s="199" t="s">
        <v>218</v>
      </c>
      <c r="G135" s="61"/>
      <c r="H135" s="61"/>
      <c r="I135" s="156"/>
      <c r="J135" s="61"/>
      <c r="K135" s="61"/>
      <c r="L135" s="59"/>
      <c r="M135" s="200"/>
      <c r="N135" s="40"/>
      <c r="O135" s="40"/>
      <c r="P135" s="40"/>
      <c r="Q135" s="40"/>
      <c r="R135" s="40"/>
      <c r="S135" s="40"/>
      <c r="T135" s="76"/>
      <c r="AT135" s="22" t="s">
        <v>123</v>
      </c>
      <c r="AU135" s="22" t="s">
        <v>85</v>
      </c>
    </row>
    <row r="136" spans="2:65" s="11" customFormat="1" ht="13.5">
      <c r="B136" s="201"/>
      <c r="C136" s="202"/>
      <c r="D136" s="198" t="s">
        <v>125</v>
      </c>
      <c r="E136" s="213" t="s">
        <v>21</v>
      </c>
      <c r="F136" s="214" t="s">
        <v>219</v>
      </c>
      <c r="G136" s="202"/>
      <c r="H136" s="215">
        <v>7890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125</v>
      </c>
      <c r="AU136" s="212" t="s">
        <v>85</v>
      </c>
      <c r="AV136" s="11" t="s">
        <v>85</v>
      </c>
      <c r="AW136" s="11" t="s">
        <v>37</v>
      </c>
      <c r="AX136" s="11" t="s">
        <v>73</v>
      </c>
      <c r="AY136" s="212" t="s">
        <v>114</v>
      </c>
    </row>
    <row r="137" spans="2:65" s="11" customFormat="1" ht="13.5">
      <c r="B137" s="201"/>
      <c r="C137" s="202"/>
      <c r="D137" s="198" t="s">
        <v>125</v>
      </c>
      <c r="E137" s="213" t="s">
        <v>21</v>
      </c>
      <c r="F137" s="214" t="s">
        <v>220</v>
      </c>
      <c r="G137" s="202"/>
      <c r="H137" s="215">
        <v>110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125</v>
      </c>
      <c r="AU137" s="212" t="s">
        <v>85</v>
      </c>
      <c r="AV137" s="11" t="s">
        <v>85</v>
      </c>
      <c r="AW137" s="11" t="s">
        <v>37</v>
      </c>
      <c r="AX137" s="11" t="s">
        <v>73</v>
      </c>
      <c r="AY137" s="212" t="s">
        <v>114</v>
      </c>
    </row>
    <row r="138" spans="2:65" s="12" customFormat="1" ht="13.5">
      <c r="B138" s="216"/>
      <c r="C138" s="217"/>
      <c r="D138" s="203" t="s">
        <v>125</v>
      </c>
      <c r="E138" s="218" t="s">
        <v>21</v>
      </c>
      <c r="F138" s="219" t="s">
        <v>142</v>
      </c>
      <c r="G138" s="217"/>
      <c r="H138" s="220">
        <v>8000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125</v>
      </c>
      <c r="AU138" s="226" t="s">
        <v>85</v>
      </c>
      <c r="AV138" s="12" t="s">
        <v>121</v>
      </c>
      <c r="AW138" s="12" t="s">
        <v>37</v>
      </c>
      <c r="AX138" s="12" t="s">
        <v>78</v>
      </c>
      <c r="AY138" s="226" t="s">
        <v>114</v>
      </c>
    </row>
    <row r="139" spans="2:65" s="1" customFormat="1" ht="22.5" customHeight="1">
      <c r="B139" s="39"/>
      <c r="C139" s="186" t="s">
        <v>221</v>
      </c>
      <c r="D139" s="186" t="s">
        <v>116</v>
      </c>
      <c r="E139" s="187" t="s">
        <v>222</v>
      </c>
      <c r="F139" s="188" t="s">
        <v>223</v>
      </c>
      <c r="G139" s="189" t="s">
        <v>203</v>
      </c>
      <c r="H139" s="190">
        <v>7890</v>
      </c>
      <c r="I139" s="191"/>
      <c r="J139" s="192">
        <f>ROUND(I139*H139,2)</f>
        <v>0</v>
      </c>
      <c r="K139" s="188" t="s">
        <v>120</v>
      </c>
      <c r="L139" s="59"/>
      <c r="M139" s="193" t="s">
        <v>21</v>
      </c>
      <c r="N139" s="194" t="s">
        <v>44</v>
      </c>
      <c r="O139" s="40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22" t="s">
        <v>121</v>
      </c>
      <c r="AT139" s="22" t="s">
        <v>116</v>
      </c>
      <c r="AU139" s="22" t="s">
        <v>85</v>
      </c>
      <c r="AY139" s="22" t="s">
        <v>114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22" t="s">
        <v>78</v>
      </c>
      <c r="BK139" s="197">
        <f>ROUND(I139*H139,2)</f>
        <v>0</v>
      </c>
      <c r="BL139" s="22" t="s">
        <v>121</v>
      </c>
      <c r="BM139" s="22" t="s">
        <v>224</v>
      </c>
    </row>
    <row r="140" spans="2:65" s="1" customFormat="1" ht="22.5" customHeight="1">
      <c r="B140" s="39"/>
      <c r="C140" s="186" t="s">
        <v>225</v>
      </c>
      <c r="D140" s="186" t="s">
        <v>116</v>
      </c>
      <c r="E140" s="187" t="s">
        <v>226</v>
      </c>
      <c r="F140" s="188" t="s">
        <v>227</v>
      </c>
      <c r="G140" s="189" t="s">
        <v>203</v>
      </c>
      <c r="H140" s="190">
        <v>15890</v>
      </c>
      <c r="I140" s="191"/>
      <c r="J140" s="192">
        <f>ROUND(I140*H140,2)</f>
        <v>0</v>
      </c>
      <c r="K140" s="188" t="s">
        <v>120</v>
      </c>
      <c r="L140" s="59"/>
      <c r="M140" s="193" t="s">
        <v>21</v>
      </c>
      <c r="N140" s="194" t="s">
        <v>44</v>
      </c>
      <c r="O140" s="40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22" t="s">
        <v>121</v>
      </c>
      <c r="AT140" s="22" t="s">
        <v>116</v>
      </c>
      <c r="AU140" s="22" t="s">
        <v>85</v>
      </c>
      <c r="AY140" s="22" t="s">
        <v>114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2" t="s">
        <v>78</v>
      </c>
      <c r="BK140" s="197">
        <f>ROUND(I140*H140,2)</f>
        <v>0</v>
      </c>
      <c r="BL140" s="22" t="s">
        <v>121</v>
      </c>
      <c r="BM140" s="22" t="s">
        <v>228</v>
      </c>
    </row>
    <row r="141" spans="2:65" s="1" customFormat="1" ht="81">
      <c r="B141" s="39"/>
      <c r="C141" s="61"/>
      <c r="D141" s="198" t="s">
        <v>123</v>
      </c>
      <c r="E141" s="61"/>
      <c r="F141" s="199" t="s">
        <v>229</v>
      </c>
      <c r="G141" s="61"/>
      <c r="H141" s="61"/>
      <c r="I141" s="156"/>
      <c r="J141" s="61"/>
      <c r="K141" s="61"/>
      <c r="L141" s="59"/>
      <c r="M141" s="200"/>
      <c r="N141" s="40"/>
      <c r="O141" s="40"/>
      <c r="P141" s="40"/>
      <c r="Q141" s="40"/>
      <c r="R141" s="40"/>
      <c r="S141" s="40"/>
      <c r="T141" s="76"/>
      <c r="AT141" s="22" t="s">
        <v>123</v>
      </c>
      <c r="AU141" s="22" t="s">
        <v>85</v>
      </c>
    </row>
    <row r="142" spans="2:65" s="11" customFormat="1" ht="13.5">
      <c r="B142" s="201"/>
      <c r="C142" s="202"/>
      <c r="D142" s="198" t="s">
        <v>125</v>
      </c>
      <c r="E142" s="213" t="s">
        <v>21</v>
      </c>
      <c r="F142" s="214" t="s">
        <v>230</v>
      </c>
      <c r="G142" s="202"/>
      <c r="H142" s="215">
        <v>15780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125</v>
      </c>
      <c r="AU142" s="212" t="s">
        <v>85</v>
      </c>
      <c r="AV142" s="11" t="s">
        <v>85</v>
      </c>
      <c r="AW142" s="11" t="s">
        <v>37</v>
      </c>
      <c r="AX142" s="11" t="s">
        <v>73</v>
      </c>
      <c r="AY142" s="212" t="s">
        <v>114</v>
      </c>
    </row>
    <row r="143" spans="2:65" s="11" customFormat="1" ht="13.5">
      <c r="B143" s="201"/>
      <c r="C143" s="202"/>
      <c r="D143" s="198" t="s">
        <v>125</v>
      </c>
      <c r="E143" s="213" t="s">
        <v>21</v>
      </c>
      <c r="F143" s="214" t="s">
        <v>220</v>
      </c>
      <c r="G143" s="202"/>
      <c r="H143" s="215">
        <v>110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125</v>
      </c>
      <c r="AU143" s="212" t="s">
        <v>85</v>
      </c>
      <c r="AV143" s="11" t="s">
        <v>85</v>
      </c>
      <c r="AW143" s="11" t="s">
        <v>37</v>
      </c>
      <c r="AX143" s="11" t="s">
        <v>73</v>
      </c>
      <c r="AY143" s="212" t="s">
        <v>114</v>
      </c>
    </row>
    <row r="144" spans="2:65" s="12" customFormat="1" ht="13.5">
      <c r="B144" s="216"/>
      <c r="C144" s="217"/>
      <c r="D144" s="203" t="s">
        <v>125</v>
      </c>
      <c r="E144" s="218" t="s">
        <v>21</v>
      </c>
      <c r="F144" s="219" t="s">
        <v>142</v>
      </c>
      <c r="G144" s="217"/>
      <c r="H144" s="220">
        <v>15890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125</v>
      </c>
      <c r="AU144" s="226" t="s">
        <v>85</v>
      </c>
      <c r="AV144" s="12" t="s">
        <v>121</v>
      </c>
      <c r="AW144" s="12" t="s">
        <v>37</v>
      </c>
      <c r="AX144" s="12" t="s">
        <v>78</v>
      </c>
      <c r="AY144" s="226" t="s">
        <v>114</v>
      </c>
    </row>
    <row r="145" spans="2:65" s="1" customFormat="1" ht="22.5" customHeight="1">
      <c r="B145" s="39"/>
      <c r="C145" s="186" t="s">
        <v>231</v>
      </c>
      <c r="D145" s="186" t="s">
        <v>116</v>
      </c>
      <c r="E145" s="187" t="s">
        <v>232</v>
      </c>
      <c r="F145" s="188" t="s">
        <v>233</v>
      </c>
      <c r="G145" s="189" t="s">
        <v>203</v>
      </c>
      <c r="H145" s="190">
        <v>160</v>
      </c>
      <c r="I145" s="191"/>
      <c r="J145" s="192">
        <f>ROUND(I145*H145,2)</f>
        <v>0</v>
      </c>
      <c r="K145" s="188" t="s">
        <v>120</v>
      </c>
      <c r="L145" s="59"/>
      <c r="M145" s="193" t="s">
        <v>21</v>
      </c>
      <c r="N145" s="194" t="s">
        <v>44</v>
      </c>
      <c r="O145" s="40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22" t="s">
        <v>121</v>
      </c>
      <c r="AT145" s="22" t="s">
        <v>116</v>
      </c>
      <c r="AU145" s="22" t="s">
        <v>85</v>
      </c>
      <c r="AY145" s="22" t="s">
        <v>114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2" t="s">
        <v>78</v>
      </c>
      <c r="BK145" s="197">
        <f>ROUND(I145*H145,2)</f>
        <v>0</v>
      </c>
      <c r="BL145" s="22" t="s">
        <v>121</v>
      </c>
      <c r="BM145" s="22" t="s">
        <v>234</v>
      </c>
    </row>
    <row r="146" spans="2:65" s="1" customFormat="1" ht="67.5">
      <c r="B146" s="39"/>
      <c r="C146" s="61"/>
      <c r="D146" s="198" t="s">
        <v>123</v>
      </c>
      <c r="E146" s="61"/>
      <c r="F146" s="199" t="s">
        <v>235</v>
      </c>
      <c r="G146" s="61"/>
      <c r="H146" s="61"/>
      <c r="I146" s="156"/>
      <c r="J146" s="61"/>
      <c r="K146" s="61"/>
      <c r="L146" s="59"/>
      <c r="M146" s="200"/>
      <c r="N146" s="40"/>
      <c r="O146" s="40"/>
      <c r="P146" s="40"/>
      <c r="Q146" s="40"/>
      <c r="R146" s="40"/>
      <c r="S146" s="40"/>
      <c r="T146" s="76"/>
      <c r="AT146" s="22" t="s">
        <v>123</v>
      </c>
      <c r="AU146" s="22" t="s">
        <v>85</v>
      </c>
    </row>
    <row r="147" spans="2:65" s="11" customFormat="1" ht="13.5">
      <c r="B147" s="201"/>
      <c r="C147" s="202"/>
      <c r="D147" s="203" t="s">
        <v>125</v>
      </c>
      <c r="E147" s="204" t="s">
        <v>21</v>
      </c>
      <c r="F147" s="205" t="s">
        <v>236</v>
      </c>
      <c r="G147" s="202"/>
      <c r="H147" s="206">
        <v>160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125</v>
      </c>
      <c r="AU147" s="212" t="s">
        <v>85</v>
      </c>
      <c r="AV147" s="11" t="s">
        <v>85</v>
      </c>
      <c r="AW147" s="11" t="s">
        <v>37</v>
      </c>
      <c r="AX147" s="11" t="s">
        <v>78</v>
      </c>
      <c r="AY147" s="212" t="s">
        <v>114</v>
      </c>
    </row>
    <row r="148" spans="2:65" s="1" customFormat="1" ht="22.5" customHeight="1">
      <c r="B148" s="39"/>
      <c r="C148" s="186" t="s">
        <v>237</v>
      </c>
      <c r="D148" s="186" t="s">
        <v>116</v>
      </c>
      <c r="E148" s="187" t="s">
        <v>238</v>
      </c>
      <c r="F148" s="188" t="s">
        <v>239</v>
      </c>
      <c r="G148" s="189" t="s">
        <v>203</v>
      </c>
      <c r="H148" s="190">
        <v>160</v>
      </c>
      <c r="I148" s="191"/>
      <c r="J148" s="192">
        <f>ROUND(I148*H148,2)</f>
        <v>0</v>
      </c>
      <c r="K148" s="188" t="s">
        <v>120</v>
      </c>
      <c r="L148" s="59"/>
      <c r="M148" s="193" t="s">
        <v>21</v>
      </c>
      <c r="N148" s="194" t="s">
        <v>44</v>
      </c>
      <c r="O148" s="40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AR148" s="22" t="s">
        <v>121</v>
      </c>
      <c r="AT148" s="22" t="s">
        <v>116</v>
      </c>
      <c r="AU148" s="22" t="s">
        <v>85</v>
      </c>
      <c r="AY148" s="22" t="s">
        <v>114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22" t="s">
        <v>78</v>
      </c>
      <c r="BK148" s="197">
        <f>ROUND(I148*H148,2)</f>
        <v>0</v>
      </c>
      <c r="BL148" s="22" t="s">
        <v>121</v>
      </c>
      <c r="BM148" s="22" t="s">
        <v>240</v>
      </c>
    </row>
    <row r="149" spans="2:65" s="1" customFormat="1" ht="108">
      <c r="B149" s="39"/>
      <c r="C149" s="61"/>
      <c r="D149" s="198" t="s">
        <v>123</v>
      </c>
      <c r="E149" s="61"/>
      <c r="F149" s="199" t="s">
        <v>241</v>
      </c>
      <c r="G149" s="61"/>
      <c r="H149" s="61"/>
      <c r="I149" s="156"/>
      <c r="J149" s="61"/>
      <c r="K149" s="61"/>
      <c r="L149" s="59"/>
      <c r="M149" s="200"/>
      <c r="N149" s="40"/>
      <c r="O149" s="40"/>
      <c r="P149" s="40"/>
      <c r="Q149" s="40"/>
      <c r="R149" s="40"/>
      <c r="S149" s="40"/>
      <c r="T149" s="76"/>
      <c r="AT149" s="22" t="s">
        <v>123</v>
      </c>
      <c r="AU149" s="22" t="s">
        <v>85</v>
      </c>
    </row>
    <row r="150" spans="2:65" s="11" customFormat="1" ht="13.5">
      <c r="B150" s="201"/>
      <c r="C150" s="202"/>
      <c r="D150" s="203" t="s">
        <v>125</v>
      </c>
      <c r="E150" s="204" t="s">
        <v>21</v>
      </c>
      <c r="F150" s="205" t="s">
        <v>236</v>
      </c>
      <c r="G150" s="202"/>
      <c r="H150" s="206">
        <v>160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125</v>
      </c>
      <c r="AU150" s="212" t="s">
        <v>85</v>
      </c>
      <c r="AV150" s="11" t="s">
        <v>85</v>
      </c>
      <c r="AW150" s="11" t="s">
        <v>37</v>
      </c>
      <c r="AX150" s="11" t="s">
        <v>78</v>
      </c>
      <c r="AY150" s="212" t="s">
        <v>114</v>
      </c>
    </row>
    <row r="151" spans="2:65" s="1" customFormat="1" ht="22.5" customHeight="1">
      <c r="B151" s="39"/>
      <c r="C151" s="186" t="s">
        <v>242</v>
      </c>
      <c r="D151" s="186" t="s">
        <v>116</v>
      </c>
      <c r="E151" s="187" t="s">
        <v>243</v>
      </c>
      <c r="F151" s="188" t="s">
        <v>244</v>
      </c>
      <c r="G151" s="189" t="s">
        <v>203</v>
      </c>
      <c r="H151" s="190">
        <v>160</v>
      </c>
      <c r="I151" s="191"/>
      <c r="J151" s="192">
        <f>ROUND(I151*H151,2)</f>
        <v>0</v>
      </c>
      <c r="K151" s="188" t="s">
        <v>120</v>
      </c>
      <c r="L151" s="59"/>
      <c r="M151" s="193" t="s">
        <v>21</v>
      </c>
      <c r="N151" s="194" t="s">
        <v>44</v>
      </c>
      <c r="O151" s="40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AR151" s="22" t="s">
        <v>121</v>
      </c>
      <c r="AT151" s="22" t="s">
        <v>116</v>
      </c>
      <c r="AU151" s="22" t="s">
        <v>85</v>
      </c>
      <c r="AY151" s="22" t="s">
        <v>114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22" t="s">
        <v>78</v>
      </c>
      <c r="BK151" s="197">
        <f>ROUND(I151*H151,2)</f>
        <v>0</v>
      </c>
      <c r="BL151" s="22" t="s">
        <v>121</v>
      </c>
      <c r="BM151" s="22" t="s">
        <v>245</v>
      </c>
    </row>
    <row r="152" spans="2:65" s="1" customFormat="1" ht="148.5">
      <c r="B152" s="39"/>
      <c r="C152" s="61"/>
      <c r="D152" s="198" t="s">
        <v>123</v>
      </c>
      <c r="E152" s="61"/>
      <c r="F152" s="199" t="s">
        <v>218</v>
      </c>
      <c r="G152" s="61"/>
      <c r="H152" s="61"/>
      <c r="I152" s="156"/>
      <c r="J152" s="61"/>
      <c r="K152" s="61"/>
      <c r="L152" s="59"/>
      <c r="M152" s="200"/>
      <c r="N152" s="40"/>
      <c r="O152" s="40"/>
      <c r="P152" s="40"/>
      <c r="Q152" s="40"/>
      <c r="R152" s="40"/>
      <c r="S152" s="40"/>
      <c r="T152" s="76"/>
      <c r="AT152" s="22" t="s">
        <v>123</v>
      </c>
      <c r="AU152" s="22" t="s">
        <v>85</v>
      </c>
    </row>
    <row r="153" spans="2:65" s="11" customFormat="1" ht="13.5">
      <c r="B153" s="201"/>
      <c r="C153" s="202"/>
      <c r="D153" s="203" t="s">
        <v>125</v>
      </c>
      <c r="E153" s="204" t="s">
        <v>21</v>
      </c>
      <c r="F153" s="205" t="s">
        <v>236</v>
      </c>
      <c r="G153" s="202"/>
      <c r="H153" s="206">
        <v>160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125</v>
      </c>
      <c r="AU153" s="212" t="s">
        <v>85</v>
      </c>
      <c r="AV153" s="11" t="s">
        <v>85</v>
      </c>
      <c r="AW153" s="11" t="s">
        <v>37</v>
      </c>
      <c r="AX153" s="11" t="s">
        <v>78</v>
      </c>
      <c r="AY153" s="212" t="s">
        <v>114</v>
      </c>
    </row>
    <row r="154" spans="2:65" s="1" customFormat="1" ht="22.5" customHeight="1">
      <c r="B154" s="39"/>
      <c r="C154" s="186" t="s">
        <v>9</v>
      </c>
      <c r="D154" s="186" t="s">
        <v>116</v>
      </c>
      <c r="E154" s="187" t="s">
        <v>246</v>
      </c>
      <c r="F154" s="188" t="s">
        <v>247</v>
      </c>
      <c r="G154" s="189" t="s">
        <v>203</v>
      </c>
      <c r="H154" s="190">
        <v>800</v>
      </c>
      <c r="I154" s="191"/>
      <c r="J154" s="192">
        <f>ROUND(I154*H154,2)</f>
        <v>0</v>
      </c>
      <c r="K154" s="188" t="s">
        <v>120</v>
      </c>
      <c r="L154" s="59"/>
      <c r="M154" s="193" t="s">
        <v>21</v>
      </c>
      <c r="N154" s="194" t="s">
        <v>44</v>
      </c>
      <c r="O154" s="40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22" t="s">
        <v>121</v>
      </c>
      <c r="AT154" s="22" t="s">
        <v>116</v>
      </c>
      <c r="AU154" s="22" t="s">
        <v>85</v>
      </c>
      <c r="AY154" s="22" t="s">
        <v>114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22" t="s">
        <v>78</v>
      </c>
      <c r="BK154" s="197">
        <f>ROUND(I154*H154,2)</f>
        <v>0</v>
      </c>
      <c r="BL154" s="22" t="s">
        <v>121</v>
      </c>
      <c r="BM154" s="22" t="s">
        <v>248</v>
      </c>
    </row>
    <row r="155" spans="2:65" s="1" customFormat="1" ht="67.5">
      <c r="B155" s="39"/>
      <c r="C155" s="61"/>
      <c r="D155" s="198" t="s">
        <v>123</v>
      </c>
      <c r="E155" s="61"/>
      <c r="F155" s="199" t="s">
        <v>249</v>
      </c>
      <c r="G155" s="61"/>
      <c r="H155" s="61"/>
      <c r="I155" s="156"/>
      <c r="J155" s="61"/>
      <c r="K155" s="61"/>
      <c r="L155" s="59"/>
      <c r="M155" s="200"/>
      <c r="N155" s="40"/>
      <c r="O155" s="40"/>
      <c r="P155" s="40"/>
      <c r="Q155" s="40"/>
      <c r="R155" s="40"/>
      <c r="S155" s="40"/>
      <c r="T155" s="76"/>
      <c r="AT155" s="22" t="s">
        <v>123</v>
      </c>
      <c r="AU155" s="22" t="s">
        <v>85</v>
      </c>
    </row>
    <row r="156" spans="2:65" s="11" customFormat="1" ht="13.5">
      <c r="B156" s="201"/>
      <c r="C156" s="202"/>
      <c r="D156" s="203" t="s">
        <v>125</v>
      </c>
      <c r="E156" s="204" t="s">
        <v>21</v>
      </c>
      <c r="F156" s="205" t="s">
        <v>250</v>
      </c>
      <c r="G156" s="202"/>
      <c r="H156" s="206">
        <v>800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125</v>
      </c>
      <c r="AU156" s="212" t="s">
        <v>85</v>
      </c>
      <c r="AV156" s="11" t="s">
        <v>85</v>
      </c>
      <c r="AW156" s="11" t="s">
        <v>37</v>
      </c>
      <c r="AX156" s="11" t="s">
        <v>78</v>
      </c>
      <c r="AY156" s="212" t="s">
        <v>114</v>
      </c>
    </row>
    <row r="157" spans="2:65" s="1" customFormat="1" ht="22.5" customHeight="1">
      <c r="B157" s="39"/>
      <c r="C157" s="186" t="s">
        <v>251</v>
      </c>
      <c r="D157" s="186" t="s">
        <v>116</v>
      </c>
      <c r="E157" s="187" t="s">
        <v>252</v>
      </c>
      <c r="F157" s="188" t="s">
        <v>253</v>
      </c>
      <c r="G157" s="189" t="s">
        <v>136</v>
      </c>
      <c r="H157" s="190">
        <v>250</v>
      </c>
      <c r="I157" s="191"/>
      <c r="J157" s="192">
        <f>ROUND(I157*H157,2)</f>
        <v>0</v>
      </c>
      <c r="K157" s="188" t="s">
        <v>120</v>
      </c>
      <c r="L157" s="59"/>
      <c r="M157" s="193" t="s">
        <v>21</v>
      </c>
      <c r="N157" s="194" t="s">
        <v>44</v>
      </c>
      <c r="O157" s="40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22" t="s">
        <v>121</v>
      </c>
      <c r="AT157" s="22" t="s">
        <v>116</v>
      </c>
      <c r="AU157" s="22" t="s">
        <v>85</v>
      </c>
      <c r="AY157" s="22" t="s">
        <v>114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22" t="s">
        <v>78</v>
      </c>
      <c r="BK157" s="197">
        <f>ROUND(I157*H157,2)</f>
        <v>0</v>
      </c>
      <c r="BL157" s="22" t="s">
        <v>121</v>
      </c>
      <c r="BM157" s="22" t="s">
        <v>254</v>
      </c>
    </row>
    <row r="158" spans="2:65" s="1" customFormat="1" ht="67.5">
      <c r="B158" s="39"/>
      <c r="C158" s="61"/>
      <c r="D158" s="198" t="s">
        <v>123</v>
      </c>
      <c r="E158" s="61"/>
      <c r="F158" s="199" t="s">
        <v>255</v>
      </c>
      <c r="G158" s="61"/>
      <c r="H158" s="61"/>
      <c r="I158" s="156"/>
      <c r="J158" s="61"/>
      <c r="K158" s="61"/>
      <c r="L158" s="59"/>
      <c r="M158" s="200"/>
      <c r="N158" s="40"/>
      <c r="O158" s="40"/>
      <c r="P158" s="40"/>
      <c r="Q158" s="40"/>
      <c r="R158" s="40"/>
      <c r="S158" s="40"/>
      <c r="T158" s="76"/>
      <c r="AT158" s="22" t="s">
        <v>123</v>
      </c>
      <c r="AU158" s="22" t="s">
        <v>85</v>
      </c>
    </row>
    <row r="159" spans="2:65" s="11" customFormat="1" ht="13.5">
      <c r="B159" s="201"/>
      <c r="C159" s="202"/>
      <c r="D159" s="198" t="s">
        <v>125</v>
      </c>
      <c r="E159" s="213" t="s">
        <v>21</v>
      </c>
      <c r="F159" s="214" t="s">
        <v>256</v>
      </c>
      <c r="G159" s="202"/>
      <c r="H159" s="215">
        <v>250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125</v>
      </c>
      <c r="AU159" s="212" t="s">
        <v>85</v>
      </c>
      <c r="AV159" s="11" t="s">
        <v>85</v>
      </c>
      <c r="AW159" s="11" t="s">
        <v>37</v>
      </c>
      <c r="AX159" s="11" t="s">
        <v>78</v>
      </c>
      <c r="AY159" s="212" t="s">
        <v>114</v>
      </c>
    </row>
    <row r="160" spans="2:65" s="10" customFormat="1" ht="29.85" customHeight="1">
      <c r="B160" s="169"/>
      <c r="C160" s="170"/>
      <c r="D160" s="183" t="s">
        <v>72</v>
      </c>
      <c r="E160" s="184" t="s">
        <v>168</v>
      </c>
      <c r="F160" s="184" t="s">
        <v>257</v>
      </c>
      <c r="G160" s="170"/>
      <c r="H160" s="170"/>
      <c r="I160" s="173"/>
      <c r="J160" s="185">
        <f>BK160</f>
        <v>0</v>
      </c>
      <c r="K160" s="170"/>
      <c r="L160" s="175"/>
      <c r="M160" s="176"/>
      <c r="N160" s="177"/>
      <c r="O160" s="177"/>
      <c r="P160" s="178">
        <f>SUM(P161:P176)</f>
        <v>0</v>
      </c>
      <c r="Q160" s="177"/>
      <c r="R160" s="178">
        <f>SUM(R161:R176)</f>
        <v>0</v>
      </c>
      <c r="S160" s="177"/>
      <c r="T160" s="179">
        <f>SUM(T161:T176)</f>
        <v>0</v>
      </c>
      <c r="AR160" s="180" t="s">
        <v>78</v>
      </c>
      <c r="AT160" s="181" t="s">
        <v>72</v>
      </c>
      <c r="AU160" s="181" t="s">
        <v>78</v>
      </c>
      <c r="AY160" s="180" t="s">
        <v>114</v>
      </c>
      <c r="BK160" s="182">
        <f>SUM(BK161:BK176)</f>
        <v>0</v>
      </c>
    </row>
    <row r="161" spans="2:65" s="1" customFormat="1" ht="22.5" customHeight="1">
      <c r="B161" s="39"/>
      <c r="C161" s="186" t="s">
        <v>258</v>
      </c>
      <c r="D161" s="186" t="s">
        <v>116</v>
      </c>
      <c r="E161" s="187" t="s">
        <v>259</v>
      </c>
      <c r="F161" s="188" t="s">
        <v>260</v>
      </c>
      <c r="G161" s="189" t="s">
        <v>136</v>
      </c>
      <c r="H161" s="190">
        <v>34.5</v>
      </c>
      <c r="I161" s="191"/>
      <c r="J161" s="192">
        <f>ROUND(I161*H161,2)</f>
        <v>0</v>
      </c>
      <c r="K161" s="188" t="s">
        <v>120</v>
      </c>
      <c r="L161" s="59"/>
      <c r="M161" s="193" t="s">
        <v>21</v>
      </c>
      <c r="N161" s="194" t="s">
        <v>44</v>
      </c>
      <c r="O161" s="40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22" t="s">
        <v>121</v>
      </c>
      <c r="AT161" s="22" t="s">
        <v>116</v>
      </c>
      <c r="AU161" s="22" t="s">
        <v>85</v>
      </c>
      <c r="AY161" s="22" t="s">
        <v>114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2" t="s">
        <v>78</v>
      </c>
      <c r="BK161" s="197">
        <f>ROUND(I161*H161,2)</f>
        <v>0</v>
      </c>
      <c r="BL161" s="22" t="s">
        <v>121</v>
      </c>
      <c r="BM161" s="22" t="s">
        <v>261</v>
      </c>
    </row>
    <row r="162" spans="2:65" s="1" customFormat="1" ht="256.5">
      <c r="B162" s="39"/>
      <c r="C162" s="61"/>
      <c r="D162" s="198" t="s">
        <v>123</v>
      </c>
      <c r="E162" s="61"/>
      <c r="F162" s="199" t="s">
        <v>262</v>
      </c>
      <c r="G162" s="61"/>
      <c r="H162" s="61"/>
      <c r="I162" s="156"/>
      <c r="J162" s="61"/>
      <c r="K162" s="61"/>
      <c r="L162" s="59"/>
      <c r="M162" s="200"/>
      <c r="N162" s="40"/>
      <c r="O162" s="40"/>
      <c r="P162" s="40"/>
      <c r="Q162" s="40"/>
      <c r="R162" s="40"/>
      <c r="S162" s="40"/>
      <c r="T162" s="76"/>
      <c r="AT162" s="22" t="s">
        <v>123</v>
      </c>
      <c r="AU162" s="22" t="s">
        <v>85</v>
      </c>
    </row>
    <row r="163" spans="2:65" s="11" customFormat="1" ht="13.5">
      <c r="B163" s="201"/>
      <c r="C163" s="202"/>
      <c r="D163" s="198" t="s">
        <v>125</v>
      </c>
      <c r="E163" s="213" t="s">
        <v>21</v>
      </c>
      <c r="F163" s="214" t="s">
        <v>263</v>
      </c>
      <c r="G163" s="202"/>
      <c r="H163" s="215">
        <v>9.5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125</v>
      </c>
      <c r="AU163" s="212" t="s">
        <v>85</v>
      </c>
      <c r="AV163" s="11" t="s">
        <v>85</v>
      </c>
      <c r="AW163" s="11" t="s">
        <v>37</v>
      </c>
      <c r="AX163" s="11" t="s">
        <v>73</v>
      </c>
      <c r="AY163" s="212" t="s">
        <v>114</v>
      </c>
    </row>
    <row r="164" spans="2:65" s="11" customFormat="1" ht="13.5">
      <c r="B164" s="201"/>
      <c r="C164" s="202"/>
      <c r="D164" s="198" t="s">
        <v>125</v>
      </c>
      <c r="E164" s="213" t="s">
        <v>21</v>
      </c>
      <c r="F164" s="214" t="s">
        <v>264</v>
      </c>
      <c r="G164" s="202"/>
      <c r="H164" s="215">
        <v>25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125</v>
      </c>
      <c r="AU164" s="212" t="s">
        <v>85</v>
      </c>
      <c r="AV164" s="11" t="s">
        <v>85</v>
      </c>
      <c r="AW164" s="11" t="s">
        <v>37</v>
      </c>
      <c r="AX164" s="11" t="s">
        <v>73</v>
      </c>
      <c r="AY164" s="212" t="s">
        <v>114</v>
      </c>
    </row>
    <row r="165" spans="2:65" s="12" customFormat="1" ht="13.5">
      <c r="B165" s="216"/>
      <c r="C165" s="217"/>
      <c r="D165" s="203" t="s">
        <v>125</v>
      </c>
      <c r="E165" s="218" t="s">
        <v>21</v>
      </c>
      <c r="F165" s="219" t="s">
        <v>142</v>
      </c>
      <c r="G165" s="217"/>
      <c r="H165" s="220">
        <v>34.5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125</v>
      </c>
      <c r="AU165" s="226" t="s">
        <v>85</v>
      </c>
      <c r="AV165" s="12" t="s">
        <v>121</v>
      </c>
      <c r="AW165" s="12" t="s">
        <v>37</v>
      </c>
      <c r="AX165" s="12" t="s">
        <v>78</v>
      </c>
      <c r="AY165" s="226" t="s">
        <v>114</v>
      </c>
    </row>
    <row r="166" spans="2:65" s="1" customFormat="1" ht="22.5" customHeight="1">
      <c r="B166" s="39"/>
      <c r="C166" s="186" t="s">
        <v>265</v>
      </c>
      <c r="D166" s="186" t="s">
        <v>116</v>
      </c>
      <c r="E166" s="187" t="s">
        <v>266</v>
      </c>
      <c r="F166" s="188" t="s">
        <v>267</v>
      </c>
      <c r="G166" s="189" t="s">
        <v>177</v>
      </c>
      <c r="H166" s="190">
        <v>5</v>
      </c>
      <c r="I166" s="191"/>
      <c r="J166" s="192">
        <f>ROUND(I166*H166,2)</f>
        <v>0</v>
      </c>
      <c r="K166" s="188" t="s">
        <v>120</v>
      </c>
      <c r="L166" s="59"/>
      <c r="M166" s="193" t="s">
        <v>21</v>
      </c>
      <c r="N166" s="194" t="s">
        <v>44</v>
      </c>
      <c r="O166" s="40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AR166" s="22" t="s">
        <v>121</v>
      </c>
      <c r="AT166" s="22" t="s">
        <v>116</v>
      </c>
      <c r="AU166" s="22" t="s">
        <v>85</v>
      </c>
      <c r="AY166" s="22" t="s">
        <v>114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22" t="s">
        <v>78</v>
      </c>
      <c r="BK166" s="197">
        <f>ROUND(I166*H166,2)</f>
        <v>0</v>
      </c>
      <c r="BL166" s="22" t="s">
        <v>121</v>
      </c>
      <c r="BM166" s="22" t="s">
        <v>268</v>
      </c>
    </row>
    <row r="167" spans="2:65" s="1" customFormat="1" ht="94.5">
      <c r="B167" s="39"/>
      <c r="C167" s="61"/>
      <c r="D167" s="203" t="s">
        <v>123</v>
      </c>
      <c r="E167" s="61"/>
      <c r="F167" s="230" t="s">
        <v>269</v>
      </c>
      <c r="G167" s="61"/>
      <c r="H167" s="61"/>
      <c r="I167" s="156"/>
      <c r="J167" s="61"/>
      <c r="K167" s="61"/>
      <c r="L167" s="59"/>
      <c r="M167" s="200"/>
      <c r="N167" s="40"/>
      <c r="O167" s="40"/>
      <c r="P167" s="40"/>
      <c r="Q167" s="40"/>
      <c r="R167" s="40"/>
      <c r="S167" s="40"/>
      <c r="T167" s="76"/>
      <c r="AT167" s="22" t="s">
        <v>123</v>
      </c>
      <c r="AU167" s="22" t="s">
        <v>85</v>
      </c>
    </row>
    <row r="168" spans="2:65" s="1" customFormat="1" ht="22.5" customHeight="1">
      <c r="B168" s="39"/>
      <c r="C168" s="186" t="s">
        <v>270</v>
      </c>
      <c r="D168" s="186" t="s">
        <v>116</v>
      </c>
      <c r="E168" s="187" t="s">
        <v>271</v>
      </c>
      <c r="F168" s="188" t="s">
        <v>272</v>
      </c>
      <c r="G168" s="189" t="s">
        <v>177</v>
      </c>
      <c r="H168" s="190">
        <v>1</v>
      </c>
      <c r="I168" s="191"/>
      <c r="J168" s="192">
        <f>ROUND(I168*H168,2)</f>
        <v>0</v>
      </c>
      <c r="K168" s="188" t="s">
        <v>120</v>
      </c>
      <c r="L168" s="59"/>
      <c r="M168" s="193" t="s">
        <v>21</v>
      </c>
      <c r="N168" s="194" t="s">
        <v>44</v>
      </c>
      <c r="O168" s="40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AR168" s="22" t="s">
        <v>121</v>
      </c>
      <c r="AT168" s="22" t="s">
        <v>116</v>
      </c>
      <c r="AU168" s="22" t="s">
        <v>85</v>
      </c>
      <c r="AY168" s="22" t="s">
        <v>114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22" t="s">
        <v>78</v>
      </c>
      <c r="BK168" s="197">
        <f>ROUND(I168*H168,2)</f>
        <v>0</v>
      </c>
      <c r="BL168" s="22" t="s">
        <v>121</v>
      </c>
      <c r="BM168" s="22" t="s">
        <v>273</v>
      </c>
    </row>
    <row r="169" spans="2:65" s="1" customFormat="1" ht="94.5">
      <c r="B169" s="39"/>
      <c r="C169" s="61"/>
      <c r="D169" s="203" t="s">
        <v>123</v>
      </c>
      <c r="E169" s="61"/>
      <c r="F169" s="230" t="s">
        <v>269</v>
      </c>
      <c r="G169" s="61"/>
      <c r="H169" s="61"/>
      <c r="I169" s="156"/>
      <c r="J169" s="61"/>
      <c r="K169" s="61"/>
      <c r="L169" s="59"/>
      <c r="M169" s="200"/>
      <c r="N169" s="40"/>
      <c r="O169" s="40"/>
      <c r="P169" s="40"/>
      <c r="Q169" s="40"/>
      <c r="R169" s="40"/>
      <c r="S169" s="40"/>
      <c r="T169" s="76"/>
      <c r="AT169" s="22" t="s">
        <v>123</v>
      </c>
      <c r="AU169" s="22" t="s">
        <v>85</v>
      </c>
    </row>
    <row r="170" spans="2:65" s="1" customFormat="1" ht="22.5" customHeight="1">
      <c r="B170" s="39"/>
      <c r="C170" s="186" t="s">
        <v>274</v>
      </c>
      <c r="D170" s="186" t="s">
        <v>116</v>
      </c>
      <c r="E170" s="187" t="s">
        <v>275</v>
      </c>
      <c r="F170" s="188" t="s">
        <v>276</v>
      </c>
      <c r="G170" s="189" t="s">
        <v>177</v>
      </c>
      <c r="H170" s="190">
        <v>14</v>
      </c>
      <c r="I170" s="191"/>
      <c r="J170" s="192">
        <f>ROUND(I170*H170,2)</f>
        <v>0</v>
      </c>
      <c r="K170" s="188" t="s">
        <v>120</v>
      </c>
      <c r="L170" s="59"/>
      <c r="M170" s="193" t="s">
        <v>21</v>
      </c>
      <c r="N170" s="194" t="s">
        <v>44</v>
      </c>
      <c r="O170" s="40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AR170" s="22" t="s">
        <v>121</v>
      </c>
      <c r="AT170" s="22" t="s">
        <v>116</v>
      </c>
      <c r="AU170" s="22" t="s">
        <v>85</v>
      </c>
      <c r="AY170" s="22" t="s">
        <v>114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22" t="s">
        <v>78</v>
      </c>
      <c r="BK170" s="197">
        <f>ROUND(I170*H170,2)</f>
        <v>0</v>
      </c>
      <c r="BL170" s="22" t="s">
        <v>121</v>
      </c>
      <c r="BM170" s="22" t="s">
        <v>277</v>
      </c>
    </row>
    <row r="171" spans="2:65" s="1" customFormat="1" ht="27">
      <c r="B171" s="39"/>
      <c r="C171" s="61"/>
      <c r="D171" s="198" t="s">
        <v>123</v>
      </c>
      <c r="E171" s="61"/>
      <c r="F171" s="199" t="s">
        <v>278</v>
      </c>
      <c r="G171" s="61"/>
      <c r="H171" s="61"/>
      <c r="I171" s="156"/>
      <c r="J171" s="61"/>
      <c r="K171" s="61"/>
      <c r="L171" s="59"/>
      <c r="M171" s="200"/>
      <c r="N171" s="40"/>
      <c r="O171" s="40"/>
      <c r="P171" s="40"/>
      <c r="Q171" s="40"/>
      <c r="R171" s="40"/>
      <c r="S171" s="40"/>
      <c r="T171" s="76"/>
      <c r="AT171" s="22" t="s">
        <v>123</v>
      </c>
      <c r="AU171" s="22" t="s">
        <v>85</v>
      </c>
    </row>
    <row r="172" spans="2:65" s="11" customFormat="1" ht="13.5">
      <c r="B172" s="201"/>
      <c r="C172" s="202"/>
      <c r="D172" s="198" t="s">
        <v>125</v>
      </c>
      <c r="E172" s="213" t="s">
        <v>21</v>
      </c>
      <c r="F172" s="214" t="s">
        <v>279</v>
      </c>
      <c r="G172" s="202"/>
      <c r="H172" s="215">
        <v>13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125</v>
      </c>
      <c r="AU172" s="212" t="s">
        <v>85</v>
      </c>
      <c r="AV172" s="11" t="s">
        <v>85</v>
      </c>
      <c r="AW172" s="11" t="s">
        <v>37</v>
      </c>
      <c r="AX172" s="11" t="s">
        <v>73</v>
      </c>
      <c r="AY172" s="212" t="s">
        <v>114</v>
      </c>
    </row>
    <row r="173" spans="2:65" s="11" customFormat="1" ht="13.5">
      <c r="B173" s="201"/>
      <c r="C173" s="202"/>
      <c r="D173" s="198" t="s">
        <v>125</v>
      </c>
      <c r="E173" s="213" t="s">
        <v>21</v>
      </c>
      <c r="F173" s="214" t="s">
        <v>280</v>
      </c>
      <c r="G173" s="202"/>
      <c r="H173" s="215">
        <v>1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125</v>
      </c>
      <c r="AU173" s="212" t="s">
        <v>85</v>
      </c>
      <c r="AV173" s="11" t="s">
        <v>85</v>
      </c>
      <c r="AW173" s="11" t="s">
        <v>37</v>
      </c>
      <c r="AX173" s="11" t="s">
        <v>73</v>
      </c>
      <c r="AY173" s="212" t="s">
        <v>114</v>
      </c>
    </row>
    <row r="174" spans="2:65" s="12" customFormat="1" ht="13.5">
      <c r="B174" s="216"/>
      <c r="C174" s="217"/>
      <c r="D174" s="203" t="s">
        <v>125</v>
      </c>
      <c r="E174" s="218" t="s">
        <v>21</v>
      </c>
      <c r="F174" s="219" t="s">
        <v>142</v>
      </c>
      <c r="G174" s="217"/>
      <c r="H174" s="220">
        <v>14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125</v>
      </c>
      <c r="AU174" s="226" t="s">
        <v>85</v>
      </c>
      <c r="AV174" s="12" t="s">
        <v>121</v>
      </c>
      <c r="AW174" s="12" t="s">
        <v>37</v>
      </c>
      <c r="AX174" s="12" t="s">
        <v>78</v>
      </c>
      <c r="AY174" s="226" t="s">
        <v>114</v>
      </c>
    </row>
    <row r="175" spans="2:65" s="1" customFormat="1" ht="22.5" customHeight="1">
      <c r="B175" s="39"/>
      <c r="C175" s="186" t="s">
        <v>281</v>
      </c>
      <c r="D175" s="186" t="s">
        <v>116</v>
      </c>
      <c r="E175" s="187" t="s">
        <v>282</v>
      </c>
      <c r="F175" s="188" t="s">
        <v>283</v>
      </c>
      <c r="G175" s="189" t="s">
        <v>177</v>
      </c>
      <c r="H175" s="190">
        <v>13</v>
      </c>
      <c r="I175" s="191"/>
      <c r="J175" s="192">
        <f>ROUND(I175*H175,2)</f>
        <v>0</v>
      </c>
      <c r="K175" s="188" t="s">
        <v>120</v>
      </c>
      <c r="L175" s="59"/>
      <c r="M175" s="193" t="s">
        <v>21</v>
      </c>
      <c r="N175" s="194" t="s">
        <v>44</v>
      </c>
      <c r="O175" s="40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AR175" s="22" t="s">
        <v>121</v>
      </c>
      <c r="AT175" s="22" t="s">
        <v>116</v>
      </c>
      <c r="AU175" s="22" t="s">
        <v>85</v>
      </c>
      <c r="AY175" s="22" t="s">
        <v>114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22" t="s">
        <v>78</v>
      </c>
      <c r="BK175" s="197">
        <f>ROUND(I175*H175,2)</f>
        <v>0</v>
      </c>
      <c r="BL175" s="22" t="s">
        <v>121</v>
      </c>
      <c r="BM175" s="22" t="s">
        <v>284</v>
      </c>
    </row>
    <row r="176" spans="2:65" s="1" customFormat="1" ht="40.5">
      <c r="B176" s="39"/>
      <c r="C176" s="61"/>
      <c r="D176" s="198" t="s">
        <v>123</v>
      </c>
      <c r="E176" s="61"/>
      <c r="F176" s="199" t="s">
        <v>285</v>
      </c>
      <c r="G176" s="61"/>
      <c r="H176" s="61"/>
      <c r="I176" s="156"/>
      <c r="J176" s="61"/>
      <c r="K176" s="61"/>
      <c r="L176" s="59"/>
      <c r="M176" s="200"/>
      <c r="N176" s="40"/>
      <c r="O176" s="40"/>
      <c r="P176" s="40"/>
      <c r="Q176" s="40"/>
      <c r="R176" s="40"/>
      <c r="S176" s="40"/>
      <c r="T176" s="76"/>
      <c r="AT176" s="22" t="s">
        <v>123</v>
      </c>
      <c r="AU176" s="22" t="s">
        <v>85</v>
      </c>
    </row>
    <row r="177" spans="2:65" s="10" customFormat="1" ht="29.85" customHeight="1">
      <c r="B177" s="169"/>
      <c r="C177" s="170"/>
      <c r="D177" s="183" t="s">
        <v>72</v>
      </c>
      <c r="E177" s="184" t="s">
        <v>174</v>
      </c>
      <c r="F177" s="184" t="s">
        <v>286</v>
      </c>
      <c r="G177" s="170"/>
      <c r="H177" s="170"/>
      <c r="I177" s="173"/>
      <c r="J177" s="185">
        <f>BK177</f>
        <v>0</v>
      </c>
      <c r="K177" s="170"/>
      <c r="L177" s="175"/>
      <c r="M177" s="176"/>
      <c r="N177" s="177"/>
      <c r="O177" s="177"/>
      <c r="P177" s="178">
        <f>SUM(P178:P222)</f>
        <v>0</v>
      </c>
      <c r="Q177" s="177"/>
      <c r="R177" s="178">
        <f>SUM(R178:R222)</f>
        <v>0</v>
      </c>
      <c r="S177" s="177"/>
      <c r="T177" s="179">
        <f>SUM(T178:T222)</f>
        <v>0</v>
      </c>
      <c r="AR177" s="180" t="s">
        <v>78</v>
      </c>
      <c r="AT177" s="181" t="s">
        <v>72</v>
      </c>
      <c r="AU177" s="181" t="s">
        <v>78</v>
      </c>
      <c r="AY177" s="180" t="s">
        <v>114</v>
      </c>
      <c r="BK177" s="182">
        <f>SUM(BK178:BK222)</f>
        <v>0</v>
      </c>
    </row>
    <row r="178" spans="2:65" s="1" customFormat="1" ht="22.5" customHeight="1">
      <c r="B178" s="39"/>
      <c r="C178" s="186" t="s">
        <v>287</v>
      </c>
      <c r="D178" s="186" t="s">
        <v>116</v>
      </c>
      <c r="E178" s="187" t="s">
        <v>288</v>
      </c>
      <c r="F178" s="188" t="s">
        <v>289</v>
      </c>
      <c r="G178" s="189" t="s">
        <v>177</v>
      </c>
      <c r="H178" s="190">
        <v>10</v>
      </c>
      <c r="I178" s="191"/>
      <c r="J178" s="192">
        <f>ROUND(I178*H178,2)</f>
        <v>0</v>
      </c>
      <c r="K178" s="188" t="s">
        <v>120</v>
      </c>
      <c r="L178" s="59"/>
      <c r="M178" s="193" t="s">
        <v>21</v>
      </c>
      <c r="N178" s="194" t="s">
        <v>44</v>
      </c>
      <c r="O178" s="40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AR178" s="22" t="s">
        <v>121</v>
      </c>
      <c r="AT178" s="22" t="s">
        <v>116</v>
      </c>
      <c r="AU178" s="22" t="s">
        <v>85</v>
      </c>
      <c r="AY178" s="22" t="s">
        <v>114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22" t="s">
        <v>78</v>
      </c>
      <c r="BK178" s="197">
        <f>ROUND(I178*H178,2)</f>
        <v>0</v>
      </c>
      <c r="BL178" s="22" t="s">
        <v>121</v>
      </c>
      <c r="BM178" s="22" t="s">
        <v>290</v>
      </c>
    </row>
    <row r="179" spans="2:65" s="1" customFormat="1" ht="81">
      <c r="B179" s="39"/>
      <c r="C179" s="61"/>
      <c r="D179" s="203" t="s">
        <v>123</v>
      </c>
      <c r="E179" s="61"/>
      <c r="F179" s="230" t="s">
        <v>291</v>
      </c>
      <c r="G179" s="61"/>
      <c r="H179" s="61"/>
      <c r="I179" s="156"/>
      <c r="J179" s="61"/>
      <c r="K179" s="61"/>
      <c r="L179" s="59"/>
      <c r="M179" s="200"/>
      <c r="N179" s="40"/>
      <c r="O179" s="40"/>
      <c r="P179" s="40"/>
      <c r="Q179" s="40"/>
      <c r="R179" s="40"/>
      <c r="S179" s="40"/>
      <c r="T179" s="76"/>
      <c r="AT179" s="22" t="s">
        <v>123</v>
      </c>
      <c r="AU179" s="22" t="s">
        <v>85</v>
      </c>
    </row>
    <row r="180" spans="2:65" s="1" customFormat="1" ht="22.5" customHeight="1">
      <c r="B180" s="39"/>
      <c r="C180" s="186" t="s">
        <v>292</v>
      </c>
      <c r="D180" s="186" t="s">
        <v>116</v>
      </c>
      <c r="E180" s="187" t="s">
        <v>293</v>
      </c>
      <c r="F180" s="188" t="s">
        <v>294</v>
      </c>
      <c r="G180" s="189" t="s">
        <v>203</v>
      </c>
      <c r="H180" s="190">
        <v>299.41699999999997</v>
      </c>
      <c r="I180" s="191"/>
      <c r="J180" s="192">
        <f>ROUND(I180*H180,2)</f>
        <v>0</v>
      </c>
      <c r="K180" s="188" t="s">
        <v>120</v>
      </c>
      <c r="L180" s="59"/>
      <c r="M180" s="193" t="s">
        <v>21</v>
      </c>
      <c r="N180" s="194" t="s">
        <v>44</v>
      </c>
      <c r="O180" s="40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AR180" s="22" t="s">
        <v>121</v>
      </c>
      <c r="AT180" s="22" t="s">
        <v>116</v>
      </c>
      <c r="AU180" s="22" t="s">
        <v>85</v>
      </c>
      <c r="AY180" s="22" t="s">
        <v>114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22" t="s">
        <v>78</v>
      </c>
      <c r="BK180" s="197">
        <f>ROUND(I180*H180,2)</f>
        <v>0</v>
      </c>
      <c r="BL180" s="22" t="s">
        <v>121</v>
      </c>
      <c r="BM180" s="22" t="s">
        <v>295</v>
      </c>
    </row>
    <row r="181" spans="2:65" s="1" customFormat="1" ht="54">
      <c r="B181" s="39"/>
      <c r="C181" s="61"/>
      <c r="D181" s="198" t="s">
        <v>123</v>
      </c>
      <c r="E181" s="61"/>
      <c r="F181" s="199" t="s">
        <v>296</v>
      </c>
      <c r="G181" s="61"/>
      <c r="H181" s="61"/>
      <c r="I181" s="156"/>
      <c r="J181" s="61"/>
      <c r="K181" s="61"/>
      <c r="L181" s="59"/>
      <c r="M181" s="200"/>
      <c r="N181" s="40"/>
      <c r="O181" s="40"/>
      <c r="P181" s="40"/>
      <c r="Q181" s="40"/>
      <c r="R181" s="40"/>
      <c r="S181" s="40"/>
      <c r="T181" s="76"/>
      <c r="AT181" s="22" t="s">
        <v>123</v>
      </c>
      <c r="AU181" s="22" t="s">
        <v>85</v>
      </c>
    </row>
    <row r="182" spans="2:65" s="11" customFormat="1" ht="13.5">
      <c r="B182" s="201"/>
      <c r="C182" s="202"/>
      <c r="D182" s="198" t="s">
        <v>125</v>
      </c>
      <c r="E182" s="213" t="s">
        <v>21</v>
      </c>
      <c r="F182" s="214" t="s">
        <v>297</v>
      </c>
      <c r="G182" s="202"/>
      <c r="H182" s="215">
        <v>249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125</v>
      </c>
      <c r="AU182" s="212" t="s">
        <v>85</v>
      </c>
      <c r="AV182" s="11" t="s">
        <v>85</v>
      </c>
      <c r="AW182" s="11" t="s">
        <v>37</v>
      </c>
      <c r="AX182" s="11" t="s">
        <v>73</v>
      </c>
      <c r="AY182" s="212" t="s">
        <v>114</v>
      </c>
    </row>
    <row r="183" spans="2:65" s="11" customFormat="1" ht="13.5">
      <c r="B183" s="201"/>
      <c r="C183" s="202"/>
      <c r="D183" s="198" t="s">
        <v>125</v>
      </c>
      <c r="E183" s="213" t="s">
        <v>21</v>
      </c>
      <c r="F183" s="214" t="s">
        <v>298</v>
      </c>
      <c r="G183" s="202"/>
      <c r="H183" s="215">
        <v>10.417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125</v>
      </c>
      <c r="AU183" s="212" t="s">
        <v>85</v>
      </c>
      <c r="AV183" s="11" t="s">
        <v>85</v>
      </c>
      <c r="AW183" s="11" t="s">
        <v>37</v>
      </c>
      <c r="AX183" s="11" t="s">
        <v>73</v>
      </c>
      <c r="AY183" s="212" t="s">
        <v>114</v>
      </c>
    </row>
    <row r="184" spans="2:65" s="11" customFormat="1" ht="13.5">
      <c r="B184" s="201"/>
      <c r="C184" s="202"/>
      <c r="D184" s="198" t="s">
        <v>125</v>
      </c>
      <c r="E184" s="213" t="s">
        <v>21</v>
      </c>
      <c r="F184" s="214" t="s">
        <v>299</v>
      </c>
      <c r="G184" s="202"/>
      <c r="H184" s="215">
        <v>5.625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125</v>
      </c>
      <c r="AU184" s="212" t="s">
        <v>85</v>
      </c>
      <c r="AV184" s="11" t="s">
        <v>85</v>
      </c>
      <c r="AW184" s="11" t="s">
        <v>37</v>
      </c>
      <c r="AX184" s="11" t="s">
        <v>73</v>
      </c>
      <c r="AY184" s="212" t="s">
        <v>114</v>
      </c>
    </row>
    <row r="185" spans="2:65" s="11" customFormat="1" ht="13.5">
      <c r="B185" s="201"/>
      <c r="C185" s="202"/>
      <c r="D185" s="198" t="s">
        <v>125</v>
      </c>
      <c r="E185" s="213" t="s">
        <v>21</v>
      </c>
      <c r="F185" s="214" t="s">
        <v>300</v>
      </c>
      <c r="G185" s="202"/>
      <c r="H185" s="215">
        <v>34.375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125</v>
      </c>
      <c r="AU185" s="212" t="s">
        <v>85</v>
      </c>
      <c r="AV185" s="11" t="s">
        <v>85</v>
      </c>
      <c r="AW185" s="11" t="s">
        <v>37</v>
      </c>
      <c r="AX185" s="11" t="s">
        <v>73</v>
      </c>
      <c r="AY185" s="212" t="s">
        <v>114</v>
      </c>
    </row>
    <row r="186" spans="2:65" s="12" customFormat="1" ht="13.5">
      <c r="B186" s="216"/>
      <c r="C186" s="217"/>
      <c r="D186" s="203" t="s">
        <v>125</v>
      </c>
      <c r="E186" s="218" t="s">
        <v>21</v>
      </c>
      <c r="F186" s="219" t="s">
        <v>142</v>
      </c>
      <c r="G186" s="217"/>
      <c r="H186" s="220">
        <v>299.41699999999997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125</v>
      </c>
      <c r="AU186" s="226" t="s">
        <v>85</v>
      </c>
      <c r="AV186" s="12" t="s">
        <v>121</v>
      </c>
      <c r="AW186" s="12" t="s">
        <v>37</v>
      </c>
      <c r="AX186" s="12" t="s">
        <v>78</v>
      </c>
      <c r="AY186" s="226" t="s">
        <v>114</v>
      </c>
    </row>
    <row r="187" spans="2:65" s="1" customFormat="1" ht="22.5" customHeight="1">
      <c r="B187" s="39"/>
      <c r="C187" s="186" t="s">
        <v>301</v>
      </c>
      <c r="D187" s="186" t="s">
        <v>116</v>
      </c>
      <c r="E187" s="187" t="s">
        <v>302</v>
      </c>
      <c r="F187" s="188" t="s">
        <v>303</v>
      </c>
      <c r="G187" s="189" t="s">
        <v>136</v>
      </c>
      <c r="H187" s="190">
        <v>101</v>
      </c>
      <c r="I187" s="191"/>
      <c r="J187" s="192">
        <f>ROUND(I187*H187,2)</f>
        <v>0</v>
      </c>
      <c r="K187" s="188" t="s">
        <v>120</v>
      </c>
      <c r="L187" s="59"/>
      <c r="M187" s="193" t="s">
        <v>21</v>
      </c>
      <c r="N187" s="194" t="s">
        <v>44</v>
      </c>
      <c r="O187" s="40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AR187" s="22" t="s">
        <v>121</v>
      </c>
      <c r="AT187" s="22" t="s">
        <v>116</v>
      </c>
      <c r="AU187" s="22" t="s">
        <v>85</v>
      </c>
      <c r="AY187" s="22" t="s">
        <v>114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22" t="s">
        <v>78</v>
      </c>
      <c r="BK187" s="197">
        <f>ROUND(I187*H187,2)</f>
        <v>0</v>
      </c>
      <c r="BL187" s="22" t="s">
        <v>121</v>
      </c>
      <c r="BM187" s="22" t="s">
        <v>304</v>
      </c>
    </row>
    <row r="188" spans="2:65" s="1" customFormat="1" ht="54">
      <c r="B188" s="39"/>
      <c r="C188" s="61"/>
      <c r="D188" s="198" t="s">
        <v>123</v>
      </c>
      <c r="E188" s="61"/>
      <c r="F188" s="199" t="s">
        <v>305</v>
      </c>
      <c r="G188" s="61"/>
      <c r="H188" s="61"/>
      <c r="I188" s="156"/>
      <c r="J188" s="61"/>
      <c r="K188" s="61"/>
      <c r="L188" s="59"/>
      <c r="M188" s="200"/>
      <c r="N188" s="40"/>
      <c r="O188" s="40"/>
      <c r="P188" s="40"/>
      <c r="Q188" s="40"/>
      <c r="R188" s="40"/>
      <c r="S188" s="40"/>
      <c r="T188" s="76"/>
      <c r="AT188" s="22" t="s">
        <v>123</v>
      </c>
      <c r="AU188" s="22" t="s">
        <v>85</v>
      </c>
    </row>
    <row r="189" spans="2:65" s="11" customFormat="1" ht="13.5">
      <c r="B189" s="201"/>
      <c r="C189" s="202"/>
      <c r="D189" s="198" t="s">
        <v>125</v>
      </c>
      <c r="E189" s="213" t="s">
        <v>21</v>
      </c>
      <c r="F189" s="214" t="s">
        <v>306</v>
      </c>
      <c r="G189" s="202"/>
      <c r="H189" s="215">
        <v>87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125</v>
      </c>
      <c r="AU189" s="212" t="s">
        <v>85</v>
      </c>
      <c r="AV189" s="11" t="s">
        <v>85</v>
      </c>
      <c r="AW189" s="11" t="s">
        <v>37</v>
      </c>
      <c r="AX189" s="11" t="s">
        <v>73</v>
      </c>
      <c r="AY189" s="212" t="s">
        <v>114</v>
      </c>
    </row>
    <row r="190" spans="2:65" s="11" customFormat="1" ht="13.5">
      <c r="B190" s="201"/>
      <c r="C190" s="202"/>
      <c r="D190" s="198" t="s">
        <v>125</v>
      </c>
      <c r="E190" s="213" t="s">
        <v>21</v>
      </c>
      <c r="F190" s="214" t="s">
        <v>307</v>
      </c>
      <c r="G190" s="202"/>
      <c r="H190" s="215">
        <v>3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125</v>
      </c>
      <c r="AU190" s="212" t="s">
        <v>85</v>
      </c>
      <c r="AV190" s="11" t="s">
        <v>85</v>
      </c>
      <c r="AW190" s="11" t="s">
        <v>37</v>
      </c>
      <c r="AX190" s="11" t="s">
        <v>73</v>
      </c>
      <c r="AY190" s="212" t="s">
        <v>114</v>
      </c>
    </row>
    <row r="191" spans="2:65" s="11" customFormat="1" ht="13.5">
      <c r="B191" s="201"/>
      <c r="C191" s="202"/>
      <c r="D191" s="198" t="s">
        <v>125</v>
      </c>
      <c r="E191" s="213" t="s">
        <v>21</v>
      </c>
      <c r="F191" s="214" t="s">
        <v>308</v>
      </c>
      <c r="G191" s="202"/>
      <c r="H191" s="215">
        <v>9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125</v>
      </c>
      <c r="AU191" s="212" t="s">
        <v>85</v>
      </c>
      <c r="AV191" s="11" t="s">
        <v>85</v>
      </c>
      <c r="AW191" s="11" t="s">
        <v>37</v>
      </c>
      <c r="AX191" s="11" t="s">
        <v>73</v>
      </c>
      <c r="AY191" s="212" t="s">
        <v>114</v>
      </c>
    </row>
    <row r="192" spans="2:65" s="11" customFormat="1" ht="13.5">
      <c r="B192" s="201"/>
      <c r="C192" s="202"/>
      <c r="D192" s="198" t="s">
        <v>125</v>
      </c>
      <c r="E192" s="213" t="s">
        <v>21</v>
      </c>
      <c r="F192" s="214" t="s">
        <v>309</v>
      </c>
      <c r="G192" s="202"/>
      <c r="H192" s="215">
        <v>2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125</v>
      </c>
      <c r="AU192" s="212" t="s">
        <v>85</v>
      </c>
      <c r="AV192" s="11" t="s">
        <v>85</v>
      </c>
      <c r="AW192" s="11" t="s">
        <v>37</v>
      </c>
      <c r="AX192" s="11" t="s">
        <v>73</v>
      </c>
      <c r="AY192" s="212" t="s">
        <v>114</v>
      </c>
    </row>
    <row r="193" spans="2:65" s="12" customFormat="1" ht="13.5">
      <c r="B193" s="216"/>
      <c r="C193" s="217"/>
      <c r="D193" s="203" t="s">
        <v>125</v>
      </c>
      <c r="E193" s="218" t="s">
        <v>21</v>
      </c>
      <c r="F193" s="219" t="s">
        <v>142</v>
      </c>
      <c r="G193" s="217"/>
      <c r="H193" s="220">
        <v>101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125</v>
      </c>
      <c r="AU193" s="226" t="s">
        <v>85</v>
      </c>
      <c r="AV193" s="12" t="s">
        <v>121</v>
      </c>
      <c r="AW193" s="12" t="s">
        <v>37</v>
      </c>
      <c r="AX193" s="12" t="s">
        <v>78</v>
      </c>
      <c r="AY193" s="226" t="s">
        <v>114</v>
      </c>
    </row>
    <row r="194" spans="2:65" s="1" customFormat="1" ht="22.5" customHeight="1">
      <c r="B194" s="39"/>
      <c r="C194" s="186" t="s">
        <v>310</v>
      </c>
      <c r="D194" s="186" t="s">
        <v>116</v>
      </c>
      <c r="E194" s="187" t="s">
        <v>311</v>
      </c>
      <c r="F194" s="188" t="s">
        <v>312</v>
      </c>
      <c r="G194" s="189" t="s">
        <v>203</v>
      </c>
      <c r="H194" s="190">
        <v>8000</v>
      </c>
      <c r="I194" s="191"/>
      <c r="J194" s="192">
        <f>ROUND(I194*H194,2)</f>
        <v>0</v>
      </c>
      <c r="K194" s="188" t="s">
        <v>120</v>
      </c>
      <c r="L194" s="59"/>
      <c r="M194" s="193" t="s">
        <v>21</v>
      </c>
      <c r="N194" s="194" t="s">
        <v>44</v>
      </c>
      <c r="O194" s="40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AR194" s="22" t="s">
        <v>121</v>
      </c>
      <c r="AT194" s="22" t="s">
        <v>116</v>
      </c>
      <c r="AU194" s="22" t="s">
        <v>85</v>
      </c>
      <c r="AY194" s="22" t="s">
        <v>114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2" t="s">
        <v>78</v>
      </c>
      <c r="BK194" s="197">
        <f>ROUND(I194*H194,2)</f>
        <v>0</v>
      </c>
      <c r="BL194" s="22" t="s">
        <v>121</v>
      </c>
      <c r="BM194" s="22" t="s">
        <v>313</v>
      </c>
    </row>
    <row r="195" spans="2:65" s="1" customFormat="1" ht="40.5">
      <c r="B195" s="39"/>
      <c r="C195" s="61"/>
      <c r="D195" s="203" t="s">
        <v>123</v>
      </c>
      <c r="E195" s="61"/>
      <c r="F195" s="230" t="s">
        <v>314</v>
      </c>
      <c r="G195" s="61"/>
      <c r="H195" s="61"/>
      <c r="I195" s="156"/>
      <c r="J195" s="61"/>
      <c r="K195" s="61"/>
      <c r="L195" s="59"/>
      <c r="M195" s="200"/>
      <c r="N195" s="40"/>
      <c r="O195" s="40"/>
      <c r="P195" s="40"/>
      <c r="Q195" s="40"/>
      <c r="R195" s="40"/>
      <c r="S195" s="40"/>
      <c r="T195" s="76"/>
      <c r="AT195" s="22" t="s">
        <v>123</v>
      </c>
      <c r="AU195" s="22" t="s">
        <v>85</v>
      </c>
    </row>
    <row r="196" spans="2:65" s="1" customFormat="1" ht="22.5" customHeight="1">
      <c r="B196" s="39"/>
      <c r="C196" s="186" t="s">
        <v>315</v>
      </c>
      <c r="D196" s="186" t="s">
        <v>116</v>
      </c>
      <c r="E196" s="187" t="s">
        <v>316</v>
      </c>
      <c r="F196" s="188" t="s">
        <v>317</v>
      </c>
      <c r="G196" s="189" t="s">
        <v>136</v>
      </c>
      <c r="H196" s="190">
        <v>135</v>
      </c>
      <c r="I196" s="191"/>
      <c r="J196" s="192">
        <f>ROUND(I196*H196,2)</f>
        <v>0</v>
      </c>
      <c r="K196" s="188" t="s">
        <v>120</v>
      </c>
      <c r="L196" s="59"/>
      <c r="M196" s="193" t="s">
        <v>21</v>
      </c>
      <c r="N196" s="194" t="s">
        <v>44</v>
      </c>
      <c r="O196" s="40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AR196" s="22" t="s">
        <v>121</v>
      </c>
      <c r="AT196" s="22" t="s">
        <v>116</v>
      </c>
      <c r="AU196" s="22" t="s">
        <v>85</v>
      </c>
      <c r="AY196" s="22" t="s">
        <v>114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22" t="s">
        <v>78</v>
      </c>
      <c r="BK196" s="197">
        <f>ROUND(I196*H196,2)</f>
        <v>0</v>
      </c>
      <c r="BL196" s="22" t="s">
        <v>121</v>
      </c>
      <c r="BM196" s="22" t="s">
        <v>318</v>
      </c>
    </row>
    <row r="197" spans="2:65" s="1" customFormat="1" ht="40.5">
      <c r="B197" s="39"/>
      <c r="C197" s="61"/>
      <c r="D197" s="198" t="s">
        <v>123</v>
      </c>
      <c r="E197" s="61"/>
      <c r="F197" s="199" t="s">
        <v>319</v>
      </c>
      <c r="G197" s="61"/>
      <c r="H197" s="61"/>
      <c r="I197" s="156"/>
      <c r="J197" s="61"/>
      <c r="K197" s="61"/>
      <c r="L197" s="59"/>
      <c r="M197" s="200"/>
      <c r="N197" s="40"/>
      <c r="O197" s="40"/>
      <c r="P197" s="40"/>
      <c r="Q197" s="40"/>
      <c r="R197" s="40"/>
      <c r="S197" s="40"/>
      <c r="T197" s="76"/>
      <c r="AT197" s="22" t="s">
        <v>123</v>
      </c>
      <c r="AU197" s="22" t="s">
        <v>85</v>
      </c>
    </row>
    <row r="198" spans="2:65" s="11" customFormat="1" ht="13.5">
      <c r="B198" s="201"/>
      <c r="C198" s="202"/>
      <c r="D198" s="203" t="s">
        <v>125</v>
      </c>
      <c r="E198" s="204" t="s">
        <v>21</v>
      </c>
      <c r="F198" s="205" t="s">
        <v>320</v>
      </c>
      <c r="G198" s="202"/>
      <c r="H198" s="206">
        <v>135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125</v>
      </c>
      <c r="AU198" s="212" t="s">
        <v>85</v>
      </c>
      <c r="AV198" s="11" t="s">
        <v>85</v>
      </c>
      <c r="AW198" s="11" t="s">
        <v>37</v>
      </c>
      <c r="AX198" s="11" t="s">
        <v>78</v>
      </c>
      <c r="AY198" s="212" t="s">
        <v>114</v>
      </c>
    </row>
    <row r="199" spans="2:65" s="1" customFormat="1" ht="22.5" customHeight="1">
      <c r="B199" s="39"/>
      <c r="C199" s="186" t="s">
        <v>321</v>
      </c>
      <c r="D199" s="186" t="s">
        <v>116</v>
      </c>
      <c r="E199" s="187" t="s">
        <v>322</v>
      </c>
      <c r="F199" s="188" t="s">
        <v>323</v>
      </c>
      <c r="G199" s="189" t="s">
        <v>136</v>
      </c>
      <c r="H199" s="190">
        <v>84</v>
      </c>
      <c r="I199" s="191"/>
      <c r="J199" s="192">
        <f>ROUND(I199*H199,2)</f>
        <v>0</v>
      </c>
      <c r="K199" s="188" t="s">
        <v>120</v>
      </c>
      <c r="L199" s="59"/>
      <c r="M199" s="193" t="s">
        <v>21</v>
      </c>
      <c r="N199" s="194" t="s">
        <v>44</v>
      </c>
      <c r="O199" s="40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AR199" s="22" t="s">
        <v>121</v>
      </c>
      <c r="AT199" s="22" t="s">
        <v>116</v>
      </c>
      <c r="AU199" s="22" t="s">
        <v>85</v>
      </c>
      <c r="AY199" s="22" t="s">
        <v>114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22" t="s">
        <v>78</v>
      </c>
      <c r="BK199" s="197">
        <f>ROUND(I199*H199,2)</f>
        <v>0</v>
      </c>
      <c r="BL199" s="22" t="s">
        <v>121</v>
      </c>
      <c r="BM199" s="22" t="s">
        <v>324</v>
      </c>
    </row>
    <row r="200" spans="2:65" s="1" customFormat="1" ht="40.5">
      <c r="B200" s="39"/>
      <c r="C200" s="61"/>
      <c r="D200" s="198" t="s">
        <v>123</v>
      </c>
      <c r="E200" s="61"/>
      <c r="F200" s="199" t="s">
        <v>319</v>
      </c>
      <c r="G200" s="61"/>
      <c r="H200" s="61"/>
      <c r="I200" s="156"/>
      <c r="J200" s="61"/>
      <c r="K200" s="61"/>
      <c r="L200" s="59"/>
      <c r="M200" s="200"/>
      <c r="N200" s="40"/>
      <c r="O200" s="40"/>
      <c r="P200" s="40"/>
      <c r="Q200" s="40"/>
      <c r="R200" s="40"/>
      <c r="S200" s="40"/>
      <c r="T200" s="76"/>
      <c r="AT200" s="22" t="s">
        <v>123</v>
      </c>
      <c r="AU200" s="22" t="s">
        <v>85</v>
      </c>
    </row>
    <row r="201" spans="2:65" s="11" customFormat="1" ht="13.5">
      <c r="B201" s="201"/>
      <c r="C201" s="202"/>
      <c r="D201" s="198" t="s">
        <v>125</v>
      </c>
      <c r="E201" s="213" t="s">
        <v>21</v>
      </c>
      <c r="F201" s="214" t="s">
        <v>325</v>
      </c>
      <c r="G201" s="202"/>
      <c r="H201" s="215">
        <v>35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125</v>
      </c>
      <c r="AU201" s="212" t="s">
        <v>85</v>
      </c>
      <c r="AV201" s="11" t="s">
        <v>85</v>
      </c>
      <c r="AW201" s="11" t="s">
        <v>37</v>
      </c>
      <c r="AX201" s="11" t="s">
        <v>73</v>
      </c>
      <c r="AY201" s="212" t="s">
        <v>114</v>
      </c>
    </row>
    <row r="202" spans="2:65" s="11" customFormat="1" ht="13.5">
      <c r="B202" s="201"/>
      <c r="C202" s="202"/>
      <c r="D202" s="198" t="s">
        <v>125</v>
      </c>
      <c r="E202" s="213" t="s">
        <v>21</v>
      </c>
      <c r="F202" s="214" t="s">
        <v>326</v>
      </c>
      <c r="G202" s="202"/>
      <c r="H202" s="215">
        <v>49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125</v>
      </c>
      <c r="AU202" s="212" t="s">
        <v>85</v>
      </c>
      <c r="AV202" s="11" t="s">
        <v>85</v>
      </c>
      <c r="AW202" s="11" t="s">
        <v>37</v>
      </c>
      <c r="AX202" s="11" t="s">
        <v>73</v>
      </c>
      <c r="AY202" s="212" t="s">
        <v>114</v>
      </c>
    </row>
    <row r="203" spans="2:65" s="12" customFormat="1" ht="13.5">
      <c r="B203" s="216"/>
      <c r="C203" s="217"/>
      <c r="D203" s="203" t="s">
        <v>125</v>
      </c>
      <c r="E203" s="218" t="s">
        <v>21</v>
      </c>
      <c r="F203" s="219" t="s">
        <v>142</v>
      </c>
      <c r="G203" s="217"/>
      <c r="H203" s="220">
        <v>84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125</v>
      </c>
      <c r="AU203" s="226" t="s">
        <v>85</v>
      </c>
      <c r="AV203" s="12" t="s">
        <v>121</v>
      </c>
      <c r="AW203" s="12" t="s">
        <v>37</v>
      </c>
      <c r="AX203" s="12" t="s">
        <v>78</v>
      </c>
      <c r="AY203" s="226" t="s">
        <v>114</v>
      </c>
    </row>
    <row r="204" spans="2:65" s="1" customFormat="1" ht="22.5" customHeight="1">
      <c r="B204" s="39"/>
      <c r="C204" s="186" t="s">
        <v>327</v>
      </c>
      <c r="D204" s="186" t="s">
        <v>116</v>
      </c>
      <c r="E204" s="187" t="s">
        <v>328</v>
      </c>
      <c r="F204" s="188" t="s">
        <v>329</v>
      </c>
      <c r="G204" s="189" t="s">
        <v>136</v>
      </c>
      <c r="H204" s="190">
        <v>219</v>
      </c>
      <c r="I204" s="191"/>
      <c r="J204" s="192">
        <f>ROUND(I204*H204,2)</f>
        <v>0</v>
      </c>
      <c r="K204" s="188" t="s">
        <v>120</v>
      </c>
      <c r="L204" s="59"/>
      <c r="M204" s="193" t="s">
        <v>21</v>
      </c>
      <c r="N204" s="194" t="s">
        <v>44</v>
      </c>
      <c r="O204" s="40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AR204" s="22" t="s">
        <v>121</v>
      </c>
      <c r="AT204" s="22" t="s">
        <v>116</v>
      </c>
      <c r="AU204" s="22" t="s">
        <v>85</v>
      </c>
      <c r="AY204" s="22" t="s">
        <v>114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22" t="s">
        <v>78</v>
      </c>
      <c r="BK204" s="197">
        <f>ROUND(I204*H204,2)</f>
        <v>0</v>
      </c>
      <c r="BL204" s="22" t="s">
        <v>121</v>
      </c>
      <c r="BM204" s="22" t="s">
        <v>330</v>
      </c>
    </row>
    <row r="205" spans="2:65" s="1" customFormat="1" ht="54">
      <c r="B205" s="39"/>
      <c r="C205" s="61"/>
      <c r="D205" s="198" t="s">
        <v>123</v>
      </c>
      <c r="E205" s="61"/>
      <c r="F205" s="199" t="s">
        <v>331</v>
      </c>
      <c r="G205" s="61"/>
      <c r="H205" s="61"/>
      <c r="I205" s="156"/>
      <c r="J205" s="61"/>
      <c r="K205" s="61"/>
      <c r="L205" s="59"/>
      <c r="M205" s="200"/>
      <c r="N205" s="40"/>
      <c r="O205" s="40"/>
      <c r="P205" s="40"/>
      <c r="Q205" s="40"/>
      <c r="R205" s="40"/>
      <c r="S205" s="40"/>
      <c r="T205" s="76"/>
      <c r="AT205" s="22" t="s">
        <v>123</v>
      </c>
      <c r="AU205" s="22" t="s">
        <v>85</v>
      </c>
    </row>
    <row r="206" spans="2:65" s="11" customFormat="1" ht="13.5">
      <c r="B206" s="201"/>
      <c r="C206" s="202"/>
      <c r="D206" s="203" t="s">
        <v>125</v>
      </c>
      <c r="E206" s="204" t="s">
        <v>21</v>
      </c>
      <c r="F206" s="205" t="s">
        <v>332</v>
      </c>
      <c r="G206" s="202"/>
      <c r="H206" s="206">
        <v>219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125</v>
      </c>
      <c r="AU206" s="212" t="s">
        <v>85</v>
      </c>
      <c r="AV206" s="11" t="s">
        <v>85</v>
      </c>
      <c r="AW206" s="11" t="s">
        <v>37</v>
      </c>
      <c r="AX206" s="11" t="s">
        <v>78</v>
      </c>
      <c r="AY206" s="212" t="s">
        <v>114</v>
      </c>
    </row>
    <row r="207" spans="2:65" s="1" customFormat="1" ht="22.5" customHeight="1">
      <c r="B207" s="39"/>
      <c r="C207" s="186" t="s">
        <v>333</v>
      </c>
      <c r="D207" s="186" t="s">
        <v>116</v>
      </c>
      <c r="E207" s="187" t="s">
        <v>334</v>
      </c>
      <c r="F207" s="188" t="s">
        <v>335</v>
      </c>
      <c r="G207" s="189" t="s">
        <v>136</v>
      </c>
      <c r="H207" s="190">
        <v>62</v>
      </c>
      <c r="I207" s="191"/>
      <c r="J207" s="192">
        <f>ROUND(I207*H207,2)</f>
        <v>0</v>
      </c>
      <c r="K207" s="188" t="s">
        <v>120</v>
      </c>
      <c r="L207" s="59"/>
      <c r="M207" s="193" t="s">
        <v>21</v>
      </c>
      <c r="N207" s="194" t="s">
        <v>44</v>
      </c>
      <c r="O207" s="40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AR207" s="22" t="s">
        <v>121</v>
      </c>
      <c r="AT207" s="22" t="s">
        <v>116</v>
      </c>
      <c r="AU207" s="22" t="s">
        <v>85</v>
      </c>
      <c r="AY207" s="22" t="s">
        <v>114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22" t="s">
        <v>78</v>
      </c>
      <c r="BK207" s="197">
        <f>ROUND(I207*H207,2)</f>
        <v>0</v>
      </c>
      <c r="BL207" s="22" t="s">
        <v>121</v>
      </c>
      <c r="BM207" s="22" t="s">
        <v>336</v>
      </c>
    </row>
    <row r="208" spans="2:65" s="1" customFormat="1" ht="108">
      <c r="B208" s="39"/>
      <c r="C208" s="61"/>
      <c r="D208" s="198" t="s">
        <v>123</v>
      </c>
      <c r="E208" s="61"/>
      <c r="F208" s="199" t="s">
        <v>337</v>
      </c>
      <c r="G208" s="61"/>
      <c r="H208" s="61"/>
      <c r="I208" s="156"/>
      <c r="J208" s="61"/>
      <c r="K208" s="61"/>
      <c r="L208" s="59"/>
      <c r="M208" s="200"/>
      <c r="N208" s="40"/>
      <c r="O208" s="40"/>
      <c r="P208" s="40"/>
      <c r="Q208" s="40"/>
      <c r="R208" s="40"/>
      <c r="S208" s="40"/>
      <c r="T208" s="76"/>
      <c r="AT208" s="22" t="s">
        <v>123</v>
      </c>
      <c r="AU208" s="22" t="s">
        <v>85</v>
      </c>
    </row>
    <row r="209" spans="2:65" s="11" customFormat="1" ht="13.5">
      <c r="B209" s="201"/>
      <c r="C209" s="202"/>
      <c r="D209" s="198" t="s">
        <v>125</v>
      </c>
      <c r="E209" s="213" t="s">
        <v>21</v>
      </c>
      <c r="F209" s="214" t="s">
        <v>338</v>
      </c>
      <c r="G209" s="202"/>
      <c r="H209" s="215">
        <v>48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125</v>
      </c>
      <c r="AU209" s="212" t="s">
        <v>85</v>
      </c>
      <c r="AV209" s="11" t="s">
        <v>85</v>
      </c>
      <c r="AW209" s="11" t="s">
        <v>37</v>
      </c>
      <c r="AX209" s="11" t="s">
        <v>73</v>
      </c>
      <c r="AY209" s="212" t="s">
        <v>114</v>
      </c>
    </row>
    <row r="210" spans="2:65" s="11" customFormat="1" ht="13.5">
      <c r="B210" s="201"/>
      <c r="C210" s="202"/>
      <c r="D210" s="198" t="s">
        <v>125</v>
      </c>
      <c r="E210" s="213" t="s">
        <v>21</v>
      </c>
      <c r="F210" s="214" t="s">
        <v>339</v>
      </c>
      <c r="G210" s="202"/>
      <c r="H210" s="215">
        <v>14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125</v>
      </c>
      <c r="AU210" s="212" t="s">
        <v>85</v>
      </c>
      <c r="AV210" s="11" t="s">
        <v>85</v>
      </c>
      <c r="AW210" s="11" t="s">
        <v>37</v>
      </c>
      <c r="AX210" s="11" t="s">
        <v>73</v>
      </c>
      <c r="AY210" s="212" t="s">
        <v>114</v>
      </c>
    </row>
    <row r="211" spans="2:65" s="12" customFormat="1" ht="13.5">
      <c r="B211" s="216"/>
      <c r="C211" s="217"/>
      <c r="D211" s="203" t="s">
        <v>125</v>
      </c>
      <c r="E211" s="218" t="s">
        <v>21</v>
      </c>
      <c r="F211" s="219" t="s">
        <v>142</v>
      </c>
      <c r="G211" s="217"/>
      <c r="H211" s="220">
        <v>62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125</v>
      </c>
      <c r="AU211" s="226" t="s">
        <v>85</v>
      </c>
      <c r="AV211" s="12" t="s">
        <v>121</v>
      </c>
      <c r="AW211" s="12" t="s">
        <v>37</v>
      </c>
      <c r="AX211" s="12" t="s">
        <v>78</v>
      </c>
      <c r="AY211" s="226" t="s">
        <v>114</v>
      </c>
    </row>
    <row r="212" spans="2:65" s="1" customFormat="1" ht="22.5" customHeight="1">
      <c r="B212" s="39"/>
      <c r="C212" s="186" t="s">
        <v>340</v>
      </c>
      <c r="D212" s="186" t="s">
        <v>116</v>
      </c>
      <c r="E212" s="187" t="s">
        <v>341</v>
      </c>
      <c r="F212" s="188" t="s">
        <v>342</v>
      </c>
      <c r="G212" s="189" t="s">
        <v>203</v>
      </c>
      <c r="H212" s="190">
        <v>39.6</v>
      </c>
      <c r="I212" s="191"/>
      <c r="J212" s="192">
        <f>ROUND(I212*H212,2)</f>
        <v>0</v>
      </c>
      <c r="K212" s="188" t="s">
        <v>120</v>
      </c>
      <c r="L212" s="59"/>
      <c r="M212" s="193" t="s">
        <v>21</v>
      </c>
      <c r="N212" s="194" t="s">
        <v>44</v>
      </c>
      <c r="O212" s="40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AR212" s="22" t="s">
        <v>121</v>
      </c>
      <c r="AT212" s="22" t="s">
        <v>116</v>
      </c>
      <c r="AU212" s="22" t="s">
        <v>85</v>
      </c>
      <c r="AY212" s="22" t="s">
        <v>114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2" t="s">
        <v>78</v>
      </c>
      <c r="BK212" s="197">
        <f>ROUND(I212*H212,2)</f>
        <v>0</v>
      </c>
      <c r="BL212" s="22" t="s">
        <v>121</v>
      </c>
      <c r="BM212" s="22" t="s">
        <v>343</v>
      </c>
    </row>
    <row r="213" spans="2:65" s="1" customFormat="1" ht="108">
      <c r="B213" s="39"/>
      <c r="C213" s="61"/>
      <c r="D213" s="198" t="s">
        <v>123</v>
      </c>
      <c r="E213" s="61"/>
      <c r="F213" s="199" t="s">
        <v>344</v>
      </c>
      <c r="G213" s="61"/>
      <c r="H213" s="61"/>
      <c r="I213" s="156"/>
      <c r="J213" s="61"/>
      <c r="K213" s="61"/>
      <c r="L213" s="59"/>
      <c r="M213" s="200"/>
      <c r="N213" s="40"/>
      <c r="O213" s="40"/>
      <c r="P213" s="40"/>
      <c r="Q213" s="40"/>
      <c r="R213" s="40"/>
      <c r="S213" s="40"/>
      <c r="T213" s="76"/>
      <c r="AT213" s="22" t="s">
        <v>123</v>
      </c>
      <c r="AU213" s="22" t="s">
        <v>85</v>
      </c>
    </row>
    <row r="214" spans="2:65" s="11" customFormat="1" ht="13.5">
      <c r="B214" s="201"/>
      <c r="C214" s="202"/>
      <c r="D214" s="203" t="s">
        <v>125</v>
      </c>
      <c r="E214" s="204" t="s">
        <v>21</v>
      </c>
      <c r="F214" s="205" t="s">
        <v>345</v>
      </c>
      <c r="G214" s="202"/>
      <c r="H214" s="206">
        <v>39.6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125</v>
      </c>
      <c r="AU214" s="212" t="s">
        <v>85</v>
      </c>
      <c r="AV214" s="11" t="s">
        <v>85</v>
      </c>
      <c r="AW214" s="11" t="s">
        <v>37</v>
      </c>
      <c r="AX214" s="11" t="s">
        <v>78</v>
      </c>
      <c r="AY214" s="212" t="s">
        <v>114</v>
      </c>
    </row>
    <row r="215" spans="2:65" s="1" customFormat="1" ht="22.5" customHeight="1">
      <c r="B215" s="39"/>
      <c r="C215" s="186" t="s">
        <v>346</v>
      </c>
      <c r="D215" s="186" t="s">
        <v>116</v>
      </c>
      <c r="E215" s="187" t="s">
        <v>347</v>
      </c>
      <c r="F215" s="188" t="s">
        <v>348</v>
      </c>
      <c r="G215" s="189" t="s">
        <v>136</v>
      </c>
      <c r="H215" s="190">
        <v>139</v>
      </c>
      <c r="I215" s="191"/>
      <c r="J215" s="192">
        <f>ROUND(I215*H215,2)</f>
        <v>0</v>
      </c>
      <c r="K215" s="188" t="s">
        <v>120</v>
      </c>
      <c r="L215" s="59"/>
      <c r="M215" s="193" t="s">
        <v>21</v>
      </c>
      <c r="N215" s="194" t="s">
        <v>44</v>
      </c>
      <c r="O215" s="40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AR215" s="22" t="s">
        <v>121</v>
      </c>
      <c r="AT215" s="22" t="s">
        <v>116</v>
      </c>
      <c r="AU215" s="22" t="s">
        <v>85</v>
      </c>
      <c r="AY215" s="22" t="s">
        <v>114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22" t="s">
        <v>78</v>
      </c>
      <c r="BK215" s="197">
        <f>ROUND(I215*H215,2)</f>
        <v>0</v>
      </c>
      <c r="BL215" s="22" t="s">
        <v>121</v>
      </c>
      <c r="BM215" s="22" t="s">
        <v>349</v>
      </c>
    </row>
    <row r="216" spans="2:65" s="1" customFormat="1" ht="81">
      <c r="B216" s="39"/>
      <c r="C216" s="61"/>
      <c r="D216" s="198" t="s">
        <v>123</v>
      </c>
      <c r="E216" s="61"/>
      <c r="F216" s="199" t="s">
        <v>350</v>
      </c>
      <c r="G216" s="61"/>
      <c r="H216" s="61"/>
      <c r="I216" s="156"/>
      <c r="J216" s="61"/>
      <c r="K216" s="61"/>
      <c r="L216" s="59"/>
      <c r="M216" s="200"/>
      <c r="N216" s="40"/>
      <c r="O216" s="40"/>
      <c r="P216" s="40"/>
      <c r="Q216" s="40"/>
      <c r="R216" s="40"/>
      <c r="S216" s="40"/>
      <c r="T216" s="76"/>
      <c r="AT216" s="22" t="s">
        <v>123</v>
      </c>
      <c r="AU216" s="22" t="s">
        <v>85</v>
      </c>
    </row>
    <row r="217" spans="2:65" s="11" customFormat="1" ht="13.5">
      <c r="B217" s="201"/>
      <c r="C217" s="202"/>
      <c r="D217" s="198" t="s">
        <v>125</v>
      </c>
      <c r="E217" s="213" t="s">
        <v>21</v>
      </c>
      <c r="F217" s="214" t="s">
        <v>351</v>
      </c>
      <c r="G217" s="202"/>
      <c r="H217" s="215">
        <v>81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125</v>
      </c>
      <c r="AU217" s="212" t="s">
        <v>85</v>
      </c>
      <c r="AV217" s="11" t="s">
        <v>85</v>
      </c>
      <c r="AW217" s="11" t="s">
        <v>37</v>
      </c>
      <c r="AX217" s="11" t="s">
        <v>73</v>
      </c>
      <c r="AY217" s="212" t="s">
        <v>114</v>
      </c>
    </row>
    <row r="218" spans="2:65" s="11" customFormat="1" ht="13.5">
      <c r="B218" s="201"/>
      <c r="C218" s="202"/>
      <c r="D218" s="198" t="s">
        <v>125</v>
      </c>
      <c r="E218" s="213" t="s">
        <v>21</v>
      </c>
      <c r="F218" s="214" t="s">
        <v>352</v>
      </c>
      <c r="G218" s="202"/>
      <c r="H218" s="215">
        <v>8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125</v>
      </c>
      <c r="AU218" s="212" t="s">
        <v>85</v>
      </c>
      <c r="AV218" s="11" t="s">
        <v>85</v>
      </c>
      <c r="AW218" s="11" t="s">
        <v>37</v>
      </c>
      <c r="AX218" s="11" t="s">
        <v>73</v>
      </c>
      <c r="AY218" s="212" t="s">
        <v>114</v>
      </c>
    </row>
    <row r="219" spans="2:65" s="11" customFormat="1" ht="13.5">
      <c r="B219" s="201"/>
      <c r="C219" s="202"/>
      <c r="D219" s="198" t="s">
        <v>125</v>
      </c>
      <c r="E219" s="213" t="s">
        <v>21</v>
      </c>
      <c r="F219" s="214" t="s">
        <v>353</v>
      </c>
      <c r="G219" s="202"/>
      <c r="H219" s="215">
        <v>50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125</v>
      </c>
      <c r="AU219" s="212" t="s">
        <v>85</v>
      </c>
      <c r="AV219" s="11" t="s">
        <v>85</v>
      </c>
      <c r="AW219" s="11" t="s">
        <v>37</v>
      </c>
      <c r="AX219" s="11" t="s">
        <v>73</v>
      </c>
      <c r="AY219" s="212" t="s">
        <v>114</v>
      </c>
    </row>
    <row r="220" spans="2:65" s="12" customFormat="1" ht="13.5">
      <c r="B220" s="216"/>
      <c r="C220" s="217"/>
      <c r="D220" s="203" t="s">
        <v>125</v>
      </c>
      <c r="E220" s="218" t="s">
        <v>21</v>
      </c>
      <c r="F220" s="219" t="s">
        <v>142</v>
      </c>
      <c r="G220" s="217"/>
      <c r="H220" s="220">
        <v>139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125</v>
      </c>
      <c r="AU220" s="226" t="s">
        <v>85</v>
      </c>
      <c r="AV220" s="12" t="s">
        <v>121</v>
      </c>
      <c r="AW220" s="12" t="s">
        <v>37</v>
      </c>
      <c r="AX220" s="12" t="s">
        <v>78</v>
      </c>
      <c r="AY220" s="226" t="s">
        <v>114</v>
      </c>
    </row>
    <row r="221" spans="2:65" s="1" customFormat="1" ht="22.5" customHeight="1">
      <c r="B221" s="39"/>
      <c r="C221" s="186" t="s">
        <v>354</v>
      </c>
      <c r="D221" s="186" t="s">
        <v>116</v>
      </c>
      <c r="E221" s="187" t="s">
        <v>355</v>
      </c>
      <c r="F221" s="188" t="s">
        <v>356</v>
      </c>
      <c r="G221" s="189" t="s">
        <v>177</v>
      </c>
      <c r="H221" s="190">
        <v>4</v>
      </c>
      <c r="I221" s="191"/>
      <c r="J221" s="192">
        <f>ROUND(I221*H221,2)</f>
        <v>0</v>
      </c>
      <c r="K221" s="188" t="s">
        <v>120</v>
      </c>
      <c r="L221" s="59"/>
      <c r="M221" s="193" t="s">
        <v>21</v>
      </c>
      <c r="N221" s="194" t="s">
        <v>44</v>
      </c>
      <c r="O221" s="40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AR221" s="22" t="s">
        <v>121</v>
      </c>
      <c r="AT221" s="22" t="s">
        <v>116</v>
      </c>
      <c r="AU221" s="22" t="s">
        <v>85</v>
      </c>
      <c r="AY221" s="22" t="s">
        <v>114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22" t="s">
        <v>78</v>
      </c>
      <c r="BK221" s="197">
        <f>ROUND(I221*H221,2)</f>
        <v>0</v>
      </c>
      <c r="BL221" s="22" t="s">
        <v>121</v>
      </c>
      <c r="BM221" s="22" t="s">
        <v>357</v>
      </c>
    </row>
    <row r="222" spans="2:65" s="1" customFormat="1" ht="81">
      <c r="B222" s="39"/>
      <c r="C222" s="61"/>
      <c r="D222" s="198" t="s">
        <v>123</v>
      </c>
      <c r="E222" s="61"/>
      <c r="F222" s="199" t="s">
        <v>358</v>
      </c>
      <c r="G222" s="61"/>
      <c r="H222" s="61"/>
      <c r="I222" s="156"/>
      <c r="J222" s="61"/>
      <c r="K222" s="61"/>
      <c r="L222" s="59"/>
      <c r="M222" s="200"/>
      <c r="N222" s="40"/>
      <c r="O222" s="40"/>
      <c r="P222" s="40"/>
      <c r="Q222" s="40"/>
      <c r="R222" s="40"/>
      <c r="S222" s="40"/>
      <c r="T222" s="76"/>
      <c r="AT222" s="22" t="s">
        <v>123</v>
      </c>
      <c r="AU222" s="22" t="s">
        <v>85</v>
      </c>
    </row>
    <row r="223" spans="2:65" s="10" customFormat="1" ht="37.35" customHeight="1">
      <c r="B223" s="169"/>
      <c r="C223" s="170"/>
      <c r="D223" s="183" t="s">
        <v>72</v>
      </c>
      <c r="E223" s="231" t="s">
        <v>359</v>
      </c>
      <c r="F223" s="231" t="s">
        <v>360</v>
      </c>
      <c r="G223" s="170"/>
      <c r="H223" s="170"/>
      <c r="I223" s="173"/>
      <c r="J223" s="232">
        <f>BK223</f>
        <v>0</v>
      </c>
      <c r="K223" s="170"/>
      <c r="L223" s="175"/>
      <c r="M223" s="176"/>
      <c r="N223" s="177"/>
      <c r="O223" s="177"/>
      <c r="P223" s="178">
        <f>SUM(P224:P242)</f>
        <v>0</v>
      </c>
      <c r="Q223" s="177"/>
      <c r="R223" s="178">
        <f>SUM(R224:R242)</f>
        <v>0</v>
      </c>
      <c r="S223" s="177"/>
      <c r="T223" s="179">
        <f>SUM(T224:T242)</f>
        <v>0</v>
      </c>
      <c r="AR223" s="180" t="s">
        <v>121</v>
      </c>
      <c r="AT223" s="181" t="s">
        <v>72</v>
      </c>
      <c r="AU223" s="181" t="s">
        <v>73</v>
      </c>
      <c r="AY223" s="180" t="s">
        <v>114</v>
      </c>
      <c r="BK223" s="182">
        <f>SUM(BK224:BK242)</f>
        <v>0</v>
      </c>
    </row>
    <row r="224" spans="2:65" s="1" customFormat="1" ht="22.5" customHeight="1">
      <c r="B224" s="39"/>
      <c r="C224" s="186" t="s">
        <v>361</v>
      </c>
      <c r="D224" s="186" t="s">
        <v>116</v>
      </c>
      <c r="E224" s="187" t="s">
        <v>362</v>
      </c>
      <c r="F224" s="188" t="s">
        <v>363</v>
      </c>
      <c r="G224" s="189" t="s">
        <v>364</v>
      </c>
      <c r="H224" s="190">
        <v>1019.732</v>
      </c>
      <c r="I224" s="191"/>
      <c r="J224" s="192">
        <f>ROUND(I224*H224,2)</f>
        <v>0</v>
      </c>
      <c r="K224" s="188" t="s">
        <v>120</v>
      </c>
      <c r="L224" s="59"/>
      <c r="M224" s="193" t="s">
        <v>21</v>
      </c>
      <c r="N224" s="194" t="s">
        <v>44</v>
      </c>
      <c r="O224" s="40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AR224" s="22" t="s">
        <v>365</v>
      </c>
      <c r="AT224" s="22" t="s">
        <v>116</v>
      </c>
      <c r="AU224" s="22" t="s">
        <v>78</v>
      </c>
      <c r="AY224" s="22" t="s">
        <v>114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22" t="s">
        <v>78</v>
      </c>
      <c r="BK224" s="197">
        <f>ROUND(I224*H224,2)</f>
        <v>0</v>
      </c>
      <c r="BL224" s="22" t="s">
        <v>365</v>
      </c>
      <c r="BM224" s="22" t="s">
        <v>366</v>
      </c>
    </row>
    <row r="225" spans="2:65" s="1" customFormat="1" ht="40.5">
      <c r="B225" s="39"/>
      <c r="C225" s="61"/>
      <c r="D225" s="198" t="s">
        <v>123</v>
      </c>
      <c r="E225" s="61"/>
      <c r="F225" s="199" t="s">
        <v>367</v>
      </c>
      <c r="G225" s="61"/>
      <c r="H225" s="61"/>
      <c r="I225" s="156"/>
      <c r="J225" s="61"/>
      <c r="K225" s="61"/>
      <c r="L225" s="59"/>
      <c r="M225" s="200"/>
      <c r="N225" s="40"/>
      <c r="O225" s="40"/>
      <c r="P225" s="40"/>
      <c r="Q225" s="40"/>
      <c r="R225" s="40"/>
      <c r="S225" s="40"/>
      <c r="T225" s="76"/>
      <c r="AT225" s="22" t="s">
        <v>123</v>
      </c>
      <c r="AU225" s="22" t="s">
        <v>78</v>
      </c>
    </row>
    <row r="226" spans="2:65" s="11" customFormat="1" ht="13.5">
      <c r="B226" s="201"/>
      <c r="C226" s="202"/>
      <c r="D226" s="198" t="s">
        <v>125</v>
      </c>
      <c r="E226" s="213" t="s">
        <v>21</v>
      </c>
      <c r="F226" s="214" t="s">
        <v>368</v>
      </c>
      <c r="G226" s="202"/>
      <c r="H226" s="215">
        <v>320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125</v>
      </c>
      <c r="AU226" s="212" t="s">
        <v>78</v>
      </c>
      <c r="AV226" s="11" t="s">
        <v>85</v>
      </c>
      <c r="AW226" s="11" t="s">
        <v>37</v>
      </c>
      <c r="AX226" s="11" t="s">
        <v>73</v>
      </c>
      <c r="AY226" s="212" t="s">
        <v>114</v>
      </c>
    </row>
    <row r="227" spans="2:65" s="11" customFormat="1" ht="13.5">
      <c r="B227" s="201"/>
      <c r="C227" s="202"/>
      <c r="D227" s="198" t="s">
        <v>125</v>
      </c>
      <c r="E227" s="213" t="s">
        <v>21</v>
      </c>
      <c r="F227" s="214" t="s">
        <v>369</v>
      </c>
      <c r="G227" s="202"/>
      <c r="H227" s="215">
        <v>15.731999999999999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125</v>
      </c>
      <c r="AU227" s="212" t="s">
        <v>78</v>
      </c>
      <c r="AV227" s="11" t="s">
        <v>85</v>
      </c>
      <c r="AW227" s="11" t="s">
        <v>37</v>
      </c>
      <c r="AX227" s="11" t="s">
        <v>73</v>
      </c>
      <c r="AY227" s="212" t="s">
        <v>114</v>
      </c>
    </row>
    <row r="228" spans="2:65" s="11" customFormat="1" ht="13.5">
      <c r="B228" s="201"/>
      <c r="C228" s="202"/>
      <c r="D228" s="198" t="s">
        <v>125</v>
      </c>
      <c r="E228" s="213" t="s">
        <v>21</v>
      </c>
      <c r="F228" s="214" t="s">
        <v>370</v>
      </c>
      <c r="G228" s="202"/>
      <c r="H228" s="215">
        <v>684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125</v>
      </c>
      <c r="AU228" s="212" t="s">
        <v>78</v>
      </c>
      <c r="AV228" s="11" t="s">
        <v>85</v>
      </c>
      <c r="AW228" s="11" t="s">
        <v>37</v>
      </c>
      <c r="AX228" s="11" t="s">
        <v>73</v>
      </c>
      <c r="AY228" s="212" t="s">
        <v>114</v>
      </c>
    </row>
    <row r="229" spans="2:65" s="12" customFormat="1" ht="13.5">
      <c r="B229" s="216"/>
      <c r="C229" s="217"/>
      <c r="D229" s="203" t="s">
        <v>125</v>
      </c>
      <c r="E229" s="218" t="s">
        <v>21</v>
      </c>
      <c r="F229" s="219" t="s">
        <v>142</v>
      </c>
      <c r="G229" s="217"/>
      <c r="H229" s="220">
        <v>1019.732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125</v>
      </c>
      <c r="AU229" s="226" t="s">
        <v>78</v>
      </c>
      <c r="AV229" s="12" t="s">
        <v>121</v>
      </c>
      <c r="AW229" s="12" t="s">
        <v>37</v>
      </c>
      <c r="AX229" s="12" t="s">
        <v>78</v>
      </c>
      <c r="AY229" s="226" t="s">
        <v>114</v>
      </c>
    </row>
    <row r="230" spans="2:65" s="1" customFormat="1" ht="22.5" customHeight="1">
      <c r="B230" s="39"/>
      <c r="C230" s="186" t="s">
        <v>371</v>
      </c>
      <c r="D230" s="186" t="s">
        <v>116</v>
      </c>
      <c r="E230" s="187" t="s">
        <v>372</v>
      </c>
      <c r="F230" s="188" t="s">
        <v>373</v>
      </c>
      <c r="G230" s="189" t="s">
        <v>364</v>
      </c>
      <c r="H230" s="190">
        <v>74.3</v>
      </c>
      <c r="I230" s="191"/>
      <c r="J230" s="192">
        <f>ROUND(I230*H230,2)</f>
        <v>0</v>
      </c>
      <c r="K230" s="188" t="s">
        <v>120</v>
      </c>
      <c r="L230" s="59"/>
      <c r="M230" s="193" t="s">
        <v>21</v>
      </c>
      <c r="N230" s="194" t="s">
        <v>44</v>
      </c>
      <c r="O230" s="40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AR230" s="22" t="s">
        <v>365</v>
      </c>
      <c r="AT230" s="22" t="s">
        <v>116</v>
      </c>
      <c r="AU230" s="22" t="s">
        <v>78</v>
      </c>
      <c r="AY230" s="22" t="s">
        <v>114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22" t="s">
        <v>78</v>
      </c>
      <c r="BK230" s="197">
        <f>ROUND(I230*H230,2)</f>
        <v>0</v>
      </c>
      <c r="BL230" s="22" t="s">
        <v>365</v>
      </c>
      <c r="BM230" s="22" t="s">
        <v>374</v>
      </c>
    </row>
    <row r="231" spans="2:65" s="1" customFormat="1" ht="40.5">
      <c r="B231" s="39"/>
      <c r="C231" s="61"/>
      <c r="D231" s="198" t="s">
        <v>123</v>
      </c>
      <c r="E231" s="61"/>
      <c r="F231" s="199" t="s">
        <v>367</v>
      </c>
      <c r="G231" s="61"/>
      <c r="H231" s="61"/>
      <c r="I231" s="156"/>
      <c r="J231" s="61"/>
      <c r="K231" s="61"/>
      <c r="L231" s="59"/>
      <c r="M231" s="200"/>
      <c r="N231" s="40"/>
      <c r="O231" s="40"/>
      <c r="P231" s="40"/>
      <c r="Q231" s="40"/>
      <c r="R231" s="40"/>
      <c r="S231" s="40"/>
      <c r="T231" s="76"/>
      <c r="AT231" s="22" t="s">
        <v>123</v>
      </c>
      <c r="AU231" s="22" t="s">
        <v>78</v>
      </c>
    </row>
    <row r="232" spans="2:65" s="11" customFormat="1" ht="13.5">
      <c r="B232" s="201"/>
      <c r="C232" s="202"/>
      <c r="D232" s="198" t="s">
        <v>125</v>
      </c>
      <c r="E232" s="213" t="s">
        <v>21</v>
      </c>
      <c r="F232" s="214" t="s">
        <v>375</v>
      </c>
      <c r="G232" s="202"/>
      <c r="H232" s="215">
        <v>27.8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125</v>
      </c>
      <c r="AU232" s="212" t="s">
        <v>78</v>
      </c>
      <c r="AV232" s="11" t="s">
        <v>85</v>
      </c>
      <c r="AW232" s="11" t="s">
        <v>37</v>
      </c>
      <c r="AX232" s="11" t="s">
        <v>73</v>
      </c>
      <c r="AY232" s="212" t="s">
        <v>114</v>
      </c>
    </row>
    <row r="233" spans="2:65" s="11" customFormat="1" ht="13.5">
      <c r="B233" s="201"/>
      <c r="C233" s="202"/>
      <c r="D233" s="198" t="s">
        <v>125</v>
      </c>
      <c r="E233" s="213" t="s">
        <v>21</v>
      </c>
      <c r="F233" s="214" t="s">
        <v>376</v>
      </c>
      <c r="G233" s="202"/>
      <c r="H233" s="215">
        <v>46.5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125</v>
      </c>
      <c r="AU233" s="212" t="s">
        <v>78</v>
      </c>
      <c r="AV233" s="11" t="s">
        <v>85</v>
      </c>
      <c r="AW233" s="11" t="s">
        <v>37</v>
      </c>
      <c r="AX233" s="11" t="s">
        <v>73</v>
      </c>
      <c r="AY233" s="212" t="s">
        <v>114</v>
      </c>
    </row>
    <row r="234" spans="2:65" s="12" customFormat="1" ht="13.5">
      <c r="B234" s="216"/>
      <c r="C234" s="217"/>
      <c r="D234" s="203" t="s">
        <v>125</v>
      </c>
      <c r="E234" s="218" t="s">
        <v>21</v>
      </c>
      <c r="F234" s="219" t="s">
        <v>142</v>
      </c>
      <c r="G234" s="217"/>
      <c r="H234" s="220">
        <v>74.3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125</v>
      </c>
      <c r="AU234" s="226" t="s">
        <v>78</v>
      </c>
      <c r="AV234" s="12" t="s">
        <v>121</v>
      </c>
      <c r="AW234" s="12" t="s">
        <v>37</v>
      </c>
      <c r="AX234" s="12" t="s">
        <v>78</v>
      </c>
      <c r="AY234" s="226" t="s">
        <v>114</v>
      </c>
    </row>
    <row r="235" spans="2:65" s="1" customFormat="1" ht="22.5" customHeight="1">
      <c r="B235" s="39"/>
      <c r="C235" s="186" t="s">
        <v>377</v>
      </c>
      <c r="D235" s="186" t="s">
        <v>116</v>
      </c>
      <c r="E235" s="187" t="s">
        <v>378</v>
      </c>
      <c r="F235" s="188" t="s">
        <v>379</v>
      </c>
      <c r="G235" s="189" t="s">
        <v>380</v>
      </c>
      <c r="H235" s="190">
        <v>1</v>
      </c>
      <c r="I235" s="191"/>
      <c r="J235" s="192">
        <f>ROUND(I235*H235,2)</f>
        <v>0</v>
      </c>
      <c r="K235" s="188" t="s">
        <v>120</v>
      </c>
      <c r="L235" s="59"/>
      <c r="M235" s="193" t="s">
        <v>21</v>
      </c>
      <c r="N235" s="194" t="s">
        <v>44</v>
      </c>
      <c r="O235" s="40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AR235" s="22" t="s">
        <v>121</v>
      </c>
      <c r="AT235" s="22" t="s">
        <v>116</v>
      </c>
      <c r="AU235" s="22" t="s">
        <v>78</v>
      </c>
      <c r="AY235" s="22" t="s">
        <v>114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22" t="s">
        <v>78</v>
      </c>
      <c r="BK235" s="197">
        <f>ROUND(I235*H235,2)</f>
        <v>0</v>
      </c>
      <c r="BL235" s="22" t="s">
        <v>121</v>
      </c>
      <c r="BM235" s="22" t="s">
        <v>381</v>
      </c>
    </row>
    <row r="236" spans="2:65" s="1" customFormat="1" ht="27">
      <c r="B236" s="39"/>
      <c r="C236" s="61"/>
      <c r="D236" s="203" t="s">
        <v>123</v>
      </c>
      <c r="E236" s="61"/>
      <c r="F236" s="230" t="s">
        <v>382</v>
      </c>
      <c r="G236" s="61"/>
      <c r="H236" s="61"/>
      <c r="I236" s="156"/>
      <c r="J236" s="61"/>
      <c r="K236" s="61"/>
      <c r="L236" s="59"/>
      <c r="M236" s="200"/>
      <c r="N236" s="40"/>
      <c r="O236" s="40"/>
      <c r="P236" s="40"/>
      <c r="Q236" s="40"/>
      <c r="R236" s="40"/>
      <c r="S236" s="40"/>
      <c r="T236" s="76"/>
      <c r="AT236" s="22" t="s">
        <v>123</v>
      </c>
      <c r="AU236" s="22" t="s">
        <v>78</v>
      </c>
    </row>
    <row r="237" spans="2:65" s="1" customFormat="1" ht="22.5" customHeight="1">
      <c r="B237" s="39"/>
      <c r="C237" s="186" t="s">
        <v>383</v>
      </c>
      <c r="D237" s="186" t="s">
        <v>116</v>
      </c>
      <c r="E237" s="187" t="s">
        <v>384</v>
      </c>
      <c r="F237" s="188" t="s">
        <v>385</v>
      </c>
      <c r="G237" s="189" t="s">
        <v>177</v>
      </c>
      <c r="H237" s="190">
        <v>6</v>
      </c>
      <c r="I237" s="191"/>
      <c r="J237" s="192">
        <f>ROUND(I237*H237,2)</f>
        <v>0</v>
      </c>
      <c r="K237" s="188" t="s">
        <v>120</v>
      </c>
      <c r="L237" s="59"/>
      <c r="M237" s="193" t="s">
        <v>21</v>
      </c>
      <c r="N237" s="194" t="s">
        <v>44</v>
      </c>
      <c r="O237" s="40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AR237" s="22" t="s">
        <v>365</v>
      </c>
      <c r="AT237" s="22" t="s">
        <v>116</v>
      </c>
      <c r="AU237" s="22" t="s">
        <v>78</v>
      </c>
      <c r="AY237" s="22" t="s">
        <v>114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22" t="s">
        <v>78</v>
      </c>
      <c r="BK237" s="197">
        <f>ROUND(I237*H237,2)</f>
        <v>0</v>
      </c>
      <c r="BL237" s="22" t="s">
        <v>365</v>
      </c>
      <c r="BM237" s="22" t="s">
        <v>386</v>
      </c>
    </row>
    <row r="238" spans="2:65" s="1" customFormat="1" ht="27">
      <c r="B238" s="39"/>
      <c r="C238" s="61"/>
      <c r="D238" s="203" t="s">
        <v>123</v>
      </c>
      <c r="E238" s="61"/>
      <c r="F238" s="230" t="s">
        <v>382</v>
      </c>
      <c r="G238" s="61"/>
      <c r="H238" s="61"/>
      <c r="I238" s="156"/>
      <c r="J238" s="61"/>
      <c r="K238" s="61"/>
      <c r="L238" s="59"/>
      <c r="M238" s="200"/>
      <c r="N238" s="40"/>
      <c r="O238" s="40"/>
      <c r="P238" s="40"/>
      <c r="Q238" s="40"/>
      <c r="R238" s="40"/>
      <c r="S238" s="40"/>
      <c r="T238" s="76"/>
      <c r="AT238" s="22" t="s">
        <v>123</v>
      </c>
      <c r="AU238" s="22" t="s">
        <v>78</v>
      </c>
    </row>
    <row r="239" spans="2:65" s="1" customFormat="1" ht="22.5" customHeight="1">
      <c r="B239" s="39"/>
      <c r="C239" s="186" t="s">
        <v>387</v>
      </c>
      <c r="D239" s="186" t="s">
        <v>116</v>
      </c>
      <c r="E239" s="187" t="s">
        <v>388</v>
      </c>
      <c r="F239" s="188" t="s">
        <v>389</v>
      </c>
      <c r="G239" s="189" t="s">
        <v>177</v>
      </c>
      <c r="H239" s="190">
        <v>2</v>
      </c>
      <c r="I239" s="191"/>
      <c r="J239" s="192">
        <f>ROUND(I239*H239,2)</f>
        <v>0</v>
      </c>
      <c r="K239" s="188" t="s">
        <v>120</v>
      </c>
      <c r="L239" s="59"/>
      <c r="M239" s="193" t="s">
        <v>21</v>
      </c>
      <c r="N239" s="194" t="s">
        <v>44</v>
      </c>
      <c r="O239" s="40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AR239" s="22" t="s">
        <v>365</v>
      </c>
      <c r="AT239" s="22" t="s">
        <v>116</v>
      </c>
      <c r="AU239" s="22" t="s">
        <v>78</v>
      </c>
      <c r="AY239" s="22" t="s">
        <v>114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22" t="s">
        <v>78</v>
      </c>
      <c r="BK239" s="197">
        <f>ROUND(I239*H239,2)</f>
        <v>0</v>
      </c>
      <c r="BL239" s="22" t="s">
        <v>365</v>
      </c>
      <c r="BM239" s="22" t="s">
        <v>390</v>
      </c>
    </row>
    <row r="240" spans="2:65" s="1" customFormat="1" ht="108">
      <c r="B240" s="39"/>
      <c r="C240" s="61"/>
      <c r="D240" s="203" t="s">
        <v>123</v>
      </c>
      <c r="E240" s="61"/>
      <c r="F240" s="230" t="s">
        <v>391</v>
      </c>
      <c r="G240" s="61"/>
      <c r="H240" s="61"/>
      <c r="I240" s="156"/>
      <c r="J240" s="61"/>
      <c r="K240" s="61"/>
      <c r="L240" s="59"/>
      <c r="M240" s="200"/>
      <c r="N240" s="40"/>
      <c r="O240" s="40"/>
      <c r="P240" s="40"/>
      <c r="Q240" s="40"/>
      <c r="R240" s="40"/>
      <c r="S240" s="40"/>
      <c r="T240" s="76"/>
      <c r="AT240" s="22" t="s">
        <v>123</v>
      </c>
      <c r="AU240" s="22" t="s">
        <v>78</v>
      </c>
    </row>
    <row r="241" spans="2:65" s="1" customFormat="1" ht="22.5" customHeight="1">
      <c r="B241" s="39"/>
      <c r="C241" s="186" t="s">
        <v>392</v>
      </c>
      <c r="D241" s="186" t="s">
        <v>116</v>
      </c>
      <c r="E241" s="187" t="s">
        <v>393</v>
      </c>
      <c r="F241" s="188" t="s">
        <v>394</v>
      </c>
      <c r="G241" s="189" t="s">
        <v>380</v>
      </c>
      <c r="H241" s="190">
        <v>1</v>
      </c>
      <c r="I241" s="191"/>
      <c r="J241" s="192">
        <f>ROUND(I241*H241,2)</f>
        <v>0</v>
      </c>
      <c r="K241" s="188" t="s">
        <v>120</v>
      </c>
      <c r="L241" s="59"/>
      <c r="M241" s="193" t="s">
        <v>21</v>
      </c>
      <c r="N241" s="194" t="s">
        <v>44</v>
      </c>
      <c r="O241" s="40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AR241" s="22" t="s">
        <v>365</v>
      </c>
      <c r="AT241" s="22" t="s">
        <v>116</v>
      </c>
      <c r="AU241" s="22" t="s">
        <v>78</v>
      </c>
      <c r="AY241" s="22" t="s">
        <v>114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22" t="s">
        <v>78</v>
      </c>
      <c r="BK241" s="197">
        <f>ROUND(I241*H241,2)</f>
        <v>0</v>
      </c>
      <c r="BL241" s="22" t="s">
        <v>365</v>
      </c>
      <c r="BM241" s="22" t="s">
        <v>395</v>
      </c>
    </row>
    <row r="242" spans="2:65" s="1" customFormat="1" ht="40.5">
      <c r="B242" s="39"/>
      <c r="C242" s="61"/>
      <c r="D242" s="198" t="s">
        <v>123</v>
      </c>
      <c r="E242" s="61"/>
      <c r="F242" s="199" t="s">
        <v>396</v>
      </c>
      <c r="G242" s="61"/>
      <c r="H242" s="61"/>
      <c r="I242" s="156"/>
      <c r="J242" s="61"/>
      <c r="K242" s="61"/>
      <c r="L242" s="59"/>
      <c r="M242" s="233"/>
      <c r="N242" s="234"/>
      <c r="O242" s="234"/>
      <c r="P242" s="234"/>
      <c r="Q242" s="234"/>
      <c r="R242" s="234"/>
      <c r="S242" s="234"/>
      <c r="T242" s="235"/>
      <c r="AT242" s="22" t="s">
        <v>123</v>
      </c>
      <c r="AU242" s="22" t="s">
        <v>78</v>
      </c>
    </row>
    <row r="243" spans="2:65" s="1" customFormat="1" ht="6.95" customHeight="1">
      <c r="B243" s="54"/>
      <c r="C243" s="55"/>
      <c r="D243" s="55"/>
      <c r="E243" s="55"/>
      <c r="F243" s="55"/>
      <c r="G243" s="55"/>
      <c r="H243" s="55"/>
      <c r="I243" s="132"/>
      <c r="J243" s="55"/>
      <c r="K243" s="55"/>
      <c r="L243" s="59"/>
    </row>
  </sheetData>
  <sheetProtection password="CC35" sheet="1" objects="1" scenarios="1" formatCells="0" formatColumns="0" formatRows="0" sort="0" autoFilter="0"/>
  <autoFilter ref="C75:K242"/>
  <mergeCells count="6">
    <mergeCell ref="L2:V2"/>
    <mergeCell ref="E7:H7"/>
    <mergeCell ref="E22:H22"/>
    <mergeCell ref="E43:H43"/>
    <mergeCell ref="E68:H68"/>
    <mergeCell ref="G1:H1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ht="37.5" customHeight="1"/>
    <row r="2" spans="2:1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3" customFormat="1" ht="45" customHeight="1">
      <c r="B3" s="240"/>
      <c r="C3" s="359" t="s">
        <v>397</v>
      </c>
      <c r="D3" s="359"/>
      <c r="E3" s="359"/>
      <c r="F3" s="359"/>
      <c r="G3" s="359"/>
      <c r="H3" s="359"/>
      <c r="I3" s="359"/>
      <c r="J3" s="359"/>
      <c r="K3" s="241"/>
    </row>
    <row r="4" spans="2:11" ht="25.5" customHeight="1">
      <c r="B4" s="242"/>
      <c r="C4" s="363" t="s">
        <v>398</v>
      </c>
      <c r="D4" s="363"/>
      <c r="E4" s="363"/>
      <c r="F4" s="363"/>
      <c r="G4" s="363"/>
      <c r="H4" s="363"/>
      <c r="I4" s="363"/>
      <c r="J4" s="363"/>
      <c r="K4" s="243"/>
    </row>
    <row r="5" spans="2:1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ht="15" customHeight="1">
      <c r="B6" s="242"/>
      <c r="C6" s="362" t="s">
        <v>399</v>
      </c>
      <c r="D6" s="362"/>
      <c r="E6" s="362"/>
      <c r="F6" s="362"/>
      <c r="G6" s="362"/>
      <c r="H6" s="362"/>
      <c r="I6" s="362"/>
      <c r="J6" s="362"/>
      <c r="K6" s="243"/>
    </row>
    <row r="7" spans="2:11" ht="15" customHeight="1">
      <c r="B7" s="246"/>
      <c r="C7" s="362" t="s">
        <v>400</v>
      </c>
      <c r="D7" s="362"/>
      <c r="E7" s="362"/>
      <c r="F7" s="362"/>
      <c r="G7" s="362"/>
      <c r="H7" s="362"/>
      <c r="I7" s="362"/>
      <c r="J7" s="362"/>
      <c r="K7" s="243"/>
    </row>
    <row r="8" spans="2:1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ht="15" customHeight="1">
      <c r="B9" s="246"/>
      <c r="C9" s="362" t="s">
        <v>401</v>
      </c>
      <c r="D9" s="362"/>
      <c r="E9" s="362"/>
      <c r="F9" s="362"/>
      <c r="G9" s="362"/>
      <c r="H9" s="362"/>
      <c r="I9" s="362"/>
      <c r="J9" s="362"/>
      <c r="K9" s="243"/>
    </row>
    <row r="10" spans="2:11" ht="15" customHeight="1">
      <c r="B10" s="246"/>
      <c r="C10" s="245"/>
      <c r="D10" s="362" t="s">
        <v>402</v>
      </c>
      <c r="E10" s="362"/>
      <c r="F10" s="362"/>
      <c r="G10" s="362"/>
      <c r="H10" s="362"/>
      <c r="I10" s="362"/>
      <c r="J10" s="362"/>
      <c r="K10" s="243"/>
    </row>
    <row r="11" spans="2:11" ht="15" customHeight="1">
      <c r="B11" s="246"/>
      <c r="C11" s="247"/>
      <c r="D11" s="362" t="s">
        <v>403</v>
      </c>
      <c r="E11" s="362"/>
      <c r="F11" s="362"/>
      <c r="G11" s="362"/>
      <c r="H11" s="362"/>
      <c r="I11" s="362"/>
      <c r="J11" s="362"/>
      <c r="K11" s="243"/>
    </row>
    <row r="12" spans="2:11" ht="12.75" customHeight="1">
      <c r="B12" s="246"/>
      <c r="C12" s="247"/>
      <c r="D12" s="247"/>
      <c r="E12" s="247"/>
      <c r="F12" s="247"/>
      <c r="G12" s="247"/>
      <c r="H12" s="247"/>
      <c r="I12" s="247"/>
      <c r="J12" s="247"/>
      <c r="K12" s="243"/>
    </row>
    <row r="13" spans="2:11" ht="15" customHeight="1">
      <c r="B13" s="246"/>
      <c r="C13" s="247"/>
      <c r="D13" s="362" t="s">
        <v>404</v>
      </c>
      <c r="E13" s="362"/>
      <c r="F13" s="362"/>
      <c r="G13" s="362"/>
      <c r="H13" s="362"/>
      <c r="I13" s="362"/>
      <c r="J13" s="362"/>
      <c r="K13" s="243"/>
    </row>
    <row r="14" spans="2:11" ht="15" customHeight="1">
      <c r="B14" s="246"/>
      <c r="C14" s="247"/>
      <c r="D14" s="362" t="s">
        <v>405</v>
      </c>
      <c r="E14" s="362"/>
      <c r="F14" s="362"/>
      <c r="G14" s="362"/>
      <c r="H14" s="362"/>
      <c r="I14" s="362"/>
      <c r="J14" s="362"/>
      <c r="K14" s="243"/>
    </row>
    <row r="15" spans="2:11" ht="15" customHeight="1">
      <c r="B15" s="246"/>
      <c r="C15" s="247"/>
      <c r="D15" s="362" t="s">
        <v>406</v>
      </c>
      <c r="E15" s="362"/>
      <c r="F15" s="362"/>
      <c r="G15" s="362"/>
      <c r="H15" s="362"/>
      <c r="I15" s="362"/>
      <c r="J15" s="362"/>
      <c r="K15" s="243"/>
    </row>
    <row r="16" spans="2:11" ht="15" customHeight="1">
      <c r="B16" s="246"/>
      <c r="C16" s="247"/>
      <c r="D16" s="247"/>
      <c r="E16" s="248" t="s">
        <v>77</v>
      </c>
      <c r="F16" s="362" t="s">
        <v>407</v>
      </c>
      <c r="G16" s="362"/>
      <c r="H16" s="362"/>
      <c r="I16" s="362"/>
      <c r="J16" s="362"/>
      <c r="K16" s="243"/>
    </row>
    <row r="17" spans="2:11" ht="15" customHeight="1">
      <c r="B17" s="246"/>
      <c r="C17" s="247"/>
      <c r="D17" s="247"/>
      <c r="E17" s="248" t="s">
        <v>408</v>
      </c>
      <c r="F17" s="362" t="s">
        <v>409</v>
      </c>
      <c r="G17" s="362"/>
      <c r="H17" s="362"/>
      <c r="I17" s="362"/>
      <c r="J17" s="362"/>
      <c r="K17" s="243"/>
    </row>
    <row r="18" spans="2:11" ht="15" customHeight="1">
      <c r="B18" s="246"/>
      <c r="C18" s="247"/>
      <c r="D18" s="247"/>
      <c r="E18" s="248" t="s">
        <v>410</v>
      </c>
      <c r="F18" s="362" t="s">
        <v>411</v>
      </c>
      <c r="G18" s="362"/>
      <c r="H18" s="362"/>
      <c r="I18" s="362"/>
      <c r="J18" s="362"/>
      <c r="K18" s="243"/>
    </row>
    <row r="19" spans="2:11" ht="15" customHeight="1">
      <c r="B19" s="246"/>
      <c r="C19" s="247"/>
      <c r="D19" s="247"/>
      <c r="E19" s="248" t="s">
        <v>412</v>
      </c>
      <c r="F19" s="362" t="s">
        <v>413</v>
      </c>
      <c r="G19" s="362"/>
      <c r="H19" s="362"/>
      <c r="I19" s="362"/>
      <c r="J19" s="362"/>
      <c r="K19" s="243"/>
    </row>
    <row r="20" spans="2:11" ht="15" customHeight="1">
      <c r="B20" s="246"/>
      <c r="C20" s="247"/>
      <c r="D20" s="247"/>
      <c r="E20" s="248" t="s">
        <v>359</v>
      </c>
      <c r="F20" s="362" t="s">
        <v>360</v>
      </c>
      <c r="G20" s="362"/>
      <c r="H20" s="362"/>
      <c r="I20" s="362"/>
      <c r="J20" s="362"/>
      <c r="K20" s="243"/>
    </row>
    <row r="21" spans="2:11" ht="15" customHeight="1">
      <c r="B21" s="246"/>
      <c r="C21" s="247"/>
      <c r="D21" s="247"/>
      <c r="E21" s="248" t="s">
        <v>414</v>
      </c>
      <c r="F21" s="362" t="s">
        <v>415</v>
      </c>
      <c r="G21" s="362"/>
      <c r="H21" s="362"/>
      <c r="I21" s="362"/>
      <c r="J21" s="362"/>
      <c r="K21" s="243"/>
    </row>
    <row r="22" spans="2:11" ht="12.75" customHeight="1">
      <c r="B22" s="246"/>
      <c r="C22" s="247"/>
      <c r="D22" s="247"/>
      <c r="E22" s="247"/>
      <c r="F22" s="247"/>
      <c r="G22" s="247"/>
      <c r="H22" s="247"/>
      <c r="I22" s="247"/>
      <c r="J22" s="247"/>
      <c r="K22" s="243"/>
    </row>
    <row r="23" spans="2:11" ht="15" customHeight="1">
      <c r="B23" s="246"/>
      <c r="C23" s="362" t="s">
        <v>416</v>
      </c>
      <c r="D23" s="362"/>
      <c r="E23" s="362"/>
      <c r="F23" s="362"/>
      <c r="G23" s="362"/>
      <c r="H23" s="362"/>
      <c r="I23" s="362"/>
      <c r="J23" s="362"/>
      <c r="K23" s="243"/>
    </row>
    <row r="24" spans="2:11" ht="15" customHeight="1">
      <c r="B24" s="246"/>
      <c r="C24" s="362" t="s">
        <v>417</v>
      </c>
      <c r="D24" s="362"/>
      <c r="E24" s="362"/>
      <c r="F24" s="362"/>
      <c r="G24" s="362"/>
      <c r="H24" s="362"/>
      <c r="I24" s="362"/>
      <c r="J24" s="362"/>
      <c r="K24" s="243"/>
    </row>
    <row r="25" spans="2:11" ht="15" customHeight="1">
      <c r="B25" s="246"/>
      <c r="C25" s="245"/>
      <c r="D25" s="362" t="s">
        <v>418</v>
      </c>
      <c r="E25" s="362"/>
      <c r="F25" s="362"/>
      <c r="G25" s="362"/>
      <c r="H25" s="362"/>
      <c r="I25" s="362"/>
      <c r="J25" s="362"/>
      <c r="K25" s="243"/>
    </row>
    <row r="26" spans="2:11" ht="15" customHeight="1">
      <c r="B26" s="246"/>
      <c r="C26" s="247"/>
      <c r="D26" s="362" t="s">
        <v>419</v>
      </c>
      <c r="E26" s="362"/>
      <c r="F26" s="362"/>
      <c r="G26" s="362"/>
      <c r="H26" s="362"/>
      <c r="I26" s="362"/>
      <c r="J26" s="362"/>
      <c r="K26" s="243"/>
    </row>
    <row r="27" spans="2:11" ht="12.75" customHeight="1">
      <c r="B27" s="246"/>
      <c r="C27" s="247"/>
      <c r="D27" s="247"/>
      <c r="E27" s="247"/>
      <c r="F27" s="247"/>
      <c r="G27" s="247"/>
      <c r="H27" s="247"/>
      <c r="I27" s="247"/>
      <c r="J27" s="247"/>
      <c r="K27" s="243"/>
    </row>
    <row r="28" spans="2:11" ht="15" customHeight="1">
      <c r="B28" s="246"/>
      <c r="C28" s="247"/>
      <c r="D28" s="362" t="s">
        <v>420</v>
      </c>
      <c r="E28" s="362"/>
      <c r="F28" s="362"/>
      <c r="G28" s="362"/>
      <c r="H28" s="362"/>
      <c r="I28" s="362"/>
      <c r="J28" s="362"/>
      <c r="K28" s="243"/>
    </row>
    <row r="29" spans="2:11" ht="15" customHeight="1">
      <c r="B29" s="246"/>
      <c r="C29" s="247"/>
      <c r="D29" s="362" t="s">
        <v>421</v>
      </c>
      <c r="E29" s="362"/>
      <c r="F29" s="362"/>
      <c r="G29" s="362"/>
      <c r="H29" s="362"/>
      <c r="I29" s="362"/>
      <c r="J29" s="362"/>
      <c r="K29" s="243"/>
    </row>
    <row r="30" spans="2:11" ht="12.75" customHeight="1">
      <c r="B30" s="246"/>
      <c r="C30" s="247"/>
      <c r="D30" s="247"/>
      <c r="E30" s="247"/>
      <c r="F30" s="247"/>
      <c r="G30" s="247"/>
      <c r="H30" s="247"/>
      <c r="I30" s="247"/>
      <c r="J30" s="247"/>
      <c r="K30" s="243"/>
    </row>
    <row r="31" spans="2:11" ht="15" customHeight="1">
      <c r="B31" s="246"/>
      <c r="C31" s="247"/>
      <c r="D31" s="362" t="s">
        <v>422</v>
      </c>
      <c r="E31" s="362"/>
      <c r="F31" s="362"/>
      <c r="G31" s="362"/>
      <c r="H31" s="362"/>
      <c r="I31" s="362"/>
      <c r="J31" s="362"/>
      <c r="K31" s="243"/>
    </row>
    <row r="32" spans="2:11" ht="15" customHeight="1">
      <c r="B32" s="246"/>
      <c r="C32" s="247"/>
      <c r="D32" s="362" t="s">
        <v>423</v>
      </c>
      <c r="E32" s="362"/>
      <c r="F32" s="362"/>
      <c r="G32" s="362"/>
      <c r="H32" s="362"/>
      <c r="I32" s="362"/>
      <c r="J32" s="362"/>
      <c r="K32" s="243"/>
    </row>
    <row r="33" spans="2:11" ht="15" customHeight="1">
      <c r="B33" s="246"/>
      <c r="C33" s="247"/>
      <c r="D33" s="362" t="s">
        <v>424</v>
      </c>
      <c r="E33" s="362"/>
      <c r="F33" s="362"/>
      <c r="G33" s="362"/>
      <c r="H33" s="362"/>
      <c r="I33" s="362"/>
      <c r="J33" s="362"/>
      <c r="K33" s="243"/>
    </row>
    <row r="34" spans="2:11" ht="15" customHeight="1">
      <c r="B34" s="246"/>
      <c r="C34" s="247"/>
      <c r="D34" s="245"/>
      <c r="E34" s="249" t="s">
        <v>99</v>
      </c>
      <c r="F34" s="245"/>
      <c r="G34" s="362" t="s">
        <v>425</v>
      </c>
      <c r="H34" s="362"/>
      <c r="I34" s="362"/>
      <c r="J34" s="362"/>
      <c r="K34" s="243"/>
    </row>
    <row r="35" spans="2:11" ht="30.75" customHeight="1">
      <c r="B35" s="246"/>
      <c r="C35" s="247"/>
      <c r="D35" s="245"/>
      <c r="E35" s="249" t="s">
        <v>426</v>
      </c>
      <c r="F35" s="245"/>
      <c r="G35" s="362" t="s">
        <v>427</v>
      </c>
      <c r="H35" s="362"/>
      <c r="I35" s="362"/>
      <c r="J35" s="362"/>
      <c r="K35" s="243"/>
    </row>
    <row r="36" spans="2:11" ht="15" customHeight="1">
      <c r="B36" s="246"/>
      <c r="C36" s="247"/>
      <c r="D36" s="245"/>
      <c r="E36" s="249" t="s">
        <v>54</v>
      </c>
      <c r="F36" s="245"/>
      <c r="G36" s="362" t="s">
        <v>428</v>
      </c>
      <c r="H36" s="362"/>
      <c r="I36" s="362"/>
      <c r="J36" s="362"/>
      <c r="K36" s="243"/>
    </row>
    <row r="37" spans="2:11" ht="15" customHeight="1">
      <c r="B37" s="246"/>
      <c r="C37" s="247"/>
      <c r="D37" s="245"/>
      <c r="E37" s="249" t="s">
        <v>100</v>
      </c>
      <c r="F37" s="245"/>
      <c r="G37" s="362" t="s">
        <v>429</v>
      </c>
      <c r="H37" s="362"/>
      <c r="I37" s="362"/>
      <c r="J37" s="362"/>
      <c r="K37" s="243"/>
    </row>
    <row r="38" spans="2:11" ht="15" customHeight="1">
      <c r="B38" s="246"/>
      <c r="C38" s="247"/>
      <c r="D38" s="245"/>
      <c r="E38" s="249" t="s">
        <v>101</v>
      </c>
      <c r="F38" s="245"/>
      <c r="G38" s="362" t="s">
        <v>430</v>
      </c>
      <c r="H38" s="362"/>
      <c r="I38" s="362"/>
      <c r="J38" s="362"/>
      <c r="K38" s="243"/>
    </row>
    <row r="39" spans="2:11" ht="15" customHeight="1">
      <c r="B39" s="246"/>
      <c r="C39" s="247"/>
      <c r="D39" s="245"/>
      <c r="E39" s="249" t="s">
        <v>102</v>
      </c>
      <c r="F39" s="245"/>
      <c r="G39" s="362" t="s">
        <v>431</v>
      </c>
      <c r="H39" s="362"/>
      <c r="I39" s="362"/>
      <c r="J39" s="362"/>
      <c r="K39" s="243"/>
    </row>
    <row r="40" spans="2:11" ht="15" customHeight="1">
      <c r="B40" s="246"/>
      <c r="C40" s="247"/>
      <c r="D40" s="245"/>
      <c r="E40" s="249" t="s">
        <v>432</v>
      </c>
      <c r="F40" s="245"/>
      <c r="G40" s="362" t="s">
        <v>433</v>
      </c>
      <c r="H40" s="362"/>
      <c r="I40" s="362"/>
      <c r="J40" s="362"/>
      <c r="K40" s="243"/>
    </row>
    <row r="41" spans="2:11" ht="15" customHeight="1">
      <c r="B41" s="246"/>
      <c r="C41" s="247"/>
      <c r="D41" s="245"/>
      <c r="E41" s="249"/>
      <c r="F41" s="245"/>
      <c r="G41" s="362" t="s">
        <v>434</v>
      </c>
      <c r="H41" s="362"/>
      <c r="I41" s="362"/>
      <c r="J41" s="362"/>
      <c r="K41" s="243"/>
    </row>
    <row r="42" spans="2:11" ht="15" customHeight="1">
      <c r="B42" s="246"/>
      <c r="C42" s="247"/>
      <c r="D42" s="245"/>
      <c r="E42" s="249" t="s">
        <v>435</v>
      </c>
      <c r="F42" s="245"/>
      <c r="G42" s="362" t="s">
        <v>436</v>
      </c>
      <c r="H42" s="362"/>
      <c r="I42" s="362"/>
      <c r="J42" s="362"/>
      <c r="K42" s="243"/>
    </row>
    <row r="43" spans="2:11" ht="15" customHeight="1">
      <c r="B43" s="246"/>
      <c r="C43" s="247"/>
      <c r="D43" s="245"/>
      <c r="E43" s="249" t="s">
        <v>104</v>
      </c>
      <c r="F43" s="245"/>
      <c r="G43" s="362" t="s">
        <v>437</v>
      </c>
      <c r="H43" s="362"/>
      <c r="I43" s="362"/>
      <c r="J43" s="362"/>
      <c r="K43" s="243"/>
    </row>
    <row r="44" spans="2:11" ht="12.75" customHeight="1">
      <c r="B44" s="246"/>
      <c r="C44" s="247"/>
      <c r="D44" s="245"/>
      <c r="E44" s="245"/>
      <c r="F44" s="245"/>
      <c r="G44" s="245"/>
      <c r="H44" s="245"/>
      <c r="I44" s="245"/>
      <c r="J44" s="245"/>
      <c r="K44" s="243"/>
    </row>
    <row r="45" spans="2:11" ht="15" customHeight="1">
      <c r="B45" s="246"/>
      <c r="C45" s="247"/>
      <c r="D45" s="362" t="s">
        <v>438</v>
      </c>
      <c r="E45" s="362"/>
      <c r="F45" s="362"/>
      <c r="G45" s="362"/>
      <c r="H45" s="362"/>
      <c r="I45" s="362"/>
      <c r="J45" s="362"/>
      <c r="K45" s="243"/>
    </row>
    <row r="46" spans="2:11" ht="15" customHeight="1">
      <c r="B46" s="246"/>
      <c r="C46" s="247"/>
      <c r="D46" s="247"/>
      <c r="E46" s="362" t="s">
        <v>439</v>
      </c>
      <c r="F46" s="362"/>
      <c r="G46" s="362"/>
      <c r="H46" s="362"/>
      <c r="I46" s="362"/>
      <c r="J46" s="362"/>
      <c r="K46" s="243"/>
    </row>
    <row r="47" spans="2:11" ht="15" customHeight="1">
      <c r="B47" s="246"/>
      <c r="C47" s="247"/>
      <c r="D47" s="247"/>
      <c r="E47" s="362" t="s">
        <v>440</v>
      </c>
      <c r="F47" s="362"/>
      <c r="G47" s="362"/>
      <c r="H47" s="362"/>
      <c r="I47" s="362"/>
      <c r="J47" s="362"/>
      <c r="K47" s="243"/>
    </row>
    <row r="48" spans="2:11" ht="15" customHeight="1">
      <c r="B48" s="246"/>
      <c r="C48" s="247"/>
      <c r="D48" s="247"/>
      <c r="E48" s="362" t="s">
        <v>441</v>
      </c>
      <c r="F48" s="362"/>
      <c r="G48" s="362"/>
      <c r="H48" s="362"/>
      <c r="I48" s="362"/>
      <c r="J48" s="362"/>
      <c r="K48" s="243"/>
    </row>
    <row r="49" spans="2:11" ht="15" customHeight="1">
      <c r="B49" s="246"/>
      <c r="C49" s="247"/>
      <c r="D49" s="362" t="s">
        <v>442</v>
      </c>
      <c r="E49" s="362"/>
      <c r="F49" s="362"/>
      <c r="G49" s="362"/>
      <c r="H49" s="362"/>
      <c r="I49" s="362"/>
      <c r="J49" s="362"/>
      <c r="K49" s="243"/>
    </row>
    <row r="50" spans="2:11" ht="25.5" customHeight="1">
      <c r="B50" s="242"/>
      <c r="C50" s="363" t="s">
        <v>443</v>
      </c>
      <c r="D50" s="363"/>
      <c r="E50" s="363"/>
      <c r="F50" s="363"/>
      <c r="G50" s="363"/>
      <c r="H50" s="363"/>
      <c r="I50" s="363"/>
      <c r="J50" s="363"/>
      <c r="K50" s="243"/>
    </row>
    <row r="51" spans="2:11" ht="5.25" customHeight="1">
      <c r="B51" s="242"/>
      <c r="C51" s="244"/>
      <c r="D51" s="244"/>
      <c r="E51" s="244"/>
      <c r="F51" s="244"/>
      <c r="G51" s="244"/>
      <c r="H51" s="244"/>
      <c r="I51" s="244"/>
      <c r="J51" s="244"/>
      <c r="K51" s="243"/>
    </row>
    <row r="52" spans="2:11" ht="15" customHeight="1">
      <c r="B52" s="242"/>
      <c r="C52" s="362" t="s">
        <v>444</v>
      </c>
      <c r="D52" s="362"/>
      <c r="E52" s="362"/>
      <c r="F52" s="362"/>
      <c r="G52" s="362"/>
      <c r="H52" s="362"/>
      <c r="I52" s="362"/>
      <c r="J52" s="362"/>
      <c r="K52" s="243"/>
    </row>
    <row r="53" spans="2:11" ht="15" customHeight="1">
      <c r="B53" s="242"/>
      <c r="C53" s="362" t="s">
        <v>445</v>
      </c>
      <c r="D53" s="362"/>
      <c r="E53" s="362"/>
      <c r="F53" s="362"/>
      <c r="G53" s="362"/>
      <c r="H53" s="362"/>
      <c r="I53" s="362"/>
      <c r="J53" s="362"/>
      <c r="K53" s="243"/>
    </row>
    <row r="54" spans="2:11" ht="12.75" customHeight="1">
      <c r="B54" s="242"/>
      <c r="C54" s="245"/>
      <c r="D54" s="245"/>
      <c r="E54" s="245"/>
      <c r="F54" s="245"/>
      <c r="G54" s="245"/>
      <c r="H54" s="245"/>
      <c r="I54" s="245"/>
      <c r="J54" s="245"/>
      <c r="K54" s="243"/>
    </row>
    <row r="55" spans="2:11" ht="15" customHeight="1">
      <c r="B55" s="242"/>
      <c r="C55" s="362" t="s">
        <v>446</v>
      </c>
      <c r="D55" s="362"/>
      <c r="E55" s="362"/>
      <c r="F55" s="362"/>
      <c r="G55" s="362"/>
      <c r="H55" s="362"/>
      <c r="I55" s="362"/>
      <c r="J55" s="362"/>
      <c r="K55" s="243"/>
    </row>
    <row r="56" spans="2:11" ht="15" customHeight="1">
      <c r="B56" s="242"/>
      <c r="C56" s="247"/>
      <c r="D56" s="362" t="s">
        <v>447</v>
      </c>
      <c r="E56" s="362"/>
      <c r="F56" s="362"/>
      <c r="G56" s="362"/>
      <c r="H56" s="362"/>
      <c r="I56" s="362"/>
      <c r="J56" s="362"/>
      <c r="K56" s="243"/>
    </row>
    <row r="57" spans="2:11" ht="15" customHeight="1">
      <c r="B57" s="242"/>
      <c r="C57" s="247"/>
      <c r="D57" s="362" t="s">
        <v>448</v>
      </c>
      <c r="E57" s="362"/>
      <c r="F57" s="362"/>
      <c r="G57" s="362"/>
      <c r="H57" s="362"/>
      <c r="I57" s="362"/>
      <c r="J57" s="362"/>
      <c r="K57" s="243"/>
    </row>
    <row r="58" spans="2:11" ht="15" customHeight="1">
      <c r="B58" s="242"/>
      <c r="C58" s="247"/>
      <c r="D58" s="362" t="s">
        <v>449</v>
      </c>
      <c r="E58" s="362"/>
      <c r="F58" s="362"/>
      <c r="G58" s="362"/>
      <c r="H58" s="362"/>
      <c r="I58" s="362"/>
      <c r="J58" s="362"/>
      <c r="K58" s="243"/>
    </row>
    <row r="59" spans="2:11" ht="15" customHeight="1">
      <c r="B59" s="242"/>
      <c r="C59" s="247"/>
      <c r="D59" s="362" t="s">
        <v>450</v>
      </c>
      <c r="E59" s="362"/>
      <c r="F59" s="362"/>
      <c r="G59" s="362"/>
      <c r="H59" s="362"/>
      <c r="I59" s="362"/>
      <c r="J59" s="362"/>
      <c r="K59" s="243"/>
    </row>
    <row r="60" spans="2:11" ht="15" customHeight="1">
      <c r="B60" s="242"/>
      <c r="C60" s="247"/>
      <c r="D60" s="361" t="s">
        <v>451</v>
      </c>
      <c r="E60" s="361"/>
      <c r="F60" s="361"/>
      <c r="G60" s="361"/>
      <c r="H60" s="361"/>
      <c r="I60" s="361"/>
      <c r="J60" s="361"/>
      <c r="K60" s="243"/>
    </row>
    <row r="61" spans="2:11" ht="15" customHeight="1">
      <c r="B61" s="242"/>
      <c r="C61" s="247"/>
      <c r="D61" s="362" t="s">
        <v>452</v>
      </c>
      <c r="E61" s="362"/>
      <c r="F61" s="362"/>
      <c r="G61" s="362"/>
      <c r="H61" s="362"/>
      <c r="I61" s="362"/>
      <c r="J61" s="362"/>
      <c r="K61" s="243"/>
    </row>
    <row r="62" spans="2:11" ht="12.75" customHeight="1">
      <c r="B62" s="242"/>
      <c r="C62" s="247"/>
      <c r="D62" s="247"/>
      <c r="E62" s="250"/>
      <c r="F62" s="247"/>
      <c r="G62" s="247"/>
      <c r="H62" s="247"/>
      <c r="I62" s="247"/>
      <c r="J62" s="247"/>
      <c r="K62" s="243"/>
    </row>
    <row r="63" spans="2:11" ht="15" customHeight="1">
      <c r="B63" s="242"/>
      <c r="C63" s="247"/>
      <c r="D63" s="362" t="s">
        <v>453</v>
      </c>
      <c r="E63" s="362"/>
      <c r="F63" s="362"/>
      <c r="G63" s="362"/>
      <c r="H63" s="362"/>
      <c r="I63" s="362"/>
      <c r="J63" s="362"/>
      <c r="K63" s="243"/>
    </row>
    <row r="64" spans="2:11" ht="15" customHeight="1">
      <c r="B64" s="242"/>
      <c r="C64" s="247"/>
      <c r="D64" s="361" t="s">
        <v>454</v>
      </c>
      <c r="E64" s="361"/>
      <c r="F64" s="361"/>
      <c r="G64" s="361"/>
      <c r="H64" s="361"/>
      <c r="I64" s="361"/>
      <c r="J64" s="361"/>
      <c r="K64" s="243"/>
    </row>
    <row r="65" spans="2:11" ht="15" customHeight="1">
      <c r="B65" s="242"/>
      <c r="C65" s="247"/>
      <c r="D65" s="362" t="s">
        <v>455</v>
      </c>
      <c r="E65" s="362"/>
      <c r="F65" s="362"/>
      <c r="G65" s="362"/>
      <c r="H65" s="362"/>
      <c r="I65" s="362"/>
      <c r="J65" s="362"/>
      <c r="K65" s="243"/>
    </row>
    <row r="66" spans="2:11" ht="15" customHeight="1">
      <c r="B66" s="242"/>
      <c r="C66" s="247"/>
      <c r="D66" s="362" t="s">
        <v>456</v>
      </c>
      <c r="E66" s="362"/>
      <c r="F66" s="362"/>
      <c r="G66" s="362"/>
      <c r="H66" s="362"/>
      <c r="I66" s="362"/>
      <c r="J66" s="362"/>
      <c r="K66" s="243"/>
    </row>
    <row r="67" spans="2:11" ht="15" customHeight="1">
      <c r="B67" s="242"/>
      <c r="C67" s="247"/>
      <c r="D67" s="362" t="s">
        <v>457</v>
      </c>
      <c r="E67" s="362"/>
      <c r="F67" s="362"/>
      <c r="G67" s="362"/>
      <c r="H67" s="362"/>
      <c r="I67" s="362"/>
      <c r="J67" s="362"/>
      <c r="K67" s="243"/>
    </row>
    <row r="68" spans="2:11" ht="15" customHeight="1">
      <c r="B68" s="242"/>
      <c r="C68" s="247"/>
      <c r="D68" s="362" t="s">
        <v>458</v>
      </c>
      <c r="E68" s="362"/>
      <c r="F68" s="362"/>
      <c r="G68" s="362"/>
      <c r="H68" s="362"/>
      <c r="I68" s="362"/>
      <c r="J68" s="362"/>
      <c r="K68" s="243"/>
    </row>
    <row r="69" spans="2:11" ht="12.75" customHeight="1">
      <c r="B69" s="251"/>
      <c r="C69" s="252"/>
      <c r="D69" s="252"/>
      <c r="E69" s="252"/>
      <c r="F69" s="252"/>
      <c r="G69" s="252"/>
      <c r="H69" s="252"/>
      <c r="I69" s="252"/>
      <c r="J69" s="252"/>
      <c r="K69" s="253"/>
    </row>
    <row r="70" spans="2:11" ht="18.75" customHeight="1">
      <c r="B70" s="254"/>
      <c r="C70" s="254"/>
      <c r="D70" s="254"/>
      <c r="E70" s="254"/>
      <c r="F70" s="254"/>
      <c r="G70" s="254"/>
      <c r="H70" s="254"/>
      <c r="I70" s="254"/>
      <c r="J70" s="254"/>
      <c r="K70" s="255"/>
    </row>
    <row r="71" spans="2:11" ht="18.75" customHeight="1">
      <c r="B71" s="255"/>
      <c r="C71" s="255"/>
      <c r="D71" s="255"/>
      <c r="E71" s="255"/>
      <c r="F71" s="255"/>
      <c r="G71" s="255"/>
      <c r="H71" s="255"/>
      <c r="I71" s="255"/>
      <c r="J71" s="255"/>
      <c r="K71" s="255"/>
    </row>
    <row r="72" spans="2:11" ht="7.5" customHeight="1">
      <c r="B72" s="256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ht="45" customHeight="1">
      <c r="B73" s="259"/>
      <c r="C73" s="360" t="s">
        <v>84</v>
      </c>
      <c r="D73" s="360"/>
      <c r="E73" s="360"/>
      <c r="F73" s="360"/>
      <c r="G73" s="360"/>
      <c r="H73" s="360"/>
      <c r="I73" s="360"/>
      <c r="J73" s="360"/>
      <c r="K73" s="260"/>
    </row>
    <row r="74" spans="2:11" ht="17.25" customHeight="1">
      <c r="B74" s="259"/>
      <c r="C74" s="261" t="s">
        <v>459</v>
      </c>
      <c r="D74" s="261"/>
      <c r="E74" s="261"/>
      <c r="F74" s="261" t="s">
        <v>460</v>
      </c>
      <c r="G74" s="262"/>
      <c r="H74" s="261" t="s">
        <v>100</v>
      </c>
      <c r="I74" s="261" t="s">
        <v>58</v>
      </c>
      <c r="J74" s="261" t="s">
        <v>461</v>
      </c>
      <c r="K74" s="260"/>
    </row>
    <row r="75" spans="2:11" ht="17.25" customHeight="1">
      <c r="B75" s="259"/>
      <c r="C75" s="263" t="s">
        <v>462</v>
      </c>
      <c r="D75" s="263"/>
      <c r="E75" s="263"/>
      <c r="F75" s="264" t="s">
        <v>463</v>
      </c>
      <c r="G75" s="265"/>
      <c r="H75" s="263"/>
      <c r="I75" s="263"/>
      <c r="J75" s="263" t="s">
        <v>464</v>
      </c>
      <c r="K75" s="260"/>
    </row>
    <row r="76" spans="2:11" ht="5.25" customHeight="1">
      <c r="B76" s="259"/>
      <c r="C76" s="266"/>
      <c r="D76" s="266"/>
      <c r="E76" s="266"/>
      <c r="F76" s="266"/>
      <c r="G76" s="267"/>
      <c r="H76" s="266"/>
      <c r="I76" s="266"/>
      <c r="J76" s="266"/>
      <c r="K76" s="260"/>
    </row>
    <row r="77" spans="2:11" ht="15" customHeight="1">
      <c r="B77" s="259"/>
      <c r="C77" s="249" t="s">
        <v>54</v>
      </c>
      <c r="D77" s="266"/>
      <c r="E77" s="266"/>
      <c r="F77" s="268" t="s">
        <v>465</v>
      </c>
      <c r="G77" s="267"/>
      <c r="H77" s="249" t="s">
        <v>466</v>
      </c>
      <c r="I77" s="249" t="s">
        <v>467</v>
      </c>
      <c r="J77" s="249">
        <v>20</v>
      </c>
      <c r="K77" s="260"/>
    </row>
    <row r="78" spans="2:11" ht="15" customHeight="1">
      <c r="B78" s="259"/>
      <c r="C78" s="249" t="s">
        <v>468</v>
      </c>
      <c r="D78" s="249"/>
      <c r="E78" s="249"/>
      <c r="F78" s="268" t="s">
        <v>465</v>
      </c>
      <c r="G78" s="267"/>
      <c r="H78" s="249" t="s">
        <v>469</v>
      </c>
      <c r="I78" s="249" t="s">
        <v>467</v>
      </c>
      <c r="J78" s="249">
        <v>120</v>
      </c>
      <c r="K78" s="260"/>
    </row>
    <row r="79" spans="2:11" ht="15" customHeight="1">
      <c r="B79" s="269"/>
      <c r="C79" s="249" t="s">
        <v>470</v>
      </c>
      <c r="D79" s="249"/>
      <c r="E79" s="249"/>
      <c r="F79" s="268" t="s">
        <v>471</v>
      </c>
      <c r="G79" s="267"/>
      <c r="H79" s="249" t="s">
        <v>472</v>
      </c>
      <c r="I79" s="249" t="s">
        <v>467</v>
      </c>
      <c r="J79" s="249">
        <v>50</v>
      </c>
      <c r="K79" s="260"/>
    </row>
    <row r="80" spans="2:11" ht="15" customHeight="1">
      <c r="B80" s="269"/>
      <c r="C80" s="249" t="s">
        <v>473</v>
      </c>
      <c r="D80" s="249"/>
      <c r="E80" s="249"/>
      <c r="F80" s="268" t="s">
        <v>465</v>
      </c>
      <c r="G80" s="267"/>
      <c r="H80" s="249" t="s">
        <v>474</v>
      </c>
      <c r="I80" s="249" t="s">
        <v>475</v>
      </c>
      <c r="J80" s="249"/>
      <c r="K80" s="260"/>
    </row>
    <row r="81" spans="2:11" ht="15" customHeight="1">
      <c r="B81" s="269"/>
      <c r="C81" s="270" t="s">
        <v>476</v>
      </c>
      <c r="D81" s="270"/>
      <c r="E81" s="270"/>
      <c r="F81" s="271" t="s">
        <v>471</v>
      </c>
      <c r="G81" s="270"/>
      <c r="H81" s="270" t="s">
        <v>477</v>
      </c>
      <c r="I81" s="270" t="s">
        <v>467</v>
      </c>
      <c r="J81" s="270">
        <v>15</v>
      </c>
      <c r="K81" s="260"/>
    </row>
    <row r="82" spans="2:11" ht="15" customHeight="1">
      <c r="B82" s="269"/>
      <c r="C82" s="270" t="s">
        <v>478</v>
      </c>
      <c r="D82" s="270"/>
      <c r="E82" s="270"/>
      <c r="F82" s="271" t="s">
        <v>471</v>
      </c>
      <c r="G82" s="270"/>
      <c r="H82" s="270" t="s">
        <v>479</v>
      </c>
      <c r="I82" s="270" t="s">
        <v>467</v>
      </c>
      <c r="J82" s="270">
        <v>15</v>
      </c>
      <c r="K82" s="260"/>
    </row>
    <row r="83" spans="2:11" ht="15" customHeight="1">
      <c r="B83" s="269"/>
      <c r="C83" s="270" t="s">
        <v>480</v>
      </c>
      <c r="D83" s="270"/>
      <c r="E83" s="270"/>
      <c r="F83" s="271" t="s">
        <v>471</v>
      </c>
      <c r="G83" s="270"/>
      <c r="H83" s="270" t="s">
        <v>481</v>
      </c>
      <c r="I83" s="270" t="s">
        <v>467</v>
      </c>
      <c r="J83" s="270">
        <v>20</v>
      </c>
      <c r="K83" s="260"/>
    </row>
    <row r="84" spans="2:11" ht="15" customHeight="1">
      <c r="B84" s="269"/>
      <c r="C84" s="270" t="s">
        <v>482</v>
      </c>
      <c r="D84" s="270"/>
      <c r="E84" s="270"/>
      <c r="F84" s="271" t="s">
        <v>471</v>
      </c>
      <c r="G84" s="270"/>
      <c r="H84" s="270" t="s">
        <v>483</v>
      </c>
      <c r="I84" s="270" t="s">
        <v>467</v>
      </c>
      <c r="J84" s="270">
        <v>20</v>
      </c>
      <c r="K84" s="260"/>
    </row>
    <row r="85" spans="2:11" ht="15" customHeight="1">
      <c r="B85" s="269"/>
      <c r="C85" s="249" t="s">
        <v>484</v>
      </c>
      <c r="D85" s="249"/>
      <c r="E85" s="249"/>
      <c r="F85" s="268" t="s">
        <v>471</v>
      </c>
      <c r="G85" s="267"/>
      <c r="H85" s="249" t="s">
        <v>485</v>
      </c>
      <c r="I85" s="249" t="s">
        <v>467</v>
      </c>
      <c r="J85" s="249">
        <v>50</v>
      </c>
      <c r="K85" s="260"/>
    </row>
    <row r="86" spans="2:11" ht="15" customHeight="1">
      <c r="B86" s="269"/>
      <c r="C86" s="249" t="s">
        <v>486</v>
      </c>
      <c r="D86" s="249"/>
      <c r="E86" s="249"/>
      <c r="F86" s="268" t="s">
        <v>471</v>
      </c>
      <c r="G86" s="267"/>
      <c r="H86" s="249" t="s">
        <v>487</v>
      </c>
      <c r="I86" s="249" t="s">
        <v>467</v>
      </c>
      <c r="J86" s="249">
        <v>20</v>
      </c>
      <c r="K86" s="260"/>
    </row>
    <row r="87" spans="2:11" ht="15" customHeight="1">
      <c r="B87" s="269"/>
      <c r="C87" s="249" t="s">
        <v>488</v>
      </c>
      <c r="D87" s="249"/>
      <c r="E87" s="249"/>
      <c r="F87" s="268" t="s">
        <v>471</v>
      </c>
      <c r="G87" s="267"/>
      <c r="H87" s="249" t="s">
        <v>489</v>
      </c>
      <c r="I87" s="249" t="s">
        <v>467</v>
      </c>
      <c r="J87" s="249">
        <v>20</v>
      </c>
      <c r="K87" s="260"/>
    </row>
    <row r="88" spans="2:11" ht="15" customHeight="1">
      <c r="B88" s="269"/>
      <c r="C88" s="249" t="s">
        <v>490</v>
      </c>
      <c r="D88" s="249"/>
      <c r="E88" s="249"/>
      <c r="F88" s="268" t="s">
        <v>471</v>
      </c>
      <c r="G88" s="267"/>
      <c r="H88" s="249" t="s">
        <v>491</v>
      </c>
      <c r="I88" s="249" t="s">
        <v>467</v>
      </c>
      <c r="J88" s="249">
        <v>50</v>
      </c>
      <c r="K88" s="260"/>
    </row>
    <row r="89" spans="2:11" ht="15" customHeight="1">
      <c r="B89" s="269"/>
      <c r="C89" s="249" t="s">
        <v>492</v>
      </c>
      <c r="D89" s="249"/>
      <c r="E89" s="249"/>
      <c r="F89" s="268" t="s">
        <v>471</v>
      </c>
      <c r="G89" s="267"/>
      <c r="H89" s="249" t="s">
        <v>492</v>
      </c>
      <c r="I89" s="249" t="s">
        <v>467</v>
      </c>
      <c r="J89" s="249">
        <v>50</v>
      </c>
      <c r="K89" s="260"/>
    </row>
    <row r="90" spans="2:11" ht="15" customHeight="1">
      <c r="B90" s="269"/>
      <c r="C90" s="249" t="s">
        <v>105</v>
      </c>
      <c r="D90" s="249"/>
      <c r="E90" s="249"/>
      <c r="F90" s="268" t="s">
        <v>471</v>
      </c>
      <c r="G90" s="267"/>
      <c r="H90" s="249" t="s">
        <v>493</v>
      </c>
      <c r="I90" s="249" t="s">
        <v>467</v>
      </c>
      <c r="J90" s="249">
        <v>255</v>
      </c>
      <c r="K90" s="260"/>
    </row>
    <row r="91" spans="2:11" ht="15" customHeight="1">
      <c r="B91" s="269"/>
      <c r="C91" s="249" t="s">
        <v>494</v>
      </c>
      <c r="D91" s="249"/>
      <c r="E91" s="249"/>
      <c r="F91" s="268" t="s">
        <v>465</v>
      </c>
      <c r="G91" s="267"/>
      <c r="H91" s="249" t="s">
        <v>495</v>
      </c>
      <c r="I91" s="249" t="s">
        <v>496</v>
      </c>
      <c r="J91" s="249"/>
      <c r="K91" s="260"/>
    </row>
    <row r="92" spans="2:11" ht="15" customHeight="1">
      <c r="B92" s="269"/>
      <c r="C92" s="249" t="s">
        <v>497</v>
      </c>
      <c r="D92" s="249"/>
      <c r="E92" s="249"/>
      <c r="F92" s="268" t="s">
        <v>465</v>
      </c>
      <c r="G92" s="267"/>
      <c r="H92" s="249" t="s">
        <v>498</v>
      </c>
      <c r="I92" s="249" t="s">
        <v>499</v>
      </c>
      <c r="J92" s="249"/>
      <c r="K92" s="260"/>
    </row>
    <row r="93" spans="2:11" ht="15" customHeight="1">
      <c r="B93" s="269"/>
      <c r="C93" s="249" t="s">
        <v>500</v>
      </c>
      <c r="D93" s="249"/>
      <c r="E93" s="249"/>
      <c r="F93" s="268" t="s">
        <v>465</v>
      </c>
      <c r="G93" s="267"/>
      <c r="H93" s="249" t="s">
        <v>500</v>
      </c>
      <c r="I93" s="249" t="s">
        <v>499</v>
      </c>
      <c r="J93" s="249"/>
      <c r="K93" s="260"/>
    </row>
    <row r="94" spans="2:11" ht="15" customHeight="1">
      <c r="B94" s="269"/>
      <c r="C94" s="249" t="s">
        <v>39</v>
      </c>
      <c r="D94" s="249"/>
      <c r="E94" s="249"/>
      <c r="F94" s="268" t="s">
        <v>465</v>
      </c>
      <c r="G94" s="267"/>
      <c r="H94" s="249" t="s">
        <v>501</v>
      </c>
      <c r="I94" s="249" t="s">
        <v>499</v>
      </c>
      <c r="J94" s="249"/>
      <c r="K94" s="260"/>
    </row>
    <row r="95" spans="2:11" ht="15" customHeight="1">
      <c r="B95" s="269"/>
      <c r="C95" s="249" t="s">
        <v>49</v>
      </c>
      <c r="D95" s="249"/>
      <c r="E95" s="249"/>
      <c r="F95" s="268" t="s">
        <v>465</v>
      </c>
      <c r="G95" s="267"/>
      <c r="H95" s="249" t="s">
        <v>502</v>
      </c>
      <c r="I95" s="249" t="s">
        <v>499</v>
      </c>
      <c r="J95" s="249"/>
      <c r="K95" s="260"/>
    </row>
    <row r="96" spans="2:11" ht="15" customHeight="1">
      <c r="B96" s="272"/>
      <c r="C96" s="273"/>
      <c r="D96" s="273"/>
      <c r="E96" s="273"/>
      <c r="F96" s="273"/>
      <c r="G96" s="273"/>
      <c r="H96" s="273"/>
      <c r="I96" s="273"/>
      <c r="J96" s="273"/>
      <c r="K96" s="274"/>
    </row>
    <row r="97" spans="2:11" ht="18.75" customHeight="1">
      <c r="B97" s="275"/>
      <c r="C97" s="276"/>
      <c r="D97" s="276"/>
      <c r="E97" s="276"/>
      <c r="F97" s="276"/>
      <c r="G97" s="276"/>
      <c r="H97" s="276"/>
      <c r="I97" s="276"/>
      <c r="J97" s="276"/>
      <c r="K97" s="275"/>
    </row>
    <row r="98" spans="2:11" ht="18.75" customHeight="1">
      <c r="B98" s="255"/>
      <c r="C98" s="255"/>
      <c r="D98" s="255"/>
      <c r="E98" s="255"/>
      <c r="F98" s="255"/>
      <c r="G98" s="255"/>
      <c r="H98" s="255"/>
      <c r="I98" s="255"/>
      <c r="J98" s="255"/>
      <c r="K98" s="255"/>
    </row>
    <row r="99" spans="2:11" ht="7.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8"/>
    </row>
    <row r="100" spans="2:11" ht="45" customHeight="1">
      <c r="B100" s="259"/>
      <c r="C100" s="360" t="s">
        <v>503</v>
      </c>
      <c r="D100" s="360"/>
      <c r="E100" s="360"/>
      <c r="F100" s="360"/>
      <c r="G100" s="360"/>
      <c r="H100" s="360"/>
      <c r="I100" s="360"/>
      <c r="J100" s="360"/>
      <c r="K100" s="260"/>
    </row>
    <row r="101" spans="2:11" ht="17.25" customHeight="1">
      <c r="B101" s="259"/>
      <c r="C101" s="261" t="s">
        <v>459</v>
      </c>
      <c r="D101" s="261"/>
      <c r="E101" s="261"/>
      <c r="F101" s="261" t="s">
        <v>460</v>
      </c>
      <c r="G101" s="262"/>
      <c r="H101" s="261" t="s">
        <v>100</v>
      </c>
      <c r="I101" s="261" t="s">
        <v>58</v>
      </c>
      <c r="J101" s="261" t="s">
        <v>461</v>
      </c>
      <c r="K101" s="260"/>
    </row>
    <row r="102" spans="2:11" ht="17.25" customHeight="1">
      <c r="B102" s="259"/>
      <c r="C102" s="263" t="s">
        <v>462</v>
      </c>
      <c r="D102" s="263"/>
      <c r="E102" s="263"/>
      <c r="F102" s="264" t="s">
        <v>463</v>
      </c>
      <c r="G102" s="265"/>
      <c r="H102" s="263"/>
      <c r="I102" s="263"/>
      <c r="J102" s="263" t="s">
        <v>464</v>
      </c>
      <c r="K102" s="260"/>
    </row>
    <row r="103" spans="2:11" ht="5.25" customHeight="1">
      <c r="B103" s="259"/>
      <c r="C103" s="261"/>
      <c r="D103" s="261"/>
      <c r="E103" s="261"/>
      <c r="F103" s="261"/>
      <c r="G103" s="277"/>
      <c r="H103" s="261"/>
      <c r="I103" s="261"/>
      <c r="J103" s="261"/>
      <c r="K103" s="260"/>
    </row>
    <row r="104" spans="2:11" ht="15" customHeight="1">
      <c r="B104" s="259"/>
      <c r="C104" s="249" t="s">
        <v>54</v>
      </c>
      <c r="D104" s="266"/>
      <c r="E104" s="266"/>
      <c r="F104" s="268" t="s">
        <v>465</v>
      </c>
      <c r="G104" s="277"/>
      <c r="H104" s="249" t="s">
        <v>504</v>
      </c>
      <c r="I104" s="249" t="s">
        <v>467</v>
      </c>
      <c r="J104" s="249">
        <v>20</v>
      </c>
      <c r="K104" s="260"/>
    </row>
    <row r="105" spans="2:11" ht="15" customHeight="1">
      <c r="B105" s="259"/>
      <c r="C105" s="249" t="s">
        <v>468</v>
      </c>
      <c r="D105" s="249"/>
      <c r="E105" s="249"/>
      <c r="F105" s="268" t="s">
        <v>465</v>
      </c>
      <c r="G105" s="249"/>
      <c r="H105" s="249" t="s">
        <v>504</v>
      </c>
      <c r="I105" s="249" t="s">
        <v>467</v>
      </c>
      <c r="J105" s="249">
        <v>120</v>
      </c>
      <c r="K105" s="260"/>
    </row>
    <row r="106" spans="2:11" ht="15" customHeight="1">
      <c r="B106" s="269"/>
      <c r="C106" s="249" t="s">
        <v>470</v>
      </c>
      <c r="D106" s="249"/>
      <c r="E106" s="249"/>
      <c r="F106" s="268" t="s">
        <v>471</v>
      </c>
      <c r="G106" s="249"/>
      <c r="H106" s="249" t="s">
        <v>504</v>
      </c>
      <c r="I106" s="249" t="s">
        <v>467</v>
      </c>
      <c r="J106" s="249">
        <v>50</v>
      </c>
      <c r="K106" s="260"/>
    </row>
    <row r="107" spans="2:11" ht="15" customHeight="1">
      <c r="B107" s="269"/>
      <c r="C107" s="249" t="s">
        <v>473</v>
      </c>
      <c r="D107" s="249"/>
      <c r="E107" s="249"/>
      <c r="F107" s="268" t="s">
        <v>465</v>
      </c>
      <c r="G107" s="249"/>
      <c r="H107" s="249" t="s">
        <v>504</v>
      </c>
      <c r="I107" s="249" t="s">
        <v>475</v>
      </c>
      <c r="J107" s="249"/>
      <c r="K107" s="260"/>
    </row>
    <row r="108" spans="2:11" ht="15" customHeight="1">
      <c r="B108" s="269"/>
      <c r="C108" s="249" t="s">
        <v>484</v>
      </c>
      <c r="D108" s="249"/>
      <c r="E108" s="249"/>
      <c r="F108" s="268" t="s">
        <v>471</v>
      </c>
      <c r="G108" s="249"/>
      <c r="H108" s="249" t="s">
        <v>504</v>
      </c>
      <c r="I108" s="249" t="s">
        <v>467</v>
      </c>
      <c r="J108" s="249">
        <v>50</v>
      </c>
      <c r="K108" s="260"/>
    </row>
    <row r="109" spans="2:11" ht="15" customHeight="1">
      <c r="B109" s="269"/>
      <c r="C109" s="249" t="s">
        <v>492</v>
      </c>
      <c r="D109" s="249"/>
      <c r="E109" s="249"/>
      <c r="F109" s="268" t="s">
        <v>471</v>
      </c>
      <c r="G109" s="249"/>
      <c r="H109" s="249" t="s">
        <v>504</v>
      </c>
      <c r="I109" s="249" t="s">
        <v>467</v>
      </c>
      <c r="J109" s="249">
        <v>50</v>
      </c>
      <c r="K109" s="260"/>
    </row>
    <row r="110" spans="2:11" ht="15" customHeight="1">
      <c r="B110" s="269"/>
      <c r="C110" s="249" t="s">
        <v>490</v>
      </c>
      <c r="D110" s="249"/>
      <c r="E110" s="249"/>
      <c r="F110" s="268" t="s">
        <v>471</v>
      </c>
      <c r="G110" s="249"/>
      <c r="H110" s="249" t="s">
        <v>504</v>
      </c>
      <c r="I110" s="249" t="s">
        <v>467</v>
      </c>
      <c r="J110" s="249">
        <v>50</v>
      </c>
      <c r="K110" s="260"/>
    </row>
    <row r="111" spans="2:11" ht="15" customHeight="1">
      <c r="B111" s="269"/>
      <c r="C111" s="249" t="s">
        <v>54</v>
      </c>
      <c r="D111" s="249"/>
      <c r="E111" s="249"/>
      <c r="F111" s="268" t="s">
        <v>465</v>
      </c>
      <c r="G111" s="249"/>
      <c r="H111" s="249" t="s">
        <v>505</v>
      </c>
      <c r="I111" s="249" t="s">
        <v>467</v>
      </c>
      <c r="J111" s="249">
        <v>20</v>
      </c>
      <c r="K111" s="260"/>
    </row>
    <row r="112" spans="2:11" ht="15" customHeight="1">
      <c r="B112" s="269"/>
      <c r="C112" s="249" t="s">
        <v>506</v>
      </c>
      <c r="D112" s="249"/>
      <c r="E112" s="249"/>
      <c r="F112" s="268" t="s">
        <v>465</v>
      </c>
      <c r="G112" s="249"/>
      <c r="H112" s="249" t="s">
        <v>507</v>
      </c>
      <c r="I112" s="249" t="s">
        <v>467</v>
      </c>
      <c r="J112" s="249">
        <v>120</v>
      </c>
      <c r="K112" s="260"/>
    </row>
    <row r="113" spans="2:11" ht="15" customHeight="1">
      <c r="B113" s="269"/>
      <c r="C113" s="249" t="s">
        <v>39</v>
      </c>
      <c r="D113" s="249"/>
      <c r="E113" s="249"/>
      <c r="F113" s="268" t="s">
        <v>465</v>
      </c>
      <c r="G113" s="249"/>
      <c r="H113" s="249" t="s">
        <v>508</v>
      </c>
      <c r="I113" s="249" t="s">
        <v>499</v>
      </c>
      <c r="J113" s="249"/>
      <c r="K113" s="260"/>
    </row>
    <row r="114" spans="2:11" ht="15" customHeight="1">
      <c r="B114" s="269"/>
      <c r="C114" s="249" t="s">
        <v>49</v>
      </c>
      <c r="D114" s="249"/>
      <c r="E114" s="249"/>
      <c r="F114" s="268" t="s">
        <v>465</v>
      </c>
      <c r="G114" s="249"/>
      <c r="H114" s="249" t="s">
        <v>509</v>
      </c>
      <c r="I114" s="249" t="s">
        <v>499</v>
      </c>
      <c r="J114" s="249"/>
      <c r="K114" s="260"/>
    </row>
    <row r="115" spans="2:11" ht="15" customHeight="1">
      <c r="B115" s="269"/>
      <c r="C115" s="249" t="s">
        <v>58</v>
      </c>
      <c r="D115" s="249"/>
      <c r="E115" s="249"/>
      <c r="F115" s="268" t="s">
        <v>465</v>
      </c>
      <c r="G115" s="249"/>
      <c r="H115" s="249" t="s">
        <v>510</v>
      </c>
      <c r="I115" s="249" t="s">
        <v>511</v>
      </c>
      <c r="J115" s="249"/>
      <c r="K115" s="260"/>
    </row>
    <row r="116" spans="2:11" ht="15" customHeight="1">
      <c r="B116" s="272"/>
      <c r="C116" s="278"/>
      <c r="D116" s="278"/>
      <c r="E116" s="278"/>
      <c r="F116" s="278"/>
      <c r="G116" s="278"/>
      <c r="H116" s="278"/>
      <c r="I116" s="278"/>
      <c r="J116" s="278"/>
      <c r="K116" s="274"/>
    </row>
    <row r="117" spans="2:11" ht="18.75" customHeight="1">
      <c r="B117" s="279"/>
      <c r="C117" s="245"/>
      <c r="D117" s="245"/>
      <c r="E117" s="245"/>
      <c r="F117" s="280"/>
      <c r="G117" s="245"/>
      <c r="H117" s="245"/>
      <c r="I117" s="245"/>
      <c r="J117" s="245"/>
      <c r="K117" s="279"/>
    </row>
    <row r="118" spans="2:11" ht="18.75" customHeight="1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</row>
    <row r="119" spans="2:11" ht="7.5" customHeight="1">
      <c r="B119" s="281"/>
      <c r="C119" s="282"/>
      <c r="D119" s="282"/>
      <c r="E119" s="282"/>
      <c r="F119" s="282"/>
      <c r="G119" s="282"/>
      <c r="H119" s="282"/>
      <c r="I119" s="282"/>
      <c r="J119" s="282"/>
      <c r="K119" s="283"/>
    </row>
    <row r="120" spans="2:11" ht="45" customHeight="1">
      <c r="B120" s="284"/>
      <c r="C120" s="359" t="s">
        <v>512</v>
      </c>
      <c r="D120" s="359"/>
      <c r="E120" s="359"/>
      <c r="F120" s="359"/>
      <c r="G120" s="359"/>
      <c r="H120" s="359"/>
      <c r="I120" s="359"/>
      <c r="J120" s="359"/>
      <c r="K120" s="285"/>
    </row>
    <row r="121" spans="2:11" ht="17.25" customHeight="1">
      <c r="B121" s="286"/>
      <c r="C121" s="261" t="s">
        <v>459</v>
      </c>
      <c r="D121" s="261"/>
      <c r="E121" s="261"/>
      <c r="F121" s="261" t="s">
        <v>460</v>
      </c>
      <c r="G121" s="262"/>
      <c r="H121" s="261" t="s">
        <v>100</v>
      </c>
      <c r="I121" s="261" t="s">
        <v>58</v>
      </c>
      <c r="J121" s="261" t="s">
        <v>461</v>
      </c>
      <c r="K121" s="287"/>
    </row>
    <row r="122" spans="2:11" ht="17.25" customHeight="1">
      <c r="B122" s="286"/>
      <c r="C122" s="263" t="s">
        <v>462</v>
      </c>
      <c r="D122" s="263"/>
      <c r="E122" s="263"/>
      <c r="F122" s="264" t="s">
        <v>463</v>
      </c>
      <c r="G122" s="265"/>
      <c r="H122" s="263"/>
      <c r="I122" s="263"/>
      <c r="J122" s="263" t="s">
        <v>464</v>
      </c>
      <c r="K122" s="287"/>
    </row>
    <row r="123" spans="2:11" ht="5.25" customHeight="1">
      <c r="B123" s="288"/>
      <c r="C123" s="266"/>
      <c r="D123" s="266"/>
      <c r="E123" s="266"/>
      <c r="F123" s="266"/>
      <c r="G123" s="249"/>
      <c r="H123" s="266"/>
      <c r="I123" s="266"/>
      <c r="J123" s="266"/>
      <c r="K123" s="289"/>
    </row>
    <row r="124" spans="2:11" ht="15" customHeight="1">
      <c r="B124" s="288"/>
      <c r="C124" s="249" t="s">
        <v>468</v>
      </c>
      <c r="D124" s="266"/>
      <c r="E124" s="266"/>
      <c r="F124" s="268" t="s">
        <v>465</v>
      </c>
      <c r="G124" s="249"/>
      <c r="H124" s="249" t="s">
        <v>504</v>
      </c>
      <c r="I124" s="249" t="s">
        <v>467</v>
      </c>
      <c r="J124" s="249">
        <v>120</v>
      </c>
      <c r="K124" s="290"/>
    </row>
    <row r="125" spans="2:11" ht="15" customHeight="1">
      <c r="B125" s="288"/>
      <c r="C125" s="249" t="s">
        <v>513</v>
      </c>
      <c r="D125" s="249"/>
      <c r="E125" s="249"/>
      <c r="F125" s="268" t="s">
        <v>465</v>
      </c>
      <c r="G125" s="249"/>
      <c r="H125" s="249" t="s">
        <v>514</v>
      </c>
      <c r="I125" s="249" t="s">
        <v>467</v>
      </c>
      <c r="J125" s="249" t="s">
        <v>515</v>
      </c>
      <c r="K125" s="290"/>
    </row>
    <row r="126" spans="2:11" ht="15" customHeight="1">
      <c r="B126" s="288"/>
      <c r="C126" s="249" t="s">
        <v>414</v>
      </c>
      <c r="D126" s="249"/>
      <c r="E126" s="249"/>
      <c r="F126" s="268" t="s">
        <v>465</v>
      </c>
      <c r="G126" s="249"/>
      <c r="H126" s="249" t="s">
        <v>516</v>
      </c>
      <c r="I126" s="249" t="s">
        <v>467</v>
      </c>
      <c r="J126" s="249" t="s">
        <v>515</v>
      </c>
      <c r="K126" s="290"/>
    </row>
    <row r="127" spans="2:11" ht="15" customHeight="1">
      <c r="B127" s="288"/>
      <c r="C127" s="249" t="s">
        <v>476</v>
      </c>
      <c r="D127" s="249"/>
      <c r="E127" s="249"/>
      <c r="F127" s="268" t="s">
        <v>471</v>
      </c>
      <c r="G127" s="249"/>
      <c r="H127" s="249" t="s">
        <v>477</v>
      </c>
      <c r="I127" s="249" t="s">
        <v>467</v>
      </c>
      <c r="J127" s="249">
        <v>15</v>
      </c>
      <c r="K127" s="290"/>
    </row>
    <row r="128" spans="2:11" ht="15" customHeight="1">
      <c r="B128" s="288"/>
      <c r="C128" s="270" t="s">
        <v>478</v>
      </c>
      <c r="D128" s="270"/>
      <c r="E128" s="270"/>
      <c r="F128" s="271" t="s">
        <v>471</v>
      </c>
      <c r="G128" s="270"/>
      <c r="H128" s="270" t="s">
        <v>479</v>
      </c>
      <c r="I128" s="270" t="s">
        <v>467</v>
      </c>
      <c r="J128" s="270">
        <v>15</v>
      </c>
      <c r="K128" s="290"/>
    </row>
    <row r="129" spans="2:11" ht="15" customHeight="1">
      <c r="B129" s="288"/>
      <c r="C129" s="270" t="s">
        <v>480</v>
      </c>
      <c r="D129" s="270"/>
      <c r="E129" s="270"/>
      <c r="F129" s="271" t="s">
        <v>471</v>
      </c>
      <c r="G129" s="270"/>
      <c r="H129" s="270" t="s">
        <v>481</v>
      </c>
      <c r="I129" s="270" t="s">
        <v>467</v>
      </c>
      <c r="J129" s="270">
        <v>20</v>
      </c>
      <c r="K129" s="290"/>
    </row>
    <row r="130" spans="2:11" ht="15" customHeight="1">
      <c r="B130" s="288"/>
      <c r="C130" s="270" t="s">
        <v>482</v>
      </c>
      <c r="D130" s="270"/>
      <c r="E130" s="270"/>
      <c r="F130" s="271" t="s">
        <v>471</v>
      </c>
      <c r="G130" s="270"/>
      <c r="H130" s="270" t="s">
        <v>483</v>
      </c>
      <c r="I130" s="270" t="s">
        <v>467</v>
      </c>
      <c r="J130" s="270">
        <v>20</v>
      </c>
      <c r="K130" s="290"/>
    </row>
    <row r="131" spans="2:11" ht="15" customHeight="1">
      <c r="B131" s="288"/>
      <c r="C131" s="249" t="s">
        <v>470</v>
      </c>
      <c r="D131" s="249"/>
      <c r="E131" s="249"/>
      <c r="F131" s="268" t="s">
        <v>471</v>
      </c>
      <c r="G131" s="249"/>
      <c r="H131" s="249" t="s">
        <v>504</v>
      </c>
      <c r="I131" s="249" t="s">
        <v>467</v>
      </c>
      <c r="J131" s="249">
        <v>50</v>
      </c>
      <c r="K131" s="290"/>
    </row>
    <row r="132" spans="2:11" ht="15" customHeight="1">
      <c r="B132" s="288"/>
      <c r="C132" s="249" t="s">
        <v>484</v>
      </c>
      <c r="D132" s="249"/>
      <c r="E132" s="249"/>
      <c r="F132" s="268" t="s">
        <v>471</v>
      </c>
      <c r="G132" s="249"/>
      <c r="H132" s="249" t="s">
        <v>504</v>
      </c>
      <c r="I132" s="249" t="s">
        <v>467</v>
      </c>
      <c r="J132" s="249">
        <v>50</v>
      </c>
      <c r="K132" s="290"/>
    </row>
    <row r="133" spans="2:11" ht="15" customHeight="1">
      <c r="B133" s="288"/>
      <c r="C133" s="249" t="s">
        <v>490</v>
      </c>
      <c r="D133" s="249"/>
      <c r="E133" s="249"/>
      <c r="F133" s="268" t="s">
        <v>471</v>
      </c>
      <c r="G133" s="249"/>
      <c r="H133" s="249" t="s">
        <v>504</v>
      </c>
      <c r="I133" s="249" t="s">
        <v>467</v>
      </c>
      <c r="J133" s="249">
        <v>50</v>
      </c>
      <c r="K133" s="290"/>
    </row>
    <row r="134" spans="2:11" ht="15" customHeight="1">
      <c r="B134" s="288"/>
      <c r="C134" s="249" t="s">
        <v>492</v>
      </c>
      <c r="D134" s="249"/>
      <c r="E134" s="249"/>
      <c r="F134" s="268" t="s">
        <v>471</v>
      </c>
      <c r="G134" s="249"/>
      <c r="H134" s="249" t="s">
        <v>504</v>
      </c>
      <c r="I134" s="249" t="s">
        <v>467</v>
      </c>
      <c r="J134" s="249">
        <v>50</v>
      </c>
      <c r="K134" s="290"/>
    </row>
    <row r="135" spans="2:11" ht="15" customHeight="1">
      <c r="B135" s="288"/>
      <c r="C135" s="249" t="s">
        <v>105</v>
      </c>
      <c r="D135" s="249"/>
      <c r="E135" s="249"/>
      <c r="F135" s="268" t="s">
        <v>471</v>
      </c>
      <c r="G135" s="249"/>
      <c r="H135" s="249" t="s">
        <v>517</v>
      </c>
      <c r="I135" s="249" t="s">
        <v>467</v>
      </c>
      <c r="J135" s="249">
        <v>255</v>
      </c>
      <c r="K135" s="290"/>
    </row>
    <row r="136" spans="2:11" ht="15" customHeight="1">
      <c r="B136" s="288"/>
      <c r="C136" s="249" t="s">
        <v>494</v>
      </c>
      <c r="D136" s="249"/>
      <c r="E136" s="249"/>
      <c r="F136" s="268" t="s">
        <v>465</v>
      </c>
      <c r="G136" s="249"/>
      <c r="H136" s="249" t="s">
        <v>518</v>
      </c>
      <c r="I136" s="249" t="s">
        <v>496</v>
      </c>
      <c r="J136" s="249"/>
      <c r="K136" s="290"/>
    </row>
    <row r="137" spans="2:11" ht="15" customHeight="1">
      <c r="B137" s="288"/>
      <c r="C137" s="249" t="s">
        <v>497</v>
      </c>
      <c r="D137" s="249"/>
      <c r="E137" s="249"/>
      <c r="F137" s="268" t="s">
        <v>465</v>
      </c>
      <c r="G137" s="249"/>
      <c r="H137" s="249" t="s">
        <v>519</v>
      </c>
      <c r="I137" s="249" t="s">
        <v>499</v>
      </c>
      <c r="J137" s="249"/>
      <c r="K137" s="290"/>
    </row>
    <row r="138" spans="2:11" ht="15" customHeight="1">
      <c r="B138" s="288"/>
      <c r="C138" s="249" t="s">
        <v>500</v>
      </c>
      <c r="D138" s="249"/>
      <c r="E138" s="249"/>
      <c r="F138" s="268" t="s">
        <v>465</v>
      </c>
      <c r="G138" s="249"/>
      <c r="H138" s="249" t="s">
        <v>500</v>
      </c>
      <c r="I138" s="249" t="s">
        <v>499</v>
      </c>
      <c r="J138" s="249"/>
      <c r="K138" s="290"/>
    </row>
    <row r="139" spans="2:11" ht="15" customHeight="1">
      <c r="B139" s="288"/>
      <c r="C139" s="249" t="s">
        <v>39</v>
      </c>
      <c r="D139" s="249"/>
      <c r="E139" s="249"/>
      <c r="F139" s="268" t="s">
        <v>465</v>
      </c>
      <c r="G139" s="249"/>
      <c r="H139" s="249" t="s">
        <v>520</v>
      </c>
      <c r="I139" s="249" t="s">
        <v>499</v>
      </c>
      <c r="J139" s="249"/>
      <c r="K139" s="290"/>
    </row>
    <row r="140" spans="2:11" ht="15" customHeight="1">
      <c r="B140" s="288"/>
      <c r="C140" s="249" t="s">
        <v>521</v>
      </c>
      <c r="D140" s="249"/>
      <c r="E140" s="249"/>
      <c r="F140" s="268" t="s">
        <v>465</v>
      </c>
      <c r="G140" s="249"/>
      <c r="H140" s="249" t="s">
        <v>522</v>
      </c>
      <c r="I140" s="249" t="s">
        <v>499</v>
      </c>
      <c r="J140" s="249"/>
      <c r="K140" s="290"/>
    </row>
    <row r="141" spans="2:11" ht="15" customHeight="1">
      <c r="B141" s="291"/>
      <c r="C141" s="292"/>
      <c r="D141" s="292"/>
      <c r="E141" s="292"/>
      <c r="F141" s="292"/>
      <c r="G141" s="292"/>
      <c r="H141" s="292"/>
      <c r="I141" s="292"/>
      <c r="J141" s="292"/>
      <c r="K141" s="293"/>
    </row>
    <row r="142" spans="2:11" ht="18.75" customHeight="1">
      <c r="B142" s="245"/>
      <c r="C142" s="245"/>
      <c r="D142" s="245"/>
      <c r="E142" s="245"/>
      <c r="F142" s="280"/>
      <c r="G142" s="245"/>
      <c r="H142" s="245"/>
      <c r="I142" s="245"/>
      <c r="J142" s="245"/>
      <c r="K142" s="245"/>
    </row>
    <row r="143" spans="2:11" ht="18.75" customHeight="1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</row>
    <row r="144" spans="2:11" ht="7.5" customHeight="1">
      <c r="B144" s="256"/>
      <c r="C144" s="257"/>
      <c r="D144" s="257"/>
      <c r="E144" s="257"/>
      <c r="F144" s="257"/>
      <c r="G144" s="257"/>
      <c r="H144" s="257"/>
      <c r="I144" s="257"/>
      <c r="J144" s="257"/>
      <c r="K144" s="258"/>
    </row>
    <row r="145" spans="2:11" ht="45" customHeight="1">
      <c r="B145" s="259"/>
      <c r="C145" s="360" t="s">
        <v>523</v>
      </c>
      <c r="D145" s="360"/>
      <c r="E145" s="360"/>
      <c r="F145" s="360"/>
      <c r="G145" s="360"/>
      <c r="H145" s="360"/>
      <c r="I145" s="360"/>
      <c r="J145" s="360"/>
      <c r="K145" s="260"/>
    </row>
    <row r="146" spans="2:11" ht="17.25" customHeight="1">
      <c r="B146" s="259"/>
      <c r="C146" s="261" t="s">
        <v>459</v>
      </c>
      <c r="D146" s="261"/>
      <c r="E146" s="261"/>
      <c r="F146" s="261" t="s">
        <v>460</v>
      </c>
      <c r="G146" s="262"/>
      <c r="H146" s="261" t="s">
        <v>100</v>
      </c>
      <c r="I146" s="261" t="s">
        <v>58</v>
      </c>
      <c r="J146" s="261" t="s">
        <v>461</v>
      </c>
      <c r="K146" s="260"/>
    </row>
    <row r="147" spans="2:11" ht="17.25" customHeight="1">
      <c r="B147" s="259"/>
      <c r="C147" s="263" t="s">
        <v>462</v>
      </c>
      <c r="D147" s="263"/>
      <c r="E147" s="263"/>
      <c r="F147" s="264" t="s">
        <v>463</v>
      </c>
      <c r="G147" s="265"/>
      <c r="H147" s="263"/>
      <c r="I147" s="263"/>
      <c r="J147" s="263" t="s">
        <v>464</v>
      </c>
      <c r="K147" s="260"/>
    </row>
    <row r="148" spans="2:11" ht="5.25" customHeight="1">
      <c r="B148" s="269"/>
      <c r="C148" s="266"/>
      <c r="D148" s="266"/>
      <c r="E148" s="266"/>
      <c r="F148" s="266"/>
      <c r="G148" s="267"/>
      <c r="H148" s="266"/>
      <c r="I148" s="266"/>
      <c r="J148" s="266"/>
      <c r="K148" s="290"/>
    </row>
    <row r="149" spans="2:11" ht="15" customHeight="1">
      <c r="B149" s="269"/>
      <c r="C149" s="294" t="s">
        <v>468</v>
      </c>
      <c r="D149" s="249"/>
      <c r="E149" s="249"/>
      <c r="F149" s="295" t="s">
        <v>465</v>
      </c>
      <c r="G149" s="249"/>
      <c r="H149" s="294" t="s">
        <v>504</v>
      </c>
      <c r="I149" s="294" t="s">
        <v>467</v>
      </c>
      <c r="J149" s="294">
        <v>120</v>
      </c>
      <c r="K149" s="290"/>
    </row>
    <row r="150" spans="2:11" ht="15" customHeight="1">
      <c r="B150" s="269"/>
      <c r="C150" s="294" t="s">
        <v>513</v>
      </c>
      <c r="D150" s="249"/>
      <c r="E150" s="249"/>
      <c r="F150" s="295" t="s">
        <v>465</v>
      </c>
      <c r="G150" s="249"/>
      <c r="H150" s="294" t="s">
        <v>524</v>
      </c>
      <c r="I150" s="294" t="s">
        <v>467</v>
      </c>
      <c r="J150" s="294" t="s">
        <v>515</v>
      </c>
      <c r="K150" s="290"/>
    </row>
    <row r="151" spans="2:11" ht="15" customHeight="1">
      <c r="B151" s="269"/>
      <c r="C151" s="294" t="s">
        <v>414</v>
      </c>
      <c r="D151" s="249"/>
      <c r="E151" s="249"/>
      <c r="F151" s="295" t="s">
        <v>465</v>
      </c>
      <c r="G151" s="249"/>
      <c r="H151" s="294" t="s">
        <v>525</v>
      </c>
      <c r="I151" s="294" t="s">
        <v>467</v>
      </c>
      <c r="J151" s="294" t="s">
        <v>515</v>
      </c>
      <c r="K151" s="290"/>
    </row>
    <row r="152" spans="2:11" ht="15" customHeight="1">
      <c r="B152" s="269"/>
      <c r="C152" s="294" t="s">
        <v>470</v>
      </c>
      <c r="D152" s="249"/>
      <c r="E152" s="249"/>
      <c r="F152" s="295" t="s">
        <v>471</v>
      </c>
      <c r="G152" s="249"/>
      <c r="H152" s="294" t="s">
        <v>504</v>
      </c>
      <c r="I152" s="294" t="s">
        <v>467</v>
      </c>
      <c r="J152" s="294">
        <v>50</v>
      </c>
      <c r="K152" s="290"/>
    </row>
    <row r="153" spans="2:11" ht="15" customHeight="1">
      <c r="B153" s="269"/>
      <c r="C153" s="294" t="s">
        <v>473</v>
      </c>
      <c r="D153" s="249"/>
      <c r="E153" s="249"/>
      <c r="F153" s="295" t="s">
        <v>465</v>
      </c>
      <c r="G153" s="249"/>
      <c r="H153" s="294" t="s">
        <v>504</v>
      </c>
      <c r="I153" s="294" t="s">
        <v>475</v>
      </c>
      <c r="J153" s="294"/>
      <c r="K153" s="290"/>
    </row>
    <row r="154" spans="2:11" ht="15" customHeight="1">
      <c r="B154" s="269"/>
      <c r="C154" s="294" t="s">
        <v>484</v>
      </c>
      <c r="D154" s="249"/>
      <c r="E154" s="249"/>
      <c r="F154" s="295" t="s">
        <v>471</v>
      </c>
      <c r="G154" s="249"/>
      <c r="H154" s="294" t="s">
        <v>504</v>
      </c>
      <c r="I154" s="294" t="s">
        <v>467</v>
      </c>
      <c r="J154" s="294">
        <v>50</v>
      </c>
      <c r="K154" s="290"/>
    </row>
    <row r="155" spans="2:11" ht="15" customHeight="1">
      <c r="B155" s="269"/>
      <c r="C155" s="294" t="s">
        <v>492</v>
      </c>
      <c r="D155" s="249"/>
      <c r="E155" s="249"/>
      <c r="F155" s="295" t="s">
        <v>471</v>
      </c>
      <c r="G155" s="249"/>
      <c r="H155" s="294" t="s">
        <v>504</v>
      </c>
      <c r="I155" s="294" t="s">
        <v>467</v>
      </c>
      <c r="J155" s="294">
        <v>50</v>
      </c>
      <c r="K155" s="290"/>
    </row>
    <row r="156" spans="2:11" ht="15" customHeight="1">
      <c r="B156" s="269"/>
      <c r="C156" s="294" t="s">
        <v>490</v>
      </c>
      <c r="D156" s="249"/>
      <c r="E156" s="249"/>
      <c r="F156" s="295" t="s">
        <v>471</v>
      </c>
      <c r="G156" s="249"/>
      <c r="H156" s="294" t="s">
        <v>504</v>
      </c>
      <c r="I156" s="294" t="s">
        <v>467</v>
      </c>
      <c r="J156" s="294">
        <v>50</v>
      </c>
      <c r="K156" s="290"/>
    </row>
    <row r="157" spans="2:11" ht="15" customHeight="1">
      <c r="B157" s="269"/>
      <c r="C157" s="294" t="s">
        <v>88</v>
      </c>
      <c r="D157" s="249"/>
      <c r="E157" s="249"/>
      <c r="F157" s="295" t="s">
        <v>465</v>
      </c>
      <c r="G157" s="249"/>
      <c r="H157" s="294" t="s">
        <v>526</v>
      </c>
      <c r="I157" s="294" t="s">
        <v>467</v>
      </c>
      <c r="J157" s="294" t="s">
        <v>527</v>
      </c>
      <c r="K157" s="290"/>
    </row>
    <row r="158" spans="2:11" ht="15" customHeight="1">
      <c r="B158" s="269"/>
      <c r="C158" s="294" t="s">
        <v>528</v>
      </c>
      <c r="D158" s="249"/>
      <c r="E158" s="249"/>
      <c r="F158" s="295" t="s">
        <v>465</v>
      </c>
      <c r="G158" s="249"/>
      <c r="H158" s="294" t="s">
        <v>529</v>
      </c>
      <c r="I158" s="294" t="s">
        <v>499</v>
      </c>
      <c r="J158" s="294"/>
      <c r="K158" s="290"/>
    </row>
    <row r="159" spans="2:11" ht="15" customHeight="1">
      <c r="B159" s="296"/>
      <c r="C159" s="278"/>
      <c r="D159" s="278"/>
      <c r="E159" s="278"/>
      <c r="F159" s="278"/>
      <c r="G159" s="278"/>
      <c r="H159" s="278"/>
      <c r="I159" s="278"/>
      <c r="J159" s="278"/>
      <c r="K159" s="297"/>
    </row>
    <row r="160" spans="2:11" ht="18.75" customHeight="1">
      <c r="B160" s="245"/>
      <c r="C160" s="249"/>
      <c r="D160" s="249"/>
      <c r="E160" s="249"/>
      <c r="F160" s="268"/>
      <c r="G160" s="249"/>
      <c r="H160" s="249"/>
      <c r="I160" s="249"/>
      <c r="J160" s="249"/>
      <c r="K160" s="245"/>
    </row>
    <row r="161" spans="2:11" ht="18.75" customHeight="1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</row>
    <row r="162" spans="2:11" ht="7.5" customHeight="1">
      <c r="B162" s="237"/>
      <c r="C162" s="238"/>
      <c r="D162" s="238"/>
      <c r="E162" s="238"/>
      <c r="F162" s="238"/>
      <c r="G162" s="238"/>
      <c r="H162" s="238"/>
      <c r="I162" s="238"/>
      <c r="J162" s="238"/>
      <c r="K162" s="239"/>
    </row>
    <row r="163" spans="2:11" ht="45" customHeight="1">
      <c r="B163" s="240"/>
      <c r="C163" s="359" t="s">
        <v>530</v>
      </c>
      <c r="D163" s="359"/>
      <c r="E163" s="359"/>
      <c r="F163" s="359"/>
      <c r="G163" s="359"/>
      <c r="H163" s="359"/>
      <c r="I163" s="359"/>
      <c r="J163" s="359"/>
      <c r="K163" s="241"/>
    </row>
    <row r="164" spans="2:11" ht="17.25" customHeight="1">
      <c r="B164" s="240"/>
      <c r="C164" s="261" t="s">
        <v>459</v>
      </c>
      <c r="D164" s="261"/>
      <c r="E164" s="261"/>
      <c r="F164" s="261" t="s">
        <v>460</v>
      </c>
      <c r="G164" s="298"/>
      <c r="H164" s="299" t="s">
        <v>100</v>
      </c>
      <c r="I164" s="299" t="s">
        <v>58</v>
      </c>
      <c r="J164" s="261" t="s">
        <v>461</v>
      </c>
      <c r="K164" s="241"/>
    </row>
    <row r="165" spans="2:11" ht="17.25" customHeight="1">
      <c r="B165" s="242"/>
      <c r="C165" s="263" t="s">
        <v>462</v>
      </c>
      <c r="D165" s="263"/>
      <c r="E165" s="263"/>
      <c r="F165" s="264" t="s">
        <v>463</v>
      </c>
      <c r="G165" s="300"/>
      <c r="H165" s="301"/>
      <c r="I165" s="301"/>
      <c r="J165" s="263" t="s">
        <v>464</v>
      </c>
      <c r="K165" s="243"/>
    </row>
    <row r="166" spans="2:11" ht="5.25" customHeight="1">
      <c r="B166" s="269"/>
      <c r="C166" s="266"/>
      <c r="D166" s="266"/>
      <c r="E166" s="266"/>
      <c r="F166" s="266"/>
      <c r="G166" s="267"/>
      <c r="H166" s="266"/>
      <c r="I166" s="266"/>
      <c r="J166" s="266"/>
      <c r="K166" s="290"/>
    </row>
    <row r="167" spans="2:11" ht="15" customHeight="1">
      <c r="B167" s="269"/>
      <c r="C167" s="249" t="s">
        <v>468</v>
      </c>
      <c r="D167" s="249"/>
      <c r="E167" s="249"/>
      <c r="F167" s="268" t="s">
        <v>465</v>
      </c>
      <c r="G167" s="249"/>
      <c r="H167" s="249" t="s">
        <v>504</v>
      </c>
      <c r="I167" s="249" t="s">
        <v>467</v>
      </c>
      <c r="J167" s="249">
        <v>120</v>
      </c>
      <c r="K167" s="290"/>
    </row>
    <row r="168" spans="2:11" ht="15" customHeight="1">
      <c r="B168" s="269"/>
      <c r="C168" s="249" t="s">
        <v>513</v>
      </c>
      <c r="D168" s="249"/>
      <c r="E168" s="249"/>
      <c r="F168" s="268" t="s">
        <v>465</v>
      </c>
      <c r="G168" s="249"/>
      <c r="H168" s="249" t="s">
        <v>514</v>
      </c>
      <c r="I168" s="249" t="s">
        <v>467</v>
      </c>
      <c r="J168" s="249" t="s">
        <v>515</v>
      </c>
      <c r="K168" s="290"/>
    </row>
    <row r="169" spans="2:11" ht="15" customHeight="1">
      <c r="B169" s="269"/>
      <c r="C169" s="249" t="s">
        <v>414</v>
      </c>
      <c r="D169" s="249"/>
      <c r="E169" s="249"/>
      <c r="F169" s="268" t="s">
        <v>465</v>
      </c>
      <c r="G169" s="249"/>
      <c r="H169" s="249" t="s">
        <v>531</v>
      </c>
      <c r="I169" s="249" t="s">
        <v>467</v>
      </c>
      <c r="J169" s="249" t="s">
        <v>515</v>
      </c>
      <c r="K169" s="290"/>
    </row>
    <row r="170" spans="2:11" ht="15" customHeight="1">
      <c r="B170" s="269"/>
      <c r="C170" s="249" t="s">
        <v>470</v>
      </c>
      <c r="D170" s="249"/>
      <c r="E170" s="249"/>
      <c r="F170" s="268" t="s">
        <v>471</v>
      </c>
      <c r="G170" s="249"/>
      <c r="H170" s="249" t="s">
        <v>531</v>
      </c>
      <c r="I170" s="249" t="s">
        <v>467</v>
      </c>
      <c r="J170" s="249">
        <v>50</v>
      </c>
      <c r="K170" s="290"/>
    </row>
    <row r="171" spans="2:11" ht="15" customHeight="1">
      <c r="B171" s="269"/>
      <c r="C171" s="249" t="s">
        <v>473</v>
      </c>
      <c r="D171" s="249"/>
      <c r="E171" s="249"/>
      <c r="F171" s="268" t="s">
        <v>465</v>
      </c>
      <c r="G171" s="249"/>
      <c r="H171" s="249" t="s">
        <v>531</v>
      </c>
      <c r="I171" s="249" t="s">
        <v>475</v>
      </c>
      <c r="J171" s="249"/>
      <c r="K171" s="290"/>
    </row>
    <row r="172" spans="2:11" ht="15" customHeight="1">
      <c r="B172" s="269"/>
      <c r="C172" s="249" t="s">
        <v>484</v>
      </c>
      <c r="D172" s="249"/>
      <c r="E172" s="249"/>
      <c r="F172" s="268" t="s">
        <v>471</v>
      </c>
      <c r="G172" s="249"/>
      <c r="H172" s="249" t="s">
        <v>531</v>
      </c>
      <c r="I172" s="249" t="s">
        <v>467</v>
      </c>
      <c r="J172" s="249">
        <v>50</v>
      </c>
      <c r="K172" s="290"/>
    </row>
    <row r="173" spans="2:11" ht="15" customHeight="1">
      <c r="B173" s="269"/>
      <c r="C173" s="249" t="s">
        <v>492</v>
      </c>
      <c r="D173" s="249"/>
      <c r="E173" s="249"/>
      <c r="F173" s="268" t="s">
        <v>471</v>
      </c>
      <c r="G173" s="249"/>
      <c r="H173" s="249" t="s">
        <v>531</v>
      </c>
      <c r="I173" s="249" t="s">
        <v>467</v>
      </c>
      <c r="J173" s="249">
        <v>50</v>
      </c>
      <c r="K173" s="290"/>
    </row>
    <row r="174" spans="2:11" ht="15" customHeight="1">
      <c r="B174" s="269"/>
      <c r="C174" s="249" t="s">
        <v>490</v>
      </c>
      <c r="D174" s="249"/>
      <c r="E174" s="249"/>
      <c r="F174" s="268" t="s">
        <v>471</v>
      </c>
      <c r="G174" s="249"/>
      <c r="H174" s="249" t="s">
        <v>531</v>
      </c>
      <c r="I174" s="249" t="s">
        <v>467</v>
      </c>
      <c r="J174" s="249">
        <v>50</v>
      </c>
      <c r="K174" s="290"/>
    </row>
    <row r="175" spans="2:11" ht="15" customHeight="1">
      <c r="B175" s="269"/>
      <c r="C175" s="249" t="s">
        <v>99</v>
      </c>
      <c r="D175" s="249"/>
      <c r="E175" s="249"/>
      <c r="F175" s="268" t="s">
        <v>465</v>
      </c>
      <c r="G175" s="249"/>
      <c r="H175" s="249" t="s">
        <v>532</v>
      </c>
      <c r="I175" s="249" t="s">
        <v>533</v>
      </c>
      <c r="J175" s="249"/>
      <c r="K175" s="290"/>
    </row>
    <row r="176" spans="2:11" ht="15" customHeight="1">
      <c r="B176" s="269"/>
      <c r="C176" s="249" t="s">
        <v>58</v>
      </c>
      <c r="D176" s="249"/>
      <c r="E176" s="249"/>
      <c r="F176" s="268" t="s">
        <v>465</v>
      </c>
      <c r="G176" s="249"/>
      <c r="H176" s="249" t="s">
        <v>534</v>
      </c>
      <c r="I176" s="249" t="s">
        <v>535</v>
      </c>
      <c r="J176" s="249">
        <v>1</v>
      </c>
      <c r="K176" s="290"/>
    </row>
    <row r="177" spans="2:11" ht="15" customHeight="1">
      <c r="B177" s="269"/>
      <c r="C177" s="249" t="s">
        <v>54</v>
      </c>
      <c r="D177" s="249"/>
      <c r="E177" s="249"/>
      <c r="F177" s="268" t="s">
        <v>465</v>
      </c>
      <c r="G177" s="249"/>
      <c r="H177" s="249" t="s">
        <v>536</v>
      </c>
      <c r="I177" s="249" t="s">
        <v>467</v>
      </c>
      <c r="J177" s="249">
        <v>20</v>
      </c>
      <c r="K177" s="290"/>
    </row>
    <row r="178" spans="2:11" ht="15" customHeight="1">
      <c r="B178" s="269"/>
      <c r="C178" s="249" t="s">
        <v>100</v>
      </c>
      <c r="D178" s="249"/>
      <c r="E178" s="249"/>
      <c r="F178" s="268" t="s">
        <v>465</v>
      </c>
      <c r="G178" s="249"/>
      <c r="H178" s="249" t="s">
        <v>537</v>
      </c>
      <c r="I178" s="249" t="s">
        <v>467</v>
      </c>
      <c r="J178" s="249">
        <v>255</v>
      </c>
      <c r="K178" s="290"/>
    </row>
    <row r="179" spans="2:11" ht="15" customHeight="1">
      <c r="B179" s="269"/>
      <c r="C179" s="249" t="s">
        <v>101</v>
      </c>
      <c r="D179" s="249"/>
      <c r="E179" s="249"/>
      <c r="F179" s="268" t="s">
        <v>465</v>
      </c>
      <c r="G179" s="249"/>
      <c r="H179" s="249" t="s">
        <v>430</v>
      </c>
      <c r="I179" s="249" t="s">
        <v>467</v>
      </c>
      <c r="J179" s="249">
        <v>10</v>
      </c>
      <c r="K179" s="290"/>
    </row>
    <row r="180" spans="2:11" ht="15" customHeight="1">
      <c r="B180" s="269"/>
      <c r="C180" s="249" t="s">
        <v>102</v>
      </c>
      <c r="D180" s="249"/>
      <c r="E180" s="249"/>
      <c r="F180" s="268" t="s">
        <v>465</v>
      </c>
      <c r="G180" s="249"/>
      <c r="H180" s="249" t="s">
        <v>538</v>
      </c>
      <c r="I180" s="249" t="s">
        <v>499</v>
      </c>
      <c r="J180" s="249"/>
      <c r="K180" s="290"/>
    </row>
    <row r="181" spans="2:11" ht="15" customHeight="1">
      <c r="B181" s="269"/>
      <c r="C181" s="249" t="s">
        <v>539</v>
      </c>
      <c r="D181" s="249"/>
      <c r="E181" s="249"/>
      <c r="F181" s="268" t="s">
        <v>465</v>
      </c>
      <c r="G181" s="249"/>
      <c r="H181" s="249" t="s">
        <v>540</v>
      </c>
      <c r="I181" s="249" t="s">
        <v>499</v>
      </c>
      <c r="J181" s="249"/>
      <c r="K181" s="290"/>
    </row>
    <row r="182" spans="2:11" ht="15" customHeight="1">
      <c r="B182" s="269"/>
      <c r="C182" s="249" t="s">
        <v>528</v>
      </c>
      <c r="D182" s="249"/>
      <c r="E182" s="249"/>
      <c r="F182" s="268" t="s">
        <v>465</v>
      </c>
      <c r="G182" s="249"/>
      <c r="H182" s="249" t="s">
        <v>541</v>
      </c>
      <c r="I182" s="249" t="s">
        <v>499</v>
      </c>
      <c r="J182" s="249"/>
      <c r="K182" s="290"/>
    </row>
    <row r="183" spans="2:11" ht="15" customHeight="1">
      <c r="B183" s="269"/>
      <c r="C183" s="249" t="s">
        <v>104</v>
      </c>
      <c r="D183" s="249"/>
      <c r="E183" s="249"/>
      <c r="F183" s="268" t="s">
        <v>471</v>
      </c>
      <c r="G183" s="249"/>
      <c r="H183" s="249" t="s">
        <v>542</v>
      </c>
      <c r="I183" s="249" t="s">
        <v>467</v>
      </c>
      <c r="J183" s="249">
        <v>50</v>
      </c>
      <c r="K183" s="290"/>
    </row>
    <row r="184" spans="2:11" ht="15" customHeight="1">
      <c r="B184" s="269"/>
      <c r="C184" s="249" t="s">
        <v>543</v>
      </c>
      <c r="D184" s="249"/>
      <c r="E184" s="249"/>
      <c r="F184" s="268" t="s">
        <v>471</v>
      </c>
      <c r="G184" s="249"/>
      <c r="H184" s="249" t="s">
        <v>544</v>
      </c>
      <c r="I184" s="249" t="s">
        <v>545</v>
      </c>
      <c r="J184" s="249"/>
      <c r="K184" s="290"/>
    </row>
    <row r="185" spans="2:11" ht="15" customHeight="1">
      <c r="B185" s="269"/>
      <c r="C185" s="249" t="s">
        <v>546</v>
      </c>
      <c r="D185" s="249"/>
      <c r="E185" s="249"/>
      <c r="F185" s="268" t="s">
        <v>471</v>
      </c>
      <c r="G185" s="249"/>
      <c r="H185" s="249" t="s">
        <v>547</v>
      </c>
      <c r="I185" s="249" t="s">
        <v>545</v>
      </c>
      <c r="J185" s="249"/>
      <c r="K185" s="290"/>
    </row>
    <row r="186" spans="2:11" ht="15" customHeight="1">
      <c r="B186" s="269"/>
      <c r="C186" s="249" t="s">
        <v>548</v>
      </c>
      <c r="D186" s="249"/>
      <c r="E186" s="249"/>
      <c r="F186" s="268" t="s">
        <v>471</v>
      </c>
      <c r="G186" s="249"/>
      <c r="H186" s="249" t="s">
        <v>549</v>
      </c>
      <c r="I186" s="249" t="s">
        <v>545</v>
      </c>
      <c r="J186" s="249"/>
      <c r="K186" s="290"/>
    </row>
    <row r="187" spans="2:11" ht="15" customHeight="1">
      <c r="B187" s="269"/>
      <c r="C187" s="302" t="s">
        <v>550</v>
      </c>
      <c r="D187" s="249"/>
      <c r="E187" s="249"/>
      <c r="F187" s="268" t="s">
        <v>471</v>
      </c>
      <c r="G187" s="249"/>
      <c r="H187" s="249" t="s">
        <v>551</v>
      </c>
      <c r="I187" s="249" t="s">
        <v>552</v>
      </c>
      <c r="J187" s="303" t="s">
        <v>553</v>
      </c>
      <c r="K187" s="290"/>
    </row>
    <row r="188" spans="2:11" ht="15" customHeight="1">
      <c r="B188" s="269"/>
      <c r="C188" s="254" t="s">
        <v>43</v>
      </c>
      <c r="D188" s="249"/>
      <c r="E188" s="249"/>
      <c r="F188" s="268" t="s">
        <v>465</v>
      </c>
      <c r="G188" s="249"/>
      <c r="H188" s="245" t="s">
        <v>554</v>
      </c>
      <c r="I188" s="249" t="s">
        <v>555</v>
      </c>
      <c r="J188" s="249"/>
      <c r="K188" s="290"/>
    </row>
    <row r="189" spans="2:11" ht="15" customHeight="1">
      <c r="B189" s="269"/>
      <c r="C189" s="254" t="s">
        <v>556</v>
      </c>
      <c r="D189" s="249"/>
      <c r="E189" s="249"/>
      <c r="F189" s="268" t="s">
        <v>465</v>
      </c>
      <c r="G189" s="249"/>
      <c r="H189" s="249" t="s">
        <v>557</v>
      </c>
      <c r="I189" s="249" t="s">
        <v>499</v>
      </c>
      <c r="J189" s="249"/>
      <c r="K189" s="290"/>
    </row>
    <row r="190" spans="2:11" ht="15" customHeight="1">
      <c r="B190" s="269"/>
      <c r="C190" s="254" t="s">
        <v>558</v>
      </c>
      <c r="D190" s="249"/>
      <c r="E190" s="249"/>
      <c r="F190" s="268" t="s">
        <v>465</v>
      </c>
      <c r="G190" s="249"/>
      <c r="H190" s="249" t="s">
        <v>559</v>
      </c>
      <c r="I190" s="249" t="s">
        <v>499</v>
      </c>
      <c r="J190" s="249"/>
      <c r="K190" s="290"/>
    </row>
    <row r="191" spans="2:11" ht="15" customHeight="1">
      <c r="B191" s="269"/>
      <c r="C191" s="254" t="s">
        <v>560</v>
      </c>
      <c r="D191" s="249"/>
      <c r="E191" s="249"/>
      <c r="F191" s="268" t="s">
        <v>471</v>
      </c>
      <c r="G191" s="249"/>
      <c r="H191" s="249" t="s">
        <v>561</v>
      </c>
      <c r="I191" s="249" t="s">
        <v>499</v>
      </c>
      <c r="J191" s="249"/>
      <c r="K191" s="290"/>
    </row>
    <row r="192" spans="2:11" ht="15" customHeight="1">
      <c r="B192" s="296"/>
      <c r="C192" s="304"/>
      <c r="D192" s="278"/>
      <c r="E192" s="278"/>
      <c r="F192" s="278"/>
      <c r="G192" s="278"/>
      <c r="H192" s="278"/>
      <c r="I192" s="278"/>
      <c r="J192" s="278"/>
      <c r="K192" s="297"/>
    </row>
    <row r="193" spans="2:11" ht="18.75" customHeight="1">
      <c r="B193" s="245"/>
      <c r="C193" s="249"/>
      <c r="D193" s="249"/>
      <c r="E193" s="249"/>
      <c r="F193" s="268"/>
      <c r="G193" s="249"/>
      <c r="H193" s="249"/>
      <c r="I193" s="249"/>
      <c r="J193" s="249"/>
      <c r="K193" s="245"/>
    </row>
    <row r="194" spans="2:11" ht="18.75" customHeight="1">
      <c r="B194" s="245"/>
      <c r="C194" s="249"/>
      <c r="D194" s="249"/>
      <c r="E194" s="249"/>
      <c r="F194" s="268"/>
      <c r="G194" s="249"/>
      <c r="H194" s="249"/>
      <c r="I194" s="249"/>
      <c r="J194" s="249"/>
      <c r="K194" s="245"/>
    </row>
    <row r="195" spans="2:11" ht="18.75" customHeight="1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</row>
    <row r="196" spans="2:11">
      <c r="B196" s="237"/>
      <c r="C196" s="238"/>
      <c r="D196" s="238"/>
      <c r="E196" s="238"/>
      <c r="F196" s="238"/>
      <c r="G196" s="238"/>
      <c r="H196" s="238"/>
      <c r="I196" s="238"/>
      <c r="J196" s="238"/>
      <c r="K196" s="239"/>
    </row>
    <row r="197" spans="2:11" ht="21">
      <c r="B197" s="240"/>
      <c r="C197" s="359" t="s">
        <v>562</v>
      </c>
      <c r="D197" s="359"/>
      <c r="E197" s="359"/>
      <c r="F197" s="359"/>
      <c r="G197" s="359"/>
      <c r="H197" s="359"/>
      <c r="I197" s="359"/>
      <c r="J197" s="359"/>
      <c r="K197" s="241"/>
    </row>
    <row r="198" spans="2:11" ht="25.5" customHeight="1">
      <c r="B198" s="240"/>
      <c r="C198" s="305" t="s">
        <v>563</v>
      </c>
      <c r="D198" s="305"/>
      <c r="E198" s="305"/>
      <c r="F198" s="305" t="s">
        <v>564</v>
      </c>
      <c r="G198" s="306"/>
      <c r="H198" s="358" t="s">
        <v>565</v>
      </c>
      <c r="I198" s="358"/>
      <c r="J198" s="358"/>
      <c r="K198" s="241"/>
    </row>
    <row r="199" spans="2:11" ht="5.25" customHeight="1">
      <c r="B199" s="269"/>
      <c r="C199" s="266"/>
      <c r="D199" s="266"/>
      <c r="E199" s="266"/>
      <c r="F199" s="266"/>
      <c r="G199" s="249"/>
      <c r="H199" s="266"/>
      <c r="I199" s="266"/>
      <c r="J199" s="266"/>
      <c r="K199" s="290"/>
    </row>
    <row r="200" spans="2:11" ht="15" customHeight="1">
      <c r="B200" s="269"/>
      <c r="C200" s="249" t="s">
        <v>555</v>
      </c>
      <c r="D200" s="249"/>
      <c r="E200" s="249"/>
      <c r="F200" s="268" t="s">
        <v>44</v>
      </c>
      <c r="G200" s="249"/>
      <c r="H200" s="356" t="s">
        <v>566</v>
      </c>
      <c r="I200" s="356"/>
      <c r="J200" s="356"/>
      <c r="K200" s="290"/>
    </row>
    <row r="201" spans="2:11" ht="15" customHeight="1">
      <c r="B201" s="269"/>
      <c r="C201" s="275"/>
      <c r="D201" s="249"/>
      <c r="E201" s="249"/>
      <c r="F201" s="268" t="s">
        <v>45</v>
      </c>
      <c r="G201" s="249"/>
      <c r="H201" s="356" t="s">
        <v>567</v>
      </c>
      <c r="I201" s="356"/>
      <c r="J201" s="356"/>
      <c r="K201" s="290"/>
    </row>
    <row r="202" spans="2:11" ht="15" customHeight="1">
      <c r="B202" s="269"/>
      <c r="C202" s="275"/>
      <c r="D202" s="249"/>
      <c r="E202" s="249"/>
      <c r="F202" s="268" t="s">
        <v>48</v>
      </c>
      <c r="G202" s="249"/>
      <c r="H202" s="356" t="s">
        <v>568</v>
      </c>
      <c r="I202" s="356"/>
      <c r="J202" s="356"/>
      <c r="K202" s="290"/>
    </row>
    <row r="203" spans="2:11" ht="15" customHeight="1">
      <c r="B203" s="269"/>
      <c r="C203" s="249"/>
      <c r="D203" s="249"/>
      <c r="E203" s="249"/>
      <c r="F203" s="268" t="s">
        <v>46</v>
      </c>
      <c r="G203" s="249"/>
      <c r="H203" s="356" t="s">
        <v>569</v>
      </c>
      <c r="I203" s="356"/>
      <c r="J203" s="356"/>
      <c r="K203" s="290"/>
    </row>
    <row r="204" spans="2:11" ht="15" customHeight="1">
      <c r="B204" s="269"/>
      <c r="C204" s="249"/>
      <c r="D204" s="249"/>
      <c r="E204" s="249"/>
      <c r="F204" s="268" t="s">
        <v>47</v>
      </c>
      <c r="G204" s="249"/>
      <c r="H204" s="356" t="s">
        <v>570</v>
      </c>
      <c r="I204" s="356"/>
      <c r="J204" s="356"/>
      <c r="K204" s="290"/>
    </row>
    <row r="205" spans="2:11" ht="15" customHeight="1">
      <c r="B205" s="269"/>
      <c r="C205" s="249"/>
      <c r="D205" s="249"/>
      <c r="E205" s="249"/>
      <c r="F205" s="268"/>
      <c r="G205" s="249"/>
      <c r="H205" s="249"/>
      <c r="I205" s="249"/>
      <c r="J205" s="249"/>
      <c r="K205" s="290"/>
    </row>
    <row r="206" spans="2:11" ht="15" customHeight="1">
      <c r="B206" s="269"/>
      <c r="C206" s="249" t="s">
        <v>511</v>
      </c>
      <c r="D206" s="249"/>
      <c r="E206" s="249"/>
      <c r="F206" s="268" t="s">
        <v>77</v>
      </c>
      <c r="G206" s="249"/>
      <c r="H206" s="356" t="s">
        <v>571</v>
      </c>
      <c r="I206" s="356"/>
      <c r="J206" s="356"/>
      <c r="K206" s="290"/>
    </row>
    <row r="207" spans="2:11" ht="15" customHeight="1">
      <c r="B207" s="269"/>
      <c r="C207" s="275"/>
      <c r="D207" s="249"/>
      <c r="E207" s="249"/>
      <c r="F207" s="268" t="s">
        <v>410</v>
      </c>
      <c r="G207" s="249"/>
      <c r="H207" s="356" t="s">
        <v>411</v>
      </c>
      <c r="I207" s="356"/>
      <c r="J207" s="356"/>
      <c r="K207" s="290"/>
    </row>
    <row r="208" spans="2:11" ht="15" customHeight="1">
      <c r="B208" s="269"/>
      <c r="C208" s="249"/>
      <c r="D208" s="249"/>
      <c r="E208" s="249"/>
      <c r="F208" s="268" t="s">
        <v>408</v>
      </c>
      <c r="G208" s="249"/>
      <c r="H208" s="356" t="s">
        <v>572</v>
      </c>
      <c r="I208" s="356"/>
      <c r="J208" s="356"/>
      <c r="K208" s="290"/>
    </row>
    <row r="209" spans="2:11" ht="15" customHeight="1">
      <c r="B209" s="307"/>
      <c r="C209" s="275"/>
      <c r="D209" s="275"/>
      <c r="E209" s="275"/>
      <c r="F209" s="268" t="s">
        <v>412</v>
      </c>
      <c r="G209" s="254"/>
      <c r="H209" s="357" t="s">
        <v>413</v>
      </c>
      <c r="I209" s="357"/>
      <c r="J209" s="357"/>
      <c r="K209" s="308"/>
    </row>
    <row r="210" spans="2:11" ht="15" customHeight="1">
      <c r="B210" s="307"/>
      <c r="C210" s="275"/>
      <c r="D210" s="275"/>
      <c r="E210" s="275"/>
      <c r="F210" s="268" t="s">
        <v>359</v>
      </c>
      <c r="G210" s="254"/>
      <c r="H210" s="357" t="s">
        <v>573</v>
      </c>
      <c r="I210" s="357"/>
      <c r="J210" s="357"/>
      <c r="K210" s="308"/>
    </row>
    <row r="211" spans="2:11" ht="15" customHeight="1">
      <c r="B211" s="307"/>
      <c r="C211" s="275"/>
      <c r="D211" s="275"/>
      <c r="E211" s="275"/>
      <c r="F211" s="309"/>
      <c r="G211" s="254"/>
      <c r="H211" s="310"/>
      <c r="I211" s="310"/>
      <c r="J211" s="310"/>
      <c r="K211" s="308"/>
    </row>
    <row r="212" spans="2:11" ht="15" customHeight="1">
      <c r="B212" s="307"/>
      <c r="C212" s="249" t="s">
        <v>535</v>
      </c>
      <c r="D212" s="275"/>
      <c r="E212" s="275"/>
      <c r="F212" s="268">
        <v>1</v>
      </c>
      <c r="G212" s="254"/>
      <c r="H212" s="357" t="s">
        <v>574</v>
      </c>
      <c r="I212" s="357"/>
      <c r="J212" s="357"/>
      <c r="K212" s="308"/>
    </row>
    <row r="213" spans="2:11" ht="15" customHeight="1">
      <c r="B213" s="307"/>
      <c r="C213" s="275"/>
      <c r="D213" s="275"/>
      <c r="E213" s="275"/>
      <c r="F213" s="268">
        <v>2</v>
      </c>
      <c r="G213" s="254"/>
      <c r="H213" s="357" t="s">
        <v>575</v>
      </c>
      <c r="I213" s="357"/>
      <c r="J213" s="357"/>
      <c r="K213" s="308"/>
    </row>
    <row r="214" spans="2:11" ht="15" customHeight="1">
      <c r="B214" s="307"/>
      <c r="C214" s="275"/>
      <c r="D214" s="275"/>
      <c r="E214" s="275"/>
      <c r="F214" s="268">
        <v>3</v>
      </c>
      <c r="G214" s="254"/>
      <c r="H214" s="357" t="s">
        <v>576</v>
      </c>
      <c r="I214" s="357"/>
      <c r="J214" s="357"/>
      <c r="K214" s="308"/>
    </row>
    <row r="215" spans="2:11" ht="15" customHeight="1">
      <c r="B215" s="307"/>
      <c r="C215" s="275"/>
      <c r="D215" s="275"/>
      <c r="E215" s="275"/>
      <c r="F215" s="268">
        <v>4</v>
      </c>
      <c r="G215" s="254"/>
      <c r="H215" s="357" t="s">
        <v>577</v>
      </c>
      <c r="I215" s="357"/>
      <c r="J215" s="357"/>
      <c r="K215" s="308"/>
    </row>
    <row r="216" spans="2:11" ht="12.75" customHeight="1">
      <c r="B216" s="311"/>
      <c r="C216" s="312"/>
      <c r="D216" s="312"/>
      <c r="E216" s="312"/>
      <c r="F216" s="312"/>
      <c r="G216" s="312"/>
      <c r="H216" s="312"/>
      <c r="I216" s="312"/>
      <c r="J216" s="312"/>
      <c r="K216" s="31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62017D - Silnice II-210 a...</vt:lpstr>
      <vt:lpstr>Pokyny pro vyplnění</vt:lpstr>
      <vt:lpstr>'62017D - Silnice II-210 a...'!Názvy_tisku</vt:lpstr>
      <vt:lpstr>'Rekapitulace stavby'!Názvy_tisku</vt:lpstr>
      <vt:lpstr>'62017D - Silnice II-210 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DSVA-SEVCIK\Sevcik</dc:creator>
  <cp:lastModifiedBy>Sevcik</cp:lastModifiedBy>
  <dcterms:created xsi:type="dcterms:W3CDTF">2017-06-27T13:28:44Z</dcterms:created>
  <dcterms:modified xsi:type="dcterms:W3CDTF">2017-06-27T13:28:53Z</dcterms:modified>
</cp:coreProperties>
</file>