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Rekapitulace stavby" sheetId="1" r:id="rId1"/>
    <sheet name="VRN - Vedlejší rozpočtové..." sheetId="2" r:id="rId2"/>
    <sheet name="01 - Příprava území" sheetId="3" r:id="rId3"/>
    <sheet name="02 - Drenáže" sheetId="4" r:id="rId4"/>
    <sheet name="03 - Atl. ovál + víceúč. ..." sheetId="5" r:id="rId5"/>
    <sheet name="04 - Oplocení víceúč. hř." sheetId="6" r:id="rId6"/>
    <sheet name="05 - Terenní úpravy" sheetId="7" r:id="rId7"/>
    <sheet name="06 - Osvětlení položky" sheetId="8" r:id="rId8"/>
    <sheet name="07 - Areálové oplocení" sheetId="9" r:id="rId9"/>
    <sheet name="Pokyny pro vyplnění" sheetId="10" r:id="rId10"/>
  </sheets>
  <definedNames>
    <definedName name="_xlnm._FilterDatabase" localSheetId="2" hidden="1">'01 - Příprava území'!$C$85:$K$85</definedName>
    <definedName name="_xlnm._FilterDatabase" localSheetId="3" hidden="1">'02 - Drenáže'!$C$87:$K$87</definedName>
    <definedName name="_xlnm._FilterDatabase" localSheetId="4" hidden="1">'03 - Atl. ovál + víceúč. ...'!$C$95:$K$95</definedName>
    <definedName name="_xlnm._FilterDatabase" localSheetId="5" hidden="1">'04 - Oplocení víceúč. hř.'!$C$82:$K$82</definedName>
    <definedName name="_xlnm._FilterDatabase" localSheetId="6" hidden="1">'05 - Terenní úpravy'!$C$79:$K$79</definedName>
    <definedName name="_xlnm._FilterDatabase" localSheetId="7" hidden="1">'06 - Osvětlení položky'!$C$100:$K$100</definedName>
    <definedName name="_xlnm._FilterDatabase" localSheetId="8" hidden="1">'07 - Areálové oplocení'!$C$78:$K$78</definedName>
    <definedName name="_xlnm._FilterDatabase" localSheetId="1" hidden="1">'VRN - Vedlejší rozpočtové...'!$C$78:$K$78</definedName>
    <definedName name="_xlnm.Print_Titles" localSheetId="2">'01 - Příprava území'!$85:$85</definedName>
    <definedName name="_xlnm.Print_Titles" localSheetId="3">'02 - Drenáže'!$87:$87</definedName>
    <definedName name="_xlnm.Print_Titles" localSheetId="4">'03 - Atl. ovál + víceúč. ...'!$95:$95</definedName>
    <definedName name="_xlnm.Print_Titles" localSheetId="5">'04 - Oplocení víceúč. hř.'!$82:$82</definedName>
    <definedName name="_xlnm.Print_Titles" localSheetId="6">'05 - Terenní úpravy'!$79:$79</definedName>
    <definedName name="_xlnm.Print_Titles" localSheetId="7">'06 - Osvětlení položky'!$100:$100</definedName>
    <definedName name="_xlnm.Print_Titles" localSheetId="8">'07 - Areálové oplocení'!$78:$78</definedName>
    <definedName name="_xlnm.Print_Titles" localSheetId="0">'Rekapitulace stavby'!$49:$49</definedName>
    <definedName name="_xlnm.Print_Titles" localSheetId="1">'VRN - Vedlejší rozpočtové...'!$78:$78</definedName>
    <definedName name="_xlnm.Print_Area" localSheetId="2">'01 - Příprava území'!$C$4:$J$36,'01 - Příprava území'!$C$42:$J$67,'01 - Příprava území'!$C$73:$K$147</definedName>
    <definedName name="_xlnm.Print_Area" localSheetId="3">'02 - Drenáže'!$C$4:$J$36,'02 - Drenáže'!$C$42:$J$69,'02 - Drenáže'!$C$75:$K$147</definedName>
    <definedName name="_xlnm.Print_Area" localSheetId="4">'03 - Atl. ovál + víceúč. ...'!$C$4:$J$36,'03 - Atl. ovál + víceúč. ...'!$C$42:$J$77,'03 - Atl. ovál + víceúč. ...'!$C$83:$K$186</definedName>
    <definedName name="_xlnm.Print_Area" localSheetId="5">'04 - Oplocení víceúč. hř.'!$C$4:$J$36,'04 - Oplocení víceúč. hř.'!$C$42:$J$64,'04 - Oplocení víceúč. hř.'!$C$70:$K$125</definedName>
    <definedName name="_xlnm.Print_Area" localSheetId="6">'05 - Terenní úpravy'!$C$4:$J$36,'05 - Terenní úpravy'!$C$42:$J$61,'05 - Terenní úpravy'!$C$67:$K$104</definedName>
    <definedName name="_xlnm.Print_Area" localSheetId="7">'06 - Osvětlení položky'!$C$4:$J$36,'06 - Osvětlení položky'!$C$42:$J$82,'06 - Osvětlení položky'!$C$88:$K$253</definedName>
    <definedName name="_xlnm.Print_Area" localSheetId="8">'07 - Areálové oplocení'!$C$4:$J$36,'07 - Areálové oplocení'!$C$42:$J$60,'07 - Areálové oplocení'!$C$66:$K$88</definedName>
    <definedName name="_xlnm.Print_Area" localSheetId="9">'Pokyny pro vyplnění'!$B$2:$K$69,'Pokyny pro vyplnění'!$B$72:$K$116,'Pokyny pro vyplnění'!$B$119:$K$188,'Pokyny pro vyplnění'!$B$192:$K$212</definedName>
    <definedName name="_xlnm.Print_Area" localSheetId="0">'Rekapitulace stavby'!$D$4:$AO$33,'Rekapitulace stavby'!$C$39:$AQ$60</definedName>
    <definedName name="_xlnm.Print_Area" localSheetId="1">'VRN - Vedlejší rozpočtové...'!$C$4:$J$36,'VRN - Vedlejší rozpočtové...'!$C$42:$J$60,'VRN - Vedlejší rozpočtové...'!$C$66:$K$100</definedName>
  </definedNames>
  <calcPr fullCalcOnLoad="1"/>
</workbook>
</file>

<file path=xl/sharedStrings.xml><?xml version="1.0" encoding="utf-8"?>
<sst xmlns="http://schemas.openxmlformats.org/spreadsheetml/2006/main" count="5403" uniqueCount="1003">
  <si>
    <t>Export VZ</t>
  </si>
  <si>
    <t>List obsahuje:</t>
  </si>
  <si>
    <t>3.0</t>
  </si>
  <si>
    <t>ZAMOK</t>
  </si>
  <si>
    <t>False</t>
  </si>
  <si>
    <t>{10e92eee-8ccb-4778-ab75-0028d2596b2e}</t>
  </si>
  <si>
    <t>0,01</t>
  </si>
  <si>
    <t>21</t>
  </si>
  <si>
    <t>15</t>
  </si>
  <si>
    <t>REKAPITULACE STAVBY</t>
  </si>
  <si>
    <t>v ---  níže se nacházejí doplnkové a pomocné údaje k sestavám  --- v</t>
  </si>
  <si>
    <t>Návod na vyplnění</t>
  </si>
  <si>
    <t>0,001</t>
  </si>
  <si>
    <t>Kód:</t>
  </si>
  <si>
    <t>124011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</si>
  <si>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</si>
  <si>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</si>
  <si>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stávajícího sportovního areálu</t>
  </si>
  <si>
    <t>0,1</t>
  </si>
  <si>
    <t>KSO:</t>
  </si>
  <si>
    <t>823 33</t>
  </si>
  <si>
    <t>CC-CZ:</t>
  </si>
  <si>
    <t/>
  </si>
  <si>
    <t>1</t>
  </si>
  <si>
    <t>Místo:</t>
  </si>
  <si>
    <t>Lidická 40, Karlovy Vary</t>
  </si>
  <si>
    <t>Datum:</t>
  </si>
  <si>
    <t>4.10.2016</t>
  </si>
  <si>
    <t>10</t>
  </si>
  <si>
    <t>100</t>
  </si>
  <si>
    <t>Zadavatel:</t>
  </si>
  <si>
    <t>IČ:</t>
  </si>
  <si>
    <t>SPŠ, gymnázium a VOŠ Karlovy Vary, p. o</t>
  </si>
  <si>
    <t>DIČ:</t>
  </si>
  <si>
    <t>Uchazeč:</t>
  </si>
  <si>
    <t>Vyplň údaj</t>
  </si>
  <si>
    <t>Projektant:</t>
  </si>
  <si>
    <t>Sportprojekta Praha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</si>
  <si>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</si>
  <si>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</si>
  <si>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</si>
  <si>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</si>
  <si>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</si>
  <si>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</si>
  <si>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</si>
  <si>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</si>
  <si>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</si>
  <si>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</si>
  <si>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</si>
  <si>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</si>
  <si>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</si>
  <si>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</si>
  <si>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</si>
  <si>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</si>
  <si>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</si>
  <si>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</si>
  <si>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</si>
  <si>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</si>
  <si>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</si>
  <si>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</si>
  <si>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</si>
  <si>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</si>
  <si>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</si>
  <si>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</si>
  <si>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</si>
  <si>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</si>
  <si>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</si>
  <si>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</si>
  <si>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</si>
  <si>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</si>
  <si>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</si>
  <si>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</si>
  <si>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</si>
  <si>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</si>
  <si>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</si>
  <si>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</si>
  <si>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</si>
  <si>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</si>
  <si>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VRN</t>
  </si>
  <si>
    <t>Vedlejší rozpočtové náklady</t>
  </si>
  <si>
    <t>STA</t>
  </si>
  <si>
    <t>{ee74f807-46a5-490a-b58e-a8a2d045ca2f}</t>
  </si>
  <si>
    <t>2</t>
  </si>
  <si>
    <t>01</t>
  </si>
  <si>
    <t>Příprava území</t>
  </si>
  <si>
    <t>{0cf5bad7-8152-4be8-a714-c713ff36e937}</t>
  </si>
  <si>
    <t>02</t>
  </si>
  <si>
    <t>Drenáže</t>
  </si>
  <si>
    <t>{adc7094b-4900-4c01-8d08-5bb8dc631894}</t>
  </si>
  <si>
    <t>03</t>
  </si>
  <si>
    <t>Atl. ovál + víceúč. hř. + sektory</t>
  </si>
  <si>
    <t>{87b6ff3a-e418-4773-8fdf-5bf2d5d803f4}</t>
  </si>
  <si>
    <t>04</t>
  </si>
  <si>
    <t>Oplocení víceúč. hř.</t>
  </si>
  <si>
    <t>{94384562-c298-404a-9e3c-f4b8ff211ec3}</t>
  </si>
  <si>
    <t>05</t>
  </si>
  <si>
    <t>Terenní úpravy</t>
  </si>
  <si>
    <t>{f7b906a9-df70-480d-90e5-50e4f97f549a}</t>
  </si>
  <si>
    <t>06</t>
  </si>
  <si>
    <t>Osvětlení položky</t>
  </si>
  <si>
    <t>{e6f6a3ec-bb02-4bdb-abe8-819605794af4}</t>
  </si>
  <si>
    <t>07</t>
  </si>
  <si>
    <t>Areálové oplocení</t>
  </si>
  <si>
    <t>{459be4f8-5d2a-42e1-9d66-f3538d636664}</t>
  </si>
  <si>
    <t>Zpět na list:</t>
  </si>
  <si>
    <t>KRYCÍ LIST SOUPISU</t>
  </si>
  <si>
    <t>Objekt:</t>
  </si>
  <si>
    <t>VRN - Vedlejší rozpočtové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</si>
  <si>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</si>
  <si>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</si>
  <si>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</si>
  <si>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</si>
  <si>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</si>
  <si>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</si>
  <si>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</si>
  <si>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</si>
  <si>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</si>
  <si>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</si>
  <si>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</si>
  <si>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</si>
  <si>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</si>
  <si>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</si>
  <si>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</si>
  <si>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</si>
  <si>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</si>
  <si>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</si>
  <si>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</si>
  <si>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</si>
  <si>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</si>
  <si>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</si>
  <si>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 xml:space="preserve">  Vedlejší rozpočtové náklady</t>
  </si>
  <si>
    <t>5</t>
  </si>
  <si>
    <t>ROZPOCET</t>
  </si>
  <si>
    <t>VRN1</t>
  </si>
  <si>
    <t xml:space="preserve">  Průzkumné, geodetické a projektové práce</t>
  </si>
  <si>
    <t>K</t>
  </si>
  <si>
    <t>012103000R</t>
  </si>
  <si>
    <t>Geodetické práce před výstavbou</t>
  </si>
  <si>
    <t>soub.</t>
  </si>
  <si>
    <t>4</t>
  </si>
  <si>
    <t>629259386</t>
  </si>
  <si>
    <t>PP</t>
  </si>
  <si>
    <t>Geodetické práce před výstavbou -vytýčení stavby a inženýrských sítí</t>
  </si>
  <si>
    <t>012303000R</t>
  </si>
  <si>
    <t>Geodetické práce po výstavbě</t>
  </si>
  <si>
    <t>1586686070</t>
  </si>
  <si>
    <t>Geodetické práce po výstavbě - zaměření skutečného provedení stavby</t>
  </si>
  <si>
    <t>3</t>
  </si>
  <si>
    <t>013254000R</t>
  </si>
  <si>
    <t>Dokumentace skutečného provedení stavby</t>
  </si>
  <si>
    <t>900299200</t>
  </si>
  <si>
    <t>Dokumentace skutečného provedení stavby - 2 paré + digitálně na CD</t>
  </si>
  <si>
    <t>VRN3</t>
  </si>
  <si>
    <t xml:space="preserve">  Zařízení staveniště</t>
  </si>
  <si>
    <t>032103000R</t>
  </si>
  <si>
    <t>Náklady na stavební buňky</t>
  </si>
  <si>
    <t>904556538</t>
  </si>
  <si>
    <t>Náklady na stavební buňky - pronájem po dobu stavby (předpoklad 3-5 měsíců) uzamykatelný sklad na nářadí cca 6x3m, mobilní buňka šaten cca 6x3.</t>
  </si>
  <si>
    <t>032603000R</t>
  </si>
  <si>
    <t>Ostatní náklady - WC</t>
  </si>
  <si>
    <t>126722080</t>
  </si>
  <si>
    <t>Ostatní náklady - WC -pronájem po dobu stavby (předpoklad 3-5 měsíců)</t>
  </si>
  <si>
    <t>6</t>
  </si>
  <si>
    <t>032903000R</t>
  </si>
  <si>
    <t>Náklady na provoz a údržbu vybavení staveniště</t>
  </si>
  <si>
    <t>-1823190884</t>
  </si>
  <si>
    <t>Náklady na provoz a údržbu vybavení staveniště - Mobilní zdroj vody a elektro, ochrana stávajícíh konstrukcí a zeleně</t>
  </si>
  <si>
    <t>7</t>
  </si>
  <si>
    <t>034503000R</t>
  </si>
  <si>
    <t>Informační tabule na staveništi</t>
  </si>
  <si>
    <t>51324732</t>
  </si>
  <si>
    <t>Informační tabule na staveništi - Informační panel s údaji o projektu a dotačním titulu. Rozměr min. 2,5 x 5,0m. Položka je vč. materiálu, dopravy a montáže</t>
  </si>
  <si>
    <t>8</t>
  </si>
  <si>
    <t>039103000R</t>
  </si>
  <si>
    <t>Rozebrání, bourání a odvoz zařízení staveniště</t>
  </si>
  <si>
    <t>928698387</t>
  </si>
  <si>
    <t>9</t>
  </si>
  <si>
    <t>039203000R</t>
  </si>
  <si>
    <t>Úprava terénu po zrušení zařízení staveniště</t>
  </si>
  <si>
    <t>soubr</t>
  </si>
  <si>
    <t>-561867691</t>
  </si>
  <si>
    <t>Úprava terénu po zrušení zařízení staveniště - uprava terénu po deponiích a dočasných komunikací vyrovnáním zeminou a osetím travním semenem</t>
  </si>
  <si>
    <t>01 - Příprava území</t>
  </si>
  <si>
    <t>HSV - Práce a dodávky HSV</t>
  </si>
  <si>
    <t xml:space="preserve">    1 - Zemní práce</t>
  </si>
  <si>
    <t xml:space="preserve">      11 - Zemní práce - přípravné a přidružené práce</t>
  </si>
  <si>
    <t xml:space="preserve">      12 - Zemní práce - odkopávky a prokopávky</t>
  </si>
  <si>
    <t xml:space="preserve">      16 - Zemní práce - přemístění výkopku</t>
  </si>
  <si>
    <t xml:space="preserve">      17 - Zemní práce - konstrukce ze zemin</t>
  </si>
  <si>
    <t xml:space="preserve">      18 - Zemní práce - povrchové úpravy terénu</t>
  </si>
  <si>
    <t xml:space="preserve">    9 - Ostatní konstrukce a práce-bourání</t>
  </si>
  <si>
    <t xml:space="preserve">      96 - Bourání konstrukcí</t>
  </si>
  <si>
    <t xml:space="preserve">      99 - Přesun hmot</t>
  </si>
  <si>
    <t>HSV</t>
  </si>
  <si>
    <t>Práce a dodávky HSV</t>
  </si>
  <si>
    <t>Zemní práce</t>
  </si>
  <si>
    <t>11</t>
  </si>
  <si>
    <t>Zemní práce - přípravné a přidružené práce</t>
  </si>
  <si>
    <t>111301111</t>
  </si>
  <si>
    <t>Sejmutí drnu tl do 100 mm s přemístěním do 50 m nebo naložením na dopravní prostředek</t>
  </si>
  <si>
    <t>m2</t>
  </si>
  <si>
    <t>CS ÚRS 2016 01</t>
  </si>
  <si>
    <t>13</t>
  </si>
  <si>
    <t>113107244</t>
  </si>
  <si>
    <t>Odstranění podkladu pl přes 200 m2 živičných tl 200 mm</t>
  </si>
  <si>
    <t>-135063524</t>
  </si>
  <si>
    <t>Odstranění podkladů nebo krytů s přemístěním hmot na skládku na vzdálenost do 20 m nebo s naložením na dopravní prostředek v ploše jednotlivě přes 200 m2 živičných, o tl. vrstvy přes 150 do 200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</si>
  <si>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</si>
  <si>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</si>
  <si>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14</t>
  </si>
  <si>
    <t>113204111</t>
  </si>
  <si>
    <t>Vytrhání obrub záhonových</t>
  </si>
  <si>
    <t>m</t>
  </si>
  <si>
    <t>1708079313</t>
  </si>
  <si>
    <t>Vytrhání obrub s vybouráním lože, s přemístěním hmot na skládku na vzdálenost do 3 m nebo s naložením na dopravní prostředek záhonových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</si>
  <si>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</si>
  <si>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19</t>
  </si>
  <si>
    <t>111201101</t>
  </si>
  <si>
    <t>Odstranění křovin a stromů průměru kmene do 100 mm i s kořeny z celkové plochy do 1000 m2</t>
  </si>
  <si>
    <t>1314188963</t>
  </si>
  <si>
    <t>Odstranění křovin a stromů s odstraněním kořenů průměru kmene do 100 mm do sklonu terénu 1 : 5, při celkové ploše do 1 000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</si>
  <si>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</si>
  <si>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12</t>
  </si>
  <si>
    <t>Zemní práce - odkopávky a prokopávky</t>
  </si>
  <si>
    <t>122301102</t>
  </si>
  <si>
    <t>Odkopávky a prokopávky nezapažené v hornině tř. 4 objem do 1000 m3</t>
  </si>
  <si>
    <t>m3</t>
  </si>
  <si>
    <t>Odkopávky a prokopávky nezapažené s přehozením výkopku na vzdálenost do 3 m nebo s naložením na dopravní prostředek v hornině tř. 4 přes 100 do 1 000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</si>
  <si>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</si>
  <si>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122301109</t>
  </si>
  <si>
    <t>Příplatek za lepivost u odkopávek nezapažených v hornině tř. 4</t>
  </si>
  <si>
    <t>Odkopávky a prokopávky nezapažené s přehozením výkopku na vzdálenost do 3 m nebo s naložením na dopravní prostředek v hornině tř. 4 Příplatek k cenám za lepivost horniny tř. 4</t>
  </si>
  <si>
    <t>16</t>
  </si>
  <si>
    <t>Zemní práce - přemístění výkopku</t>
  </si>
  <si>
    <t>162701104</t>
  </si>
  <si>
    <t>Vodorovné přemístění do 9000 m výkopku z horniny tř. 1 až 4</t>
  </si>
  <si>
    <t>162201101</t>
  </si>
  <si>
    <t>Vodorovné přemístění do 20 m výkopku z horniny tř. 1 až 4</t>
  </si>
  <si>
    <t>17</t>
  </si>
  <si>
    <t>Zemní práce - konstrukce ze zemin</t>
  </si>
  <si>
    <t>171101141</t>
  </si>
  <si>
    <t xml:space="preserve">Uložení sypaniny do 0,75 m3 násypu na 1 m </t>
  </si>
  <si>
    <t>Uložení sypaniny do násypů s rozprostřením sypaniny ve vrstvách a s hrubým urovnáním zhutněných s uzavřením povrchu násypu z jakýchkoliv hornin pro jakýkoliv způsob uložení, při průměrném množství násypu do 0,75 m3 na 1 m</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</si>
  <si>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</si>
  <si>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171201201</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</si>
  <si>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</si>
  <si>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</si>
  <si>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171201211</t>
  </si>
  <si>
    <t>Poplatek za uložení odpadu ze sypaniny na skládce (skládkovné)</t>
  </si>
  <si>
    <t>t</t>
  </si>
  <si>
    <t>18</t>
  </si>
  <si>
    <t>Zemní práce - povrchové úpravy terénu</t>
  </si>
  <si>
    <t>181951102</t>
  </si>
  <si>
    <t>Úprava pláně v hornině tř. 1 až 4 se zhutněním</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</si>
  <si>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</si>
  <si>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</si>
  <si>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Ostatní konstrukce a práce-bourání</t>
  </si>
  <si>
    <t>96</t>
  </si>
  <si>
    <t>Bourání konstrukcí</t>
  </si>
  <si>
    <t>961044111</t>
  </si>
  <si>
    <t>Bourání základů z betonu prostého</t>
  </si>
  <si>
    <t>307542794</t>
  </si>
  <si>
    <t>Bourání základů z betonu prostého</t>
  </si>
  <si>
    <t>966071711</t>
  </si>
  <si>
    <t>Bourání sloupků a vzpěr plotových ocelových do 2,5 m zabetonovaných</t>
  </si>
  <si>
    <t>kus</t>
  </si>
  <si>
    <t>1416393834</t>
  </si>
  <si>
    <t>Bourání plotových sloupků a vzpěr ocelových trubkových nebo profilovaných výšky do 2,50 m zabetonovaných</t>
  </si>
  <si>
    <t>966071823</t>
  </si>
  <si>
    <t>Rozebrání drátěného pletiva se čtvercovými oky výšky přes 2,0 m</t>
  </si>
  <si>
    <t>540922487</t>
  </si>
  <si>
    <t>Rozebrání oplocení z pletiva drátěného se čtvercovými oky, výšky přes 2,0 do 4,0 m</t>
  </si>
  <si>
    <t xml:space="preserve">Poznámka k souboru cen:
1. V cenách nejsou započteny náklady na demontáž sloupků. </t>
  </si>
  <si>
    <t>99</t>
  </si>
  <si>
    <t>Přesun hmot</t>
  </si>
  <si>
    <t>997013801</t>
  </si>
  <si>
    <t>Poplatek za uložení stavebního betonového odpadu na skládce (skládkovné)</t>
  </si>
  <si>
    <t>1897207329</t>
  </si>
  <si>
    <t>Poplatek za uložení stavebního odpadu na skládce (skládkovné) 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</si>
  <si>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</si>
  <si>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997221561</t>
  </si>
  <si>
    <t>Vodorovná doprava suti z kusových materiálů do 1 km</t>
  </si>
  <si>
    <t>-67541373</t>
  </si>
  <si>
    <t>Vodorovná doprava suti bez naložení, ale se složením a s hrubým urovnáním z kusových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</si>
  <si>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</si>
  <si>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997221569</t>
  </si>
  <si>
    <t>Příplatek ZKD 1 km u vodorovné dopravy suti z kusových materiálů</t>
  </si>
  <si>
    <t>1366581066</t>
  </si>
  <si>
    <t>Vodorovná doprava suti bez naložení, ale se složením a s hrubým urovnáním Příplatek k ceně za každý další i započatý 1 km přes 1 km</t>
  </si>
  <si>
    <t>997221845</t>
  </si>
  <si>
    <t>Poplatek za uložení odpadu z asfaltových povrchů na skládce (skládkovné)</t>
  </si>
  <si>
    <t>986779482</t>
  </si>
  <si>
    <t>Poplatek za uložení stavebního odpadu na skládce (skládkovné) z asfaltových povrchů</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</si>
  <si>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</si>
  <si>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02 - Drenáže</t>
  </si>
  <si>
    <t xml:space="preserve">      13 - Zemní práce - hloubené vykopávky</t>
  </si>
  <si>
    <t xml:space="preserve">    2 - Zakládání</t>
  </si>
  <si>
    <t xml:space="preserve">      21 - Zakládání - úprava podloží a základové spáry, zlepšování vlastností hornin</t>
  </si>
  <si>
    <t xml:space="preserve">    8 - Trubní vedení</t>
  </si>
  <si>
    <t xml:space="preserve">      89 - Ostatní konstrukce</t>
  </si>
  <si>
    <t xml:space="preserve">      93 - Různé dokončovací kce a práce inženýrských staveb</t>
  </si>
  <si>
    <t xml:space="preserve">      99 - Přesuny hmot a suti</t>
  </si>
  <si>
    <t>Zemní práce - hloubené vykopávky</t>
  </si>
  <si>
    <t>132201102</t>
  </si>
  <si>
    <t>Hloubení rýh š do 600 mm v hornině tř. 3 objemu přes 100 m3</t>
  </si>
  <si>
    <t>-775174244</t>
  </si>
  <si>
    <t>Hloubení zapažených i nezapažených rýh šířky do 600 mm s urovnáním dna do předepsaného profilu a spádu v hornině tř. 3 přes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</si>
  <si>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</si>
  <si>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t>
  </si>
  <si>
    <t xml:space="preserve">Poznámka k položce:
</t>
  </si>
  <si>
    <t>133201101</t>
  </si>
  <si>
    <t>Hloubení šachet v hornině tř. 3 objemu do 100 m3</t>
  </si>
  <si>
    <t>-1047318364</t>
  </si>
  <si>
    <t>Hloubení zapažených i nezapažených šachet s případným nutným přemístěním výkopku ve výkopišti v hornině tř. 3 do 100 m3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</si>
  <si>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</si>
  <si>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162301101</t>
  </si>
  <si>
    <t>Vodorovné přemístění do 500 m výkopku/sypaniny z horniny tř. 1 až 4</t>
  </si>
  <si>
    <t>-68519238</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</si>
  <si>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</si>
  <si>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</si>
  <si>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174101101</t>
  </si>
  <si>
    <t>Zásyp jam, šachet rýh nebo kolem objektů sypaninou se zhutněním</t>
  </si>
  <si>
    <t>-678005946</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</si>
  <si>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</si>
  <si>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</si>
  <si>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Zakládání</t>
  </si>
  <si>
    <t>Zakládání - úprava podloží a základové spáry, zlepšování vlastností hornin</t>
  </si>
  <si>
    <t>211531111</t>
  </si>
  <si>
    <t>Výplň odvodňovacích žeber nebo trativodů kamenivem hrubým drceným frakce 16 až 63 mm</t>
  </si>
  <si>
    <t>629371261</t>
  </si>
  <si>
    <t>Výplň kamenivem do rýh odvodňovacích žeber nebo trativodů bez zhutnění, s úpravou povrchu výplně kamenivem hrubým drceným frakce 16 až 63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</si>
  <si>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</si>
  <si>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212752212</t>
  </si>
  <si>
    <t>Trativod z drenážních trubek plastových flexibilních D do 100 mm včetně lože otevřený výkop</t>
  </si>
  <si>
    <t>1926177730</t>
  </si>
  <si>
    <t>Trativody z drenážních trubek se zřízením štěrkopískového lože pod trubky a s jejich obsypem v průměrném celkovém množství do 0,15 m3/m v otevřeném výkopu z trubek plastových flexibilních D přes 65 do 100 mm</t>
  </si>
  <si>
    <t>212752213</t>
  </si>
  <si>
    <t>Trativod z drenážních trubek plastových flexibilních D do 160 mm včetně lože otevřený výkop</t>
  </si>
  <si>
    <t>839683992</t>
  </si>
  <si>
    <t>Trativody z drenážních trubek se zřízením štěrkopískového lože pod trubky a s jejich obsypem v průměrném celkovém množství do 0,15 m3/m v otevřeném výkopu z trubek plastových flexibilních D přes 100 do 160 mm</t>
  </si>
  <si>
    <t>212752214</t>
  </si>
  <si>
    <t>Trativod z drenážních trubek plastových flexibilních D do 200 mm včetně lože otevřený výkop</t>
  </si>
  <si>
    <t>1179288850</t>
  </si>
  <si>
    <t>Trativody z drenážních trubek se zřízením štěrkopískového lože pod trubky a s jejich obsypem v průměrném celkovém množství do 0,15 m3/m v otevřeném výkopu z trubek plastových flexibilních D přes 160 do 200 mm</t>
  </si>
  <si>
    <t>213141111</t>
  </si>
  <si>
    <t>Zřízení vrstvy z geotextilie v rovině nebo ve sklonu do 1:5 š do 3 m</t>
  </si>
  <si>
    <t>-1010375066</t>
  </si>
  <si>
    <t>M</t>
  </si>
  <si>
    <t>693110410</t>
  </si>
  <si>
    <t>geotextilie netkaná geoNetex M/B, 300 g/m2, šíře 300 cm</t>
  </si>
  <si>
    <t>-1828953455</t>
  </si>
  <si>
    <t>Geotextilie geotextilie netkané vzráběné technologií vpichování z polyesterových vláken geoNetex M/B 300 g/m2,  šíře 300 cm</t>
  </si>
  <si>
    <t>Trubní vedení</t>
  </si>
  <si>
    <t>89</t>
  </si>
  <si>
    <t>Ostatní konstrukce</t>
  </si>
  <si>
    <t>894812351</t>
  </si>
  <si>
    <t>Revizní a čistící šachta z PP DN 600 poklop litinový do 1,5 t s betonovým prstencem</t>
  </si>
  <si>
    <t>326953229</t>
  </si>
  <si>
    <t>Revizní a čistící šachta z polypropylenu PP pro hladké trouby (např. systém KG) DN 600 poklop (mříž) litinový pro zatížení do 1,5 t s betonovým prstencem</t>
  </si>
  <si>
    <t xml:space="preserve">Poznámka k souboru cen: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</si>
  <si>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894812339</t>
  </si>
  <si>
    <t>Příplatek k rourám revizní a čistící šachty z PP DN 600 za uříznutí šachtové roury</t>
  </si>
  <si>
    <t>649623119</t>
  </si>
  <si>
    <t>Revizní a čistící šachta z polypropylenu PP pro hladké trouby (např. systém KG) DN 600 Příplatek k cenám 2331 - 2334 za uříznutí šachtové roury</t>
  </si>
  <si>
    <t>894812331</t>
  </si>
  <si>
    <t>Revizní a čistící šachta z PP DN 600 šachtová roura korugovaná světlé hloubky 1000 mm</t>
  </si>
  <si>
    <t>-510991713</t>
  </si>
  <si>
    <t>Revizní a čistící šachta z polypropylenu PP pro hladké trouby (např. systém KG) DN 600 roura šachtová korugovaná, světlé hloubky 1 000 mm</t>
  </si>
  <si>
    <t>894812316</t>
  </si>
  <si>
    <t>Revizní a čistící šachta z PP typ DN 600/200 šachtové dno průtočné 30°, 60°, 90°</t>
  </si>
  <si>
    <t>-894248091</t>
  </si>
  <si>
    <t>Revizní a čistící šachta z polypropylenu PP pro hladké trouby (např. systém KG) DN 600 šachtové dno (DN šachty / DN trubního vedení) DN 600/200 průtočné 30 st.,60 st.,90 st.</t>
  </si>
  <si>
    <t>93</t>
  </si>
  <si>
    <t>Různé dokončovací kce a práce inženýrských staveb</t>
  </si>
  <si>
    <t>935113111</t>
  </si>
  <si>
    <t>Osazení odvodňovacího polymerbetonového žlabu s krycím roštem šířky do 200 mm</t>
  </si>
  <si>
    <t>84129768</t>
  </si>
  <si>
    <t>592R001</t>
  </si>
  <si>
    <t>žlab odvodňovací sportovní vč roštu</t>
  </si>
  <si>
    <t>862222985</t>
  </si>
  <si>
    <t>žlab odvodňovací sportovní 160x190x1000mm vč roštu</t>
  </si>
  <si>
    <t>592R002</t>
  </si>
  <si>
    <t>žlabová vpusť s čistícím kusem vč. napojení do drenáže</t>
  </si>
  <si>
    <t>-2113357672</t>
  </si>
  <si>
    <t>Přesuny hmot a suti</t>
  </si>
  <si>
    <t>998276101</t>
  </si>
  <si>
    <t>Přesun hmot pro trubní vedení z trub z plastických hmot otevřený výkop</t>
  </si>
  <si>
    <t>1422297124</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</si>
  <si>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</si>
  <si>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</si>
  <si>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03 - Atl. ovál + víceúč. hř. + sektory</t>
  </si>
  <si>
    <t>HSV - ,20</t>
  </si>
  <si>
    <t xml:space="preserve">      27 - Zakládání - základy</t>
  </si>
  <si>
    <t xml:space="preserve">    3 - Ostatní konstrukce a práce-bourání</t>
  </si>
  <si>
    <t xml:space="preserve">      33 - Doplňující konstrukce a práce pozemních komunikací, letišť a ploch</t>
  </si>
  <si>
    <t xml:space="preserve">    5 - Komunikace</t>
  </si>
  <si>
    <t xml:space="preserve">      56 - Podkladní vrstvy komunikací, letišť a ploch</t>
  </si>
  <si>
    <t xml:space="preserve">      57 - Kryty pozemních komunikací letišť a ploch z kameniva nebo živičné</t>
  </si>
  <si>
    <t xml:space="preserve">      58 - Kryty pozemních komunikací, letišť a ploch z betonu a ostatních hmot</t>
  </si>
  <si>
    <t xml:space="preserve">      59 - Kryty pozemních komunikací, letišť a ploch dlážděných (předlažby)</t>
  </si>
  <si>
    <t xml:space="preserve">      95 - Různé dokončovací konstrukce a práce pozemních staveb</t>
  </si>
  <si>
    <t>PSV - Práce a dodávky PSV</t>
  </si>
  <si>
    <t xml:space="preserve">    797 - Vybavení sportovišť</t>
  </si>
  <si>
    <t>,20</t>
  </si>
  <si>
    <t>Hloubení šachet v hornině tř. 3 objemu do 100 m3 (sloupky, palisády)</t>
  </si>
  <si>
    <t>133201109</t>
  </si>
  <si>
    <t>Příplatek za lepivost u hloubení šachet v hornině tř. 3</t>
  </si>
  <si>
    <t>27</t>
  </si>
  <si>
    <t>Zakládání - základy</t>
  </si>
  <si>
    <t>271572211</t>
  </si>
  <si>
    <t>Podsyp pod základové konstrukce se zhutněním z netříděného štěrkopísku</t>
  </si>
  <si>
    <t>Podsyp pod základové konstrukce se zhutněním a urovnáním povrchu ze štěrkopísku netříděného</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</si>
  <si>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</si>
  <si>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272313611</t>
  </si>
  <si>
    <t>Základové patky z betonu tř. C 16/20</t>
  </si>
  <si>
    <t>33</t>
  </si>
  <si>
    <t>Doplňující konstrukce a práce pozemních komunikací, letišť a ploch</t>
  </si>
  <si>
    <t>339921132</t>
  </si>
  <si>
    <t>Osazování betonových palisád do betonového základu v řadě výšky prvku přes 0,5 do 1 m</t>
  </si>
  <si>
    <t>Osazování palisád betonových v řadě se zabetonováním výšky palisády přes 500 do 1000 mm</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</si>
  <si>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</si>
  <si>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592284130</t>
  </si>
  <si>
    <t>Palisáda betonová přírodní 120x180x800 mm</t>
  </si>
  <si>
    <t>Komunikace</t>
  </si>
  <si>
    <t>56</t>
  </si>
  <si>
    <t>Podkladní vrstvy komunikací, letišť a ploch</t>
  </si>
  <si>
    <t>564231111</t>
  </si>
  <si>
    <t>Podklad nebo podsyp ze štěrkopísku ŠP tl 100 mm</t>
  </si>
  <si>
    <t>564851111</t>
  </si>
  <si>
    <t>Podklad ze štěrkodrtě ŠD tl 150 mm</t>
  </si>
  <si>
    <t>Podklad ze štěrkodrti ŠD s rozprostřením a zhutněním, po zhutnění tl. 150 mm</t>
  </si>
  <si>
    <t>564801111</t>
  </si>
  <si>
    <t>Podklad ze štěrkodrtě ŠD tl 30 mm</t>
  </si>
  <si>
    <t>564762114</t>
  </si>
  <si>
    <t>Podklad z vibrovaného štěrku VŠ tl 230 mm</t>
  </si>
  <si>
    <t>Podklad nebo kryt z vibrovaného štěrku VŠ s rozprostřením, vlhčením a zhutněním, po zhutnění tl. 230 mm</t>
  </si>
  <si>
    <t>57</t>
  </si>
  <si>
    <t>Kryty pozemních komunikací letišť a ploch z kameniva nebo živičné</t>
  </si>
  <si>
    <t>576136111</t>
  </si>
  <si>
    <t>Asfaltový koberec otevřený AKO 8 (AKOJ) tl 40 mm š do 3 m z modifikovaného asfaltu</t>
  </si>
  <si>
    <t>315448791</t>
  </si>
  <si>
    <t>Asfaltový koberec otevřený AKO 8 (AKOJ) s rozprostřením a se zhutněním z modifikovaného asfaltu v pruhu šířky do 3 m, po zhutnění tl. 40 mm</t>
  </si>
  <si>
    <t>576146311</t>
  </si>
  <si>
    <t>Asfaltový koberec otevřený AKO 16 (AKOH) tl 50 mm š do 3 m z nemodifikovaného asfaltu</t>
  </si>
  <si>
    <t>1560781874</t>
  </si>
  <si>
    <t>Asfaltový koberec otevřený AKO 16 (AKOH) s rozprostřením a se zhutněním z nemodifikovaného asfaltu v pruhu šířky do 3 m, po zhutnění tl. 50 mm</t>
  </si>
  <si>
    <t>58</t>
  </si>
  <si>
    <t>Kryty pozemních komunikací, letišť a ploch z betonu a ostatních hmot</t>
  </si>
  <si>
    <t>5891161-01</t>
  </si>
  <si>
    <t>Kryt sportoviště z umělého dvouvrstvého polyuretanového povrchu, vodopropustný tl. 13mm</t>
  </si>
  <si>
    <t>24</t>
  </si>
  <si>
    <t>5891161-01.1</t>
  </si>
  <si>
    <t>Umělý vodopropustný povrch EPDM tl 13mm</t>
  </si>
  <si>
    <t>-1930388912</t>
  </si>
  <si>
    <t>Umělý vodopropustný povrch EPDM tl 11mm, specifikace viz TZ barva čevená/zelená</t>
  </si>
  <si>
    <t>VV</t>
  </si>
  <si>
    <t>900</t>
  </si>
  <si>
    <t>5891161-04</t>
  </si>
  <si>
    <t>Vyznačení lajnování nástřikem pásů tl. 5cm</t>
  </si>
  <si>
    <t>bm</t>
  </si>
  <si>
    <t>25</t>
  </si>
  <si>
    <t>59</t>
  </si>
  <si>
    <t>Kryty pozemních komunikací, letišť a ploch dlážděných (předlažby)</t>
  </si>
  <si>
    <t>596211112</t>
  </si>
  <si>
    <t>Kladení zámkové dlažby komunikací pro pěší tl 60 mm skupiny A pl do 300 m2</t>
  </si>
  <si>
    <t>26</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</si>
  <si>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</si>
  <si>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</si>
  <si>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592453030</t>
  </si>
  <si>
    <t>dlažba se zámkem skladba 20x16,5x6 cm přírodní</t>
  </si>
  <si>
    <t>20</t>
  </si>
  <si>
    <t>916331112</t>
  </si>
  <si>
    <t>Osazení zahradního obrubníku betonového do lože z betonu s boční opěrou</t>
  </si>
  <si>
    <t>28</t>
  </si>
  <si>
    <t>592175120</t>
  </si>
  <si>
    <t>obrubník 50x5x20 cm přírodní</t>
  </si>
  <si>
    <t>29</t>
  </si>
  <si>
    <t>95</t>
  </si>
  <si>
    <t>Různé dokončovací konstrukce a práce pozemních staveb</t>
  </si>
  <si>
    <t>22</t>
  </si>
  <si>
    <t>953943113</t>
  </si>
  <si>
    <t>Osazování výrobků do 15 kg/kus do vysekaných kapes zdiva bez jejich dodání</t>
  </si>
  <si>
    <t>30</t>
  </si>
  <si>
    <t>23</t>
  </si>
  <si>
    <t>79779767-0007</t>
  </si>
  <si>
    <t>Pouzdro pro sloupek na volejbal/tenis</t>
  </si>
  <si>
    <t>31</t>
  </si>
  <si>
    <t>998222012</t>
  </si>
  <si>
    <t>Přesun hmot na zpevněných plochách s krytem z kameniva do 5000 m</t>
  </si>
  <si>
    <t>32</t>
  </si>
  <si>
    <t>PSV</t>
  </si>
  <si>
    <t>Práce a dodávky PSV</t>
  </si>
  <si>
    <t>797</t>
  </si>
  <si>
    <t>Vybavení sportovišť</t>
  </si>
  <si>
    <t>58931-3001</t>
  </si>
  <si>
    <t>Vrhačský kruh D+M, vč. zarážecího břevna</t>
  </si>
  <si>
    <t>58931-3002</t>
  </si>
  <si>
    <t>Diskařský kruh D+M, vč. zarážecího břevna a redukce kruhu</t>
  </si>
  <si>
    <t>34</t>
  </si>
  <si>
    <t>58931-3003</t>
  </si>
  <si>
    <t>Ochranná klec pro hod diskem 5m kompletní dodávka a montáž vč. výkopu a betonáže kotevních patek</t>
  </si>
  <si>
    <t>35</t>
  </si>
  <si>
    <t>58931-3004</t>
  </si>
  <si>
    <t>Doskočiště pro skok daleký D+M, vč. pryž. obrub. a křemič. písku</t>
  </si>
  <si>
    <t>36</t>
  </si>
  <si>
    <t>58931-3005</t>
  </si>
  <si>
    <t>odrazové břevno pro skok daleký D+M, rozměr 1220/340/100 upevněné v rámu z oceli</t>
  </si>
  <si>
    <t>37</t>
  </si>
  <si>
    <t>58931-3006</t>
  </si>
  <si>
    <t>Doskočiště pro skok vysoký 5x4x0,6m exteriérové kompletní D+M</t>
  </si>
  <si>
    <t>-1756918747</t>
  </si>
  <si>
    <t>79779767-0005</t>
  </si>
  <si>
    <t>Konstrukce pro basketbal vč. desky, obroučky a síťky</t>
  </si>
  <si>
    <t>sada</t>
  </si>
  <si>
    <t>38</t>
  </si>
  <si>
    <t>79779767-0012</t>
  </si>
  <si>
    <t>Branka pro malou kopanou vč. kotvení a sítě</t>
  </si>
  <si>
    <t>ks</t>
  </si>
  <si>
    <t>39</t>
  </si>
  <si>
    <t>79779767-0006</t>
  </si>
  <si>
    <t>2 x sloupek a 1 x síť pro volejbal a tenis</t>
  </si>
  <si>
    <t>40</t>
  </si>
  <si>
    <t>04 - Oplocení víceúč. hř.</t>
  </si>
  <si>
    <t xml:space="preserve">      94 - Lešení a stavební výtahy</t>
  </si>
  <si>
    <t xml:space="preserve">    767 - Konstrukce zámečnické</t>
  </si>
  <si>
    <t xml:space="preserve">    783 - Dokončovací práce - nátěry</t>
  </si>
  <si>
    <t>94</t>
  </si>
  <si>
    <t>Lešení a stavební výtahy</t>
  </si>
  <si>
    <t>941111111</t>
  </si>
  <si>
    <t>Montáž lešení řadového trubkového lehkého s podlahami zatížení do 200 kg/m2 š do 0,9 m v do 10 m</t>
  </si>
  <si>
    <t>941111811</t>
  </si>
  <si>
    <t>Demontáž lešení řadového trubkového lehkého s podlahami zatížení do 200 kg/m2 š do 0,9 m v do 10 m</t>
  </si>
  <si>
    <t>953943125</t>
  </si>
  <si>
    <t>Osazování výrobků do 120 kg/kus do betonu bez jejich dodání</t>
  </si>
  <si>
    <t>Osazování drobných kovových předmětů výrobků ostatních jinde neuvedených do betonu se zajištěním polohy k bednění či k výztuži před zabetonováním hmotnosti přes 30 do 120 kg/kus</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</si>
  <si>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</si>
  <si>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553553-S.4.00</t>
  </si>
  <si>
    <t>Sloupek z ocelové trubky 89/3,6 dl. 4,8 m, s deskou s otvory pro uchycení dřev. výplně</t>
  </si>
  <si>
    <t>998232111</t>
  </si>
  <si>
    <t>Přesun hmot pro oplocení zděné z cihel nebo tvárnic v do 10 m</t>
  </si>
  <si>
    <t>Přesun hmot pro oplocení se svislou nosnou konstrukcí zděnou z cihel, tvárnic, bloků, popř. kovovou nebo dřevěnou vodorovná dopravní vzdálenost do 50 m, pro oplocení výšky do 10 m</t>
  </si>
  <si>
    <t xml:space="preserve">Poznámka k souboru cen:
1. Cenu -2111 lze použít i pro oplocení ze sloupků a dílců prefabrikovaných dřevěných, kovových     nebo železobetonových </t>
  </si>
  <si>
    <t>767</t>
  </si>
  <si>
    <t>Konstrukce zámečnické</t>
  </si>
  <si>
    <t>767995112</t>
  </si>
  <si>
    <t>Montáž atypických zámečnických konstrukcí hmotnosti do 10 kg</t>
  </si>
  <si>
    <t>kg</t>
  </si>
  <si>
    <t>Montáž ostatních atypických zámečnických konstrukcí hmotnosti přes 5 do 10 kg</t>
  </si>
  <si>
    <t xml:space="preserve">Poznámka k souboru cen:
1. Určení cen se řídí hmotností jednotlivě montovaného dílu konstrukce. </t>
  </si>
  <si>
    <t>140110140</t>
  </si>
  <si>
    <t>trubka ocelová bezešvá hladká jakost 11 353, 31,8 x 2,6 mm</t>
  </si>
  <si>
    <t>Trubky bezešvé hladké válcované za tepla v jakosti 11 353 vnější D x tloušťka stěny 31,8 x 2,6 mm</t>
  </si>
  <si>
    <t>79779767-0021</t>
  </si>
  <si>
    <t>D+M silonové sítě na oplocení s oky PE 45/45/3 zelené barvy včetně šňůry pro uchycení</t>
  </si>
  <si>
    <t>553553553-V2K</t>
  </si>
  <si>
    <t>Vrátka dvoukřídlá - jäkl rám + fošny</t>
  </si>
  <si>
    <t>553553553-V1K</t>
  </si>
  <si>
    <t>Vrátka jednooukřídlá - jäkl rám + fošny</t>
  </si>
  <si>
    <t>766-R0011</t>
  </si>
  <si>
    <t>Dodávka a montáž vodorovných fošen 180x40 mm oplocení dl. 2150 mm</t>
  </si>
  <si>
    <t>766-R0012</t>
  </si>
  <si>
    <t>Dodávka a montáž vodorovných fošen 180x40 mm oplocení dl. 2400 mm</t>
  </si>
  <si>
    <t>998767101</t>
  </si>
  <si>
    <t>Přesun hmot pro zámečnické konstrukce v objektech v do 6 m</t>
  </si>
  <si>
    <t>783</t>
  </si>
  <si>
    <t>Dokončovací práce - nátěry</t>
  </si>
  <si>
    <t>783314201</t>
  </si>
  <si>
    <t>Základní antikorozní jednonásobný syntetický standardní nátěr zámečnických konstrukcí</t>
  </si>
  <si>
    <t>1426215881</t>
  </si>
  <si>
    <t>Základní antikorozní nátěr zámečnických konstrukcí jednonásobný syntetický standardní</t>
  </si>
  <si>
    <t>783315101</t>
  </si>
  <si>
    <t>Jednonásobný syntetický standardní mezinátěr zámečnických konstrukcí</t>
  </si>
  <si>
    <t>-1855680618</t>
  </si>
  <si>
    <t>Mezinátěr zámečnických konstrukcí jednonásobný syntetický standardní</t>
  </si>
  <si>
    <t>783317101</t>
  </si>
  <si>
    <t>Krycí jednonásobný syntetický standardní nátěr zámečnických konstrukcí</t>
  </si>
  <si>
    <t>-988450673</t>
  </si>
  <si>
    <t>Krycí nátěr (email) zámečnických konstrukcí jednonásobný syntetický standardní</t>
  </si>
  <si>
    <t>05 - Terenní úpravy</t>
  </si>
  <si>
    <t xml:space="preserve">    998 - Přesun hmot</t>
  </si>
  <si>
    <t>181301111</t>
  </si>
  <si>
    <t>Rozprostření ornice tl vrstvy přes 100 mm pl do 500 m2 v rovině nebo ve svahu do 1:5</t>
  </si>
  <si>
    <t>184802111</t>
  </si>
  <si>
    <t>Chemické odplevelení před založením kultury nad 20 m2 postřikem na široko v rovině a svahu do 1:5</t>
  </si>
  <si>
    <t>252340020</t>
  </si>
  <si>
    <t>herbicid totální bal. 5 l</t>
  </si>
  <si>
    <t>litr</t>
  </si>
  <si>
    <t>181111111</t>
  </si>
  <si>
    <t>Plošná úprava terénu do 500 m2 zemina tř 1 až 4 nerovnosti do +/- 100 mm v rovinně a svahu do 1:5</t>
  </si>
  <si>
    <t>Plošná úprava terénu v zemině tř. 1 až 4 s urovnáním povrchu bez doplnění ornice souvislé plochy do 500 m2 při nerovnostech terénu přes +/-50 do +/- 100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</si>
  <si>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</si>
  <si>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183403153</t>
  </si>
  <si>
    <t>Obdělání půdy hrabáním v rovině a svahu do 1:5</t>
  </si>
  <si>
    <t>181411141</t>
  </si>
  <si>
    <t>Založení parterového trávníku výsevem plochy do 1000 m2 v rovině a ve svahu do 1:5</t>
  </si>
  <si>
    <t>Založení trávníku na půdě předem připravené plochy do 1000 m2 výsevem včetně utažení parterového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</si>
  <si>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</si>
  <si>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</si>
  <si>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 rekreační</t>
  </si>
  <si>
    <t>183403161</t>
  </si>
  <si>
    <t>Obdělání půdy válením v rovině a svahu do 1:5</t>
  </si>
  <si>
    <t>998</t>
  </si>
  <si>
    <t>998231311</t>
  </si>
  <si>
    <t>Přesun hmot pro sadovnické a krajinářské úpravy vodorovně do 5000 m</t>
  </si>
  <si>
    <t>55300926</t>
  </si>
  <si>
    <t>Přesun hmot pro sadovnické a krajinářské úpravy dopravní vzdálenost do 5000 m</t>
  </si>
  <si>
    <t>06 - Osvětlení položky</t>
  </si>
  <si>
    <t xml:space="preserve">    4 - Vodorovné konstrukce</t>
  </si>
  <si>
    <t xml:space="preserve">    5 - Komunikace pozemní</t>
  </si>
  <si>
    <t xml:space="preserve">    9 - Ostatní konstrukce a práce, bourání</t>
  </si>
  <si>
    <t xml:space="preserve">      91 - Doplňující konstrukce a práce pozemních komunikací, letišť a ploch</t>
  </si>
  <si>
    <t xml:space="preserve">      997 - Přesun sutě</t>
  </si>
  <si>
    <t xml:space="preserve">      998 - Přesun hmot</t>
  </si>
  <si>
    <t>psv - Práce a dodávky PSV</t>
  </si>
  <si>
    <t xml:space="preserve">    742 - Elektromontáže - rozvodný systém</t>
  </si>
  <si>
    <t xml:space="preserve">    743 - Elektromontáže - hrubá montáž</t>
  </si>
  <si>
    <t xml:space="preserve">    744 - Elektromontáže - rozvody vodičů měděných</t>
  </si>
  <si>
    <t xml:space="preserve">    746 - Elektromontáže - soubory pro vodiče</t>
  </si>
  <si>
    <t xml:space="preserve">    747 - Elektromontáže - kompletace rozvodů</t>
  </si>
  <si>
    <t xml:space="preserve">    748 - Elektromontáže - osvětlovací zařízení a svítidla</t>
  </si>
  <si>
    <t>OST - Ostatní</t>
  </si>
  <si>
    <t>113107042</t>
  </si>
  <si>
    <t>Odstranění podkladu plochy do 15 m2 živičných tl 100 mm při překopech inž sítí</t>
  </si>
  <si>
    <t>627652051</t>
  </si>
  <si>
    <t>Odstranění podkladů nebo krytů při překopech inženýrských sítí v ploše jednotlivě do 15 m2 s přemístěním hmot na skládku ve vzdálenosti do 3 m nebo s naložením na dopravní prostředek živičných, o tl. vrstvy přes 50 do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</si>
  <si>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 </t>
  </si>
  <si>
    <t>113107030</t>
  </si>
  <si>
    <t>Odstranění podkladu plochy do 15 m2 z betonu prostého tl 100 mm při překopech inž sítí</t>
  </si>
  <si>
    <t>-239955927</t>
  </si>
  <si>
    <t>Odstranění podkladů nebo krytů při překopech inženýrských sítí v ploše jednotlivě do 15 m2 s přemístěním hmot na skládku ve vzdálenosti do 3 m nebo s naložením na dopravní prostředek z betonu prostého, o tl. vrstvy do 100 mm</t>
  </si>
  <si>
    <t>1647855569</t>
  </si>
  <si>
    <t>-1297023253</t>
  </si>
  <si>
    <t>-222985568</t>
  </si>
  <si>
    <t>220244046</t>
  </si>
  <si>
    <t>-84234792</t>
  </si>
  <si>
    <t>-1901180633</t>
  </si>
  <si>
    <t>1131616136</t>
  </si>
  <si>
    <t>-2109417393</t>
  </si>
  <si>
    <t>357272268</t>
  </si>
  <si>
    <t>Vodorovné konstrukce</t>
  </si>
  <si>
    <t>451572111</t>
  </si>
  <si>
    <t>Lože pod potrubí otevřený výkop z kameniva drobného těženého</t>
  </si>
  <si>
    <t>739220525</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</si>
  <si>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</si>
  <si>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</si>
  <si>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Komunikace pozemní</t>
  </si>
  <si>
    <t>566901162</t>
  </si>
  <si>
    <t>Vyspravení podkladu po překopech ing sítí plochy do 15 m2 obalovaným kamenivem ACP (OK) tl. 150 mm</t>
  </si>
  <si>
    <t>357674783</t>
  </si>
  <si>
    <t>Vyspravení podkladu po překopech inženýrských sítí plochy do 15 m2 s rozprostřením a zhutněním obalovaným kamenivem ACP (OK) tl. 150 mm</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</si>
  <si>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</si>
  <si>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Ostatní konstrukce a práce, bourání</t>
  </si>
  <si>
    <t>91</t>
  </si>
  <si>
    <t>919735112</t>
  </si>
  <si>
    <t>Řezání stávajícího živičného krytu hl do 100 mm</t>
  </si>
  <si>
    <t>-442927324</t>
  </si>
  <si>
    <t>Řezání stávajícího živičného krytu nebo podkladu hloubky přes 50 do 100 mm</t>
  </si>
  <si>
    <t xml:space="preserve">Poznámka k souboru cen:
1. V cenách jsou započteny i náklady na spotřebu vody. </t>
  </si>
  <si>
    <t>-1369252781</t>
  </si>
  <si>
    <t>46456</t>
  </si>
  <si>
    <t>stožárové pouzdro plast SP315/1500</t>
  </si>
  <si>
    <t>997</t>
  </si>
  <si>
    <t>Přesun sutě</t>
  </si>
  <si>
    <t>-1285238493</t>
  </si>
  <si>
    <t>1223784464</t>
  </si>
  <si>
    <t>997221815</t>
  </si>
  <si>
    <t>Poplatek za uložení betonového odpadu na skládce (skládkovné)</t>
  </si>
  <si>
    <t>1880831507</t>
  </si>
  <si>
    <t>137696639</t>
  </si>
  <si>
    <t>-1359828904</t>
  </si>
  <si>
    <t>psv</t>
  </si>
  <si>
    <t>742</t>
  </si>
  <si>
    <t>Elektromontáže - rozvodný systém</t>
  </si>
  <si>
    <t>RVO01</t>
  </si>
  <si>
    <t>Montáž rozvodnice do vysekané niky ve zdivu včetně vystrojení a napojení kabelů</t>
  </si>
  <si>
    <t>-1727136280</t>
  </si>
  <si>
    <t>414121</t>
  </si>
  <si>
    <t>vypínač páčkový 1pól SB116 230V/16A na lištu</t>
  </si>
  <si>
    <t>434120</t>
  </si>
  <si>
    <t>jistič NB106T 1pól/ch.B/10kA/ 6A</t>
  </si>
  <si>
    <t>435204</t>
  </si>
  <si>
    <t>jistič NB320T 3pól/ch.B/10kA/20A</t>
  </si>
  <si>
    <t>435207</t>
  </si>
  <si>
    <t>jistič NB340T 3pól/ch.B/10kA/40A</t>
  </si>
  <si>
    <t>441321</t>
  </si>
  <si>
    <t>stykač 3pól ESN340B 3s/40A/230Vstř man ovl</t>
  </si>
  <si>
    <t>764812</t>
  </si>
  <si>
    <t>skříň komplet FWB32 3x24M/550x500x161 IP44 univers</t>
  </si>
  <si>
    <t>EC310</t>
  </si>
  <si>
    <t>Digitální elektroměr, 1T, přímé měř. do 80 A, s im</t>
  </si>
  <si>
    <t>EG071</t>
  </si>
  <si>
    <t>Digitální spínací hodiny týdenní, 1xpřep.</t>
  </si>
  <si>
    <t>743</t>
  </si>
  <si>
    <t>Elektromontáže - hrubá montáž</t>
  </si>
  <si>
    <t>743611121</t>
  </si>
  <si>
    <t>Montáž vodič uzemňovací drát nebo lano D do 10 mm na povrchu</t>
  </si>
  <si>
    <t>653098326</t>
  </si>
  <si>
    <t>Montáž uzemňovacího vedení s upevněním, propojením a připojením pomocí svorek na povrchu vodičů FeZn drátu nebo lana D do 10 mm</t>
  </si>
  <si>
    <t>295011</t>
  </si>
  <si>
    <t>vedení FeZn pr.10mm(0,63kg/m)</t>
  </si>
  <si>
    <t>743R01</t>
  </si>
  <si>
    <t>Uložení kabelové chráničky z trubek plastových flexibilních D do 160 mm</t>
  </si>
  <si>
    <t>-1857799293</t>
  </si>
  <si>
    <t>Uložení kabelové chráničky z trubek plastových flexibilních se zřízením betonového lože pod trubky a s jejich obsypem suchu bet směsí, krycí betonovou deskou</t>
  </si>
  <si>
    <t>46513</t>
  </si>
  <si>
    <t>roura korugovaná KOPODUR KD09075 pr.75/61mm</t>
  </si>
  <si>
    <t>46523</t>
  </si>
  <si>
    <t>/roura korugovaná 09075/ spojka 02075</t>
  </si>
  <si>
    <t>R00146049</t>
  </si>
  <si>
    <t>Montáž výstražná fólie šířka nad 30cm</t>
  </si>
  <si>
    <t>46</t>
  </si>
  <si>
    <t>46383</t>
  </si>
  <si>
    <t>výstražná fólie šířka 0,34m</t>
  </si>
  <si>
    <t>744</t>
  </si>
  <si>
    <t>Elektromontáže - rozvody vodičů měděných</t>
  </si>
  <si>
    <t>744432200</t>
  </si>
  <si>
    <t>Montáž kabel Cu sk.2 do 1 kV do 0,63 kg uložený volně</t>
  </si>
  <si>
    <t>519896009</t>
  </si>
  <si>
    <t>Montáž kabelů měděných do l kV bez ukončení, uložených volně sk. 2 - CYKYD, počtu a průřezu žil 2x1,5 mm2, 3x1,5 mm2</t>
  </si>
  <si>
    <t>101105</t>
  </si>
  <si>
    <t>kabel CYKY 3x1,5</t>
  </si>
  <si>
    <t>744432400</t>
  </si>
  <si>
    <t>Montáž kabel Cu sk.2 do 1 kV do 1,60 kg uložený volně</t>
  </si>
  <si>
    <t>-441546943</t>
  </si>
  <si>
    <t>Montáž kabelů měděných do l kV bez ukončení, uložených volně sk. 2 - CYKYD, počtu a průřezu žil 3x6 mm2, 4x4 až 10 mm2, 5x4 mm2, 7x2,5 až 4 mm2, 12x1,5 mm2</t>
  </si>
  <si>
    <t>41</t>
  </si>
  <si>
    <t>101209</t>
  </si>
  <si>
    <t>kabel CYKY 4x10</t>
  </si>
  <si>
    <t>42</t>
  </si>
  <si>
    <t>744432500</t>
  </si>
  <si>
    <t>Montáž kabel Cu sk.2 do 1 kV do 2,50 kg uložený volně</t>
  </si>
  <si>
    <t>227788963</t>
  </si>
  <si>
    <t>Montáž kabelů měděných do l kV bez ukončení, uložených volně sk. 2 - CYKYD, počtu a průřezu žil 4x16 mm2, 12x2,5 až 4 mm2, 19x1,5 mm2, 24x1,5 mm2, 37x1,5 mm2</t>
  </si>
  <si>
    <t>43</t>
  </si>
  <si>
    <t>101210</t>
  </si>
  <si>
    <t>kabel CYKY 4x16</t>
  </si>
  <si>
    <t>746</t>
  </si>
  <si>
    <t>Elektromontáže - soubory pro vodiče</t>
  </si>
  <si>
    <t>44</t>
  </si>
  <si>
    <t>746413450</t>
  </si>
  <si>
    <t>Ukončení kabelů 4x25 mm2 smršťovací záklopkou nebo páskem bez letování</t>
  </si>
  <si>
    <t>-1531116095</t>
  </si>
  <si>
    <t>Ukončení kabelů smršťovací záklopkou nebo páskou se zapojením bez letování, počtu a průřezu žil 4x25 mm2</t>
  </si>
  <si>
    <t>45</t>
  </si>
  <si>
    <t>746413580</t>
  </si>
  <si>
    <t>Ukončení kabelů 5x10 mm2 smršťovací záklopkou nebo páskem bez letování</t>
  </si>
  <si>
    <t>-297008945</t>
  </si>
  <si>
    <t>Ukončení kabelů smršťovací záklopkou nebo páskou se zapojením bez letování, počtu a průřezu žil 5x10 mm2</t>
  </si>
  <si>
    <t>747</t>
  </si>
  <si>
    <t>Elektromontáže - kompletace rozvodů</t>
  </si>
  <si>
    <t>747233210</t>
  </si>
  <si>
    <t>Montáž jistič třípólový nn do 63 A bez krytu</t>
  </si>
  <si>
    <t>-1024095695</t>
  </si>
  <si>
    <t>Montáž jističů se zapojením vodičů třípólových nn do 63 A bez krytu</t>
  </si>
  <si>
    <t>47</t>
  </si>
  <si>
    <t>435207.1</t>
  </si>
  <si>
    <t>jistič NB350T 3pól/ch.B/10kA/50A</t>
  </si>
  <si>
    <t>748</t>
  </si>
  <si>
    <t>Elektromontáže - osvětlovací zařízení a svítidla</t>
  </si>
  <si>
    <t>48</t>
  </si>
  <si>
    <t>748132400</t>
  </si>
  <si>
    <t>Montáž svítidlo výbojkové průmyslové stropní na sloupek parkový</t>
  </si>
  <si>
    <t>184678237</t>
  </si>
  <si>
    <t>Montáž svítidel výbojkových se zapojením vodičů průmyslových nebo venkovních na sloupek parkových</t>
  </si>
  <si>
    <t>49</t>
  </si>
  <si>
    <t>533139</t>
  </si>
  <si>
    <t>svítidlo 1000kW vč. zdroje a předřad.</t>
  </si>
  <si>
    <t>-1277584992</t>
  </si>
  <si>
    <t>50</t>
  </si>
  <si>
    <t>748719211</t>
  </si>
  <si>
    <t>Montáž stožár osvětlení ostatní ocelový samostatně stojící do 12m</t>
  </si>
  <si>
    <t>-167523257</t>
  </si>
  <si>
    <t>Montáž stožárů osvětlení, bez zemních prací ostatních ocelových samostatně stojících, délky do 12 m</t>
  </si>
  <si>
    <t>51</t>
  </si>
  <si>
    <t>561369</t>
  </si>
  <si>
    <t>stožár osvětlov bezpatic 12m žárZn</t>
  </si>
  <si>
    <t>361347188</t>
  </si>
  <si>
    <t>52</t>
  </si>
  <si>
    <t>748721210</t>
  </si>
  <si>
    <t>Montáž výložník osvětlení jednoramenný sloupový do 35 kg</t>
  </si>
  <si>
    <t>1492688153</t>
  </si>
  <si>
    <t>Montáž výložníků osvětlení jednoramenných sloupových, hmotnosti do 35 kg</t>
  </si>
  <si>
    <t>53</t>
  </si>
  <si>
    <t>572131</t>
  </si>
  <si>
    <t>výložník osvětlovací rovný atyp. pro 3 světlomety</t>
  </si>
  <si>
    <t>655974569</t>
  </si>
  <si>
    <t>54</t>
  </si>
  <si>
    <t>748743000</t>
  </si>
  <si>
    <t>Montáž elektrovýzbroj stožáru 3 okruhy</t>
  </si>
  <si>
    <t>-2069279592</t>
  </si>
  <si>
    <t>Montáž elektrovýzbroje stožárů osvětlení 3 okruhy</t>
  </si>
  <si>
    <t>55</t>
  </si>
  <si>
    <t>579413</t>
  </si>
  <si>
    <t>elvýzbroj stožáru, mont. plech</t>
  </si>
  <si>
    <t>434139853</t>
  </si>
  <si>
    <t>OST</t>
  </si>
  <si>
    <t>Ostatní</t>
  </si>
  <si>
    <t>Monážní mechanizmy</t>
  </si>
  <si>
    <t>512</t>
  </si>
  <si>
    <t>1295475628</t>
  </si>
  <si>
    <t>Revize</t>
  </si>
  <si>
    <t>-1989340884</t>
  </si>
  <si>
    <t>Doprava a přesun dodávek</t>
  </si>
  <si>
    <t>322998326</t>
  </si>
  <si>
    <t>PPV pro elektromontáže</t>
  </si>
  <si>
    <t>-1037108449</t>
  </si>
  <si>
    <t>60</t>
  </si>
  <si>
    <t>PPV pro zemní práce</t>
  </si>
  <si>
    <t>132477081</t>
  </si>
  <si>
    <t>07 - Areálové oplocení</t>
  </si>
  <si>
    <t xml:space="preserve">    3 - Svislé a kompletní konstrukce</t>
  </si>
  <si>
    <t xml:space="preserve">    33 - Stěny a příčky</t>
  </si>
  <si>
    <t>Svislé a kompletní konstrukce</t>
  </si>
  <si>
    <t>Stěny a příčky</t>
  </si>
  <si>
    <t>R01</t>
  </si>
  <si>
    <t>Oplocení z poplastoveného pletiva výšky 1,8m</t>
  </si>
  <si>
    <t>Oplocení z poplastoveného pletiva výšky 1,8m - kompletní dodávka a montáž vč. zabetonování sloupků a vzpěr, uchycovacího materiálu, napojení na stávají oplocení, jednoho vjezdu š=4m</t>
  </si>
  <si>
    <t>R02</t>
  </si>
  <si>
    <t>Demontáž stávajícího pletiva vč odstranění křovin a likvidace</t>
  </si>
  <si>
    <t>R03</t>
  </si>
  <si>
    <t>D+M poplastovaného pletiva v=1,8m</t>
  </si>
  <si>
    <t>D+M poplastovaného pletiva v=1,8m - kompletní dodávka a montáž vč. uchycovacího materiálu</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</si>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</sst>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2">
    <font>
      <sz val="8"/>
      <name val="Trebuchet MS"/>
      <family val="2"/>
    </font>
    <font>
      <b/>
      <sz val="11"/>
      <name val="Calibri"/>
      <family val="2"/>
    </font>
    <font>
      <i/>
      <sz val="11"/>
      <name val="Calibri"/>
      <family val="2"/>
    </font>
    <font>
      <b/>
      <i/>
      <sz val="11"/>
      <name val="Calibri"/>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sz val="10"/>
      <name val="Trebuchet MS"/>
      <family val="2"/>
    </font>
    <font>
      <i/>
      <sz val="9"/>
      <name val="Trebuchet MS"/>
      <family val="2"/>
    </font>
    <font>
      <u val="single"/>
      <sz val="11"/>
      <color indexed="12"/>
      <name val="Calibri"/>
      <family val="2"/>
    </font>
    <font>
      <u val="single"/>
      <sz val="11"/>
      <color indexed="2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12"/>
      <color indexed="16"/>
      <name val="Trebuchet MS"/>
      <family val="2"/>
    </font>
    <font>
      <sz val="12"/>
      <color indexed="55"/>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b/>
      <sz val="8"/>
      <color indexed="55"/>
      <name val="Trebuchet MS"/>
      <family val="2"/>
    </font>
    <font>
      <sz val="18"/>
      <color indexed="12"/>
      <name val="Wingdings 2"/>
      <family val="1"/>
    </font>
    <font>
      <sz val="10"/>
      <color indexed="16"/>
      <name val="Trebuchet MS"/>
      <family val="2"/>
    </font>
    <font>
      <u val="single"/>
      <sz val="10"/>
      <color indexed="12"/>
      <name val="Trebuchet MS"/>
      <family val="2"/>
    </font>
    <font>
      <sz val="8"/>
      <name val="Tahoma"/>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sz val="18"/>
      <color theme="10"/>
      <name val="Wingdings 2"/>
      <family val="1"/>
    </font>
    <font>
      <sz val="10"/>
      <color rgb="FF960000"/>
      <name val="Trebuchet MS"/>
      <family val="2"/>
    </font>
    <font>
      <u val="single"/>
      <sz val="10"/>
      <color theme="10"/>
      <name val="Trebuchet MS"/>
      <family val="2"/>
    </font>
    <font>
      <b/>
      <sz val="8"/>
      <color rgb="FF969696"/>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63" fillId="20" borderId="0" applyNumberFormat="0" applyBorder="0" applyAlignment="0" applyProtection="0"/>
    <xf numFmtId="0" fontId="6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2" borderId="0" applyNumberFormat="0" applyBorder="0" applyAlignment="0" applyProtection="0"/>
    <xf numFmtId="0" fontId="0" fillId="0" borderId="0" applyAlignment="0">
      <protection locked="0"/>
    </xf>
    <xf numFmtId="0" fontId="0" fillId="23" borderId="6" applyNumberFormat="0" applyFont="0" applyAlignment="0" applyProtection="0"/>
    <xf numFmtId="9" fontId="0" fillId="0" borderId="0" applyFont="0" applyFill="0" applyBorder="0" applyAlignment="0" applyProtection="0"/>
    <xf numFmtId="0" fontId="70" fillId="0" borderId="7" applyNumberFormat="0" applyFill="0" applyAlignment="0" applyProtection="0"/>
    <xf numFmtId="0" fontId="71" fillId="0" borderId="0" applyNumberFormat="0" applyFill="0" applyBorder="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8" applyNumberFormat="0" applyAlignment="0" applyProtection="0"/>
    <xf numFmtId="0" fontId="75" fillId="26" borderId="8" applyNumberFormat="0" applyAlignment="0" applyProtection="0"/>
    <xf numFmtId="0" fontId="76" fillId="26" borderId="9" applyNumberFormat="0" applyAlignment="0" applyProtection="0"/>
    <xf numFmtId="0" fontId="77"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352">
    <xf numFmtId="0" fontId="0" fillId="0" borderId="0" xfId="0" applyFont="1" applyAlignment="1">
      <alignment/>
    </xf>
    <xf numFmtId="0" fontId="0" fillId="0" borderId="0" xfId="0" applyFont="1" applyAlignment="1">
      <alignment vertical="center"/>
    </xf>
    <xf numFmtId="0" fontId="78"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9" fillId="0" borderId="0" xfId="0" applyFont="1" applyAlignment="1">
      <alignment vertical="center"/>
    </xf>
    <xf numFmtId="0" fontId="80" fillId="0" borderId="0" xfId="0" applyFont="1" applyAlignment="1">
      <alignment vertical="center"/>
    </xf>
    <xf numFmtId="0" fontId="0" fillId="0" borderId="0" xfId="0" applyFont="1" applyAlignment="1">
      <alignment horizontal="center" vertical="center" wrapText="1"/>
    </xf>
    <xf numFmtId="0" fontId="81" fillId="0" borderId="0" xfId="0" applyFont="1" applyAlignment="1">
      <alignment/>
    </xf>
    <xf numFmtId="0" fontId="82" fillId="0" borderId="0" xfId="0" applyFont="1" applyAlignment="1">
      <alignment vertical="center"/>
    </xf>
    <xf numFmtId="0" fontId="83" fillId="33" borderId="0" xfId="0" applyFont="1" applyFill="1" applyAlignment="1">
      <alignment horizontal="left" vertical="center"/>
    </xf>
    <xf numFmtId="0" fontId="0" fillId="33" borderId="0" xfId="0" applyFont="1" applyFill="1" applyAlignment="1">
      <alignment/>
    </xf>
    <xf numFmtId="0" fontId="83" fillId="0" borderId="0" xfId="0" applyFont="1" applyAlignment="1">
      <alignment horizontal="left" vertical="center"/>
    </xf>
    <xf numFmtId="0" fontId="0" fillId="0" borderId="0" xfId="0" applyFont="1" applyAlignment="1">
      <alignment horizontal="left" vertic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7" fillId="0" borderId="0" xfId="0" applyFont="1" applyBorder="1" applyAlignment="1">
      <alignment horizontal="left" vertical="center"/>
    </xf>
    <xf numFmtId="0" fontId="0" fillId="0" borderId="14" xfId="0" applyFont="1" applyBorder="1" applyAlignment="1">
      <alignment/>
    </xf>
    <xf numFmtId="0" fontId="84" fillId="0" borderId="0" xfId="0" applyFont="1" applyAlignment="1">
      <alignment horizontal="left" vertical="center"/>
    </xf>
    <xf numFmtId="0" fontId="85" fillId="0" borderId="0" xfId="0" applyFont="1" applyAlignment="1">
      <alignment horizontal="left" vertical="center"/>
    </xf>
    <xf numFmtId="0" fontId="86" fillId="0" borderId="0" xfId="0"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top"/>
    </xf>
    <xf numFmtId="0" fontId="86" fillId="0" borderId="0" xfId="0" applyFont="1" applyBorder="1" applyAlignment="1">
      <alignment horizontal="left" vertical="center"/>
    </xf>
    <xf numFmtId="0" fontId="4" fillId="23" borderId="0" xfId="0" applyFont="1" applyFill="1" applyBorder="1" applyAlignment="1" applyProtection="1">
      <alignment horizontal="left" vertical="center"/>
      <protection locked="0"/>
    </xf>
    <xf numFmtId="49" fontId="4" fillId="23" borderId="0" xfId="0" applyNumberFormat="1" applyFont="1" applyFill="1" applyBorder="1" applyAlignment="1" applyProtection="1">
      <alignment horizontal="left" vertical="center"/>
      <protection locked="0"/>
    </xf>
    <xf numFmtId="0" fontId="0" fillId="0" borderId="15" xfId="0" applyFont="1" applyBorder="1" applyAlignment="1">
      <alignment/>
    </xf>
    <xf numFmtId="0" fontId="0" fillId="0" borderId="13" xfId="0" applyFont="1" applyBorder="1" applyAlignment="1">
      <alignment vertical="center"/>
    </xf>
    <xf numFmtId="0" fontId="0" fillId="0" borderId="0" xfId="0" applyFont="1" applyBorder="1" applyAlignment="1">
      <alignment vertical="center"/>
    </xf>
    <xf numFmtId="0" fontId="8" fillId="0" borderId="16" xfId="0" applyFont="1" applyBorder="1" applyAlignment="1">
      <alignment horizontal="left" vertical="center"/>
    </xf>
    <xf numFmtId="0" fontId="0" fillId="0" borderId="16" xfId="0" applyFont="1" applyBorder="1" applyAlignment="1">
      <alignment vertical="center"/>
    </xf>
    <xf numFmtId="0" fontId="0" fillId="0" borderId="14" xfId="0" applyFont="1" applyBorder="1" applyAlignment="1">
      <alignment vertical="center"/>
    </xf>
    <xf numFmtId="0" fontId="78" fillId="0" borderId="0" xfId="0" applyFont="1" applyBorder="1" applyAlignment="1">
      <alignment horizontal="right" vertical="center"/>
    </xf>
    <xf numFmtId="0" fontId="78" fillId="0" borderId="13" xfId="0" applyFont="1" applyBorder="1" applyAlignment="1">
      <alignment vertical="center"/>
    </xf>
    <xf numFmtId="0" fontId="78" fillId="0" borderId="0" xfId="0" applyFont="1" applyBorder="1" applyAlignment="1">
      <alignment vertical="center"/>
    </xf>
    <xf numFmtId="0" fontId="78" fillId="0" borderId="0" xfId="0" applyFont="1" applyBorder="1" applyAlignment="1">
      <alignment horizontal="left" vertical="center"/>
    </xf>
    <xf numFmtId="0" fontId="78" fillId="0" borderId="14" xfId="0" applyFont="1" applyBorder="1" applyAlignment="1">
      <alignment vertical="center"/>
    </xf>
    <xf numFmtId="0" fontId="0" fillId="34" borderId="0" xfId="0" applyFont="1" applyFill="1" applyBorder="1" applyAlignment="1">
      <alignment vertical="center"/>
    </xf>
    <xf numFmtId="0" fontId="5" fillId="34" borderId="17" xfId="0" applyFont="1" applyFill="1" applyBorder="1" applyAlignment="1">
      <alignment horizontal="left" vertical="center"/>
    </xf>
    <xf numFmtId="0" fontId="0" fillId="34" borderId="18" xfId="0" applyFont="1" applyFill="1" applyBorder="1" applyAlignment="1">
      <alignment vertical="center"/>
    </xf>
    <xf numFmtId="0" fontId="5" fillId="34" borderId="18" xfId="0" applyFont="1" applyFill="1" applyBorder="1" applyAlignment="1">
      <alignment horizontal="center" vertical="center"/>
    </xf>
    <xf numFmtId="0" fontId="0" fillId="34" borderId="14"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0" xfId="0" applyFont="1" applyAlignment="1">
      <alignment horizontal="left" vertical="center"/>
    </xf>
    <xf numFmtId="0" fontId="4" fillId="0" borderId="13" xfId="0" applyFont="1" applyBorder="1" applyAlignment="1">
      <alignment vertical="center"/>
    </xf>
    <xf numFmtId="0" fontId="86" fillId="0" borderId="0" xfId="0" applyFont="1" applyAlignment="1">
      <alignment horizontal="left" vertical="center"/>
    </xf>
    <xf numFmtId="0" fontId="5" fillId="0" borderId="13" xfId="0" applyFont="1" applyBorder="1" applyAlignment="1">
      <alignment vertical="center"/>
    </xf>
    <xf numFmtId="0" fontId="5" fillId="0" borderId="0" xfId="0" applyFont="1" applyAlignment="1">
      <alignment horizontal="left" vertical="center"/>
    </xf>
    <xf numFmtId="0" fontId="9" fillId="0" borderId="0" xfId="0" applyFont="1" applyAlignment="1">
      <alignment vertical="center"/>
    </xf>
    <xf numFmtId="173" fontId="4" fillId="0" borderId="0" xfId="0" applyNumberFormat="1" applyFont="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5" borderId="18" xfId="0" applyFont="1" applyFill="1" applyBorder="1" applyAlignment="1">
      <alignment vertical="center"/>
    </xf>
    <xf numFmtId="0" fontId="4" fillId="35" borderId="26" xfId="0" applyFont="1" applyFill="1" applyBorder="1" applyAlignment="1">
      <alignment horizontal="center" vertical="center"/>
    </xf>
    <xf numFmtId="0" fontId="86" fillId="0" borderId="27" xfId="0" applyFont="1" applyBorder="1" applyAlignment="1">
      <alignment horizontal="center" vertical="center" wrapText="1"/>
    </xf>
    <xf numFmtId="0" fontId="86" fillId="0" borderId="28" xfId="0" applyFont="1" applyBorder="1" applyAlignment="1">
      <alignment horizontal="center" vertical="center" wrapText="1"/>
    </xf>
    <xf numFmtId="0" fontId="86" fillId="0" borderId="29" xfId="0" applyFont="1" applyBorder="1" applyAlignment="1">
      <alignment horizontal="center" vertical="center" wrapText="1"/>
    </xf>
    <xf numFmtId="0" fontId="0" fillId="0" borderId="30" xfId="0" applyFont="1" applyBorder="1" applyAlignment="1">
      <alignment vertical="center"/>
    </xf>
    <xf numFmtId="0" fontId="87" fillId="0" borderId="0" xfId="0" applyFont="1" applyAlignment="1">
      <alignment horizontal="left" vertical="center"/>
    </xf>
    <xf numFmtId="0" fontId="87" fillId="0" borderId="0" xfId="0" applyFont="1" applyAlignment="1">
      <alignment vertical="center"/>
    </xf>
    <xf numFmtId="0" fontId="5" fillId="0" borderId="0" xfId="0" applyFont="1" applyAlignment="1">
      <alignment horizontal="center" vertical="center"/>
    </xf>
    <xf numFmtId="4" fontId="88" fillId="0" borderId="24" xfId="0" applyNumberFormat="1" applyFont="1" applyBorder="1" applyAlignment="1">
      <alignment vertical="center"/>
    </xf>
    <xf numFmtId="4" fontId="88" fillId="0" borderId="0" xfId="0" applyNumberFormat="1" applyFont="1" applyBorder="1" applyAlignment="1">
      <alignment vertical="center"/>
    </xf>
    <xf numFmtId="174" fontId="88" fillId="0" borderId="0" xfId="0" applyNumberFormat="1" applyFont="1" applyBorder="1" applyAlignment="1">
      <alignment vertical="center"/>
    </xf>
    <xf numFmtId="4" fontId="88" fillId="0" borderId="25" xfId="0" applyNumberFormat="1" applyFont="1" applyBorder="1" applyAlignment="1">
      <alignment vertical="center"/>
    </xf>
    <xf numFmtId="0" fontId="10" fillId="0" borderId="0" xfId="0" applyFont="1" applyAlignment="1">
      <alignment horizontal="left" vertical="center"/>
    </xf>
    <xf numFmtId="0" fontId="6" fillId="0" borderId="13" xfId="0" applyFont="1" applyBorder="1" applyAlignment="1">
      <alignment vertical="center"/>
    </xf>
    <xf numFmtId="0" fontId="89" fillId="0" borderId="0" xfId="0" applyFont="1" applyAlignment="1">
      <alignment vertical="center"/>
    </xf>
    <xf numFmtId="0" fontId="90" fillId="0" borderId="0" xfId="0" applyFont="1" applyAlignment="1">
      <alignment vertical="center"/>
    </xf>
    <xf numFmtId="0" fontId="11" fillId="0" borderId="0" xfId="0" applyFont="1" applyAlignment="1">
      <alignment horizontal="center" vertical="center"/>
    </xf>
    <xf numFmtId="4" fontId="91" fillId="0" borderId="24" xfId="0" applyNumberFormat="1" applyFont="1" applyBorder="1" applyAlignment="1">
      <alignment vertical="center"/>
    </xf>
    <xf numFmtId="4" fontId="91" fillId="0" borderId="0" xfId="0" applyNumberFormat="1" applyFont="1" applyBorder="1" applyAlignment="1">
      <alignment vertical="center"/>
    </xf>
    <xf numFmtId="174" fontId="91" fillId="0" borderId="0" xfId="0" applyNumberFormat="1" applyFont="1" applyBorder="1" applyAlignment="1">
      <alignment vertical="center"/>
    </xf>
    <xf numFmtId="4" fontId="91" fillId="0" borderId="25" xfId="0" applyNumberFormat="1" applyFont="1" applyBorder="1" applyAlignment="1">
      <alignment vertical="center"/>
    </xf>
    <xf numFmtId="0" fontId="6" fillId="0" borderId="0" xfId="0" applyFont="1" applyAlignment="1">
      <alignment horizontal="left" vertical="center"/>
    </xf>
    <xf numFmtId="4" fontId="91" fillId="0" borderId="31" xfId="0" applyNumberFormat="1" applyFont="1" applyBorder="1" applyAlignment="1">
      <alignment vertical="center"/>
    </xf>
    <xf numFmtId="4" fontId="91" fillId="0" borderId="32" xfId="0" applyNumberFormat="1" applyFont="1" applyBorder="1" applyAlignment="1">
      <alignment vertical="center"/>
    </xf>
    <xf numFmtId="174" fontId="91" fillId="0" borderId="32" xfId="0" applyNumberFormat="1" applyFont="1" applyBorder="1" applyAlignment="1">
      <alignment vertical="center"/>
    </xf>
    <xf numFmtId="4" fontId="91" fillId="0" borderId="33" xfId="0" applyNumberFormat="1" applyFont="1" applyBorder="1" applyAlignment="1">
      <alignment vertical="center"/>
    </xf>
    <xf numFmtId="0" fontId="0" fillId="0" borderId="0" xfId="0" applyFont="1" applyAlignment="1" applyProtection="1">
      <alignment/>
      <protection locked="0"/>
    </xf>
    <xf numFmtId="0" fontId="0" fillId="0" borderId="1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vertical="center"/>
      <protection locked="0"/>
    </xf>
    <xf numFmtId="0" fontId="86" fillId="0" borderId="0" xfId="0" applyFont="1" applyBorder="1" applyAlignment="1" applyProtection="1">
      <alignment horizontal="left" vertical="center"/>
      <protection locked="0"/>
    </xf>
    <xf numFmtId="173" fontId="4" fillId="0" borderId="0" xfId="0" applyNumberFormat="1" applyFont="1" applyBorder="1" applyAlignment="1">
      <alignment horizontal="left"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14" xfId="0" applyFont="1" applyBorder="1" applyAlignment="1">
      <alignment vertical="center" wrapText="1"/>
    </xf>
    <xf numFmtId="0" fontId="0" fillId="0" borderId="22" xfId="0" applyFont="1" applyBorder="1" applyAlignment="1" applyProtection="1">
      <alignment vertical="center"/>
      <protection locked="0"/>
    </xf>
    <xf numFmtId="0" fontId="0" fillId="0" borderId="34" xfId="0" applyFont="1" applyBorder="1" applyAlignment="1">
      <alignment vertical="center"/>
    </xf>
    <xf numFmtId="0" fontId="8" fillId="0" borderId="0" xfId="0" applyFont="1" applyBorder="1" applyAlignment="1">
      <alignment horizontal="left" vertical="center"/>
    </xf>
    <xf numFmtId="4" fontId="87" fillId="0" borderId="0" xfId="0" applyNumberFormat="1" applyFont="1" applyBorder="1" applyAlignment="1">
      <alignment vertical="center"/>
    </xf>
    <xf numFmtId="0" fontId="78" fillId="0" borderId="0" xfId="0" applyFont="1" applyBorder="1" applyAlignment="1" applyProtection="1">
      <alignment horizontal="right" vertical="center"/>
      <protection locked="0"/>
    </xf>
    <xf numFmtId="4" fontId="78" fillId="0" borderId="0" xfId="0" applyNumberFormat="1" applyFont="1" applyBorder="1" applyAlignment="1">
      <alignment vertical="center"/>
    </xf>
    <xf numFmtId="172" fontId="78" fillId="0" borderId="0" xfId="0" applyNumberFormat="1" applyFont="1" applyBorder="1" applyAlignment="1" applyProtection="1">
      <alignment horizontal="right" vertical="center"/>
      <protection locked="0"/>
    </xf>
    <xf numFmtId="0" fontId="0" fillId="35" borderId="0" xfId="0" applyFont="1" applyFill="1" applyBorder="1" applyAlignment="1">
      <alignment vertical="center"/>
    </xf>
    <xf numFmtId="0" fontId="5" fillId="35" borderId="17" xfId="0" applyFont="1" applyFill="1" applyBorder="1" applyAlignment="1">
      <alignment horizontal="left" vertical="center"/>
    </xf>
    <xf numFmtId="0" fontId="5" fillId="35" borderId="18" xfId="0" applyFont="1" applyFill="1" applyBorder="1" applyAlignment="1">
      <alignment horizontal="right" vertical="center"/>
    </xf>
    <xf numFmtId="0" fontId="5" fillId="35" borderId="18" xfId="0" applyFont="1" applyFill="1" applyBorder="1" applyAlignment="1">
      <alignment horizontal="center" vertical="center"/>
    </xf>
    <xf numFmtId="0" fontId="0" fillId="35" borderId="18" xfId="0" applyFont="1" applyFill="1" applyBorder="1" applyAlignment="1" applyProtection="1">
      <alignment vertical="center"/>
      <protection locked="0"/>
    </xf>
    <xf numFmtId="4" fontId="5" fillId="35" borderId="18" xfId="0" applyNumberFormat="1" applyFont="1" applyFill="1" applyBorder="1" applyAlignment="1">
      <alignment vertical="center"/>
    </xf>
    <xf numFmtId="0" fontId="0" fillId="35" borderId="35" xfId="0" applyFont="1" applyFill="1" applyBorder="1" applyAlignment="1">
      <alignment vertical="center"/>
    </xf>
    <xf numFmtId="0" fontId="0" fillId="0" borderId="2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4" fillId="35" borderId="0" xfId="0" applyFont="1" applyFill="1" applyBorder="1" applyAlignment="1">
      <alignment horizontal="left" vertical="center"/>
    </xf>
    <xf numFmtId="0" fontId="0" fillId="35" borderId="0" xfId="0" applyFont="1" applyFill="1" applyBorder="1" applyAlignment="1" applyProtection="1">
      <alignment vertical="center"/>
      <protection locked="0"/>
    </xf>
    <xf numFmtId="0" fontId="4" fillId="35" borderId="0" xfId="0" applyFont="1" applyFill="1" applyBorder="1" applyAlignment="1">
      <alignment horizontal="right" vertical="center"/>
    </xf>
    <xf numFmtId="0" fontId="0" fillId="35" borderId="14" xfId="0" applyFont="1" applyFill="1" applyBorder="1" applyAlignment="1">
      <alignment vertical="center"/>
    </xf>
    <xf numFmtId="0" fontId="92" fillId="0" borderId="0" xfId="0" applyFont="1" applyBorder="1" applyAlignment="1">
      <alignment horizontal="left" vertical="center"/>
    </xf>
    <xf numFmtId="0" fontId="79" fillId="0" borderId="13" xfId="0" applyFont="1" applyBorder="1" applyAlignment="1">
      <alignment vertical="center"/>
    </xf>
    <xf numFmtId="0" fontId="79" fillId="0" borderId="0" xfId="0" applyFont="1" applyBorder="1" applyAlignment="1">
      <alignment vertical="center"/>
    </xf>
    <xf numFmtId="0" fontId="79" fillId="0" borderId="32" xfId="0" applyFont="1" applyBorder="1" applyAlignment="1">
      <alignment horizontal="left" vertical="center"/>
    </xf>
    <xf numFmtId="0" fontId="79" fillId="0" borderId="32" xfId="0" applyFont="1" applyBorder="1" applyAlignment="1">
      <alignment vertical="center"/>
    </xf>
    <xf numFmtId="0" fontId="79" fillId="0" borderId="32" xfId="0" applyFont="1" applyBorder="1" applyAlignment="1" applyProtection="1">
      <alignment vertical="center"/>
      <protection locked="0"/>
    </xf>
    <xf numFmtId="4" fontId="79" fillId="0" borderId="32" xfId="0" applyNumberFormat="1" applyFont="1" applyBorder="1" applyAlignment="1">
      <alignment vertical="center"/>
    </xf>
    <xf numFmtId="0" fontId="79" fillId="0" borderId="14" xfId="0" applyFont="1" applyBorder="1" applyAlignment="1">
      <alignmen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32" xfId="0" applyFont="1" applyBorder="1" applyAlignment="1">
      <alignment horizontal="left" vertical="center"/>
    </xf>
    <xf numFmtId="0" fontId="80" fillId="0" borderId="32" xfId="0" applyFont="1" applyBorder="1" applyAlignment="1">
      <alignment vertical="center"/>
    </xf>
    <xf numFmtId="0" fontId="80" fillId="0" borderId="32" xfId="0" applyFont="1" applyBorder="1" applyAlignment="1" applyProtection="1">
      <alignment vertical="center"/>
      <protection locked="0"/>
    </xf>
    <xf numFmtId="4" fontId="80" fillId="0" borderId="32" xfId="0" applyNumberFormat="1" applyFont="1" applyBorder="1" applyAlignment="1">
      <alignment vertical="center"/>
    </xf>
    <xf numFmtId="0" fontId="80" fillId="0" borderId="14" xfId="0" applyFont="1" applyBorder="1" applyAlignment="1">
      <alignment vertical="center"/>
    </xf>
    <xf numFmtId="0" fontId="0" fillId="0" borderId="0" xfId="0" applyFont="1" applyAlignment="1" applyProtection="1">
      <alignment vertical="center"/>
      <protection locked="0"/>
    </xf>
    <xf numFmtId="0" fontId="4" fillId="0" borderId="0" xfId="0" applyFont="1" applyAlignment="1">
      <alignment horizontal="left" vertical="center"/>
    </xf>
    <xf numFmtId="0" fontId="86" fillId="0" borderId="0" xfId="0" applyFont="1" applyAlignment="1" applyProtection="1">
      <alignment horizontal="left" vertical="center"/>
      <protection locked="0"/>
    </xf>
    <xf numFmtId="0" fontId="0" fillId="0" borderId="13" xfId="0" applyFont="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93" fillId="35" borderId="28" xfId="0" applyFont="1" applyFill="1" applyBorder="1" applyAlignment="1" applyProtection="1">
      <alignment horizontal="center" vertical="center" wrapText="1"/>
      <protection locked="0"/>
    </xf>
    <xf numFmtId="0" fontId="4" fillId="35" borderId="29" xfId="0" applyFont="1" applyFill="1" applyBorder="1" applyAlignment="1">
      <alignment horizontal="center" vertical="center" wrapText="1"/>
    </xf>
    <xf numFmtId="4" fontId="87" fillId="0" borderId="0" xfId="0" applyNumberFormat="1" applyFont="1" applyAlignment="1">
      <alignment/>
    </xf>
    <xf numFmtId="174" fontId="94" fillId="0" borderId="22" xfId="0" applyNumberFormat="1" applyFont="1" applyBorder="1" applyAlignment="1">
      <alignment/>
    </xf>
    <xf numFmtId="174" fontId="94" fillId="0" borderId="23" xfId="0" applyNumberFormat="1" applyFont="1" applyBorder="1" applyAlignment="1">
      <alignment/>
    </xf>
    <xf numFmtId="4" fontId="12" fillId="0" borderId="0" xfId="0" applyNumberFormat="1" applyFont="1" applyAlignment="1">
      <alignment vertical="center"/>
    </xf>
    <xf numFmtId="0" fontId="81" fillId="0" borderId="13" xfId="0" applyFont="1" applyBorder="1" applyAlignment="1">
      <alignment/>
    </xf>
    <xf numFmtId="0" fontId="81" fillId="0" borderId="0" xfId="0" applyFont="1" applyAlignment="1">
      <alignment horizontal="left"/>
    </xf>
    <xf numFmtId="0" fontId="79" fillId="0" borderId="0" xfId="0" applyFont="1" applyAlignment="1">
      <alignment horizontal="left"/>
    </xf>
    <xf numFmtId="0" fontId="81" fillId="0" borderId="0" xfId="0" applyFont="1" applyAlignment="1" applyProtection="1">
      <alignment/>
      <protection locked="0"/>
    </xf>
    <xf numFmtId="4" fontId="79" fillId="0" borderId="0" xfId="0" applyNumberFormat="1" applyFont="1" applyAlignment="1">
      <alignment/>
    </xf>
    <xf numFmtId="0" fontId="81" fillId="0" borderId="24" xfId="0" applyFont="1" applyBorder="1" applyAlignment="1">
      <alignment/>
    </xf>
    <xf numFmtId="0" fontId="81" fillId="0" borderId="0" xfId="0" applyFont="1" applyBorder="1" applyAlignment="1">
      <alignment/>
    </xf>
    <xf numFmtId="174" fontId="81" fillId="0" borderId="0" xfId="0" applyNumberFormat="1" applyFont="1" applyBorder="1" applyAlignment="1">
      <alignment/>
    </xf>
    <xf numFmtId="174" fontId="81" fillId="0" borderId="25" xfId="0" applyNumberFormat="1" applyFont="1" applyBorder="1" applyAlignment="1">
      <alignment/>
    </xf>
    <xf numFmtId="0" fontId="81" fillId="0" borderId="0" xfId="0" applyFont="1" applyAlignment="1">
      <alignment horizontal="center"/>
    </xf>
    <xf numFmtId="4" fontId="81" fillId="0" borderId="0" xfId="0" applyNumberFormat="1" applyFont="1" applyAlignment="1">
      <alignment vertical="center"/>
    </xf>
    <xf numFmtId="0" fontId="81" fillId="0" borderId="0" xfId="0" applyFont="1" applyBorder="1" applyAlignment="1">
      <alignment horizontal="left"/>
    </xf>
    <xf numFmtId="0" fontId="80" fillId="0" borderId="0" xfId="0" applyFont="1" applyBorder="1" applyAlignment="1">
      <alignment horizontal="left"/>
    </xf>
    <xf numFmtId="4" fontId="80" fillId="0" borderId="0" xfId="0" applyNumberFormat="1" applyFont="1" applyBorder="1" applyAlignment="1">
      <alignment/>
    </xf>
    <xf numFmtId="0" fontId="0" fillId="0" borderId="13" xfId="0" applyFont="1" applyBorder="1" applyAlignment="1" applyProtection="1">
      <alignment vertical="center"/>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75" fontId="0" fillId="0" borderId="36" xfId="0" applyNumberFormat="1" applyFont="1" applyBorder="1" applyAlignment="1" applyProtection="1">
      <alignment vertical="center"/>
      <protection/>
    </xf>
    <xf numFmtId="4" fontId="0" fillId="23"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78" fillId="23" borderId="36" xfId="0" applyFont="1" applyFill="1" applyBorder="1" applyAlignment="1" applyProtection="1">
      <alignment horizontal="left" vertical="center"/>
      <protection locked="0"/>
    </xf>
    <xf numFmtId="0" fontId="78" fillId="0" borderId="0" xfId="0" applyFont="1" applyBorder="1" applyAlignment="1">
      <alignment horizontal="center" vertical="center"/>
    </xf>
    <xf numFmtId="174" fontId="78" fillId="0" borderId="0" xfId="0" applyNumberFormat="1" applyFont="1" applyBorder="1" applyAlignment="1">
      <alignment vertical="center"/>
    </xf>
    <xf numFmtId="174" fontId="78" fillId="0" borderId="25" xfId="0" applyNumberFormat="1" applyFont="1" applyBorder="1" applyAlignment="1">
      <alignment vertical="center"/>
    </xf>
    <xf numFmtId="4" fontId="0" fillId="0" borderId="0" xfId="0" applyNumberFormat="1" applyFont="1" applyAlignment="1">
      <alignment vertical="center"/>
    </xf>
    <xf numFmtId="0" fontId="95" fillId="0" borderId="0" xfId="0" applyFont="1" applyBorder="1" applyAlignment="1">
      <alignment horizontal="left" vertical="center"/>
    </xf>
    <xf numFmtId="0" fontId="13" fillId="0" borderId="0" xfId="0" applyFont="1" applyBorder="1" applyAlignment="1">
      <alignment horizontal="left" vertical="center" wrapText="1"/>
    </xf>
    <xf numFmtId="0" fontId="95" fillId="0" borderId="0" xfId="0" applyFont="1" applyAlignment="1">
      <alignment horizontal="left" vertical="center"/>
    </xf>
    <xf numFmtId="0" fontId="13" fillId="0" borderId="0" xfId="0" applyFont="1" applyAlignment="1">
      <alignment horizontal="left"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0" xfId="0" applyFont="1" applyAlignment="1">
      <alignment/>
    </xf>
    <xf numFmtId="0" fontId="80" fillId="0" borderId="0" xfId="0" applyFont="1" applyAlignment="1">
      <alignment horizontal="left"/>
    </xf>
    <xf numFmtId="4" fontId="80" fillId="0" borderId="0" xfId="0" applyNumberFormat="1" applyFont="1" applyAlignment="1">
      <alignment/>
    </xf>
    <xf numFmtId="0" fontId="96" fillId="0" borderId="0" xfId="0" applyFont="1" applyBorder="1" applyAlignment="1">
      <alignment vertical="center" wrapText="1"/>
    </xf>
    <xf numFmtId="0" fontId="96" fillId="0" borderId="0" xfId="0" applyFont="1" applyAlignment="1">
      <alignment vertical="center" wrapText="1"/>
    </xf>
    <xf numFmtId="0" fontId="97" fillId="0" borderId="36" xfId="0" applyFont="1" applyBorder="1" applyAlignment="1" applyProtection="1">
      <alignment horizontal="center" vertical="center"/>
      <protection/>
    </xf>
    <xf numFmtId="49" fontId="97" fillId="0" borderId="36" xfId="0" applyNumberFormat="1" applyFont="1" applyBorder="1" applyAlignment="1" applyProtection="1">
      <alignment horizontal="left" vertical="center" wrapText="1"/>
      <protection/>
    </xf>
    <xf numFmtId="0" fontId="97" fillId="0" borderId="36" xfId="0" applyFont="1" applyBorder="1" applyAlignment="1" applyProtection="1">
      <alignment horizontal="left" vertical="center" wrapText="1"/>
      <protection/>
    </xf>
    <xf numFmtId="0" fontId="97" fillId="0" borderId="36" xfId="0" applyFont="1" applyBorder="1" applyAlignment="1" applyProtection="1">
      <alignment horizontal="center" vertical="center" wrapText="1"/>
      <protection/>
    </xf>
    <xf numFmtId="175" fontId="97" fillId="0" borderId="36" xfId="0" applyNumberFormat="1" applyFont="1" applyBorder="1" applyAlignment="1" applyProtection="1">
      <alignment vertical="center"/>
      <protection/>
    </xf>
    <xf numFmtId="4" fontId="97" fillId="23" borderId="36" xfId="0" applyNumberFormat="1" applyFont="1" applyFill="1" applyBorder="1" applyAlignment="1" applyProtection="1">
      <alignment vertical="center"/>
      <protection locked="0"/>
    </xf>
    <xf numFmtId="4" fontId="97" fillId="0" borderId="36" xfId="0" applyNumberFormat="1" applyFont="1" applyBorder="1" applyAlignment="1" applyProtection="1">
      <alignment vertical="center"/>
      <protection/>
    </xf>
    <xf numFmtId="0" fontId="97" fillId="0" borderId="13" xfId="0" applyFont="1" applyBorder="1" applyAlignment="1">
      <alignment vertical="center"/>
    </xf>
    <xf numFmtId="0" fontId="97" fillId="23" borderId="36" xfId="0" applyFont="1" applyFill="1" applyBorder="1" applyAlignment="1" applyProtection="1">
      <alignment horizontal="left" vertical="center"/>
      <protection locked="0"/>
    </xf>
    <xf numFmtId="0" fontId="97" fillId="0" borderId="0" xfId="0" applyFont="1" applyBorder="1" applyAlignment="1">
      <alignment horizontal="center" vertical="center"/>
    </xf>
    <xf numFmtId="0" fontId="82" fillId="0" borderId="13" xfId="0" applyFont="1" applyBorder="1" applyAlignment="1">
      <alignment vertical="center"/>
    </xf>
    <xf numFmtId="0" fontId="82" fillId="0" borderId="0" xfId="0" applyFont="1" applyBorder="1" applyAlignment="1">
      <alignment horizontal="left" vertical="center"/>
    </xf>
    <xf numFmtId="0" fontId="82" fillId="0" borderId="0" xfId="0" applyFont="1" applyBorder="1" applyAlignment="1">
      <alignment horizontal="left" vertical="center" wrapText="1"/>
    </xf>
    <xf numFmtId="175" fontId="82" fillId="0" borderId="0" xfId="0" applyNumberFormat="1" applyFont="1" applyBorder="1" applyAlignment="1">
      <alignment vertical="center"/>
    </xf>
    <xf numFmtId="0" fontId="82" fillId="0" borderId="0" xfId="0" applyFont="1" applyAlignment="1" applyProtection="1">
      <alignment vertical="center"/>
      <protection locked="0"/>
    </xf>
    <xf numFmtId="0" fontId="82" fillId="0" borderId="24" xfId="0" applyFont="1" applyBorder="1" applyAlignment="1">
      <alignment vertical="center"/>
    </xf>
    <xf numFmtId="0" fontId="82" fillId="0" borderId="0" xfId="0" applyFont="1" applyBorder="1" applyAlignment="1">
      <alignment vertical="center"/>
    </xf>
    <xf numFmtId="0" fontId="82" fillId="0" borderId="25" xfId="0" applyFont="1" applyBorder="1" applyAlignment="1">
      <alignment vertical="center"/>
    </xf>
    <xf numFmtId="0" fontId="82" fillId="0" borderId="0" xfId="0" applyFont="1" applyAlignment="1">
      <alignment horizontal="left" vertical="center"/>
    </xf>
    <xf numFmtId="0" fontId="79" fillId="0" borderId="0" xfId="0" applyFont="1" applyBorder="1" applyAlignment="1">
      <alignment horizontal="left"/>
    </xf>
    <xf numFmtId="4" fontId="79" fillId="0" borderId="0" xfId="0" applyNumberFormat="1" applyFont="1" applyBorder="1" applyAlignment="1">
      <alignment/>
    </xf>
    <xf numFmtId="0" fontId="78" fillId="0" borderId="32" xfId="0" applyFont="1" applyBorder="1" applyAlignment="1">
      <alignment horizontal="center" vertical="center"/>
    </xf>
    <xf numFmtId="174" fontId="78" fillId="0" borderId="32" xfId="0" applyNumberFormat="1" applyFont="1" applyBorder="1" applyAlignment="1">
      <alignment vertical="center"/>
    </xf>
    <xf numFmtId="174" fontId="78" fillId="0" borderId="33" xfId="0" applyNumberFormat="1" applyFont="1" applyBorder="1" applyAlignment="1">
      <alignment vertical="center"/>
    </xf>
    <xf numFmtId="0" fontId="62" fillId="33" borderId="0" xfId="36" applyFill="1" applyAlignment="1">
      <alignment/>
    </xf>
    <xf numFmtId="0" fontId="98" fillId="0" borderId="0" xfId="36" applyFont="1" applyAlignment="1">
      <alignment horizontal="center" vertical="center"/>
    </xf>
    <xf numFmtId="0" fontId="99" fillId="33" borderId="0" xfId="0" applyFont="1" applyFill="1" applyAlignment="1">
      <alignment horizontal="left" vertical="center"/>
    </xf>
    <xf numFmtId="0" fontId="14" fillId="33" borderId="0" xfId="0" applyFont="1" applyFill="1" applyAlignment="1">
      <alignment vertical="center"/>
    </xf>
    <xf numFmtId="0" fontId="100" fillId="33" borderId="0" xfId="36" applyFont="1" applyFill="1" applyAlignment="1">
      <alignment vertical="center"/>
    </xf>
    <xf numFmtId="0" fontId="83" fillId="33" borderId="0" xfId="0" applyFont="1" applyFill="1" applyAlignment="1" applyProtection="1">
      <alignment horizontal="left" vertical="center"/>
      <protection/>
    </xf>
    <xf numFmtId="0" fontId="14" fillId="33" borderId="0" xfId="0" applyFont="1" applyFill="1" applyAlignment="1" applyProtection="1">
      <alignment vertical="center"/>
      <protection/>
    </xf>
    <xf numFmtId="0" fontId="99" fillId="33" borderId="0" xfId="0" applyFont="1" applyFill="1" applyAlignment="1" applyProtection="1">
      <alignment horizontal="left" vertical="center"/>
      <protection/>
    </xf>
    <xf numFmtId="0" fontId="100" fillId="33" borderId="0" xfId="36" applyFont="1" applyFill="1" applyAlignment="1" applyProtection="1">
      <alignment vertical="center"/>
      <protection/>
    </xf>
    <xf numFmtId="0" fontId="14" fillId="33" borderId="0" xfId="0" applyFont="1" applyFill="1" applyAlignment="1" applyProtection="1">
      <alignment vertical="center"/>
      <protection locked="0"/>
    </xf>
    <xf numFmtId="0" fontId="0" fillId="0" borderId="0" xfId="47" applyAlignment="1">
      <alignment vertical="top"/>
      <protection locked="0"/>
    </xf>
    <xf numFmtId="0" fontId="0" fillId="0" borderId="37" xfId="47" applyFont="1" applyBorder="1" applyAlignment="1">
      <alignment vertical="center" wrapText="1"/>
      <protection locked="0"/>
    </xf>
    <xf numFmtId="0" fontId="0" fillId="0" borderId="38" xfId="47" applyFont="1" applyBorder="1" applyAlignment="1">
      <alignment vertical="center" wrapText="1"/>
      <protection locked="0"/>
    </xf>
    <xf numFmtId="0" fontId="0" fillId="0" borderId="39" xfId="47" applyFont="1" applyBorder="1" applyAlignment="1">
      <alignment vertical="center" wrapText="1"/>
      <protection locked="0"/>
    </xf>
    <xf numFmtId="0" fontId="0" fillId="0" borderId="40" xfId="47" applyFont="1" applyBorder="1" applyAlignment="1">
      <alignment horizontal="center" vertical="center" wrapText="1"/>
      <protection locked="0"/>
    </xf>
    <xf numFmtId="0" fontId="0" fillId="0" borderId="41" xfId="47" applyFont="1" applyBorder="1" applyAlignment="1">
      <alignment horizontal="center" vertical="center" wrapText="1"/>
      <protection locked="0"/>
    </xf>
    <xf numFmtId="0" fontId="0" fillId="0" borderId="0" xfId="47" applyAlignment="1">
      <alignment horizontal="center" vertical="center"/>
      <protection locked="0"/>
    </xf>
    <xf numFmtId="0" fontId="0" fillId="0" borderId="40" xfId="47" applyFont="1" applyBorder="1" applyAlignment="1">
      <alignment vertical="center" wrapText="1"/>
      <protection locked="0"/>
    </xf>
    <xf numFmtId="0" fontId="0" fillId="0" borderId="41" xfId="47" applyFont="1" applyBorder="1" applyAlignment="1">
      <alignment vertical="center" wrapText="1"/>
      <protection locked="0"/>
    </xf>
    <xf numFmtId="0" fontId="11" fillId="0" borderId="0" xfId="47" applyFont="1" applyBorder="1" applyAlignment="1">
      <alignment horizontal="left" vertical="center" wrapText="1"/>
      <protection locked="0"/>
    </xf>
    <xf numFmtId="0" fontId="4" fillId="0" borderId="0" xfId="47" applyFont="1" applyBorder="1" applyAlignment="1">
      <alignment horizontal="left" vertical="center" wrapText="1"/>
      <protection locked="0"/>
    </xf>
    <xf numFmtId="0" fontId="4" fillId="0" borderId="40" xfId="47" applyFont="1" applyBorder="1" applyAlignment="1">
      <alignment vertical="center" wrapText="1"/>
      <protection locked="0"/>
    </xf>
    <xf numFmtId="0" fontId="4" fillId="0" borderId="0" xfId="47" applyFont="1" applyBorder="1" applyAlignment="1">
      <alignment vertical="center" wrapText="1"/>
      <protection locked="0"/>
    </xf>
    <xf numFmtId="0" fontId="4" fillId="0" borderId="0" xfId="47" applyFont="1" applyBorder="1" applyAlignment="1">
      <alignment vertical="center"/>
      <protection locked="0"/>
    </xf>
    <xf numFmtId="0" fontId="4" fillId="0" borderId="0" xfId="47" applyFont="1" applyBorder="1" applyAlignment="1">
      <alignment horizontal="left" vertical="center"/>
      <protection locked="0"/>
    </xf>
    <xf numFmtId="49" fontId="4" fillId="0" borderId="0" xfId="47" applyNumberFormat="1" applyFont="1" applyBorder="1" applyAlignment="1">
      <alignment vertical="center" wrapText="1"/>
      <protection locked="0"/>
    </xf>
    <xf numFmtId="0" fontId="0" fillId="0" borderId="42" xfId="47" applyFont="1" applyBorder="1" applyAlignment="1">
      <alignment vertical="center" wrapText="1"/>
      <protection locked="0"/>
    </xf>
    <xf numFmtId="0" fontId="14" fillId="0" borderId="43" xfId="47" applyFont="1" applyBorder="1" applyAlignment="1">
      <alignment vertical="center" wrapText="1"/>
      <protection locked="0"/>
    </xf>
    <xf numFmtId="0" fontId="0" fillId="0" borderId="44" xfId="47" applyFont="1" applyBorder="1" applyAlignment="1">
      <alignment vertical="center" wrapText="1"/>
      <protection locked="0"/>
    </xf>
    <xf numFmtId="0" fontId="0" fillId="0" borderId="0" xfId="47" applyFont="1" applyBorder="1" applyAlignment="1">
      <alignment vertical="top"/>
      <protection locked="0"/>
    </xf>
    <xf numFmtId="0" fontId="0" fillId="0" borderId="0" xfId="47" applyFont="1" applyAlignment="1">
      <alignment vertical="top"/>
      <protection locked="0"/>
    </xf>
    <xf numFmtId="0" fontId="0" fillId="0" borderId="37" xfId="47" applyFont="1" applyBorder="1" applyAlignment="1">
      <alignment horizontal="left" vertical="center"/>
      <protection locked="0"/>
    </xf>
    <xf numFmtId="0" fontId="0" fillId="0" borderId="38" xfId="47" applyFont="1" applyBorder="1" applyAlignment="1">
      <alignment horizontal="left" vertical="center"/>
      <protection locked="0"/>
    </xf>
    <xf numFmtId="0" fontId="0" fillId="0" borderId="39" xfId="47" applyFont="1" applyBorder="1" applyAlignment="1">
      <alignment horizontal="left" vertical="center"/>
      <protection locked="0"/>
    </xf>
    <xf numFmtId="0" fontId="0" fillId="0" borderId="40" xfId="47" applyFont="1" applyBorder="1" applyAlignment="1">
      <alignment horizontal="left" vertical="center"/>
      <protection locked="0"/>
    </xf>
    <xf numFmtId="0" fontId="0" fillId="0" borderId="41" xfId="47" applyFont="1" applyBorder="1" applyAlignment="1">
      <alignment horizontal="left" vertical="center"/>
      <protection locked="0"/>
    </xf>
    <xf numFmtId="0" fontId="11" fillId="0" borderId="0" xfId="47" applyFont="1" applyBorder="1" applyAlignment="1">
      <alignment horizontal="left" vertical="center"/>
      <protection locked="0"/>
    </xf>
    <xf numFmtId="0" fontId="6" fillId="0" borderId="0" xfId="47" applyFont="1" applyAlignment="1">
      <alignment horizontal="left" vertical="center"/>
      <protection locked="0"/>
    </xf>
    <xf numFmtId="0" fontId="11" fillId="0" borderId="43" xfId="47" applyFont="1" applyBorder="1" applyAlignment="1">
      <alignment horizontal="left" vertical="center"/>
      <protection locked="0"/>
    </xf>
    <xf numFmtId="0" fontId="11" fillId="0" borderId="43" xfId="47" applyFont="1" applyBorder="1" applyAlignment="1">
      <alignment horizontal="center" vertical="center"/>
      <protection locked="0"/>
    </xf>
    <xf numFmtId="0" fontId="6" fillId="0" borderId="43" xfId="47" applyFont="1" applyBorder="1" applyAlignment="1">
      <alignment horizontal="left" vertical="center"/>
      <protection locked="0"/>
    </xf>
    <xf numFmtId="0" fontId="9" fillId="0" borderId="0" xfId="47" applyFont="1" applyBorder="1" applyAlignment="1">
      <alignment horizontal="left" vertical="center"/>
      <protection locked="0"/>
    </xf>
    <xf numFmtId="0" fontId="4" fillId="0" borderId="0" xfId="47" applyFont="1" applyAlignment="1">
      <alignment horizontal="left" vertical="center"/>
      <protection locked="0"/>
    </xf>
    <xf numFmtId="0" fontId="4" fillId="0" borderId="0" xfId="47" applyFont="1" applyBorder="1" applyAlignment="1">
      <alignment horizontal="center" vertical="center"/>
      <protection locked="0"/>
    </xf>
    <xf numFmtId="0" fontId="4" fillId="0" borderId="40" xfId="47" applyFont="1" applyBorder="1" applyAlignment="1">
      <alignment horizontal="left" vertical="center"/>
      <protection locked="0"/>
    </xf>
    <xf numFmtId="0" fontId="4" fillId="0" borderId="0" xfId="47" applyFont="1" applyFill="1" applyBorder="1" applyAlignment="1">
      <alignment horizontal="left" vertical="center"/>
      <protection locked="0"/>
    </xf>
    <xf numFmtId="0" fontId="4" fillId="0" borderId="0" xfId="47" applyFont="1" applyFill="1" applyBorder="1" applyAlignment="1">
      <alignment horizontal="center" vertical="center"/>
      <protection locked="0"/>
    </xf>
    <xf numFmtId="0" fontId="0" fillId="0" borderId="42" xfId="47" applyFont="1" applyBorder="1" applyAlignment="1">
      <alignment horizontal="left" vertical="center"/>
      <protection locked="0"/>
    </xf>
    <xf numFmtId="0" fontId="14" fillId="0" borderId="43" xfId="47" applyFont="1" applyBorder="1" applyAlignment="1">
      <alignment horizontal="left" vertical="center"/>
      <protection locked="0"/>
    </xf>
    <xf numFmtId="0" fontId="0" fillId="0" borderId="44" xfId="47" applyFont="1" applyBorder="1" applyAlignment="1">
      <alignment horizontal="left" vertical="center"/>
      <protection locked="0"/>
    </xf>
    <xf numFmtId="0" fontId="0" fillId="0" borderId="0" xfId="47" applyFont="1" applyBorder="1" applyAlignment="1">
      <alignment horizontal="left" vertical="center"/>
      <protection locked="0"/>
    </xf>
    <xf numFmtId="0" fontId="14" fillId="0" borderId="0" xfId="47" applyFont="1" applyBorder="1" applyAlignment="1">
      <alignment horizontal="left" vertical="center"/>
      <protection locked="0"/>
    </xf>
    <xf numFmtId="0" fontId="6" fillId="0" borderId="0" xfId="47" applyFont="1" applyBorder="1" applyAlignment="1">
      <alignment horizontal="left" vertical="center"/>
      <protection locked="0"/>
    </xf>
    <xf numFmtId="0" fontId="4" fillId="0" borderId="43" xfId="47" applyFont="1" applyBorder="1" applyAlignment="1">
      <alignment horizontal="left" vertical="center"/>
      <protection locked="0"/>
    </xf>
    <xf numFmtId="0" fontId="0" fillId="0" borderId="0" xfId="47" applyFont="1" applyBorder="1" applyAlignment="1">
      <alignment horizontal="left" vertical="center" wrapText="1"/>
      <protection locked="0"/>
    </xf>
    <xf numFmtId="0" fontId="4" fillId="0" borderId="0" xfId="47" applyFont="1" applyBorder="1" applyAlignment="1">
      <alignment horizontal="center" vertical="center" wrapText="1"/>
      <protection locked="0"/>
    </xf>
    <xf numFmtId="0" fontId="0" fillId="0" borderId="37" xfId="47" applyFont="1" applyBorder="1" applyAlignment="1">
      <alignment horizontal="left" vertical="center" wrapText="1"/>
      <protection locked="0"/>
    </xf>
    <xf numFmtId="0" fontId="0" fillId="0" borderId="38" xfId="47" applyFont="1" applyBorder="1" applyAlignment="1">
      <alignment horizontal="left" vertical="center" wrapText="1"/>
      <protection locked="0"/>
    </xf>
    <xf numFmtId="0" fontId="0" fillId="0" borderId="39" xfId="47" applyFont="1" applyBorder="1" applyAlignment="1">
      <alignment horizontal="left" vertical="center" wrapText="1"/>
      <protection locked="0"/>
    </xf>
    <xf numFmtId="0" fontId="0" fillId="0" borderId="40" xfId="47" applyFont="1" applyBorder="1" applyAlignment="1">
      <alignment horizontal="left" vertical="center" wrapText="1"/>
      <protection locked="0"/>
    </xf>
    <xf numFmtId="0" fontId="0" fillId="0" borderId="41" xfId="47" applyFont="1" applyBorder="1" applyAlignment="1">
      <alignment horizontal="left" vertical="center" wrapText="1"/>
      <protection locked="0"/>
    </xf>
    <xf numFmtId="0" fontId="6" fillId="0" borderId="40" xfId="47" applyFont="1" applyBorder="1" applyAlignment="1">
      <alignment horizontal="left" vertical="center" wrapText="1"/>
      <protection locked="0"/>
    </xf>
    <xf numFmtId="0" fontId="6" fillId="0" borderId="41"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4" fillId="0" borderId="41" xfId="47" applyFont="1" applyBorder="1" applyAlignment="1">
      <alignment horizontal="left" vertical="center"/>
      <protection locked="0"/>
    </xf>
    <xf numFmtId="0" fontId="4" fillId="0" borderId="42" xfId="47" applyFont="1" applyBorder="1" applyAlignment="1">
      <alignment horizontal="left" vertical="center" wrapText="1"/>
      <protection locked="0"/>
    </xf>
    <xf numFmtId="0" fontId="4" fillId="0" borderId="43" xfId="47" applyFont="1" applyBorder="1" applyAlignment="1">
      <alignment horizontal="left" vertical="center" wrapText="1"/>
      <protection locked="0"/>
    </xf>
    <xf numFmtId="0" fontId="4" fillId="0" borderId="44" xfId="47" applyFont="1" applyBorder="1" applyAlignment="1">
      <alignment horizontal="left" vertical="center" wrapText="1"/>
      <protection locked="0"/>
    </xf>
    <xf numFmtId="0" fontId="4" fillId="0" borderId="0" xfId="47" applyFont="1" applyBorder="1" applyAlignment="1">
      <alignment horizontal="left" vertical="top"/>
      <protection locked="0"/>
    </xf>
    <xf numFmtId="0" fontId="4" fillId="0" borderId="0" xfId="47" applyFont="1" applyBorder="1" applyAlignment="1">
      <alignment horizontal="center" vertical="top"/>
      <protection locked="0"/>
    </xf>
    <xf numFmtId="0" fontId="4" fillId="0" borderId="42" xfId="47" applyFont="1" applyBorder="1" applyAlignment="1">
      <alignment horizontal="left" vertical="center"/>
      <protection locked="0"/>
    </xf>
    <xf numFmtId="0" fontId="4" fillId="0" borderId="44" xfId="47" applyFont="1" applyBorder="1" applyAlignment="1">
      <alignment horizontal="left" vertical="center"/>
      <protection locked="0"/>
    </xf>
    <xf numFmtId="0" fontId="6" fillId="0" borderId="0" xfId="47" applyFont="1" applyAlignment="1">
      <alignment vertical="center"/>
      <protection locked="0"/>
    </xf>
    <xf numFmtId="0" fontId="11" fillId="0" borderId="0" xfId="47" applyFont="1" applyBorder="1" applyAlignment="1">
      <alignment vertical="center"/>
      <protection locked="0"/>
    </xf>
    <xf numFmtId="0" fontId="6" fillId="0" borderId="43" xfId="47" applyFont="1" applyBorder="1" applyAlignment="1">
      <alignment vertical="center"/>
      <protection locked="0"/>
    </xf>
    <xf numFmtId="0" fontId="11" fillId="0" borderId="43" xfId="47" applyFont="1" applyBorder="1" applyAlignment="1">
      <alignment vertical="center"/>
      <protection locked="0"/>
    </xf>
    <xf numFmtId="0" fontId="0" fillId="0" borderId="0" xfId="47" applyBorder="1" applyAlignment="1">
      <alignment vertical="top"/>
      <protection locked="0"/>
    </xf>
    <xf numFmtId="49" fontId="4" fillId="0" borderId="0" xfId="47" applyNumberFormat="1" applyFont="1" applyBorder="1" applyAlignment="1">
      <alignment horizontal="left" vertical="center"/>
      <protection locked="0"/>
    </xf>
    <xf numFmtId="0" fontId="0" fillId="0" borderId="43" xfId="47" applyBorder="1" applyAlignment="1">
      <alignment vertical="top"/>
      <protection locked="0"/>
    </xf>
    <xf numFmtId="0" fontId="4" fillId="0" borderId="38" xfId="47" applyFont="1" applyBorder="1" applyAlignment="1">
      <alignment horizontal="left" vertical="center" wrapText="1"/>
      <protection locked="0"/>
    </xf>
    <xf numFmtId="0" fontId="4" fillId="0" borderId="38" xfId="47" applyFont="1" applyBorder="1" applyAlignment="1">
      <alignment horizontal="left" vertical="center"/>
      <protection locked="0"/>
    </xf>
    <xf numFmtId="0" fontId="4" fillId="0" borderId="38" xfId="47" applyFont="1" applyBorder="1" applyAlignment="1">
      <alignment horizontal="center" vertical="center"/>
      <protection locked="0"/>
    </xf>
    <xf numFmtId="0" fontId="11" fillId="0" borderId="43" xfId="47" applyFont="1" applyBorder="1" applyAlignment="1">
      <alignment horizontal="left"/>
      <protection locked="0"/>
    </xf>
    <xf numFmtId="0" fontId="6" fillId="0" borderId="43" xfId="47" applyFont="1" applyBorder="1" applyAlignment="1">
      <alignment/>
      <protection locked="0"/>
    </xf>
    <xf numFmtId="0" fontId="0" fillId="0" borderId="40" xfId="47" applyFont="1" applyBorder="1" applyAlignment="1">
      <alignment vertical="top"/>
      <protection locked="0"/>
    </xf>
    <xf numFmtId="0" fontId="0" fillId="0" borderId="41" xfId="47" applyFont="1" applyBorder="1" applyAlignment="1">
      <alignment vertical="top"/>
      <protection locked="0"/>
    </xf>
    <xf numFmtId="0" fontId="0" fillId="0" borderId="0" xfId="47" applyFont="1" applyBorder="1" applyAlignment="1">
      <alignment horizontal="center" vertical="center"/>
      <protection locked="0"/>
    </xf>
    <xf numFmtId="0" fontId="0" fillId="0" borderId="0" xfId="47" applyFont="1" applyBorder="1" applyAlignment="1">
      <alignment horizontal="left" vertical="top"/>
      <protection locked="0"/>
    </xf>
    <xf numFmtId="0" fontId="0" fillId="0" borderId="42" xfId="47" applyFont="1" applyBorder="1" applyAlignment="1">
      <alignment vertical="top"/>
      <protection locked="0"/>
    </xf>
    <xf numFmtId="0" fontId="0" fillId="0" borderId="43" xfId="47" applyFont="1" applyBorder="1" applyAlignment="1">
      <alignment vertical="top"/>
      <protection locked="0"/>
    </xf>
    <xf numFmtId="0" fontId="0" fillId="0" borderId="44" xfId="47" applyFont="1" applyBorder="1" applyAlignment="1">
      <alignment vertical="top"/>
      <protection locked="0"/>
    </xf>
    <xf numFmtId="0" fontId="0" fillId="0" borderId="0" xfId="0" applyFont="1" applyAlignment="1">
      <alignment/>
    </xf>
    <xf numFmtId="4" fontId="90" fillId="0" borderId="0" xfId="0" applyNumberFormat="1" applyFont="1" applyAlignment="1">
      <alignment vertical="center"/>
    </xf>
    <xf numFmtId="0" fontId="90" fillId="0" borderId="0" xfId="0" applyFont="1" applyAlignment="1">
      <alignment vertical="center"/>
    </xf>
    <xf numFmtId="0" fontId="89" fillId="0" borderId="0" xfId="0" applyFont="1" applyAlignment="1">
      <alignment horizontal="left" vertical="center" wrapText="1"/>
    </xf>
    <xf numFmtId="4" fontId="87" fillId="0" borderId="0" xfId="0" applyNumberFormat="1" applyFont="1" applyAlignment="1">
      <alignment horizontal="right" vertical="center"/>
    </xf>
    <xf numFmtId="4" fontId="87" fillId="0" borderId="0" xfId="0" applyNumberFormat="1" applyFont="1" applyAlignment="1">
      <alignment vertical="center"/>
    </xf>
    <xf numFmtId="0" fontId="4" fillId="35" borderId="17" xfId="0" applyFont="1" applyFill="1" applyBorder="1" applyAlignment="1">
      <alignment horizontal="center" vertical="center"/>
    </xf>
    <xf numFmtId="0" fontId="0" fillId="35" borderId="18" xfId="0" applyFont="1" applyFill="1" applyBorder="1" applyAlignment="1">
      <alignment vertical="center"/>
    </xf>
    <xf numFmtId="0" fontId="4" fillId="35" borderId="18" xfId="0" applyFont="1" applyFill="1" applyBorder="1" applyAlignment="1">
      <alignment horizontal="center" vertical="center"/>
    </xf>
    <xf numFmtId="0" fontId="4" fillId="35" borderId="18" xfId="0" applyFont="1" applyFill="1" applyBorder="1" applyAlignment="1">
      <alignment horizontal="right" vertical="center"/>
    </xf>
    <xf numFmtId="0" fontId="5" fillId="34" borderId="18" xfId="0" applyFont="1" applyFill="1" applyBorder="1" applyAlignment="1">
      <alignment horizontal="left" vertical="center"/>
    </xf>
    <xf numFmtId="0" fontId="0" fillId="34" borderId="18" xfId="0" applyFont="1" applyFill="1" applyBorder="1" applyAlignment="1">
      <alignment vertical="center"/>
    </xf>
    <xf numFmtId="4" fontId="5" fillId="34" borderId="18" xfId="0" applyNumberFormat="1" applyFont="1" applyFill="1" applyBorder="1" applyAlignment="1">
      <alignment vertical="center"/>
    </xf>
    <xf numFmtId="0" fontId="0" fillId="34" borderId="26"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173" fontId="4" fillId="0" borderId="0" xfId="0" applyNumberFormat="1" applyFont="1" applyAlignment="1">
      <alignment horizontal="left" vertical="center"/>
    </xf>
    <xf numFmtId="0" fontId="0" fillId="0" borderId="0" xfId="0" applyFont="1" applyAlignment="1">
      <alignment vertical="center"/>
    </xf>
    <xf numFmtId="0" fontId="4" fillId="0" borderId="0" xfId="0" applyFont="1" applyAlignment="1">
      <alignment vertical="center"/>
    </xf>
    <xf numFmtId="0" fontId="88" fillId="0" borderId="30" xfId="0" applyFont="1" applyBorder="1" applyAlignment="1">
      <alignment horizontal="center"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172" fontId="78" fillId="0" borderId="0" xfId="0" applyNumberFormat="1" applyFont="1" applyBorder="1" applyAlignment="1">
      <alignment horizontal="center" vertical="center"/>
    </xf>
    <xf numFmtId="0" fontId="78" fillId="0" borderId="0" xfId="0" applyFont="1" applyBorder="1" applyAlignment="1">
      <alignment vertical="center"/>
    </xf>
    <xf numFmtId="4" fontId="101" fillId="0" borderId="0" xfId="0" applyNumberFormat="1" applyFont="1" applyBorder="1" applyAlignment="1">
      <alignment vertical="center"/>
    </xf>
    <xf numFmtId="0" fontId="101" fillId="0" borderId="0" xfId="0" applyFont="1" applyAlignment="1">
      <alignment horizontal="left" vertical="top" wrapText="1"/>
    </xf>
    <xf numFmtId="0" fontId="78" fillId="0" borderId="0" xfId="0" applyFont="1" applyAlignment="1">
      <alignment vertical="center"/>
    </xf>
    <xf numFmtId="0" fontId="4" fillId="0" borderId="0" xfId="0" applyFont="1" applyBorder="1" applyAlignment="1">
      <alignment horizontal="left" vertical="center"/>
    </xf>
    <xf numFmtId="0" fontId="0" fillId="0" borderId="0" xfId="0" applyFont="1" applyBorder="1" applyAlignment="1">
      <alignment/>
    </xf>
    <xf numFmtId="0" fontId="5" fillId="0" borderId="0" xfId="0" applyFont="1" applyBorder="1" applyAlignment="1">
      <alignment horizontal="left" vertical="top" wrapText="1"/>
    </xf>
    <xf numFmtId="49" fontId="4" fillId="23" borderId="0" xfId="0" applyNumberFormat="1" applyFont="1" applyFill="1" applyBorder="1" applyAlignment="1" applyProtection="1">
      <alignment horizontal="left" vertical="center"/>
      <protection locked="0"/>
    </xf>
    <xf numFmtId="0" fontId="4" fillId="0" borderId="0" xfId="0" applyFont="1" applyBorder="1" applyAlignment="1">
      <alignment horizontal="left" vertical="center" wrapText="1"/>
    </xf>
    <xf numFmtId="4" fontId="8" fillId="0" borderId="16" xfId="0" applyNumberFormat="1" applyFont="1" applyBorder="1" applyAlignment="1">
      <alignment vertical="center"/>
    </xf>
    <xf numFmtId="0" fontId="0" fillId="0" borderId="16" xfId="0" applyFont="1" applyBorder="1" applyAlignment="1">
      <alignment vertical="center"/>
    </xf>
    <xf numFmtId="0" fontId="78" fillId="0" borderId="0" xfId="0" applyFont="1" applyBorder="1" applyAlignment="1">
      <alignment horizontal="right" vertical="center"/>
    </xf>
    <xf numFmtId="0" fontId="100" fillId="33" borderId="0" xfId="36" applyFont="1" applyFill="1" applyAlignment="1">
      <alignment vertical="center"/>
    </xf>
    <xf numFmtId="0" fontId="86" fillId="0" borderId="0"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Border="1" applyAlignment="1">
      <alignment vertical="center" wrapText="1"/>
    </xf>
    <xf numFmtId="0" fontId="86" fillId="0" borderId="0" xfId="0" applyFont="1" applyAlignment="1">
      <alignment horizontal="left" vertical="center" wrapText="1"/>
    </xf>
    <xf numFmtId="0" fontId="4" fillId="0" borderId="0" xfId="47" applyFont="1" applyBorder="1" applyAlignment="1">
      <alignment horizontal="left" vertical="top"/>
      <protection locked="0"/>
    </xf>
    <xf numFmtId="0" fontId="4" fillId="0" borderId="0" xfId="47" applyFont="1" applyBorder="1" applyAlignment="1">
      <alignment horizontal="left" vertical="center"/>
      <protection locked="0"/>
    </xf>
    <xf numFmtId="0" fontId="7" fillId="0" borderId="0" xfId="47" applyFont="1" applyBorder="1" applyAlignment="1">
      <alignment horizontal="center" vertical="center" wrapText="1"/>
      <protection locked="0"/>
    </xf>
    <xf numFmtId="0" fontId="11" fillId="0" borderId="43" xfId="47" applyFont="1" applyBorder="1" applyAlignment="1">
      <alignment horizontal="left"/>
      <protection locked="0"/>
    </xf>
    <xf numFmtId="0" fontId="4" fillId="0" borderId="0" xfId="47" applyFont="1" applyBorder="1" applyAlignment="1">
      <alignment horizontal="left" vertical="center" wrapText="1"/>
      <protection locked="0"/>
    </xf>
    <xf numFmtId="0" fontId="7" fillId="0" borderId="0" xfId="47" applyFont="1" applyBorder="1" applyAlignment="1">
      <alignment horizontal="center" vertical="center"/>
      <protection locked="0"/>
    </xf>
    <xf numFmtId="49" fontId="4" fillId="0" borderId="0" xfId="47" applyNumberFormat="1" applyFont="1" applyBorder="1" applyAlignment="1">
      <alignment horizontal="left" vertical="center" wrapText="1"/>
      <protection locked="0"/>
    </xf>
    <xf numFmtId="0" fontId="11" fillId="0" borderId="43" xfId="47" applyFont="1" applyBorder="1" applyAlignment="1">
      <alignment horizontal="left" wrapText="1"/>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C4584.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E9303.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4FFC1.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39F64.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9BF66.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KROSplusData\System\Temp\radC8C37.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KROSplusData\System\Temp\rad31B87.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KROSplusData\System\Temp\radB2314.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KROSplusData\System\Temp\rad94433.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radC4584.tmp" descr="C:\KROSplusData\System\Temp\radC4584.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E9303.tmp" descr="C:\KROSplusData\System\Temp\radE9303.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4FFC1.tmp" descr="C:\KROSplusData\System\Temp\rad4FFC1.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39F64.tmp" descr="C:\KROSplusData\System\Temp\rad39F64.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9BF66.tmp" descr="C:\KROSplusData\System\Temp\rad9BF66.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C8C37.tmp" descr="C:\KROSplusData\System\Temp\radC8C37.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31B87.tmp" descr="C:\KROSplusData\System\Temp\rad31B87.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B2314.tmp" descr="C:\KROSplusData\System\Temp\radB2314.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94433.tmp" descr="C:\KROSplusData\System\Temp\rad94433.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zoomScalePageLayoutView="0" workbookViewId="0" topLeftCell="A1">
      <pane ySplit="1" topLeftCell="A94"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16" t="s">
        <v>0</v>
      </c>
      <c r="B1" s="217"/>
      <c r="C1" s="217"/>
      <c r="D1" s="218" t="s">
        <v>1</v>
      </c>
      <c r="E1" s="217"/>
      <c r="F1" s="217"/>
      <c r="G1" s="217"/>
      <c r="H1" s="217"/>
      <c r="I1" s="217"/>
      <c r="J1" s="217"/>
      <c r="K1" s="219" t="s">
        <v>822</v>
      </c>
      <c r="L1" s="219"/>
      <c r="M1" s="219"/>
      <c r="N1" s="219"/>
      <c r="O1" s="219"/>
      <c r="P1" s="219"/>
      <c r="Q1" s="219"/>
      <c r="R1" s="219"/>
      <c r="S1" s="219"/>
      <c r="T1" s="217"/>
      <c r="U1" s="217"/>
      <c r="V1" s="217"/>
      <c r="W1" s="219" t="s">
        <v>823</v>
      </c>
      <c r="X1" s="219"/>
      <c r="Y1" s="219"/>
      <c r="Z1" s="219"/>
      <c r="AA1" s="219"/>
      <c r="AB1" s="219"/>
      <c r="AC1" s="219"/>
      <c r="AD1" s="219"/>
      <c r="AE1" s="219"/>
      <c r="AF1" s="219"/>
      <c r="AG1" s="219"/>
      <c r="AH1" s="219"/>
      <c r="AI1" s="211"/>
      <c r="AJ1" s="13"/>
      <c r="AK1" s="13"/>
      <c r="AL1" s="13"/>
      <c r="AM1" s="13"/>
      <c r="AN1" s="13"/>
      <c r="AO1" s="13"/>
      <c r="AP1" s="13"/>
      <c r="AQ1" s="13"/>
      <c r="AR1" s="13"/>
      <c r="AS1" s="13"/>
      <c r="AT1" s="13"/>
      <c r="AU1" s="13"/>
      <c r="AV1" s="13"/>
      <c r="AW1" s="13"/>
      <c r="AX1" s="13"/>
      <c r="AY1" s="13"/>
      <c r="AZ1" s="13"/>
      <c r="BA1" s="12" t="s">
        <v>2</v>
      </c>
      <c r="BB1" s="12" t="s">
        <v>3</v>
      </c>
      <c r="BC1" s="13"/>
      <c r="BD1" s="13"/>
      <c r="BE1" s="13"/>
      <c r="BF1" s="13"/>
      <c r="BG1" s="13"/>
      <c r="BH1" s="13"/>
      <c r="BI1" s="13"/>
      <c r="BJ1" s="13"/>
      <c r="BK1" s="13"/>
      <c r="BL1" s="13"/>
      <c r="BM1" s="13"/>
      <c r="BN1" s="13"/>
      <c r="BO1" s="13"/>
      <c r="BP1" s="13"/>
      <c r="BQ1" s="13"/>
      <c r="BR1" s="13"/>
      <c r="BT1" s="14" t="s">
        <v>4</v>
      </c>
      <c r="BU1" s="14" t="s">
        <v>4</v>
      </c>
      <c r="BV1" s="14" t="s">
        <v>5</v>
      </c>
    </row>
    <row r="2" spans="3:72" ht="36.75" customHeight="1">
      <c r="AR2" s="303"/>
      <c r="AS2" s="303"/>
      <c r="AT2" s="303"/>
      <c r="AU2" s="303"/>
      <c r="AV2" s="303"/>
      <c r="AW2" s="303"/>
      <c r="AX2" s="303"/>
      <c r="AY2" s="303"/>
      <c r="AZ2" s="303"/>
      <c r="BA2" s="303"/>
      <c r="BB2" s="303"/>
      <c r="BC2" s="303"/>
      <c r="BD2" s="303"/>
      <c r="BE2" s="303"/>
      <c r="BS2" s="15" t="s">
        <v>6</v>
      </c>
      <c r="BT2" s="15" t="s">
        <v>7</v>
      </c>
    </row>
    <row r="3" spans="2:72" ht="6.7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8"/>
      <c r="BS3" s="15" t="s">
        <v>6</v>
      </c>
      <c r="BT3" s="15" t="s">
        <v>8</v>
      </c>
    </row>
    <row r="4" spans="2:71" ht="36.7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2"/>
      <c r="AS4" s="23" t="s">
        <v>10</v>
      </c>
      <c r="BE4" s="24" t="s">
        <v>11</v>
      </c>
      <c r="BS4" s="15" t="s">
        <v>12</v>
      </c>
    </row>
    <row r="5" spans="2:71" ht="14.25" customHeight="1">
      <c r="B5" s="19"/>
      <c r="C5" s="20"/>
      <c r="D5" s="25" t="s">
        <v>13</v>
      </c>
      <c r="E5" s="20"/>
      <c r="F5" s="20"/>
      <c r="G5" s="20"/>
      <c r="H5" s="20"/>
      <c r="I5" s="20"/>
      <c r="J5" s="20"/>
      <c r="K5" s="331" t="s">
        <v>14</v>
      </c>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20"/>
      <c r="AQ5" s="22"/>
      <c r="BE5" s="329" t="s">
        <v>15</v>
      </c>
      <c r="BS5" s="15" t="s">
        <v>6</v>
      </c>
    </row>
    <row r="6" spans="2:71" ht="36.75" customHeight="1">
      <c r="B6" s="19"/>
      <c r="C6" s="20"/>
      <c r="D6" s="27" t="s">
        <v>16</v>
      </c>
      <c r="E6" s="20"/>
      <c r="F6" s="20"/>
      <c r="G6" s="20"/>
      <c r="H6" s="20"/>
      <c r="I6" s="20"/>
      <c r="J6" s="20"/>
      <c r="K6" s="333" t="s">
        <v>17</v>
      </c>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20"/>
      <c r="AQ6" s="22"/>
      <c r="BE6" s="303"/>
      <c r="BS6" s="15" t="s">
        <v>18</v>
      </c>
    </row>
    <row r="7" spans="2:71" ht="14.25" customHeight="1">
      <c r="B7" s="19"/>
      <c r="C7" s="20"/>
      <c r="D7" s="28" t="s">
        <v>19</v>
      </c>
      <c r="E7" s="20"/>
      <c r="F7" s="20"/>
      <c r="G7" s="20"/>
      <c r="H7" s="20"/>
      <c r="I7" s="20"/>
      <c r="J7" s="20"/>
      <c r="K7" s="26" t="s">
        <v>20</v>
      </c>
      <c r="L7" s="20"/>
      <c r="M7" s="20"/>
      <c r="N7" s="20"/>
      <c r="O7" s="20"/>
      <c r="P7" s="20"/>
      <c r="Q7" s="20"/>
      <c r="R7" s="20"/>
      <c r="S7" s="20"/>
      <c r="T7" s="20"/>
      <c r="U7" s="20"/>
      <c r="V7" s="20"/>
      <c r="W7" s="20"/>
      <c r="X7" s="20"/>
      <c r="Y7" s="20"/>
      <c r="Z7" s="20"/>
      <c r="AA7" s="20"/>
      <c r="AB7" s="20"/>
      <c r="AC7" s="20"/>
      <c r="AD7" s="20"/>
      <c r="AE7" s="20"/>
      <c r="AF7" s="20"/>
      <c r="AG7" s="20"/>
      <c r="AH7" s="20"/>
      <c r="AI7" s="20"/>
      <c r="AJ7" s="20"/>
      <c r="AK7" s="28" t="s">
        <v>21</v>
      </c>
      <c r="AL7" s="20"/>
      <c r="AM7" s="20"/>
      <c r="AN7" s="26" t="s">
        <v>22</v>
      </c>
      <c r="AO7" s="20"/>
      <c r="AP7" s="20"/>
      <c r="AQ7" s="22"/>
      <c r="BE7" s="303"/>
      <c r="BS7" s="15" t="s">
        <v>23</v>
      </c>
    </row>
    <row r="8" spans="2:71" ht="14.25" customHeight="1">
      <c r="B8" s="19"/>
      <c r="C8" s="20"/>
      <c r="D8" s="28" t="s">
        <v>24</v>
      </c>
      <c r="E8" s="20"/>
      <c r="F8" s="20"/>
      <c r="G8" s="20"/>
      <c r="H8" s="20"/>
      <c r="I8" s="20"/>
      <c r="J8" s="20"/>
      <c r="K8" s="26" t="s">
        <v>25</v>
      </c>
      <c r="L8" s="20"/>
      <c r="M8" s="20"/>
      <c r="N8" s="20"/>
      <c r="O8" s="20"/>
      <c r="P8" s="20"/>
      <c r="Q8" s="20"/>
      <c r="R8" s="20"/>
      <c r="S8" s="20"/>
      <c r="T8" s="20"/>
      <c r="U8" s="20"/>
      <c r="V8" s="20"/>
      <c r="W8" s="20"/>
      <c r="X8" s="20"/>
      <c r="Y8" s="20"/>
      <c r="Z8" s="20"/>
      <c r="AA8" s="20"/>
      <c r="AB8" s="20"/>
      <c r="AC8" s="20"/>
      <c r="AD8" s="20"/>
      <c r="AE8" s="20"/>
      <c r="AF8" s="20"/>
      <c r="AG8" s="20"/>
      <c r="AH8" s="20"/>
      <c r="AI8" s="20"/>
      <c r="AJ8" s="20"/>
      <c r="AK8" s="28" t="s">
        <v>26</v>
      </c>
      <c r="AL8" s="20"/>
      <c r="AM8" s="20"/>
      <c r="AN8" s="29" t="s">
        <v>27</v>
      </c>
      <c r="AO8" s="20"/>
      <c r="AP8" s="20"/>
      <c r="AQ8" s="22"/>
      <c r="BE8" s="303"/>
      <c r="BS8" s="15" t="s">
        <v>28</v>
      </c>
    </row>
    <row r="9" spans="2:71" ht="14.2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2"/>
      <c r="BE9" s="303"/>
      <c r="BS9" s="15" t="s">
        <v>29</v>
      </c>
    </row>
    <row r="10" spans="2:71" ht="14.25" customHeight="1">
      <c r="B10" s="19"/>
      <c r="C10" s="20"/>
      <c r="D10" s="28" t="s">
        <v>30</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8" t="s">
        <v>31</v>
      </c>
      <c r="AL10" s="20"/>
      <c r="AM10" s="20"/>
      <c r="AN10" s="26" t="s">
        <v>22</v>
      </c>
      <c r="AO10" s="20"/>
      <c r="AP10" s="20"/>
      <c r="AQ10" s="22"/>
      <c r="BE10" s="303"/>
      <c r="BS10" s="15" t="s">
        <v>18</v>
      </c>
    </row>
    <row r="11" spans="2:71" ht="18" customHeight="1">
      <c r="B11" s="19"/>
      <c r="C11" s="20"/>
      <c r="D11" s="20"/>
      <c r="E11" s="26" t="s">
        <v>32</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8" t="s">
        <v>33</v>
      </c>
      <c r="AL11" s="20"/>
      <c r="AM11" s="20"/>
      <c r="AN11" s="26" t="s">
        <v>22</v>
      </c>
      <c r="AO11" s="20"/>
      <c r="AP11" s="20"/>
      <c r="AQ11" s="22"/>
      <c r="BE11" s="303"/>
      <c r="BS11" s="15" t="s">
        <v>18</v>
      </c>
    </row>
    <row r="12" spans="2:71" ht="6.7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2"/>
      <c r="BE12" s="303"/>
      <c r="BS12" s="15" t="s">
        <v>18</v>
      </c>
    </row>
    <row r="13" spans="2:71" ht="14.25" customHeight="1">
      <c r="B13" s="19"/>
      <c r="C13" s="20"/>
      <c r="D13" s="28" t="s">
        <v>34</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8" t="s">
        <v>31</v>
      </c>
      <c r="AL13" s="20"/>
      <c r="AM13" s="20"/>
      <c r="AN13" s="30" t="s">
        <v>35</v>
      </c>
      <c r="AO13" s="20"/>
      <c r="AP13" s="20"/>
      <c r="AQ13" s="22"/>
      <c r="BE13" s="303"/>
      <c r="BS13" s="15" t="s">
        <v>18</v>
      </c>
    </row>
    <row r="14" spans="2:71" ht="15">
      <c r="B14" s="19"/>
      <c r="C14" s="20"/>
      <c r="D14" s="20"/>
      <c r="E14" s="334" t="s">
        <v>35</v>
      </c>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28" t="s">
        <v>33</v>
      </c>
      <c r="AL14" s="20"/>
      <c r="AM14" s="20"/>
      <c r="AN14" s="30" t="s">
        <v>35</v>
      </c>
      <c r="AO14" s="20"/>
      <c r="AP14" s="20"/>
      <c r="AQ14" s="22"/>
      <c r="BE14" s="303"/>
      <c r="BS14" s="15" t="s">
        <v>18</v>
      </c>
    </row>
    <row r="15" spans="2:71" ht="6.7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2"/>
      <c r="BE15" s="303"/>
      <c r="BS15" s="15" t="s">
        <v>4</v>
      </c>
    </row>
    <row r="16" spans="2:71" ht="14.25" customHeight="1">
      <c r="B16" s="19"/>
      <c r="C16" s="20"/>
      <c r="D16" s="28" t="s">
        <v>36</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8" t="s">
        <v>31</v>
      </c>
      <c r="AL16" s="20"/>
      <c r="AM16" s="20"/>
      <c r="AN16" s="26" t="s">
        <v>22</v>
      </c>
      <c r="AO16" s="20"/>
      <c r="AP16" s="20"/>
      <c r="AQ16" s="22"/>
      <c r="BE16" s="303"/>
      <c r="BS16" s="15" t="s">
        <v>4</v>
      </c>
    </row>
    <row r="17" spans="2:71" ht="18" customHeight="1">
      <c r="B17" s="19"/>
      <c r="C17" s="20"/>
      <c r="D17" s="20"/>
      <c r="E17" s="26" t="s">
        <v>37</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8" t="s">
        <v>33</v>
      </c>
      <c r="AL17" s="20"/>
      <c r="AM17" s="20"/>
      <c r="AN17" s="26" t="s">
        <v>22</v>
      </c>
      <c r="AO17" s="20"/>
      <c r="AP17" s="20"/>
      <c r="AQ17" s="22"/>
      <c r="BE17" s="303"/>
      <c r="BS17" s="15" t="s">
        <v>38</v>
      </c>
    </row>
    <row r="18" spans="2:71" ht="6.7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2"/>
      <c r="BE18" s="303"/>
      <c r="BS18" s="15" t="s">
        <v>6</v>
      </c>
    </row>
    <row r="19" spans="2:71" ht="14.25" customHeight="1">
      <c r="B19" s="19"/>
      <c r="C19" s="20"/>
      <c r="D19" s="28" t="s">
        <v>39</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2"/>
      <c r="BE19" s="303"/>
      <c r="BS19" s="15" t="s">
        <v>6</v>
      </c>
    </row>
    <row r="20" spans="2:71" ht="22.5" customHeight="1">
      <c r="B20" s="19"/>
      <c r="C20" s="20"/>
      <c r="D20" s="20"/>
      <c r="E20" s="335" t="s">
        <v>22</v>
      </c>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20"/>
      <c r="AP20" s="20"/>
      <c r="AQ20" s="22"/>
      <c r="BE20" s="303"/>
      <c r="BS20" s="15" t="s">
        <v>4</v>
      </c>
    </row>
    <row r="21" spans="2:57" ht="6.7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2"/>
      <c r="BE21" s="303"/>
    </row>
    <row r="22" spans="2:57" ht="6.75" customHeight="1">
      <c r="B22" s="19"/>
      <c r="C22" s="2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20"/>
      <c r="AQ22" s="22"/>
      <c r="BE22" s="303"/>
    </row>
    <row r="23" spans="2:57" s="1" customFormat="1" ht="25.5" customHeight="1">
      <c r="B23" s="32"/>
      <c r="C23" s="33"/>
      <c r="D23" s="34" t="s">
        <v>40</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36">
        <f>ROUND(AG51,2)</f>
        <v>0</v>
      </c>
      <c r="AL23" s="337"/>
      <c r="AM23" s="337"/>
      <c r="AN23" s="337"/>
      <c r="AO23" s="337"/>
      <c r="AP23" s="33"/>
      <c r="AQ23" s="36"/>
      <c r="BE23" s="320"/>
    </row>
    <row r="24" spans="2:57" s="1" customFormat="1" ht="6.75" customHeight="1">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6"/>
      <c r="BE24" s="320"/>
    </row>
    <row r="25" spans="2:57" s="1" customFormat="1" ht="13.5">
      <c r="B25" s="32"/>
      <c r="C25" s="33"/>
      <c r="D25" s="33"/>
      <c r="E25" s="33"/>
      <c r="F25" s="33"/>
      <c r="G25" s="33"/>
      <c r="H25" s="33"/>
      <c r="I25" s="33"/>
      <c r="J25" s="33"/>
      <c r="K25" s="33"/>
      <c r="L25" s="338" t="s">
        <v>41</v>
      </c>
      <c r="M25" s="325"/>
      <c r="N25" s="325"/>
      <c r="O25" s="325"/>
      <c r="P25" s="33"/>
      <c r="Q25" s="33"/>
      <c r="R25" s="33"/>
      <c r="S25" s="33"/>
      <c r="T25" s="33"/>
      <c r="U25" s="33"/>
      <c r="V25" s="33"/>
      <c r="W25" s="338" t="s">
        <v>42</v>
      </c>
      <c r="X25" s="325"/>
      <c r="Y25" s="325"/>
      <c r="Z25" s="325"/>
      <c r="AA25" s="325"/>
      <c r="AB25" s="325"/>
      <c r="AC25" s="325"/>
      <c r="AD25" s="325"/>
      <c r="AE25" s="325"/>
      <c r="AF25" s="33"/>
      <c r="AG25" s="33"/>
      <c r="AH25" s="33"/>
      <c r="AI25" s="33"/>
      <c r="AJ25" s="33"/>
      <c r="AK25" s="338" t="s">
        <v>43</v>
      </c>
      <c r="AL25" s="325"/>
      <c r="AM25" s="325"/>
      <c r="AN25" s="325"/>
      <c r="AO25" s="325"/>
      <c r="AP25" s="33"/>
      <c r="AQ25" s="36"/>
      <c r="BE25" s="320"/>
    </row>
    <row r="26" spans="2:57" s="2" customFormat="1" ht="14.25" customHeight="1">
      <c r="B26" s="38"/>
      <c r="C26" s="39"/>
      <c r="D26" s="40" t="s">
        <v>44</v>
      </c>
      <c r="E26" s="39"/>
      <c r="F26" s="40" t="s">
        <v>45</v>
      </c>
      <c r="G26" s="39"/>
      <c r="H26" s="39"/>
      <c r="I26" s="39"/>
      <c r="J26" s="39"/>
      <c r="K26" s="39"/>
      <c r="L26" s="326">
        <v>0.21</v>
      </c>
      <c r="M26" s="327"/>
      <c r="N26" s="327"/>
      <c r="O26" s="327"/>
      <c r="P26" s="39"/>
      <c r="Q26" s="39"/>
      <c r="R26" s="39"/>
      <c r="S26" s="39"/>
      <c r="T26" s="39"/>
      <c r="U26" s="39"/>
      <c r="V26" s="39"/>
      <c r="W26" s="328">
        <f>ROUND(AZ51,2)</f>
        <v>0</v>
      </c>
      <c r="X26" s="327"/>
      <c r="Y26" s="327"/>
      <c r="Z26" s="327"/>
      <c r="AA26" s="327"/>
      <c r="AB26" s="327"/>
      <c r="AC26" s="327"/>
      <c r="AD26" s="327"/>
      <c r="AE26" s="327"/>
      <c r="AF26" s="39"/>
      <c r="AG26" s="39"/>
      <c r="AH26" s="39"/>
      <c r="AI26" s="39"/>
      <c r="AJ26" s="39"/>
      <c r="AK26" s="328">
        <f>ROUND(AV51,2)</f>
        <v>0</v>
      </c>
      <c r="AL26" s="327"/>
      <c r="AM26" s="327"/>
      <c r="AN26" s="327"/>
      <c r="AO26" s="327"/>
      <c r="AP26" s="39"/>
      <c r="AQ26" s="41"/>
      <c r="BE26" s="330"/>
    </row>
    <row r="27" spans="2:57" s="2" customFormat="1" ht="14.25" customHeight="1">
      <c r="B27" s="38"/>
      <c r="C27" s="39"/>
      <c r="D27" s="39"/>
      <c r="E27" s="39"/>
      <c r="F27" s="40" t="s">
        <v>46</v>
      </c>
      <c r="G27" s="39"/>
      <c r="H27" s="39"/>
      <c r="I27" s="39"/>
      <c r="J27" s="39"/>
      <c r="K27" s="39"/>
      <c r="L27" s="326">
        <v>0.15</v>
      </c>
      <c r="M27" s="327"/>
      <c r="N27" s="327"/>
      <c r="O27" s="327"/>
      <c r="P27" s="39"/>
      <c r="Q27" s="39"/>
      <c r="R27" s="39"/>
      <c r="S27" s="39"/>
      <c r="T27" s="39"/>
      <c r="U27" s="39"/>
      <c r="V27" s="39"/>
      <c r="W27" s="328">
        <f>ROUND(BA51,2)</f>
        <v>0</v>
      </c>
      <c r="X27" s="327"/>
      <c r="Y27" s="327"/>
      <c r="Z27" s="327"/>
      <c r="AA27" s="327"/>
      <c r="AB27" s="327"/>
      <c r="AC27" s="327"/>
      <c r="AD27" s="327"/>
      <c r="AE27" s="327"/>
      <c r="AF27" s="39"/>
      <c r="AG27" s="39"/>
      <c r="AH27" s="39"/>
      <c r="AI27" s="39"/>
      <c r="AJ27" s="39"/>
      <c r="AK27" s="328">
        <f>ROUND(AW51,2)</f>
        <v>0</v>
      </c>
      <c r="AL27" s="327"/>
      <c r="AM27" s="327"/>
      <c r="AN27" s="327"/>
      <c r="AO27" s="327"/>
      <c r="AP27" s="39"/>
      <c r="AQ27" s="41"/>
      <c r="BE27" s="330"/>
    </row>
    <row r="28" spans="2:57" s="2" customFormat="1" ht="14.25" customHeight="1" hidden="1">
      <c r="B28" s="38"/>
      <c r="C28" s="39"/>
      <c r="D28" s="39"/>
      <c r="E28" s="39"/>
      <c r="F28" s="40" t="s">
        <v>47</v>
      </c>
      <c r="G28" s="39"/>
      <c r="H28" s="39"/>
      <c r="I28" s="39"/>
      <c r="J28" s="39"/>
      <c r="K28" s="39"/>
      <c r="L28" s="326">
        <v>0.21</v>
      </c>
      <c r="M28" s="327"/>
      <c r="N28" s="327"/>
      <c r="O28" s="327"/>
      <c r="P28" s="39"/>
      <c r="Q28" s="39"/>
      <c r="R28" s="39"/>
      <c r="S28" s="39"/>
      <c r="T28" s="39"/>
      <c r="U28" s="39"/>
      <c r="V28" s="39"/>
      <c r="W28" s="328">
        <f>ROUND(BB51,2)</f>
        <v>0</v>
      </c>
      <c r="X28" s="327"/>
      <c r="Y28" s="327"/>
      <c r="Z28" s="327"/>
      <c r="AA28" s="327"/>
      <c r="AB28" s="327"/>
      <c r="AC28" s="327"/>
      <c r="AD28" s="327"/>
      <c r="AE28" s="327"/>
      <c r="AF28" s="39"/>
      <c r="AG28" s="39"/>
      <c r="AH28" s="39"/>
      <c r="AI28" s="39"/>
      <c r="AJ28" s="39"/>
      <c r="AK28" s="328">
        <v>0</v>
      </c>
      <c r="AL28" s="327"/>
      <c r="AM28" s="327"/>
      <c r="AN28" s="327"/>
      <c r="AO28" s="327"/>
      <c r="AP28" s="39"/>
      <c r="AQ28" s="41"/>
      <c r="BE28" s="330"/>
    </row>
    <row r="29" spans="2:57" s="2" customFormat="1" ht="14.25" customHeight="1" hidden="1">
      <c r="B29" s="38"/>
      <c r="C29" s="39"/>
      <c r="D29" s="39"/>
      <c r="E29" s="39"/>
      <c r="F29" s="40" t="s">
        <v>48</v>
      </c>
      <c r="G29" s="39"/>
      <c r="H29" s="39"/>
      <c r="I29" s="39"/>
      <c r="J29" s="39"/>
      <c r="K29" s="39"/>
      <c r="L29" s="326">
        <v>0.15</v>
      </c>
      <c r="M29" s="327"/>
      <c r="N29" s="327"/>
      <c r="O29" s="327"/>
      <c r="P29" s="39"/>
      <c r="Q29" s="39"/>
      <c r="R29" s="39"/>
      <c r="S29" s="39"/>
      <c r="T29" s="39"/>
      <c r="U29" s="39"/>
      <c r="V29" s="39"/>
      <c r="W29" s="328">
        <f>ROUND(BC51,2)</f>
        <v>0</v>
      </c>
      <c r="X29" s="327"/>
      <c r="Y29" s="327"/>
      <c r="Z29" s="327"/>
      <c r="AA29" s="327"/>
      <c r="AB29" s="327"/>
      <c r="AC29" s="327"/>
      <c r="AD29" s="327"/>
      <c r="AE29" s="327"/>
      <c r="AF29" s="39"/>
      <c r="AG29" s="39"/>
      <c r="AH29" s="39"/>
      <c r="AI29" s="39"/>
      <c r="AJ29" s="39"/>
      <c r="AK29" s="328">
        <v>0</v>
      </c>
      <c r="AL29" s="327"/>
      <c r="AM29" s="327"/>
      <c r="AN29" s="327"/>
      <c r="AO29" s="327"/>
      <c r="AP29" s="39"/>
      <c r="AQ29" s="41"/>
      <c r="BE29" s="330"/>
    </row>
    <row r="30" spans="2:57" s="2" customFormat="1" ht="14.25" customHeight="1" hidden="1">
      <c r="B30" s="38"/>
      <c r="C30" s="39"/>
      <c r="D30" s="39"/>
      <c r="E30" s="39"/>
      <c r="F30" s="40" t="s">
        <v>49</v>
      </c>
      <c r="G30" s="39"/>
      <c r="H30" s="39"/>
      <c r="I30" s="39"/>
      <c r="J30" s="39"/>
      <c r="K30" s="39"/>
      <c r="L30" s="326">
        <v>0</v>
      </c>
      <c r="M30" s="327"/>
      <c r="N30" s="327"/>
      <c r="O30" s="327"/>
      <c r="P30" s="39"/>
      <c r="Q30" s="39"/>
      <c r="R30" s="39"/>
      <c r="S30" s="39"/>
      <c r="T30" s="39"/>
      <c r="U30" s="39"/>
      <c r="V30" s="39"/>
      <c r="W30" s="328">
        <f>ROUND(BD51,2)</f>
        <v>0</v>
      </c>
      <c r="X30" s="327"/>
      <c r="Y30" s="327"/>
      <c r="Z30" s="327"/>
      <c r="AA30" s="327"/>
      <c r="AB30" s="327"/>
      <c r="AC30" s="327"/>
      <c r="AD30" s="327"/>
      <c r="AE30" s="327"/>
      <c r="AF30" s="39"/>
      <c r="AG30" s="39"/>
      <c r="AH30" s="39"/>
      <c r="AI30" s="39"/>
      <c r="AJ30" s="39"/>
      <c r="AK30" s="328">
        <v>0</v>
      </c>
      <c r="AL30" s="327"/>
      <c r="AM30" s="327"/>
      <c r="AN30" s="327"/>
      <c r="AO30" s="327"/>
      <c r="AP30" s="39"/>
      <c r="AQ30" s="41"/>
      <c r="BE30" s="330"/>
    </row>
    <row r="31" spans="2:57" s="1" customFormat="1" ht="6.75" customHeight="1">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6"/>
      <c r="BE31" s="320"/>
    </row>
    <row r="32" spans="2:57" s="1" customFormat="1" ht="25.5" customHeight="1">
      <c r="B32" s="32"/>
      <c r="C32" s="42"/>
      <c r="D32" s="43" t="s">
        <v>50</v>
      </c>
      <c r="E32" s="44"/>
      <c r="F32" s="44"/>
      <c r="G32" s="44"/>
      <c r="H32" s="44"/>
      <c r="I32" s="44"/>
      <c r="J32" s="44"/>
      <c r="K32" s="44"/>
      <c r="L32" s="44"/>
      <c r="M32" s="44"/>
      <c r="N32" s="44"/>
      <c r="O32" s="44"/>
      <c r="P32" s="44"/>
      <c r="Q32" s="44"/>
      <c r="R32" s="44"/>
      <c r="S32" s="44"/>
      <c r="T32" s="45" t="s">
        <v>51</v>
      </c>
      <c r="U32" s="44"/>
      <c r="V32" s="44"/>
      <c r="W32" s="44"/>
      <c r="X32" s="313" t="s">
        <v>52</v>
      </c>
      <c r="Y32" s="314"/>
      <c r="Z32" s="314"/>
      <c r="AA32" s="314"/>
      <c r="AB32" s="314"/>
      <c r="AC32" s="44"/>
      <c r="AD32" s="44"/>
      <c r="AE32" s="44"/>
      <c r="AF32" s="44"/>
      <c r="AG32" s="44"/>
      <c r="AH32" s="44"/>
      <c r="AI32" s="44"/>
      <c r="AJ32" s="44"/>
      <c r="AK32" s="315">
        <f>SUM(AK23:AK30)</f>
        <v>0</v>
      </c>
      <c r="AL32" s="314"/>
      <c r="AM32" s="314"/>
      <c r="AN32" s="314"/>
      <c r="AO32" s="316"/>
      <c r="AP32" s="42"/>
      <c r="AQ32" s="46"/>
      <c r="BE32" s="320"/>
    </row>
    <row r="33" spans="2:43" s="1" customFormat="1" ht="6.75" customHeight="1">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6"/>
    </row>
    <row r="34" spans="2:43" s="1" customFormat="1" ht="6.75" customHeight="1">
      <c r="B34" s="47"/>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9"/>
    </row>
    <row r="38" spans="2:44" s="1" customFormat="1" ht="6.75" customHeight="1">
      <c r="B38" s="50"/>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32"/>
    </row>
    <row r="39" spans="2:44" s="1" customFormat="1" ht="36.75" customHeight="1">
      <c r="B39" s="32"/>
      <c r="C39" s="52" t="s">
        <v>53</v>
      </c>
      <c r="AR39" s="32"/>
    </row>
    <row r="40" spans="2:44" s="1" customFormat="1" ht="6.75" customHeight="1">
      <c r="B40" s="32"/>
      <c r="AR40" s="32"/>
    </row>
    <row r="41" spans="2:44" s="3" customFormat="1" ht="14.25" customHeight="1">
      <c r="B41" s="53"/>
      <c r="C41" s="54" t="s">
        <v>13</v>
      </c>
      <c r="L41" s="3" t="str">
        <f>K5</f>
        <v>124011</v>
      </c>
      <c r="AR41" s="53"/>
    </row>
    <row r="42" spans="2:44" s="4" customFormat="1" ht="36.75" customHeight="1">
      <c r="B42" s="55"/>
      <c r="C42" s="56" t="s">
        <v>16</v>
      </c>
      <c r="L42" s="317" t="str">
        <f>K6</f>
        <v>Rekonstrukce stávajícího sportovního areálu</v>
      </c>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R42" s="55"/>
    </row>
    <row r="43" spans="2:44" s="1" customFormat="1" ht="6.75" customHeight="1">
      <c r="B43" s="32"/>
      <c r="AR43" s="32"/>
    </row>
    <row r="44" spans="2:44" s="1" customFormat="1" ht="15">
      <c r="B44" s="32"/>
      <c r="C44" s="54" t="s">
        <v>24</v>
      </c>
      <c r="L44" s="57" t="str">
        <f>IF(K8="","",K8)</f>
        <v>Lidická 40, Karlovy Vary</v>
      </c>
      <c r="AI44" s="54" t="s">
        <v>26</v>
      </c>
      <c r="AM44" s="319" t="str">
        <f>IF(AN8="","",AN8)</f>
        <v>4.10.2016</v>
      </c>
      <c r="AN44" s="320"/>
      <c r="AR44" s="32"/>
    </row>
    <row r="45" spans="2:44" s="1" customFormat="1" ht="6.75" customHeight="1">
      <c r="B45" s="32"/>
      <c r="AR45" s="32"/>
    </row>
    <row r="46" spans="2:56" s="1" customFormat="1" ht="15">
      <c r="B46" s="32"/>
      <c r="C46" s="54" t="s">
        <v>30</v>
      </c>
      <c r="L46" s="3" t="str">
        <f>IF(E11="","",E11)</f>
        <v>SPŠ, gymnázium a VOŠ Karlovy Vary, p. o</v>
      </c>
      <c r="AI46" s="54" t="s">
        <v>36</v>
      </c>
      <c r="AM46" s="321" t="str">
        <f>IF(E17="","",E17)</f>
        <v>Sportprojekta Praha s.r.o.</v>
      </c>
      <c r="AN46" s="320"/>
      <c r="AO46" s="320"/>
      <c r="AP46" s="320"/>
      <c r="AR46" s="32"/>
      <c r="AS46" s="322" t="s">
        <v>54</v>
      </c>
      <c r="AT46" s="323"/>
      <c r="AU46" s="59"/>
      <c r="AV46" s="59"/>
      <c r="AW46" s="59"/>
      <c r="AX46" s="59"/>
      <c r="AY46" s="59"/>
      <c r="AZ46" s="59"/>
      <c r="BA46" s="59"/>
      <c r="BB46" s="59"/>
      <c r="BC46" s="59"/>
      <c r="BD46" s="60"/>
    </row>
    <row r="47" spans="2:56" s="1" customFormat="1" ht="15">
      <c r="B47" s="32"/>
      <c r="C47" s="54" t="s">
        <v>34</v>
      </c>
      <c r="L47" s="3">
        <f>IF(E14="Vyplň údaj","",E14)</f>
      </c>
      <c r="AR47" s="32"/>
      <c r="AS47" s="324"/>
      <c r="AT47" s="325"/>
      <c r="AU47" s="33"/>
      <c r="AV47" s="33"/>
      <c r="AW47" s="33"/>
      <c r="AX47" s="33"/>
      <c r="AY47" s="33"/>
      <c r="AZ47" s="33"/>
      <c r="BA47" s="33"/>
      <c r="BB47" s="33"/>
      <c r="BC47" s="33"/>
      <c r="BD47" s="62"/>
    </row>
    <row r="48" spans="2:56" s="1" customFormat="1" ht="10.5" customHeight="1">
      <c r="B48" s="32"/>
      <c r="AR48" s="32"/>
      <c r="AS48" s="324"/>
      <c r="AT48" s="325"/>
      <c r="AU48" s="33"/>
      <c r="AV48" s="33"/>
      <c r="AW48" s="33"/>
      <c r="AX48" s="33"/>
      <c r="AY48" s="33"/>
      <c r="AZ48" s="33"/>
      <c r="BA48" s="33"/>
      <c r="BB48" s="33"/>
      <c r="BC48" s="33"/>
      <c r="BD48" s="62"/>
    </row>
    <row r="49" spans="2:56" s="1" customFormat="1" ht="29.25" customHeight="1">
      <c r="B49" s="32"/>
      <c r="C49" s="309" t="s">
        <v>55</v>
      </c>
      <c r="D49" s="310"/>
      <c r="E49" s="310"/>
      <c r="F49" s="310"/>
      <c r="G49" s="310"/>
      <c r="H49" s="63"/>
      <c r="I49" s="311" t="s">
        <v>56</v>
      </c>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2" t="s">
        <v>57</v>
      </c>
      <c r="AH49" s="310"/>
      <c r="AI49" s="310"/>
      <c r="AJ49" s="310"/>
      <c r="AK49" s="310"/>
      <c r="AL49" s="310"/>
      <c r="AM49" s="310"/>
      <c r="AN49" s="311" t="s">
        <v>58</v>
      </c>
      <c r="AO49" s="310"/>
      <c r="AP49" s="310"/>
      <c r="AQ49" s="64" t="s">
        <v>59</v>
      </c>
      <c r="AR49" s="32"/>
      <c r="AS49" s="65" t="s">
        <v>60</v>
      </c>
      <c r="AT49" s="66" t="s">
        <v>61</v>
      </c>
      <c r="AU49" s="66" t="s">
        <v>62</v>
      </c>
      <c r="AV49" s="66" t="s">
        <v>63</v>
      </c>
      <c r="AW49" s="66" t="s">
        <v>64</v>
      </c>
      <c r="AX49" s="66" t="s">
        <v>65</v>
      </c>
      <c r="AY49" s="66" t="s">
        <v>66</v>
      </c>
      <c r="AZ49" s="66" t="s">
        <v>67</v>
      </c>
      <c r="BA49" s="66" t="s">
        <v>68</v>
      </c>
      <c r="BB49" s="66" t="s">
        <v>69</v>
      </c>
      <c r="BC49" s="66" t="s">
        <v>70</v>
      </c>
      <c r="BD49" s="67" t="s">
        <v>71</v>
      </c>
    </row>
    <row r="50" spans="2:56" s="1" customFormat="1" ht="10.5" customHeight="1">
      <c r="B50" s="32"/>
      <c r="AR50" s="32"/>
      <c r="AS50" s="68"/>
      <c r="AT50" s="59"/>
      <c r="AU50" s="59"/>
      <c r="AV50" s="59"/>
      <c r="AW50" s="59"/>
      <c r="AX50" s="59"/>
      <c r="AY50" s="59"/>
      <c r="AZ50" s="59"/>
      <c r="BA50" s="59"/>
      <c r="BB50" s="59"/>
      <c r="BC50" s="59"/>
      <c r="BD50" s="60"/>
    </row>
    <row r="51" spans="2:90" s="4" customFormat="1" ht="32.25" customHeight="1">
      <c r="B51" s="55"/>
      <c r="C51" s="69" t="s">
        <v>72</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307">
        <f>ROUND(SUM(AG52:AG59),2)</f>
        <v>0</v>
      </c>
      <c r="AH51" s="307"/>
      <c r="AI51" s="307"/>
      <c r="AJ51" s="307"/>
      <c r="AK51" s="307"/>
      <c r="AL51" s="307"/>
      <c r="AM51" s="307"/>
      <c r="AN51" s="308">
        <f aca="true" t="shared" si="0" ref="AN51:AN59">SUM(AG51,AT51)</f>
        <v>0</v>
      </c>
      <c r="AO51" s="308"/>
      <c r="AP51" s="308"/>
      <c r="AQ51" s="71" t="s">
        <v>22</v>
      </c>
      <c r="AR51" s="55"/>
      <c r="AS51" s="72">
        <f>ROUND(SUM(AS52:AS59),2)</f>
        <v>0</v>
      </c>
      <c r="AT51" s="73">
        <f aca="true" t="shared" si="1" ref="AT51:AT59">ROUND(SUM(AV51:AW51),2)</f>
        <v>0</v>
      </c>
      <c r="AU51" s="74">
        <f>ROUND(SUM(AU52:AU59),5)</f>
        <v>0</v>
      </c>
      <c r="AV51" s="73">
        <f>ROUND(AZ51*L26,2)</f>
        <v>0</v>
      </c>
      <c r="AW51" s="73">
        <f>ROUND(BA51*L27,2)</f>
        <v>0</v>
      </c>
      <c r="AX51" s="73">
        <f>ROUND(BB51*L26,2)</f>
        <v>0</v>
      </c>
      <c r="AY51" s="73">
        <f>ROUND(BC51*L27,2)</f>
        <v>0</v>
      </c>
      <c r="AZ51" s="73">
        <f>ROUND(SUM(AZ52:AZ59),2)</f>
        <v>0</v>
      </c>
      <c r="BA51" s="73">
        <f>ROUND(SUM(BA52:BA59),2)</f>
        <v>0</v>
      </c>
      <c r="BB51" s="73">
        <f>ROUND(SUM(BB52:BB59),2)</f>
        <v>0</v>
      </c>
      <c r="BC51" s="73">
        <f>ROUND(SUM(BC52:BC59),2)</f>
        <v>0</v>
      </c>
      <c r="BD51" s="75">
        <f>ROUND(SUM(BD52:BD59),2)</f>
        <v>0</v>
      </c>
      <c r="BS51" s="56" t="s">
        <v>73</v>
      </c>
      <c r="BT51" s="56" t="s">
        <v>74</v>
      </c>
      <c r="BU51" s="76" t="s">
        <v>75</v>
      </c>
      <c r="BV51" s="56" t="s">
        <v>76</v>
      </c>
      <c r="BW51" s="56" t="s">
        <v>5</v>
      </c>
      <c r="BX51" s="56" t="s">
        <v>77</v>
      </c>
      <c r="CL51" s="56" t="s">
        <v>20</v>
      </c>
    </row>
    <row r="52" spans="1:91" s="5" customFormat="1" ht="27" customHeight="1">
      <c r="A52" s="212" t="s">
        <v>824</v>
      </c>
      <c r="B52" s="77"/>
      <c r="C52" s="78"/>
      <c r="D52" s="306" t="s">
        <v>78</v>
      </c>
      <c r="E52" s="305"/>
      <c r="F52" s="305"/>
      <c r="G52" s="305"/>
      <c r="H52" s="305"/>
      <c r="I52" s="79"/>
      <c r="J52" s="306" t="s">
        <v>79</v>
      </c>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4">
        <f>'VRN - Vedlejší rozpočtové...'!J27</f>
        <v>0</v>
      </c>
      <c r="AH52" s="305"/>
      <c r="AI52" s="305"/>
      <c r="AJ52" s="305"/>
      <c r="AK52" s="305"/>
      <c r="AL52" s="305"/>
      <c r="AM52" s="305"/>
      <c r="AN52" s="304">
        <f t="shared" si="0"/>
        <v>0</v>
      </c>
      <c r="AO52" s="305"/>
      <c r="AP52" s="305"/>
      <c r="AQ52" s="80" t="s">
        <v>80</v>
      </c>
      <c r="AR52" s="77"/>
      <c r="AS52" s="81">
        <v>0</v>
      </c>
      <c r="AT52" s="82">
        <f t="shared" si="1"/>
        <v>0</v>
      </c>
      <c r="AU52" s="83">
        <f>'VRN - Vedlejší rozpočtové...'!P79</f>
        <v>0</v>
      </c>
      <c r="AV52" s="82">
        <f>'VRN - Vedlejší rozpočtové...'!J30</f>
        <v>0</v>
      </c>
      <c r="AW52" s="82">
        <f>'VRN - Vedlejší rozpočtové...'!J31</f>
        <v>0</v>
      </c>
      <c r="AX52" s="82">
        <f>'VRN - Vedlejší rozpočtové...'!J32</f>
        <v>0</v>
      </c>
      <c r="AY52" s="82">
        <f>'VRN - Vedlejší rozpočtové...'!J33</f>
        <v>0</v>
      </c>
      <c r="AZ52" s="82">
        <f>'VRN - Vedlejší rozpočtové...'!F30</f>
        <v>0</v>
      </c>
      <c r="BA52" s="82">
        <f>'VRN - Vedlejší rozpočtové...'!F31</f>
        <v>0</v>
      </c>
      <c r="BB52" s="82">
        <f>'VRN - Vedlejší rozpočtové...'!F32</f>
        <v>0</v>
      </c>
      <c r="BC52" s="82">
        <f>'VRN - Vedlejší rozpočtové...'!F33</f>
        <v>0</v>
      </c>
      <c r="BD52" s="84">
        <f>'VRN - Vedlejší rozpočtové...'!F34</f>
        <v>0</v>
      </c>
      <c r="BT52" s="85" t="s">
        <v>23</v>
      </c>
      <c r="BV52" s="85" t="s">
        <v>76</v>
      </c>
      <c r="BW52" s="85" t="s">
        <v>81</v>
      </c>
      <c r="BX52" s="85" t="s">
        <v>5</v>
      </c>
      <c r="CL52" s="85" t="s">
        <v>20</v>
      </c>
      <c r="CM52" s="85" t="s">
        <v>82</v>
      </c>
    </row>
    <row r="53" spans="1:91" s="5" customFormat="1" ht="27" customHeight="1">
      <c r="A53" s="212" t="s">
        <v>824</v>
      </c>
      <c r="B53" s="77"/>
      <c r="C53" s="78"/>
      <c r="D53" s="306" t="s">
        <v>83</v>
      </c>
      <c r="E53" s="305"/>
      <c r="F53" s="305"/>
      <c r="G53" s="305"/>
      <c r="H53" s="305"/>
      <c r="I53" s="79"/>
      <c r="J53" s="306" t="s">
        <v>84</v>
      </c>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4">
        <f>'01 - Příprava území'!J27</f>
        <v>0</v>
      </c>
      <c r="AH53" s="305"/>
      <c r="AI53" s="305"/>
      <c r="AJ53" s="305"/>
      <c r="AK53" s="305"/>
      <c r="AL53" s="305"/>
      <c r="AM53" s="305"/>
      <c r="AN53" s="304">
        <f t="shared" si="0"/>
        <v>0</v>
      </c>
      <c r="AO53" s="305"/>
      <c r="AP53" s="305"/>
      <c r="AQ53" s="80" t="s">
        <v>80</v>
      </c>
      <c r="AR53" s="77"/>
      <c r="AS53" s="81">
        <v>0</v>
      </c>
      <c r="AT53" s="82">
        <f t="shared" si="1"/>
        <v>0</v>
      </c>
      <c r="AU53" s="83">
        <f>'01 - Příprava území'!P86</f>
        <v>0</v>
      </c>
      <c r="AV53" s="82">
        <f>'01 - Příprava území'!J30</f>
        <v>0</v>
      </c>
      <c r="AW53" s="82">
        <f>'01 - Příprava území'!J31</f>
        <v>0</v>
      </c>
      <c r="AX53" s="82">
        <f>'01 - Příprava území'!J32</f>
        <v>0</v>
      </c>
      <c r="AY53" s="82">
        <f>'01 - Příprava území'!J33</f>
        <v>0</v>
      </c>
      <c r="AZ53" s="82">
        <f>'01 - Příprava území'!F30</f>
        <v>0</v>
      </c>
      <c r="BA53" s="82">
        <f>'01 - Příprava území'!F31</f>
        <v>0</v>
      </c>
      <c r="BB53" s="82">
        <f>'01 - Příprava území'!F32</f>
        <v>0</v>
      </c>
      <c r="BC53" s="82">
        <f>'01 - Příprava území'!F33</f>
        <v>0</v>
      </c>
      <c r="BD53" s="84">
        <f>'01 - Příprava území'!F34</f>
        <v>0</v>
      </c>
      <c r="BT53" s="85" t="s">
        <v>23</v>
      </c>
      <c r="BV53" s="85" t="s">
        <v>76</v>
      </c>
      <c r="BW53" s="85" t="s">
        <v>85</v>
      </c>
      <c r="BX53" s="85" t="s">
        <v>5</v>
      </c>
      <c r="CL53" s="85" t="s">
        <v>22</v>
      </c>
      <c r="CM53" s="85" t="s">
        <v>82</v>
      </c>
    </row>
    <row r="54" spans="1:91" s="5" customFormat="1" ht="27" customHeight="1">
      <c r="A54" s="212" t="s">
        <v>824</v>
      </c>
      <c r="B54" s="77"/>
      <c r="C54" s="78"/>
      <c r="D54" s="306" t="s">
        <v>86</v>
      </c>
      <c r="E54" s="305"/>
      <c r="F54" s="305"/>
      <c r="G54" s="305"/>
      <c r="H54" s="305"/>
      <c r="I54" s="79"/>
      <c r="J54" s="306" t="s">
        <v>87</v>
      </c>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4">
        <f>'02 - Drenáže'!J27</f>
        <v>0</v>
      </c>
      <c r="AH54" s="305"/>
      <c r="AI54" s="305"/>
      <c r="AJ54" s="305"/>
      <c r="AK54" s="305"/>
      <c r="AL54" s="305"/>
      <c r="AM54" s="305"/>
      <c r="AN54" s="304">
        <f t="shared" si="0"/>
        <v>0</v>
      </c>
      <c r="AO54" s="305"/>
      <c r="AP54" s="305"/>
      <c r="AQ54" s="80" t="s">
        <v>80</v>
      </c>
      <c r="AR54" s="77"/>
      <c r="AS54" s="81">
        <v>0</v>
      </c>
      <c r="AT54" s="82">
        <f t="shared" si="1"/>
        <v>0</v>
      </c>
      <c r="AU54" s="83">
        <f>'02 - Drenáže'!P88</f>
        <v>0</v>
      </c>
      <c r="AV54" s="82">
        <f>'02 - Drenáže'!J30</f>
        <v>0</v>
      </c>
      <c r="AW54" s="82">
        <f>'02 - Drenáže'!J31</f>
        <v>0</v>
      </c>
      <c r="AX54" s="82">
        <f>'02 - Drenáže'!J32</f>
        <v>0</v>
      </c>
      <c r="AY54" s="82">
        <f>'02 - Drenáže'!J33</f>
        <v>0</v>
      </c>
      <c r="AZ54" s="82">
        <f>'02 - Drenáže'!F30</f>
        <v>0</v>
      </c>
      <c r="BA54" s="82">
        <f>'02 - Drenáže'!F31</f>
        <v>0</v>
      </c>
      <c r="BB54" s="82">
        <f>'02 - Drenáže'!F32</f>
        <v>0</v>
      </c>
      <c r="BC54" s="82">
        <f>'02 - Drenáže'!F33</f>
        <v>0</v>
      </c>
      <c r="BD54" s="84">
        <f>'02 - Drenáže'!F34</f>
        <v>0</v>
      </c>
      <c r="BT54" s="85" t="s">
        <v>23</v>
      </c>
      <c r="BV54" s="85" t="s">
        <v>76</v>
      </c>
      <c r="BW54" s="85" t="s">
        <v>88</v>
      </c>
      <c r="BX54" s="85" t="s">
        <v>5</v>
      </c>
      <c r="CL54" s="85" t="s">
        <v>22</v>
      </c>
      <c r="CM54" s="85" t="s">
        <v>82</v>
      </c>
    </row>
    <row r="55" spans="1:91" s="5" customFormat="1" ht="27" customHeight="1">
      <c r="A55" s="212" t="s">
        <v>824</v>
      </c>
      <c r="B55" s="77"/>
      <c r="C55" s="78"/>
      <c r="D55" s="306" t="s">
        <v>89</v>
      </c>
      <c r="E55" s="305"/>
      <c r="F55" s="305"/>
      <c r="G55" s="305"/>
      <c r="H55" s="305"/>
      <c r="I55" s="79"/>
      <c r="J55" s="306" t="s">
        <v>90</v>
      </c>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4">
        <f>'03 - Atl. ovál + víceúč. ...'!J27</f>
        <v>0</v>
      </c>
      <c r="AH55" s="305"/>
      <c r="AI55" s="305"/>
      <c r="AJ55" s="305"/>
      <c r="AK55" s="305"/>
      <c r="AL55" s="305"/>
      <c r="AM55" s="305"/>
      <c r="AN55" s="304">
        <f t="shared" si="0"/>
        <v>0</v>
      </c>
      <c r="AO55" s="305"/>
      <c r="AP55" s="305"/>
      <c r="AQ55" s="80" t="s">
        <v>80</v>
      </c>
      <c r="AR55" s="77"/>
      <c r="AS55" s="81">
        <v>0</v>
      </c>
      <c r="AT55" s="82">
        <f t="shared" si="1"/>
        <v>0</v>
      </c>
      <c r="AU55" s="83">
        <f>'03 - Atl. ovál + víceúč. ...'!P96</f>
        <v>0</v>
      </c>
      <c r="AV55" s="82">
        <f>'03 - Atl. ovál + víceúč. ...'!J30</f>
        <v>0</v>
      </c>
      <c r="AW55" s="82">
        <f>'03 - Atl. ovál + víceúč. ...'!J31</f>
        <v>0</v>
      </c>
      <c r="AX55" s="82">
        <f>'03 - Atl. ovál + víceúč. ...'!J32</f>
        <v>0</v>
      </c>
      <c r="AY55" s="82">
        <f>'03 - Atl. ovál + víceúč. ...'!J33</f>
        <v>0</v>
      </c>
      <c r="AZ55" s="82">
        <f>'03 - Atl. ovál + víceúč. ...'!F30</f>
        <v>0</v>
      </c>
      <c r="BA55" s="82">
        <f>'03 - Atl. ovál + víceúč. ...'!F31</f>
        <v>0</v>
      </c>
      <c r="BB55" s="82">
        <f>'03 - Atl. ovál + víceúč. ...'!F32</f>
        <v>0</v>
      </c>
      <c r="BC55" s="82">
        <f>'03 - Atl. ovál + víceúč. ...'!F33</f>
        <v>0</v>
      </c>
      <c r="BD55" s="84">
        <f>'03 - Atl. ovál + víceúč. ...'!F34</f>
        <v>0</v>
      </c>
      <c r="BT55" s="85" t="s">
        <v>23</v>
      </c>
      <c r="BV55" s="85" t="s">
        <v>76</v>
      </c>
      <c r="BW55" s="85" t="s">
        <v>91</v>
      </c>
      <c r="BX55" s="85" t="s">
        <v>5</v>
      </c>
      <c r="CL55" s="85" t="s">
        <v>22</v>
      </c>
      <c r="CM55" s="85" t="s">
        <v>82</v>
      </c>
    </row>
    <row r="56" spans="1:91" s="5" customFormat="1" ht="27" customHeight="1">
      <c r="A56" s="212" t="s">
        <v>824</v>
      </c>
      <c r="B56" s="77"/>
      <c r="C56" s="78"/>
      <c r="D56" s="306" t="s">
        <v>92</v>
      </c>
      <c r="E56" s="305"/>
      <c r="F56" s="305"/>
      <c r="G56" s="305"/>
      <c r="H56" s="305"/>
      <c r="I56" s="79"/>
      <c r="J56" s="306" t="s">
        <v>93</v>
      </c>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4">
        <f>'04 - Oplocení víceúč. hř.'!J27</f>
        <v>0</v>
      </c>
      <c r="AH56" s="305"/>
      <c r="AI56" s="305"/>
      <c r="AJ56" s="305"/>
      <c r="AK56" s="305"/>
      <c r="AL56" s="305"/>
      <c r="AM56" s="305"/>
      <c r="AN56" s="304">
        <f t="shared" si="0"/>
        <v>0</v>
      </c>
      <c r="AO56" s="305"/>
      <c r="AP56" s="305"/>
      <c r="AQ56" s="80" t="s">
        <v>80</v>
      </c>
      <c r="AR56" s="77"/>
      <c r="AS56" s="81">
        <v>0</v>
      </c>
      <c r="AT56" s="82">
        <f t="shared" si="1"/>
        <v>0</v>
      </c>
      <c r="AU56" s="83">
        <f>'04 - Oplocení víceúč. hř.'!P83</f>
        <v>0</v>
      </c>
      <c r="AV56" s="82">
        <f>'04 - Oplocení víceúč. hř.'!J30</f>
        <v>0</v>
      </c>
      <c r="AW56" s="82">
        <f>'04 - Oplocení víceúč. hř.'!J31</f>
        <v>0</v>
      </c>
      <c r="AX56" s="82">
        <f>'04 - Oplocení víceúč. hř.'!J32</f>
        <v>0</v>
      </c>
      <c r="AY56" s="82">
        <f>'04 - Oplocení víceúč. hř.'!J33</f>
        <v>0</v>
      </c>
      <c r="AZ56" s="82">
        <f>'04 - Oplocení víceúč. hř.'!F30</f>
        <v>0</v>
      </c>
      <c r="BA56" s="82">
        <f>'04 - Oplocení víceúč. hř.'!F31</f>
        <v>0</v>
      </c>
      <c r="BB56" s="82">
        <f>'04 - Oplocení víceúč. hř.'!F32</f>
        <v>0</v>
      </c>
      <c r="BC56" s="82">
        <f>'04 - Oplocení víceúč. hř.'!F33</f>
        <v>0</v>
      </c>
      <c r="BD56" s="84">
        <f>'04 - Oplocení víceúč. hř.'!F34</f>
        <v>0</v>
      </c>
      <c r="BT56" s="85" t="s">
        <v>23</v>
      </c>
      <c r="BV56" s="85" t="s">
        <v>76</v>
      </c>
      <c r="BW56" s="85" t="s">
        <v>94</v>
      </c>
      <c r="BX56" s="85" t="s">
        <v>5</v>
      </c>
      <c r="CL56" s="85" t="s">
        <v>22</v>
      </c>
      <c r="CM56" s="85" t="s">
        <v>82</v>
      </c>
    </row>
    <row r="57" spans="1:91" s="5" customFormat="1" ht="27" customHeight="1">
      <c r="A57" s="212" t="s">
        <v>824</v>
      </c>
      <c r="B57" s="77"/>
      <c r="C57" s="78"/>
      <c r="D57" s="306" t="s">
        <v>95</v>
      </c>
      <c r="E57" s="305"/>
      <c r="F57" s="305"/>
      <c r="G57" s="305"/>
      <c r="H57" s="305"/>
      <c r="I57" s="79"/>
      <c r="J57" s="306" t="s">
        <v>96</v>
      </c>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4">
        <f>'05 - Terenní úpravy'!J27</f>
        <v>0</v>
      </c>
      <c r="AH57" s="305"/>
      <c r="AI57" s="305"/>
      <c r="AJ57" s="305"/>
      <c r="AK57" s="305"/>
      <c r="AL57" s="305"/>
      <c r="AM57" s="305"/>
      <c r="AN57" s="304">
        <f t="shared" si="0"/>
        <v>0</v>
      </c>
      <c r="AO57" s="305"/>
      <c r="AP57" s="305"/>
      <c r="AQ57" s="80" t="s">
        <v>80</v>
      </c>
      <c r="AR57" s="77"/>
      <c r="AS57" s="81">
        <v>0</v>
      </c>
      <c r="AT57" s="82">
        <f t="shared" si="1"/>
        <v>0</v>
      </c>
      <c r="AU57" s="83">
        <f>'05 - Terenní úpravy'!P80</f>
        <v>0</v>
      </c>
      <c r="AV57" s="82">
        <f>'05 - Terenní úpravy'!J30</f>
        <v>0</v>
      </c>
      <c r="AW57" s="82">
        <f>'05 - Terenní úpravy'!J31</f>
        <v>0</v>
      </c>
      <c r="AX57" s="82">
        <f>'05 - Terenní úpravy'!J32</f>
        <v>0</v>
      </c>
      <c r="AY57" s="82">
        <f>'05 - Terenní úpravy'!J33</f>
        <v>0</v>
      </c>
      <c r="AZ57" s="82">
        <f>'05 - Terenní úpravy'!F30</f>
        <v>0</v>
      </c>
      <c r="BA57" s="82">
        <f>'05 - Terenní úpravy'!F31</f>
        <v>0</v>
      </c>
      <c r="BB57" s="82">
        <f>'05 - Terenní úpravy'!F32</f>
        <v>0</v>
      </c>
      <c r="BC57" s="82">
        <f>'05 - Terenní úpravy'!F33</f>
        <v>0</v>
      </c>
      <c r="BD57" s="84">
        <f>'05 - Terenní úpravy'!F34</f>
        <v>0</v>
      </c>
      <c r="BT57" s="85" t="s">
        <v>23</v>
      </c>
      <c r="BV57" s="85" t="s">
        <v>76</v>
      </c>
      <c r="BW57" s="85" t="s">
        <v>97</v>
      </c>
      <c r="BX57" s="85" t="s">
        <v>5</v>
      </c>
      <c r="CL57" s="85" t="s">
        <v>22</v>
      </c>
      <c r="CM57" s="85" t="s">
        <v>82</v>
      </c>
    </row>
    <row r="58" spans="1:91" s="5" customFormat="1" ht="27" customHeight="1">
      <c r="A58" s="212" t="s">
        <v>824</v>
      </c>
      <c r="B58" s="77"/>
      <c r="C58" s="78"/>
      <c r="D58" s="306" t="s">
        <v>98</v>
      </c>
      <c r="E58" s="305"/>
      <c r="F58" s="305"/>
      <c r="G58" s="305"/>
      <c r="H58" s="305"/>
      <c r="I58" s="79"/>
      <c r="J58" s="306" t="s">
        <v>99</v>
      </c>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4">
        <f>'06 - Osvětlení položky'!J27</f>
        <v>0</v>
      </c>
      <c r="AH58" s="305"/>
      <c r="AI58" s="305"/>
      <c r="AJ58" s="305"/>
      <c r="AK58" s="305"/>
      <c r="AL58" s="305"/>
      <c r="AM58" s="305"/>
      <c r="AN58" s="304">
        <f t="shared" si="0"/>
        <v>0</v>
      </c>
      <c r="AO58" s="305"/>
      <c r="AP58" s="305"/>
      <c r="AQ58" s="80" t="s">
        <v>80</v>
      </c>
      <c r="AR58" s="77"/>
      <c r="AS58" s="81">
        <v>0</v>
      </c>
      <c r="AT58" s="82">
        <f t="shared" si="1"/>
        <v>0</v>
      </c>
      <c r="AU58" s="83">
        <f>'06 - Osvětlení položky'!P101</f>
        <v>0</v>
      </c>
      <c r="AV58" s="82">
        <f>'06 - Osvětlení položky'!J30</f>
        <v>0</v>
      </c>
      <c r="AW58" s="82">
        <f>'06 - Osvětlení položky'!J31</f>
        <v>0</v>
      </c>
      <c r="AX58" s="82">
        <f>'06 - Osvětlení položky'!J32</f>
        <v>0</v>
      </c>
      <c r="AY58" s="82">
        <f>'06 - Osvětlení položky'!J33</f>
        <v>0</v>
      </c>
      <c r="AZ58" s="82">
        <f>'06 - Osvětlení položky'!F30</f>
        <v>0</v>
      </c>
      <c r="BA58" s="82">
        <f>'06 - Osvětlení položky'!F31</f>
        <v>0</v>
      </c>
      <c r="BB58" s="82">
        <f>'06 - Osvětlení položky'!F32</f>
        <v>0</v>
      </c>
      <c r="BC58" s="82">
        <f>'06 - Osvětlení položky'!F33</f>
        <v>0</v>
      </c>
      <c r="BD58" s="84">
        <f>'06 - Osvětlení položky'!F34</f>
        <v>0</v>
      </c>
      <c r="BT58" s="85" t="s">
        <v>23</v>
      </c>
      <c r="BV58" s="85" t="s">
        <v>76</v>
      </c>
      <c r="BW58" s="85" t="s">
        <v>100</v>
      </c>
      <c r="BX58" s="85" t="s">
        <v>5</v>
      </c>
      <c r="CL58" s="85" t="s">
        <v>22</v>
      </c>
      <c r="CM58" s="85" t="s">
        <v>82</v>
      </c>
    </row>
    <row r="59" spans="1:91" s="5" customFormat="1" ht="27" customHeight="1">
      <c r="A59" s="212" t="s">
        <v>824</v>
      </c>
      <c r="B59" s="77"/>
      <c r="C59" s="78"/>
      <c r="D59" s="306" t="s">
        <v>101</v>
      </c>
      <c r="E59" s="305"/>
      <c r="F59" s="305"/>
      <c r="G59" s="305"/>
      <c r="H59" s="305"/>
      <c r="I59" s="79"/>
      <c r="J59" s="306" t="s">
        <v>102</v>
      </c>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4">
        <f>'07 - Areálové oplocení'!J27</f>
        <v>0</v>
      </c>
      <c r="AH59" s="305"/>
      <c r="AI59" s="305"/>
      <c r="AJ59" s="305"/>
      <c r="AK59" s="305"/>
      <c r="AL59" s="305"/>
      <c r="AM59" s="305"/>
      <c r="AN59" s="304">
        <f t="shared" si="0"/>
        <v>0</v>
      </c>
      <c r="AO59" s="305"/>
      <c r="AP59" s="305"/>
      <c r="AQ59" s="80" t="s">
        <v>80</v>
      </c>
      <c r="AR59" s="77"/>
      <c r="AS59" s="86">
        <v>0</v>
      </c>
      <c r="AT59" s="87">
        <f t="shared" si="1"/>
        <v>0</v>
      </c>
      <c r="AU59" s="88">
        <f>'07 - Areálové oplocení'!P79</f>
        <v>0</v>
      </c>
      <c r="AV59" s="87">
        <f>'07 - Areálové oplocení'!J30</f>
        <v>0</v>
      </c>
      <c r="AW59" s="87">
        <f>'07 - Areálové oplocení'!J31</f>
        <v>0</v>
      </c>
      <c r="AX59" s="87">
        <f>'07 - Areálové oplocení'!J32</f>
        <v>0</v>
      </c>
      <c r="AY59" s="87">
        <f>'07 - Areálové oplocení'!J33</f>
        <v>0</v>
      </c>
      <c r="AZ59" s="87">
        <f>'07 - Areálové oplocení'!F30</f>
        <v>0</v>
      </c>
      <c r="BA59" s="87">
        <f>'07 - Areálové oplocení'!F31</f>
        <v>0</v>
      </c>
      <c r="BB59" s="87">
        <f>'07 - Areálové oplocení'!F32</f>
        <v>0</v>
      </c>
      <c r="BC59" s="87">
        <f>'07 - Areálové oplocení'!F33</f>
        <v>0</v>
      </c>
      <c r="BD59" s="89">
        <f>'07 - Areálové oplocení'!F34</f>
        <v>0</v>
      </c>
      <c r="BT59" s="85" t="s">
        <v>23</v>
      </c>
      <c r="BV59" s="85" t="s">
        <v>76</v>
      </c>
      <c r="BW59" s="85" t="s">
        <v>103</v>
      </c>
      <c r="BX59" s="85" t="s">
        <v>5</v>
      </c>
      <c r="CL59" s="85" t="s">
        <v>22</v>
      </c>
      <c r="CM59" s="85" t="s">
        <v>82</v>
      </c>
    </row>
    <row r="60" spans="2:44" s="1" customFormat="1" ht="30" customHeight="1">
      <c r="B60" s="32"/>
      <c r="AR60" s="32"/>
    </row>
    <row r="61" spans="2:44" s="1" customFormat="1" ht="6.75" customHeight="1">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32"/>
    </row>
  </sheetData>
  <sheetProtection password="CC35" sheet="1" objects="1" scenarios="1" formatColumns="0" formatRows="0" sort="0" autoFilter="0"/>
  <mergeCells count="6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J54:AF54"/>
    <mergeCell ref="C49:G49"/>
    <mergeCell ref="I49:AF49"/>
    <mergeCell ref="AG49:AM49"/>
    <mergeCell ref="AN49:AP49"/>
    <mergeCell ref="AN52:AP52"/>
    <mergeCell ref="AG52:AM52"/>
    <mergeCell ref="D52:H52"/>
    <mergeCell ref="J52:AF52"/>
    <mergeCell ref="AG56:AM56"/>
    <mergeCell ref="D56:H56"/>
    <mergeCell ref="J56:AF56"/>
    <mergeCell ref="AN53:AP53"/>
    <mergeCell ref="AG53:AM53"/>
    <mergeCell ref="D53:H53"/>
    <mergeCell ref="J53:AF53"/>
    <mergeCell ref="AN54:AP54"/>
    <mergeCell ref="AG54:AM54"/>
    <mergeCell ref="D54:H54"/>
    <mergeCell ref="J57:AF57"/>
    <mergeCell ref="AN58:AP58"/>
    <mergeCell ref="AG58:AM58"/>
    <mergeCell ref="D58:H58"/>
    <mergeCell ref="J58:AF58"/>
    <mergeCell ref="AN55:AP55"/>
    <mergeCell ref="AG55:AM55"/>
    <mergeCell ref="D55:H55"/>
    <mergeCell ref="J55:AF55"/>
    <mergeCell ref="AN56:AP56"/>
    <mergeCell ref="AR2:BE2"/>
    <mergeCell ref="AN59:AP59"/>
    <mergeCell ref="AG59:AM59"/>
    <mergeCell ref="D59:H59"/>
    <mergeCell ref="J59:AF59"/>
    <mergeCell ref="AG51:AM51"/>
    <mergeCell ref="AN51:AP51"/>
    <mergeCell ref="AN57:AP57"/>
    <mergeCell ref="AG57:AM57"/>
    <mergeCell ref="D57:H57"/>
  </mergeCells>
  <hyperlinks>
    <hyperlink ref="K1:S1" location="C2" tooltip="Rekapitulace stavby" display="1) Rekapitulace stavby"/>
    <hyperlink ref="W1:AI1" location="C51" tooltip="Rekapitulace objektů stavby a soupisů prací" display="2) Rekapitulace objektů stavby a soupisů prací"/>
    <hyperlink ref="A52" location="'VRN - Vedlejší rozpočtové...'!C2" tooltip="VRN - Vedlejší rozpočtové..." display="/"/>
    <hyperlink ref="A53" location="'01 - Příprava území'!C2" tooltip="01 - Příprava území" display="/"/>
    <hyperlink ref="A54" location="'02 - Drenáže'!C2" tooltip="02 - Drenáže" display="/"/>
    <hyperlink ref="A55" location="'03 - Atl. ovál + víceúč. ...'!C2" tooltip="03 - Atl. ovál + víceúč. ..." display="/"/>
    <hyperlink ref="A56" location="'04 - Oplocení víceúč. hř.'!C2" tooltip="04 - Oplocení víceúč. hř." display="/"/>
    <hyperlink ref="A57" location="'05 - Terenní úpravy'!C2" tooltip="05 - Terenní úpravy" display="/"/>
    <hyperlink ref="A58" location="'06 - Osvětlení položky'!C2" tooltip="06 - Osvětlení položky" display="/"/>
    <hyperlink ref="A59" location="'07 - Areálové oplocení'!C2" tooltip="07 - Areálové oplocení"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221" customWidth="1"/>
    <col min="2" max="2" width="1.66796875" style="221" customWidth="1"/>
    <col min="3" max="4" width="5" style="221" customWidth="1"/>
    <col min="5" max="5" width="11.66015625" style="221" customWidth="1"/>
    <col min="6" max="6" width="9.16015625" style="221" customWidth="1"/>
    <col min="7" max="7" width="5" style="221" customWidth="1"/>
    <col min="8" max="8" width="77.83203125" style="221" customWidth="1"/>
    <col min="9" max="10" width="20" style="221" customWidth="1"/>
    <col min="11" max="11" width="1.66796875" style="221" customWidth="1"/>
    <col min="12" max="16384" width="9.33203125" style="221" customWidth="1"/>
  </cols>
  <sheetData>
    <row r="1" ht="37.5" customHeight="1"/>
    <row r="2" spans="2:11" ht="7.5" customHeight="1">
      <c r="B2" s="222"/>
      <c r="C2" s="223"/>
      <c r="D2" s="223"/>
      <c r="E2" s="223"/>
      <c r="F2" s="223"/>
      <c r="G2" s="223"/>
      <c r="H2" s="223"/>
      <c r="I2" s="223"/>
      <c r="J2" s="223"/>
      <c r="K2" s="224"/>
    </row>
    <row r="3" spans="2:11" s="227" customFormat="1" ht="45" customHeight="1">
      <c r="B3" s="225"/>
      <c r="C3" s="346" t="s">
        <v>829</v>
      </c>
      <c r="D3" s="346"/>
      <c r="E3" s="346"/>
      <c r="F3" s="346"/>
      <c r="G3" s="346"/>
      <c r="H3" s="346"/>
      <c r="I3" s="346"/>
      <c r="J3" s="346"/>
      <c r="K3" s="226"/>
    </row>
    <row r="4" spans="2:11" ht="25.5" customHeight="1">
      <c r="B4" s="228"/>
      <c r="C4" s="351" t="s">
        <v>830</v>
      </c>
      <c r="D4" s="351"/>
      <c r="E4" s="351"/>
      <c r="F4" s="351"/>
      <c r="G4" s="351"/>
      <c r="H4" s="351"/>
      <c r="I4" s="351"/>
      <c r="J4" s="351"/>
      <c r="K4" s="229"/>
    </row>
    <row r="5" spans="2:11" ht="5.25" customHeight="1">
      <c r="B5" s="228"/>
      <c r="C5" s="230"/>
      <c r="D5" s="230"/>
      <c r="E5" s="230"/>
      <c r="F5" s="230"/>
      <c r="G5" s="230"/>
      <c r="H5" s="230"/>
      <c r="I5" s="230"/>
      <c r="J5" s="230"/>
      <c r="K5" s="229"/>
    </row>
    <row r="6" spans="2:11" ht="15" customHeight="1">
      <c r="B6" s="228"/>
      <c r="C6" s="348" t="s">
        <v>831</v>
      </c>
      <c r="D6" s="348"/>
      <c r="E6" s="348"/>
      <c r="F6" s="348"/>
      <c r="G6" s="348"/>
      <c r="H6" s="348"/>
      <c r="I6" s="348"/>
      <c r="J6" s="348"/>
      <c r="K6" s="229"/>
    </row>
    <row r="7" spans="2:11" ht="15" customHeight="1">
      <c r="B7" s="232"/>
      <c r="C7" s="348" t="s">
        <v>832</v>
      </c>
      <c r="D7" s="348"/>
      <c r="E7" s="348"/>
      <c r="F7" s="348"/>
      <c r="G7" s="348"/>
      <c r="H7" s="348"/>
      <c r="I7" s="348"/>
      <c r="J7" s="348"/>
      <c r="K7" s="229"/>
    </row>
    <row r="8" spans="2:11" ht="12.75" customHeight="1">
      <c r="B8" s="232"/>
      <c r="C8" s="231"/>
      <c r="D8" s="231"/>
      <c r="E8" s="231"/>
      <c r="F8" s="231"/>
      <c r="G8" s="231"/>
      <c r="H8" s="231"/>
      <c r="I8" s="231"/>
      <c r="J8" s="231"/>
      <c r="K8" s="229"/>
    </row>
    <row r="9" spans="2:11" ht="15" customHeight="1">
      <c r="B9" s="232"/>
      <c r="C9" s="348" t="s">
        <v>833</v>
      </c>
      <c r="D9" s="348"/>
      <c r="E9" s="348"/>
      <c r="F9" s="348"/>
      <c r="G9" s="348"/>
      <c r="H9" s="348"/>
      <c r="I9" s="348"/>
      <c r="J9" s="348"/>
      <c r="K9" s="229"/>
    </row>
    <row r="10" spans="2:11" ht="15" customHeight="1">
      <c r="B10" s="232"/>
      <c r="C10" s="231"/>
      <c r="D10" s="348" t="s">
        <v>834</v>
      </c>
      <c r="E10" s="348"/>
      <c r="F10" s="348"/>
      <c r="G10" s="348"/>
      <c r="H10" s="348"/>
      <c r="I10" s="348"/>
      <c r="J10" s="348"/>
      <c r="K10" s="229"/>
    </row>
    <row r="11" spans="2:11" ht="15" customHeight="1">
      <c r="B11" s="232"/>
      <c r="C11" s="233"/>
      <c r="D11" s="348" t="s">
        <v>835</v>
      </c>
      <c r="E11" s="348"/>
      <c r="F11" s="348"/>
      <c r="G11" s="348"/>
      <c r="H11" s="348"/>
      <c r="I11" s="348"/>
      <c r="J11" s="348"/>
      <c r="K11" s="229"/>
    </row>
    <row r="12" spans="2:11" ht="12.75" customHeight="1">
      <c r="B12" s="232"/>
      <c r="C12" s="233"/>
      <c r="D12" s="233"/>
      <c r="E12" s="233"/>
      <c r="F12" s="233"/>
      <c r="G12" s="233"/>
      <c r="H12" s="233"/>
      <c r="I12" s="233"/>
      <c r="J12" s="233"/>
      <c r="K12" s="229"/>
    </row>
    <row r="13" spans="2:11" ht="15" customHeight="1">
      <c r="B13" s="232"/>
      <c r="C13" s="233"/>
      <c r="D13" s="348" t="s">
        <v>836</v>
      </c>
      <c r="E13" s="348"/>
      <c r="F13" s="348"/>
      <c r="G13" s="348"/>
      <c r="H13" s="348"/>
      <c r="I13" s="348"/>
      <c r="J13" s="348"/>
      <c r="K13" s="229"/>
    </row>
    <row r="14" spans="2:11" ht="15" customHeight="1">
      <c r="B14" s="232"/>
      <c r="C14" s="233"/>
      <c r="D14" s="348" t="s">
        <v>837</v>
      </c>
      <c r="E14" s="348"/>
      <c r="F14" s="348"/>
      <c r="G14" s="348"/>
      <c r="H14" s="348"/>
      <c r="I14" s="348"/>
      <c r="J14" s="348"/>
      <c r="K14" s="229"/>
    </row>
    <row r="15" spans="2:11" ht="15" customHeight="1">
      <c r="B15" s="232"/>
      <c r="C15" s="233"/>
      <c r="D15" s="348" t="s">
        <v>838</v>
      </c>
      <c r="E15" s="348"/>
      <c r="F15" s="348"/>
      <c r="G15" s="348"/>
      <c r="H15" s="348"/>
      <c r="I15" s="348"/>
      <c r="J15" s="348"/>
      <c r="K15" s="229"/>
    </row>
    <row r="16" spans="2:11" ht="15" customHeight="1">
      <c r="B16" s="232"/>
      <c r="C16" s="233"/>
      <c r="D16" s="233"/>
      <c r="E16" s="234" t="s">
        <v>80</v>
      </c>
      <c r="F16" s="348" t="s">
        <v>839</v>
      </c>
      <c r="G16" s="348"/>
      <c r="H16" s="348"/>
      <c r="I16" s="348"/>
      <c r="J16" s="348"/>
      <c r="K16" s="229"/>
    </row>
    <row r="17" spans="2:11" ht="15" customHeight="1">
      <c r="B17" s="232"/>
      <c r="C17" s="233"/>
      <c r="D17" s="233"/>
      <c r="E17" s="234" t="s">
        <v>840</v>
      </c>
      <c r="F17" s="348" t="s">
        <v>841</v>
      </c>
      <c r="G17" s="348"/>
      <c r="H17" s="348"/>
      <c r="I17" s="348"/>
      <c r="J17" s="348"/>
      <c r="K17" s="229"/>
    </row>
    <row r="18" spans="2:11" ht="15" customHeight="1">
      <c r="B18" s="232"/>
      <c r="C18" s="233"/>
      <c r="D18" s="233"/>
      <c r="E18" s="234" t="s">
        <v>842</v>
      </c>
      <c r="F18" s="348" t="s">
        <v>843</v>
      </c>
      <c r="G18" s="348"/>
      <c r="H18" s="348"/>
      <c r="I18" s="348"/>
      <c r="J18" s="348"/>
      <c r="K18" s="229"/>
    </row>
    <row r="19" spans="2:11" ht="15" customHeight="1">
      <c r="B19" s="232"/>
      <c r="C19" s="233"/>
      <c r="D19" s="233"/>
      <c r="E19" s="234" t="s">
        <v>844</v>
      </c>
      <c r="F19" s="348" t="s">
        <v>845</v>
      </c>
      <c r="G19" s="348"/>
      <c r="H19" s="348"/>
      <c r="I19" s="348"/>
      <c r="J19" s="348"/>
      <c r="K19" s="229"/>
    </row>
    <row r="20" spans="2:11" ht="15" customHeight="1">
      <c r="B20" s="232"/>
      <c r="C20" s="233"/>
      <c r="D20" s="233"/>
      <c r="E20" s="234" t="s">
        <v>795</v>
      </c>
      <c r="F20" s="348" t="s">
        <v>796</v>
      </c>
      <c r="G20" s="348"/>
      <c r="H20" s="348"/>
      <c r="I20" s="348"/>
      <c r="J20" s="348"/>
      <c r="K20" s="229"/>
    </row>
    <row r="21" spans="2:11" ht="15" customHeight="1">
      <c r="B21" s="232"/>
      <c r="C21" s="233"/>
      <c r="D21" s="233"/>
      <c r="E21" s="234" t="s">
        <v>846</v>
      </c>
      <c r="F21" s="348" t="s">
        <v>847</v>
      </c>
      <c r="G21" s="348"/>
      <c r="H21" s="348"/>
      <c r="I21" s="348"/>
      <c r="J21" s="348"/>
      <c r="K21" s="229"/>
    </row>
    <row r="22" spans="2:11" ht="12.75" customHeight="1">
      <c r="B22" s="232"/>
      <c r="C22" s="233"/>
      <c r="D22" s="233"/>
      <c r="E22" s="233"/>
      <c r="F22" s="233"/>
      <c r="G22" s="233"/>
      <c r="H22" s="233"/>
      <c r="I22" s="233"/>
      <c r="J22" s="233"/>
      <c r="K22" s="229"/>
    </row>
    <row r="23" spans="2:11" ht="15" customHeight="1">
      <c r="B23" s="232"/>
      <c r="C23" s="348" t="s">
        <v>848</v>
      </c>
      <c r="D23" s="348"/>
      <c r="E23" s="348"/>
      <c r="F23" s="348"/>
      <c r="G23" s="348"/>
      <c r="H23" s="348"/>
      <c r="I23" s="348"/>
      <c r="J23" s="348"/>
      <c r="K23" s="229"/>
    </row>
    <row r="24" spans="2:11" ht="15" customHeight="1">
      <c r="B24" s="232"/>
      <c r="C24" s="348" t="s">
        <v>849</v>
      </c>
      <c r="D24" s="348"/>
      <c r="E24" s="348"/>
      <c r="F24" s="348"/>
      <c r="G24" s="348"/>
      <c r="H24" s="348"/>
      <c r="I24" s="348"/>
      <c r="J24" s="348"/>
      <c r="K24" s="229"/>
    </row>
    <row r="25" spans="2:11" ht="15" customHeight="1">
      <c r="B25" s="232"/>
      <c r="C25" s="231"/>
      <c r="D25" s="348" t="s">
        <v>850</v>
      </c>
      <c r="E25" s="348"/>
      <c r="F25" s="348"/>
      <c r="G25" s="348"/>
      <c r="H25" s="348"/>
      <c r="I25" s="348"/>
      <c r="J25" s="348"/>
      <c r="K25" s="229"/>
    </row>
    <row r="26" spans="2:11" ht="15" customHeight="1">
      <c r="B26" s="232"/>
      <c r="C26" s="233"/>
      <c r="D26" s="348" t="s">
        <v>851</v>
      </c>
      <c r="E26" s="348"/>
      <c r="F26" s="348"/>
      <c r="G26" s="348"/>
      <c r="H26" s="348"/>
      <c r="I26" s="348"/>
      <c r="J26" s="348"/>
      <c r="K26" s="229"/>
    </row>
    <row r="27" spans="2:11" ht="12.75" customHeight="1">
      <c r="B27" s="232"/>
      <c r="C27" s="233"/>
      <c r="D27" s="233"/>
      <c r="E27" s="233"/>
      <c r="F27" s="233"/>
      <c r="G27" s="233"/>
      <c r="H27" s="233"/>
      <c r="I27" s="233"/>
      <c r="J27" s="233"/>
      <c r="K27" s="229"/>
    </row>
    <row r="28" spans="2:11" ht="15" customHeight="1">
      <c r="B28" s="232"/>
      <c r="C28" s="233"/>
      <c r="D28" s="348" t="s">
        <v>852</v>
      </c>
      <c r="E28" s="348"/>
      <c r="F28" s="348"/>
      <c r="G28" s="348"/>
      <c r="H28" s="348"/>
      <c r="I28" s="348"/>
      <c r="J28" s="348"/>
      <c r="K28" s="229"/>
    </row>
    <row r="29" spans="2:11" ht="15" customHeight="1">
      <c r="B29" s="232"/>
      <c r="C29" s="233"/>
      <c r="D29" s="348" t="s">
        <v>853</v>
      </c>
      <c r="E29" s="348"/>
      <c r="F29" s="348"/>
      <c r="G29" s="348"/>
      <c r="H29" s="348"/>
      <c r="I29" s="348"/>
      <c r="J29" s="348"/>
      <c r="K29" s="229"/>
    </row>
    <row r="30" spans="2:11" ht="12.75" customHeight="1">
      <c r="B30" s="232"/>
      <c r="C30" s="233"/>
      <c r="D30" s="233"/>
      <c r="E30" s="233"/>
      <c r="F30" s="233"/>
      <c r="G30" s="233"/>
      <c r="H30" s="233"/>
      <c r="I30" s="233"/>
      <c r="J30" s="233"/>
      <c r="K30" s="229"/>
    </row>
    <row r="31" spans="2:11" ht="15" customHeight="1">
      <c r="B31" s="232"/>
      <c r="C31" s="233"/>
      <c r="D31" s="348" t="s">
        <v>854</v>
      </c>
      <c r="E31" s="348"/>
      <c r="F31" s="348"/>
      <c r="G31" s="348"/>
      <c r="H31" s="348"/>
      <c r="I31" s="348"/>
      <c r="J31" s="348"/>
      <c r="K31" s="229"/>
    </row>
    <row r="32" spans="2:11" ht="15" customHeight="1">
      <c r="B32" s="232"/>
      <c r="C32" s="233"/>
      <c r="D32" s="348" t="s">
        <v>855</v>
      </c>
      <c r="E32" s="348"/>
      <c r="F32" s="348"/>
      <c r="G32" s="348"/>
      <c r="H32" s="348"/>
      <c r="I32" s="348"/>
      <c r="J32" s="348"/>
      <c r="K32" s="229"/>
    </row>
    <row r="33" spans="2:11" ht="15" customHeight="1">
      <c r="B33" s="232"/>
      <c r="C33" s="233"/>
      <c r="D33" s="348" t="s">
        <v>856</v>
      </c>
      <c r="E33" s="348"/>
      <c r="F33" s="348"/>
      <c r="G33" s="348"/>
      <c r="H33" s="348"/>
      <c r="I33" s="348"/>
      <c r="J33" s="348"/>
      <c r="K33" s="229"/>
    </row>
    <row r="34" spans="2:11" ht="15" customHeight="1">
      <c r="B34" s="232"/>
      <c r="C34" s="233"/>
      <c r="D34" s="231"/>
      <c r="E34" s="235" t="s">
        <v>117</v>
      </c>
      <c r="F34" s="231"/>
      <c r="G34" s="348" t="s">
        <v>857</v>
      </c>
      <c r="H34" s="348"/>
      <c r="I34" s="348"/>
      <c r="J34" s="348"/>
      <c r="K34" s="229"/>
    </row>
    <row r="35" spans="2:11" ht="30.75" customHeight="1">
      <c r="B35" s="232"/>
      <c r="C35" s="233"/>
      <c r="D35" s="231"/>
      <c r="E35" s="235" t="s">
        <v>858</v>
      </c>
      <c r="F35" s="231"/>
      <c r="G35" s="348" t="s">
        <v>859</v>
      </c>
      <c r="H35" s="348"/>
      <c r="I35" s="348"/>
      <c r="J35" s="348"/>
      <c r="K35" s="229"/>
    </row>
    <row r="36" spans="2:11" ht="15" customHeight="1">
      <c r="B36" s="232"/>
      <c r="C36" s="233"/>
      <c r="D36" s="231"/>
      <c r="E36" s="235" t="s">
        <v>55</v>
      </c>
      <c r="F36" s="231"/>
      <c r="G36" s="348" t="s">
        <v>860</v>
      </c>
      <c r="H36" s="348"/>
      <c r="I36" s="348"/>
      <c r="J36" s="348"/>
      <c r="K36" s="229"/>
    </row>
    <row r="37" spans="2:11" ht="15" customHeight="1">
      <c r="B37" s="232"/>
      <c r="C37" s="233"/>
      <c r="D37" s="231"/>
      <c r="E37" s="235" t="s">
        <v>118</v>
      </c>
      <c r="F37" s="231"/>
      <c r="G37" s="348" t="s">
        <v>861</v>
      </c>
      <c r="H37" s="348"/>
      <c r="I37" s="348"/>
      <c r="J37" s="348"/>
      <c r="K37" s="229"/>
    </row>
    <row r="38" spans="2:11" ht="15" customHeight="1">
      <c r="B38" s="232"/>
      <c r="C38" s="233"/>
      <c r="D38" s="231"/>
      <c r="E38" s="235" t="s">
        <v>119</v>
      </c>
      <c r="F38" s="231"/>
      <c r="G38" s="348" t="s">
        <v>862</v>
      </c>
      <c r="H38" s="348"/>
      <c r="I38" s="348"/>
      <c r="J38" s="348"/>
      <c r="K38" s="229"/>
    </row>
    <row r="39" spans="2:11" ht="15" customHeight="1">
      <c r="B39" s="232"/>
      <c r="C39" s="233"/>
      <c r="D39" s="231"/>
      <c r="E39" s="235" t="s">
        <v>120</v>
      </c>
      <c r="F39" s="231"/>
      <c r="G39" s="348" t="s">
        <v>863</v>
      </c>
      <c r="H39" s="348"/>
      <c r="I39" s="348"/>
      <c r="J39" s="348"/>
      <c r="K39" s="229"/>
    </row>
    <row r="40" spans="2:11" ht="15" customHeight="1">
      <c r="B40" s="232"/>
      <c r="C40" s="233"/>
      <c r="D40" s="231"/>
      <c r="E40" s="235" t="s">
        <v>864</v>
      </c>
      <c r="F40" s="231"/>
      <c r="G40" s="348" t="s">
        <v>865</v>
      </c>
      <c r="H40" s="348"/>
      <c r="I40" s="348"/>
      <c r="J40" s="348"/>
      <c r="K40" s="229"/>
    </row>
    <row r="41" spans="2:11" ht="15" customHeight="1">
      <c r="B41" s="232"/>
      <c r="C41" s="233"/>
      <c r="D41" s="231"/>
      <c r="E41" s="235"/>
      <c r="F41" s="231"/>
      <c r="G41" s="348" t="s">
        <v>866</v>
      </c>
      <c r="H41" s="348"/>
      <c r="I41" s="348"/>
      <c r="J41" s="348"/>
      <c r="K41" s="229"/>
    </row>
    <row r="42" spans="2:11" ht="15" customHeight="1">
      <c r="B42" s="232"/>
      <c r="C42" s="233"/>
      <c r="D42" s="231"/>
      <c r="E42" s="235" t="s">
        <v>867</v>
      </c>
      <c r="F42" s="231"/>
      <c r="G42" s="348" t="s">
        <v>868</v>
      </c>
      <c r="H42" s="348"/>
      <c r="I42" s="348"/>
      <c r="J42" s="348"/>
      <c r="K42" s="229"/>
    </row>
    <row r="43" spans="2:11" ht="15" customHeight="1">
      <c r="B43" s="232"/>
      <c r="C43" s="233"/>
      <c r="D43" s="231"/>
      <c r="E43" s="235" t="s">
        <v>122</v>
      </c>
      <c r="F43" s="231"/>
      <c r="G43" s="348" t="s">
        <v>869</v>
      </c>
      <c r="H43" s="348"/>
      <c r="I43" s="348"/>
      <c r="J43" s="348"/>
      <c r="K43" s="229"/>
    </row>
    <row r="44" spans="2:11" ht="12.75" customHeight="1">
      <c r="B44" s="232"/>
      <c r="C44" s="233"/>
      <c r="D44" s="231"/>
      <c r="E44" s="231"/>
      <c r="F44" s="231"/>
      <c r="G44" s="231"/>
      <c r="H44" s="231"/>
      <c r="I44" s="231"/>
      <c r="J44" s="231"/>
      <c r="K44" s="229"/>
    </row>
    <row r="45" spans="2:11" ht="15" customHeight="1">
      <c r="B45" s="232"/>
      <c r="C45" s="233"/>
      <c r="D45" s="348" t="s">
        <v>870</v>
      </c>
      <c r="E45" s="348"/>
      <c r="F45" s="348"/>
      <c r="G45" s="348"/>
      <c r="H45" s="348"/>
      <c r="I45" s="348"/>
      <c r="J45" s="348"/>
      <c r="K45" s="229"/>
    </row>
    <row r="46" spans="2:11" ht="15" customHeight="1">
      <c r="B46" s="232"/>
      <c r="C46" s="233"/>
      <c r="D46" s="233"/>
      <c r="E46" s="348" t="s">
        <v>871</v>
      </c>
      <c r="F46" s="348"/>
      <c r="G46" s="348"/>
      <c r="H46" s="348"/>
      <c r="I46" s="348"/>
      <c r="J46" s="348"/>
      <c r="K46" s="229"/>
    </row>
    <row r="47" spans="2:11" ht="15" customHeight="1">
      <c r="B47" s="232"/>
      <c r="C47" s="233"/>
      <c r="D47" s="233"/>
      <c r="E47" s="348" t="s">
        <v>872</v>
      </c>
      <c r="F47" s="348"/>
      <c r="G47" s="348"/>
      <c r="H47" s="348"/>
      <c r="I47" s="348"/>
      <c r="J47" s="348"/>
      <c r="K47" s="229"/>
    </row>
    <row r="48" spans="2:11" ht="15" customHeight="1">
      <c r="B48" s="232"/>
      <c r="C48" s="233"/>
      <c r="D48" s="233"/>
      <c r="E48" s="348" t="s">
        <v>873</v>
      </c>
      <c r="F48" s="348"/>
      <c r="G48" s="348"/>
      <c r="H48" s="348"/>
      <c r="I48" s="348"/>
      <c r="J48" s="348"/>
      <c r="K48" s="229"/>
    </row>
    <row r="49" spans="2:11" ht="15" customHeight="1">
      <c r="B49" s="232"/>
      <c r="C49" s="233"/>
      <c r="D49" s="348" t="s">
        <v>874</v>
      </c>
      <c r="E49" s="348"/>
      <c r="F49" s="348"/>
      <c r="G49" s="348"/>
      <c r="H49" s="348"/>
      <c r="I49" s="348"/>
      <c r="J49" s="348"/>
      <c r="K49" s="229"/>
    </row>
    <row r="50" spans="2:11" ht="25.5" customHeight="1">
      <c r="B50" s="228"/>
      <c r="C50" s="351" t="s">
        <v>875</v>
      </c>
      <c r="D50" s="351"/>
      <c r="E50" s="351"/>
      <c r="F50" s="351"/>
      <c r="G50" s="351"/>
      <c r="H50" s="351"/>
      <c r="I50" s="351"/>
      <c r="J50" s="351"/>
      <c r="K50" s="229"/>
    </row>
    <row r="51" spans="2:11" ht="5.25" customHeight="1">
      <c r="B51" s="228"/>
      <c r="C51" s="230"/>
      <c r="D51" s="230"/>
      <c r="E51" s="230"/>
      <c r="F51" s="230"/>
      <c r="G51" s="230"/>
      <c r="H51" s="230"/>
      <c r="I51" s="230"/>
      <c r="J51" s="230"/>
      <c r="K51" s="229"/>
    </row>
    <row r="52" spans="2:11" ht="15" customHeight="1">
      <c r="B52" s="228"/>
      <c r="C52" s="348" t="s">
        <v>876</v>
      </c>
      <c r="D52" s="348"/>
      <c r="E52" s="348"/>
      <c r="F52" s="348"/>
      <c r="G52" s="348"/>
      <c r="H52" s="348"/>
      <c r="I52" s="348"/>
      <c r="J52" s="348"/>
      <c r="K52" s="229"/>
    </row>
    <row r="53" spans="2:11" ht="15" customHeight="1">
      <c r="B53" s="228"/>
      <c r="C53" s="348" t="s">
        <v>877</v>
      </c>
      <c r="D53" s="348"/>
      <c r="E53" s="348"/>
      <c r="F53" s="348"/>
      <c r="G53" s="348"/>
      <c r="H53" s="348"/>
      <c r="I53" s="348"/>
      <c r="J53" s="348"/>
      <c r="K53" s="229"/>
    </row>
    <row r="54" spans="2:11" ht="12.75" customHeight="1">
      <c r="B54" s="228"/>
      <c r="C54" s="231"/>
      <c r="D54" s="231"/>
      <c r="E54" s="231"/>
      <c r="F54" s="231"/>
      <c r="G54" s="231"/>
      <c r="H54" s="231"/>
      <c r="I54" s="231"/>
      <c r="J54" s="231"/>
      <c r="K54" s="229"/>
    </row>
    <row r="55" spans="2:11" ht="15" customHeight="1">
      <c r="B55" s="228"/>
      <c r="C55" s="348" t="s">
        <v>878</v>
      </c>
      <c r="D55" s="348"/>
      <c r="E55" s="348"/>
      <c r="F55" s="348"/>
      <c r="G55" s="348"/>
      <c r="H55" s="348"/>
      <c r="I55" s="348"/>
      <c r="J55" s="348"/>
      <c r="K55" s="229"/>
    </row>
    <row r="56" spans="2:11" ht="15" customHeight="1">
      <c r="B56" s="228"/>
      <c r="C56" s="233"/>
      <c r="D56" s="348" t="s">
        <v>879</v>
      </c>
      <c r="E56" s="348"/>
      <c r="F56" s="348"/>
      <c r="G56" s="348"/>
      <c r="H56" s="348"/>
      <c r="I56" s="348"/>
      <c r="J56" s="348"/>
      <c r="K56" s="229"/>
    </row>
    <row r="57" spans="2:11" ht="15" customHeight="1">
      <c r="B57" s="228"/>
      <c r="C57" s="233"/>
      <c r="D57" s="348" t="s">
        <v>880</v>
      </c>
      <c r="E57" s="348"/>
      <c r="F57" s="348"/>
      <c r="G57" s="348"/>
      <c r="H57" s="348"/>
      <c r="I57" s="348"/>
      <c r="J57" s="348"/>
      <c r="K57" s="229"/>
    </row>
    <row r="58" spans="2:11" ht="15" customHeight="1">
      <c r="B58" s="228"/>
      <c r="C58" s="233"/>
      <c r="D58" s="348" t="s">
        <v>881</v>
      </c>
      <c r="E58" s="348"/>
      <c r="F58" s="348"/>
      <c r="G58" s="348"/>
      <c r="H58" s="348"/>
      <c r="I58" s="348"/>
      <c r="J58" s="348"/>
      <c r="K58" s="229"/>
    </row>
    <row r="59" spans="2:11" ht="15" customHeight="1">
      <c r="B59" s="228"/>
      <c r="C59" s="233"/>
      <c r="D59" s="348" t="s">
        <v>882</v>
      </c>
      <c r="E59" s="348"/>
      <c r="F59" s="348"/>
      <c r="G59" s="348"/>
      <c r="H59" s="348"/>
      <c r="I59" s="348"/>
      <c r="J59" s="348"/>
      <c r="K59" s="229"/>
    </row>
    <row r="60" spans="2:11" ht="15" customHeight="1">
      <c r="B60" s="228"/>
      <c r="C60" s="233"/>
      <c r="D60" s="350" t="s">
        <v>883</v>
      </c>
      <c r="E60" s="350"/>
      <c r="F60" s="350"/>
      <c r="G60" s="350"/>
      <c r="H60" s="350"/>
      <c r="I60" s="350"/>
      <c r="J60" s="350"/>
      <c r="K60" s="229"/>
    </row>
    <row r="61" spans="2:11" ht="15" customHeight="1">
      <c r="B61" s="228"/>
      <c r="C61" s="233"/>
      <c r="D61" s="348" t="s">
        <v>884</v>
      </c>
      <c r="E61" s="348"/>
      <c r="F61" s="348"/>
      <c r="G61" s="348"/>
      <c r="H61" s="348"/>
      <c r="I61" s="348"/>
      <c r="J61" s="348"/>
      <c r="K61" s="229"/>
    </row>
    <row r="62" spans="2:11" ht="12.75" customHeight="1">
      <c r="B62" s="228"/>
      <c r="C62" s="233"/>
      <c r="D62" s="233"/>
      <c r="E62" s="236"/>
      <c r="F62" s="233"/>
      <c r="G62" s="233"/>
      <c r="H62" s="233"/>
      <c r="I62" s="233"/>
      <c r="J62" s="233"/>
      <c r="K62" s="229"/>
    </row>
    <row r="63" spans="2:11" ht="15" customHeight="1">
      <c r="B63" s="228"/>
      <c r="C63" s="233"/>
      <c r="D63" s="348" t="s">
        <v>885</v>
      </c>
      <c r="E63" s="348"/>
      <c r="F63" s="348"/>
      <c r="G63" s="348"/>
      <c r="H63" s="348"/>
      <c r="I63" s="348"/>
      <c r="J63" s="348"/>
      <c r="K63" s="229"/>
    </row>
    <row r="64" spans="2:11" ht="15" customHeight="1">
      <c r="B64" s="228"/>
      <c r="C64" s="233"/>
      <c r="D64" s="350" t="s">
        <v>886</v>
      </c>
      <c r="E64" s="350"/>
      <c r="F64" s="350"/>
      <c r="G64" s="350"/>
      <c r="H64" s="350"/>
      <c r="I64" s="350"/>
      <c r="J64" s="350"/>
      <c r="K64" s="229"/>
    </row>
    <row r="65" spans="2:11" ht="15" customHeight="1">
      <c r="B65" s="228"/>
      <c r="C65" s="233"/>
      <c r="D65" s="348" t="s">
        <v>887</v>
      </c>
      <c r="E65" s="348"/>
      <c r="F65" s="348"/>
      <c r="G65" s="348"/>
      <c r="H65" s="348"/>
      <c r="I65" s="348"/>
      <c r="J65" s="348"/>
      <c r="K65" s="229"/>
    </row>
    <row r="66" spans="2:11" ht="15" customHeight="1">
      <c r="B66" s="228"/>
      <c r="C66" s="233"/>
      <c r="D66" s="348" t="s">
        <v>888</v>
      </c>
      <c r="E66" s="348"/>
      <c r="F66" s="348"/>
      <c r="G66" s="348"/>
      <c r="H66" s="348"/>
      <c r="I66" s="348"/>
      <c r="J66" s="348"/>
      <c r="K66" s="229"/>
    </row>
    <row r="67" spans="2:11" ht="15" customHeight="1">
      <c r="B67" s="228"/>
      <c r="C67" s="233"/>
      <c r="D67" s="348" t="s">
        <v>889</v>
      </c>
      <c r="E67" s="348"/>
      <c r="F67" s="348"/>
      <c r="G67" s="348"/>
      <c r="H67" s="348"/>
      <c r="I67" s="348"/>
      <c r="J67" s="348"/>
      <c r="K67" s="229"/>
    </row>
    <row r="68" spans="2:11" ht="15" customHeight="1">
      <c r="B68" s="228"/>
      <c r="C68" s="233"/>
      <c r="D68" s="348" t="s">
        <v>890</v>
      </c>
      <c r="E68" s="348"/>
      <c r="F68" s="348"/>
      <c r="G68" s="348"/>
      <c r="H68" s="348"/>
      <c r="I68" s="348"/>
      <c r="J68" s="348"/>
      <c r="K68" s="229"/>
    </row>
    <row r="69" spans="2:11" ht="12.75" customHeight="1">
      <c r="B69" s="237"/>
      <c r="C69" s="238"/>
      <c r="D69" s="238"/>
      <c r="E69" s="238"/>
      <c r="F69" s="238"/>
      <c r="G69" s="238"/>
      <c r="H69" s="238"/>
      <c r="I69" s="238"/>
      <c r="J69" s="238"/>
      <c r="K69" s="239"/>
    </row>
    <row r="70" spans="2:11" ht="18.75" customHeight="1">
      <c r="B70" s="240"/>
      <c r="C70" s="240"/>
      <c r="D70" s="240"/>
      <c r="E70" s="240"/>
      <c r="F70" s="240"/>
      <c r="G70" s="240"/>
      <c r="H70" s="240"/>
      <c r="I70" s="240"/>
      <c r="J70" s="240"/>
      <c r="K70" s="241"/>
    </row>
    <row r="71" spans="2:11" ht="18.75" customHeight="1">
      <c r="B71" s="241"/>
      <c r="C71" s="241"/>
      <c r="D71" s="241"/>
      <c r="E71" s="241"/>
      <c r="F71" s="241"/>
      <c r="G71" s="241"/>
      <c r="H71" s="241"/>
      <c r="I71" s="241"/>
      <c r="J71" s="241"/>
      <c r="K71" s="241"/>
    </row>
    <row r="72" spans="2:11" ht="7.5" customHeight="1">
      <c r="B72" s="242"/>
      <c r="C72" s="243"/>
      <c r="D72" s="243"/>
      <c r="E72" s="243"/>
      <c r="F72" s="243"/>
      <c r="G72" s="243"/>
      <c r="H72" s="243"/>
      <c r="I72" s="243"/>
      <c r="J72" s="243"/>
      <c r="K72" s="244"/>
    </row>
    <row r="73" spans="2:11" ht="45" customHeight="1">
      <c r="B73" s="245"/>
      <c r="C73" s="349" t="s">
        <v>828</v>
      </c>
      <c r="D73" s="349"/>
      <c r="E73" s="349"/>
      <c r="F73" s="349"/>
      <c r="G73" s="349"/>
      <c r="H73" s="349"/>
      <c r="I73" s="349"/>
      <c r="J73" s="349"/>
      <c r="K73" s="246"/>
    </row>
    <row r="74" spans="2:11" ht="17.25" customHeight="1">
      <c r="B74" s="245"/>
      <c r="C74" s="247" t="s">
        <v>891</v>
      </c>
      <c r="D74" s="247"/>
      <c r="E74" s="247"/>
      <c r="F74" s="247" t="s">
        <v>892</v>
      </c>
      <c r="G74" s="248"/>
      <c r="H74" s="247" t="s">
        <v>118</v>
      </c>
      <c r="I74" s="247" t="s">
        <v>59</v>
      </c>
      <c r="J74" s="247" t="s">
        <v>893</v>
      </c>
      <c r="K74" s="246"/>
    </row>
    <row r="75" spans="2:11" ht="17.25" customHeight="1">
      <c r="B75" s="245"/>
      <c r="C75" s="249" t="s">
        <v>894</v>
      </c>
      <c r="D75" s="249"/>
      <c r="E75" s="249"/>
      <c r="F75" s="250" t="s">
        <v>895</v>
      </c>
      <c r="G75" s="251"/>
      <c r="H75" s="249"/>
      <c r="I75" s="249"/>
      <c r="J75" s="249" t="s">
        <v>896</v>
      </c>
      <c r="K75" s="246"/>
    </row>
    <row r="76" spans="2:11" ht="5.25" customHeight="1">
      <c r="B76" s="245"/>
      <c r="C76" s="252"/>
      <c r="D76" s="252"/>
      <c r="E76" s="252"/>
      <c r="F76" s="252"/>
      <c r="G76" s="253"/>
      <c r="H76" s="252"/>
      <c r="I76" s="252"/>
      <c r="J76" s="252"/>
      <c r="K76" s="246"/>
    </row>
    <row r="77" spans="2:11" ht="15" customHeight="1">
      <c r="B77" s="245"/>
      <c r="C77" s="235" t="s">
        <v>55</v>
      </c>
      <c r="D77" s="252"/>
      <c r="E77" s="252"/>
      <c r="F77" s="254" t="s">
        <v>897</v>
      </c>
      <c r="G77" s="253"/>
      <c r="H77" s="235" t="s">
        <v>898</v>
      </c>
      <c r="I77" s="235" t="s">
        <v>899</v>
      </c>
      <c r="J77" s="235">
        <v>20</v>
      </c>
      <c r="K77" s="246"/>
    </row>
    <row r="78" spans="2:11" ht="15" customHeight="1">
      <c r="B78" s="245"/>
      <c r="C78" s="235" t="s">
        <v>900</v>
      </c>
      <c r="D78" s="235"/>
      <c r="E78" s="235"/>
      <c r="F78" s="254" t="s">
        <v>897</v>
      </c>
      <c r="G78" s="253"/>
      <c r="H78" s="235" t="s">
        <v>901</v>
      </c>
      <c r="I78" s="235" t="s">
        <v>899</v>
      </c>
      <c r="J78" s="235">
        <v>120</v>
      </c>
      <c r="K78" s="246"/>
    </row>
    <row r="79" spans="2:11" ht="15" customHeight="1">
      <c r="B79" s="255"/>
      <c r="C79" s="235" t="s">
        <v>902</v>
      </c>
      <c r="D79" s="235"/>
      <c r="E79" s="235"/>
      <c r="F79" s="254" t="s">
        <v>903</v>
      </c>
      <c r="G79" s="253"/>
      <c r="H79" s="235" t="s">
        <v>904</v>
      </c>
      <c r="I79" s="235" t="s">
        <v>899</v>
      </c>
      <c r="J79" s="235">
        <v>50</v>
      </c>
      <c r="K79" s="246"/>
    </row>
    <row r="80" spans="2:11" ht="15" customHeight="1">
      <c r="B80" s="255"/>
      <c r="C80" s="235" t="s">
        <v>905</v>
      </c>
      <c r="D80" s="235"/>
      <c r="E80" s="235"/>
      <c r="F80" s="254" t="s">
        <v>897</v>
      </c>
      <c r="G80" s="253"/>
      <c r="H80" s="235" t="s">
        <v>906</v>
      </c>
      <c r="I80" s="235" t="s">
        <v>907</v>
      </c>
      <c r="J80" s="235"/>
      <c r="K80" s="246"/>
    </row>
    <row r="81" spans="2:11" ht="15" customHeight="1">
      <c r="B81" s="255"/>
      <c r="C81" s="256" t="s">
        <v>908</v>
      </c>
      <c r="D81" s="256"/>
      <c r="E81" s="256"/>
      <c r="F81" s="257" t="s">
        <v>903</v>
      </c>
      <c r="G81" s="256"/>
      <c r="H81" s="256" t="s">
        <v>909</v>
      </c>
      <c r="I81" s="256" t="s">
        <v>899</v>
      </c>
      <c r="J81" s="256">
        <v>15</v>
      </c>
      <c r="K81" s="246"/>
    </row>
    <row r="82" spans="2:11" ht="15" customHeight="1">
      <c r="B82" s="255"/>
      <c r="C82" s="256" t="s">
        <v>910</v>
      </c>
      <c r="D82" s="256"/>
      <c r="E82" s="256"/>
      <c r="F82" s="257" t="s">
        <v>903</v>
      </c>
      <c r="G82" s="256"/>
      <c r="H82" s="256" t="s">
        <v>911</v>
      </c>
      <c r="I82" s="256" t="s">
        <v>899</v>
      </c>
      <c r="J82" s="256">
        <v>15</v>
      </c>
      <c r="K82" s="246"/>
    </row>
    <row r="83" spans="2:11" ht="15" customHeight="1">
      <c r="B83" s="255"/>
      <c r="C83" s="256" t="s">
        <v>912</v>
      </c>
      <c r="D83" s="256"/>
      <c r="E83" s="256"/>
      <c r="F83" s="257" t="s">
        <v>903</v>
      </c>
      <c r="G83" s="256"/>
      <c r="H83" s="256" t="s">
        <v>913</v>
      </c>
      <c r="I83" s="256" t="s">
        <v>899</v>
      </c>
      <c r="J83" s="256">
        <v>20</v>
      </c>
      <c r="K83" s="246"/>
    </row>
    <row r="84" spans="2:11" ht="15" customHeight="1">
      <c r="B84" s="255"/>
      <c r="C84" s="256" t="s">
        <v>914</v>
      </c>
      <c r="D84" s="256"/>
      <c r="E84" s="256"/>
      <c r="F84" s="257" t="s">
        <v>903</v>
      </c>
      <c r="G84" s="256"/>
      <c r="H84" s="256" t="s">
        <v>915</v>
      </c>
      <c r="I84" s="256" t="s">
        <v>899</v>
      </c>
      <c r="J84" s="256">
        <v>20</v>
      </c>
      <c r="K84" s="246"/>
    </row>
    <row r="85" spans="2:11" ht="15" customHeight="1">
      <c r="B85" s="255"/>
      <c r="C85" s="235" t="s">
        <v>916</v>
      </c>
      <c r="D85" s="235"/>
      <c r="E85" s="235"/>
      <c r="F85" s="254" t="s">
        <v>903</v>
      </c>
      <c r="G85" s="253"/>
      <c r="H85" s="235" t="s">
        <v>917</v>
      </c>
      <c r="I85" s="235" t="s">
        <v>899</v>
      </c>
      <c r="J85" s="235">
        <v>50</v>
      </c>
      <c r="K85" s="246"/>
    </row>
    <row r="86" spans="2:11" ht="15" customHeight="1">
      <c r="B86" s="255"/>
      <c r="C86" s="235" t="s">
        <v>918</v>
      </c>
      <c r="D86" s="235"/>
      <c r="E86" s="235"/>
      <c r="F86" s="254" t="s">
        <v>903</v>
      </c>
      <c r="G86" s="253"/>
      <c r="H86" s="235" t="s">
        <v>919</v>
      </c>
      <c r="I86" s="235" t="s">
        <v>899</v>
      </c>
      <c r="J86" s="235">
        <v>20</v>
      </c>
      <c r="K86" s="246"/>
    </row>
    <row r="87" spans="2:11" ht="15" customHeight="1">
      <c r="B87" s="255"/>
      <c r="C87" s="235" t="s">
        <v>920</v>
      </c>
      <c r="D87" s="235"/>
      <c r="E87" s="235"/>
      <c r="F87" s="254" t="s">
        <v>903</v>
      </c>
      <c r="G87" s="253"/>
      <c r="H87" s="235" t="s">
        <v>921</v>
      </c>
      <c r="I87" s="235" t="s">
        <v>899</v>
      </c>
      <c r="J87" s="235">
        <v>20</v>
      </c>
      <c r="K87" s="246"/>
    </row>
    <row r="88" spans="2:11" ht="15" customHeight="1">
      <c r="B88" s="255"/>
      <c r="C88" s="235" t="s">
        <v>922</v>
      </c>
      <c r="D88" s="235"/>
      <c r="E88" s="235"/>
      <c r="F88" s="254" t="s">
        <v>903</v>
      </c>
      <c r="G88" s="253"/>
      <c r="H88" s="235" t="s">
        <v>923</v>
      </c>
      <c r="I88" s="235" t="s">
        <v>899</v>
      </c>
      <c r="J88" s="235">
        <v>50</v>
      </c>
      <c r="K88" s="246"/>
    </row>
    <row r="89" spans="2:11" ht="15" customHeight="1">
      <c r="B89" s="255"/>
      <c r="C89" s="235" t="s">
        <v>924</v>
      </c>
      <c r="D89" s="235"/>
      <c r="E89" s="235"/>
      <c r="F89" s="254" t="s">
        <v>903</v>
      </c>
      <c r="G89" s="253"/>
      <c r="H89" s="235" t="s">
        <v>924</v>
      </c>
      <c r="I89" s="235" t="s">
        <v>899</v>
      </c>
      <c r="J89" s="235">
        <v>50</v>
      </c>
      <c r="K89" s="246"/>
    </row>
    <row r="90" spans="2:11" ht="15" customHeight="1">
      <c r="B90" s="255"/>
      <c r="C90" s="235" t="s">
        <v>123</v>
      </c>
      <c r="D90" s="235"/>
      <c r="E90" s="235"/>
      <c r="F90" s="254" t="s">
        <v>903</v>
      </c>
      <c r="G90" s="253"/>
      <c r="H90" s="235" t="s">
        <v>925</v>
      </c>
      <c r="I90" s="235" t="s">
        <v>899</v>
      </c>
      <c r="J90" s="235">
        <v>255</v>
      </c>
      <c r="K90" s="246"/>
    </row>
    <row r="91" spans="2:11" ht="15" customHeight="1">
      <c r="B91" s="255"/>
      <c r="C91" s="235" t="s">
        <v>926</v>
      </c>
      <c r="D91" s="235"/>
      <c r="E91" s="235"/>
      <c r="F91" s="254" t="s">
        <v>897</v>
      </c>
      <c r="G91" s="253"/>
      <c r="H91" s="235" t="s">
        <v>927</v>
      </c>
      <c r="I91" s="235" t="s">
        <v>928</v>
      </c>
      <c r="J91" s="235"/>
      <c r="K91" s="246"/>
    </row>
    <row r="92" spans="2:11" ht="15" customHeight="1">
      <c r="B92" s="255"/>
      <c r="C92" s="235" t="s">
        <v>929</v>
      </c>
      <c r="D92" s="235"/>
      <c r="E92" s="235"/>
      <c r="F92" s="254" t="s">
        <v>897</v>
      </c>
      <c r="G92" s="253"/>
      <c r="H92" s="235" t="s">
        <v>930</v>
      </c>
      <c r="I92" s="235" t="s">
        <v>931</v>
      </c>
      <c r="J92" s="235"/>
      <c r="K92" s="246"/>
    </row>
    <row r="93" spans="2:11" ht="15" customHeight="1">
      <c r="B93" s="255"/>
      <c r="C93" s="235" t="s">
        <v>932</v>
      </c>
      <c r="D93" s="235"/>
      <c r="E93" s="235"/>
      <c r="F93" s="254" t="s">
        <v>897</v>
      </c>
      <c r="G93" s="253"/>
      <c r="H93" s="235" t="s">
        <v>932</v>
      </c>
      <c r="I93" s="235" t="s">
        <v>931</v>
      </c>
      <c r="J93" s="235"/>
      <c r="K93" s="246"/>
    </row>
    <row r="94" spans="2:11" ht="15" customHeight="1">
      <c r="B94" s="255"/>
      <c r="C94" s="235" t="s">
        <v>40</v>
      </c>
      <c r="D94" s="235"/>
      <c r="E94" s="235"/>
      <c r="F94" s="254" t="s">
        <v>897</v>
      </c>
      <c r="G94" s="253"/>
      <c r="H94" s="235" t="s">
        <v>933</v>
      </c>
      <c r="I94" s="235" t="s">
        <v>931</v>
      </c>
      <c r="J94" s="235"/>
      <c r="K94" s="246"/>
    </row>
    <row r="95" spans="2:11" ht="15" customHeight="1">
      <c r="B95" s="255"/>
      <c r="C95" s="235" t="s">
        <v>50</v>
      </c>
      <c r="D95" s="235"/>
      <c r="E95" s="235"/>
      <c r="F95" s="254" t="s">
        <v>897</v>
      </c>
      <c r="G95" s="253"/>
      <c r="H95" s="235" t="s">
        <v>934</v>
      </c>
      <c r="I95" s="235" t="s">
        <v>931</v>
      </c>
      <c r="J95" s="235"/>
      <c r="K95" s="246"/>
    </row>
    <row r="96" spans="2:11" ht="15" customHeight="1">
      <c r="B96" s="258"/>
      <c r="C96" s="259"/>
      <c r="D96" s="259"/>
      <c r="E96" s="259"/>
      <c r="F96" s="259"/>
      <c r="G96" s="259"/>
      <c r="H96" s="259"/>
      <c r="I96" s="259"/>
      <c r="J96" s="259"/>
      <c r="K96" s="260"/>
    </row>
    <row r="97" spans="2:11" ht="18.75" customHeight="1">
      <c r="B97" s="261"/>
      <c r="C97" s="262"/>
      <c r="D97" s="262"/>
      <c r="E97" s="262"/>
      <c r="F97" s="262"/>
      <c r="G97" s="262"/>
      <c r="H97" s="262"/>
      <c r="I97" s="262"/>
      <c r="J97" s="262"/>
      <c r="K97" s="261"/>
    </row>
    <row r="98" spans="2:11" ht="18.75" customHeight="1">
      <c r="B98" s="241"/>
      <c r="C98" s="241"/>
      <c r="D98" s="241"/>
      <c r="E98" s="241"/>
      <c r="F98" s="241"/>
      <c r="G98" s="241"/>
      <c r="H98" s="241"/>
      <c r="I98" s="241"/>
      <c r="J98" s="241"/>
      <c r="K98" s="241"/>
    </row>
    <row r="99" spans="2:11" ht="7.5" customHeight="1">
      <c r="B99" s="242"/>
      <c r="C99" s="243"/>
      <c r="D99" s="243"/>
      <c r="E99" s="243"/>
      <c r="F99" s="243"/>
      <c r="G99" s="243"/>
      <c r="H99" s="243"/>
      <c r="I99" s="243"/>
      <c r="J99" s="243"/>
      <c r="K99" s="244"/>
    </row>
    <row r="100" spans="2:11" ht="45" customHeight="1">
      <c r="B100" s="245"/>
      <c r="C100" s="349" t="s">
        <v>935</v>
      </c>
      <c r="D100" s="349"/>
      <c r="E100" s="349"/>
      <c r="F100" s="349"/>
      <c r="G100" s="349"/>
      <c r="H100" s="349"/>
      <c r="I100" s="349"/>
      <c r="J100" s="349"/>
      <c r="K100" s="246"/>
    </row>
    <row r="101" spans="2:11" ht="17.25" customHeight="1">
      <c r="B101" s="245"/>
      <c r="C101" s="247" t="s">
        <v>891</v>
      </c>
      <c r="D101" s="247"/>
      <c r="E101" s="247"/>
      <c r="F101" s="247" t="s">
        <v>892</v>
      </c>
      <c r="G101" s="248"/>
      <c r="H101" s="247" t="s">
        <v>118</v>
      </c>
      <c r="I101" s="247" t="s">
        <v>59</v>
      </c>
      <c r="J101" s="247" t="s">
        <v>893</v>
      </c>
      <c r="K101" s="246"/>
    </row>
    <row r="102" spans="2:11" ht="17.25" customHeight="1">
      <c r="B102" s="245"/>
      <c r="C102" s="249" t="s">
        <v>894</v>
      </c>
      <c r="D102" s="249"/>
      <c r="E102" s="249"/>
      <c r="F102" s="250" t="s">
        <v>895</v>
      </c>
      <c r="G102" s="251"/>
      <c r="H102" s="249"/>
      <c r="I102" s="249"/>
      <c r="J102" s="249" t="s">
        <v>896</v>
      </c>
      <c r="K102" s="246"/>
    </row>
    <row r="103" spans="2:11" ht="5.25" customHeight="1">
      <c r="B103" s="245"/>
      <c r="C103" s="247"/>
      <c r="D103" s="247"/>
      <c r="E103" s="247"/>
      <c r="F103" s="247"/>
      <c r="G103" s="263"/>
      <c r="H103" s="247"/>
      <c r="I103" s="247"/>
      <c r="J103" s="247"/>
      <c r="K103" s="246"/>
    </row>
    <row r="104" spans="2:11" ht="15" customHeight="1">
      <c r="B104" s="245"/>
      <c r="C104" s="235" t="s">
        <v>55</v>
      </c>
      <c r="D104" s="252"/>
      <c r="E104" s="252"/>
      <c r="F104" s="254" t="s">
        <v>897</v>
      </c>
      <c r="G104" s="263"/>
      <c r="H104" s="235" t="s">
        <v>936</v>
      </c>
      <c r="I104" s="235" t="s">
        <v>899</v>
      </c>
      <c r="J104" s="235">
        <v>20</v>
      </c>
      <c r="K104" s="246"/>
    </row>
    <row r="105" spans="2:11" ht="15" customHeight="1">
      <c r="B105" s="245"/>
      <c r="C105" s="235" t="s">
        <v>900</v>
      </c>
      <c r="D105" s="235"/>
      <c r="E105" s="235"/>
      <c r="F105" s="254" t="s">
        <v>897</v>
      </c>
      <c r="G105" s="235"/>
      <c r="H105" s="235" t="s">
        <v>936</v>
      </c>
      <c r="I105" s="235" t="s">
        <v>899</v>
      </c>
      <c r="J105" s="235">
        <v>120</v>
      </c>
      <c r="K105" s="246"/>
    </row>
    <row r="106" spans="2:11" ht="15" customHeight="1">
      <c r="B106" s="255"/>
      <c r="C106" s="235" t="s">
        <v>902</v>
      </c>
      <c r="D106" s="235"/>
      <c r="E106" s="235"/>
      <c r="F106" s="254" t="s">
        <v>903</v>
      </c>
      <c r="G106" s="235"/>
      <c r="H106" s="235" t="s">
        <v>936</v>
      </c>
      <c r="I106" s="235" t="s">
        <v>899</v>
      </c>
      <c r="J106" s="235">
        <v>50</v>
      </c>
      <c r="K106" s="246"/>
    </row>
    <row r="107" spans="2:11" ht="15" customHeight="1">
      <c r="B107" s="255"/>
      <c r="C107" s="235" t="s">
        <v>905</v>
      </c>
      <c r="D107" s="235"/>
      <c r="E107" s="235"/>
      <c r="F107" s="254" t="s">
        <v>897</v>
      </c>
      <c r="G107" s="235"/>
      <c r="H107" s="235" t="s">
        <v>936</v>
      </c>
      <c r="I107" s="235" t="s">
        <v>907</v>
      </c>
      <c r="J107" s="235"/>
      <c r="K107" s="246"/>
    </row>
    <row r="108" spans="2:11" ht="15" customHeight="1">
      <c r="B108" s="255"/>
      <c r="C108" s="235" t="s">
        <v>916</v>
      </c>
      <c r="D108" s="235"/>
      <c r="E108" s="235"/>
      <c r="F108" s="254" t="s">
        <v>903</v>
      </c>
      <c r="G108" s="235"/>
      <c r="H108" s="235" t="s">
        <v>936</v>
      </c>
      <c r="I108" s="235" t="s">
        <v>899</v>
      </c>
      <c r="J108" s="235">
        <v>50</v>
      </c>
      <c r="K108" s="246"/>
    </row>
    <row r="109" spans="2:11" ht="15" customHeight="1">
      <c r="B109" s="255"/>
      <c r="C109" s="235" t="s">
        <v>924</v>
      </c>
      <c r="D109" s="235"/>
      <c r="E109" s="235"/>
      <c r="F109" s="254" t="s">
        <v>903</v>
      </c>
      <c r="G109" s="235"/>
      <c r="H109" s="235" t="s">
        <v>936</v>
      </c>
      <c r="I109" s="235" t="s">
        <v>899</v>
      </c>
      <c r="J109" s="235">
        <v>50</v>
      </c>
      <c r="K109" s="246"/>
    </row>
    <row r="110" spans="2:11" ht="15" customHeight="1">
      <c r="B110" s="255"/>
      <c r="C110" s="235" t="s">
        <v>922</v>
      </c>
      <c r="D110" s="235"/>
      <c r="E110" s="235"/>
      <c r="F110" s="254" t="s">
        <v>903</v>
      </c>
      <c r="G110" s="235"/>
      <c r="H110" s="235" t="s">
        <v>936</v>
      </c>
      <c r="I110" s="235" t="s">
        <v>899</v>
      </c>
      <c r="J110" s="235">
        <v>50</v>
      </c>
      <c r="K110" s="246"/>
    </row>
    <row r="111" spans="2:11" ht="15" customHeight="1">
      <c r="B111" s="255"/>
      <c r="C111" s="235" t="s">
        <v>55</v>
      </c>
      <c r="D111" s="235"/>
      <c r="E111" s="235"/>
      <c r="F111" s="254" t="s">
        <v>897</v>
      </c>
      <c r="G111" s="235"/>
      <c r="H111" s="235" t="s">
        <v>937</v>
      </c>
      <c r="I111" s="235" t="s">
        <v>899</v>
      </c>
      <c r="J111" s="235">
        <v>20</v>
      </c>
      <c r="K111" s="246"/>
    </row>
    <row r="112" spans="2:11" ht="15" customHeight="1">
      <c r="B112" s="255"/>
      <c r="C112" s="235" t="s">
        <v>938</v>
      </c>
      <c r="D112" s="235"/>
      <c r="E112" s="235"/>
      <c r="F112" s="254" t="s">
        <v>897</v>
      </c>
      <c r="G112" s="235"/>
      <c r="H112" s="235" t="s">
        <v>939</v>
      </c>
      <c r="I112" s="235" t="s">
        <v>899</v>
      </c>
      <c r="J112" s="235">
        <v>120</v>
      </c>
      <c r="K112" s="246"/>
    </row>
    <row r="113" spans="2:11" ht="15" customHeight="1">
      <c r="B113" s="255"/>
      <c r="C113" s="235" t="s">
        <v>40</v>
      </c>
      <c r="D113" s="235"/>
      <c r="E113" s="235"/>
      <c r="F113" s="254" t="s">
        <v>897</v>
      </c>
      <c r="G113" s="235"/>
      <c r="H113" s="235" t="s">
        <v>940</v>
      </c>
      <c r="I113" s="235" t="s">
        <v>931</v>
      </c>
      <c r="J113" s="235"/>
      <c r="K113" s="246"/>
    </row>
    <row r="114" spans="2:11" ht="15" customHeight="1">
      <c r="B114" s="255"/>
      <c r="C114" s="235" t="s">
        <v>50</v>
      </c>
      <c r="D114" s="235"/>
      <c r="E114" s="235"/>
      <c r="F114" s="254" t="s">
        <v>897</v>
      </c>
      <c r="G114" s="235"/>
      <c r="H114" s="235" t="s">
        <v>941</v>
      </c>
      <c r="I114" s="235" t="s">
        <v>931</v>
      </c>
      <c r="J114" s="235"/>
      <c r="K114" s="246"/>
    </row>
    <row r="115" spans="2:11" ht="15" customHeight="1">
      <c r="B115" s="255"/>
      <c r="C115" s="235" t="s">
        <v>59</v>
      </c>
      <c r="D115" s="235"/>
      <c r="E115" s="235"/>
      <c r="F115" s="254" t="s">
        <v>897</v>
      </c>
      <c r="G115" s="235"/>
      <c r="H115" s="235" t="s">
        <v>942</v>
      </c>
      <c r="I115" s="235" t="s">
        <v>943</v>
      </c>
      <c r="J115" s="235"/>
      <c r="K115" s="246"/>
    </row>
    <row r="116" spans="2:11" ht="15" customHeight="1">
      <c r="B116" s="258"/>
      <c r="C116" s="264"/>
      <c r="D116" s="264"/>
      <c r="E116" s="264"/>
      <c r="F116" s="264"/>
      <c r="G116" s="264"/>
      <c r="H116" s="264"/>
      <c r="I116" s="264"/>
      <c r="J116" s="264"/>
      <c r="K116" s="260"/>
    </row>
    <row r="117" spans="2:11" ht="18.75" customHeight="1">
      <c r="B117" s="265"/>
      <c r="C117" s="231"/>
      <c r="D117" s="231"/>
      <c r="E117" s="231"/>
      <c r="F117" s="266"/>
      <c r="G117" s="231"/>
      <c r="H117" s="231"/>
      <c r="I117" s="231"/>
      <c r="J117" s="231"/>
      <c r="K117" s="265"/>
    </row>
    <row r="118" spans="2:11" ht="18.75" customHeight="1">
      <c r="B118" s="241"/>
      <c r="C118" s="241"/>
      <c r="D118" s="241"/>
      <c r="E118" s="241"/>
      <c r="F118" s="241"/>
      <c r="G118" s="241"/>
      <c r="H118" s="241"/>
      <c r="I118" s="241"/>
      <c r="J118" s="241"/>
      <c r="K118" s="241"/>
    </row>
    <row r="119" spans="2:11" ht="7.5" customHeight="1">
      <c r="B119" s="267"/>
      <c r="C119" s="268"/>
      <c r="D119" s="268"/>
      <c r="E119" s="268"/>
      <c r="F119" s="268"/>
      <c r="G119" s="268"/>
      <c r="H119" s="268"/>
      <c r="I119" s="268"/>
      <c r="J119" s="268"/>
      <c r="K119" s="269"/>
    </row>
    <row r="120" spans="2:11" ht="45" customHeight="1">
      <c r="B120" s="270"/>
      <c r="C120" s="346" t="s">
        <v>944</v>
      </c>
      <c r="D120" s="346"/>
      <c r="E120" s="346"/>
      <c r="F120" s="346"/>
      <c r="G120" s="346"/>
      <c r="H120" s="346"/>
      <c r="I120" s="346"/>
      <c r="J120" s="346"/>
      <c r="K120" s="271"/>
    </row>
    <row r="121" spans="2:11" ht="17.25" customHeight="1">
      <c r="B121" s="272"/>
      <c r="C121" s="247" t="s">
        <v>891</v>
      </c>
      <c r="D121" s="247"/>
      <c r="E121" s="247"/>
      <c r="F121" s="247" t="s">
        <v>892</v>
      </c>
      <c r="G121" s="248"/>
      <c r="H121" s="247" t="s">
        <v>118</v>
      </c>
      <c r="I121" s="247" t="s">
        <v>59</v>
      </c>
      <c r="J121" s="247" t="s">
        <v>893</v>
      </c>
      <c r="K121" s="273"/>
    </row>
    <row r="122" spans="2:11" ht="17.25" customHeight="1">
      <c r="B122" s="272"/>
      <c r="C122" s="249" t="s">
        <v>894</v>
      </c>
      <c r="D122" s="249"/>
      <c r="E122" s="249"/>
      <c r="F122" s="250" t="s">
        <v>895</v>
      </c>
      <c r="G122" s="251"/>
      <c r="H122" s="249"/>
      <c r="I122" s="249"/>
      <c r="J122" s="249" t="s">
        <v>896</v>
      </c>
      <c r="K122" s="273"/>
    </row>
    <row r="123" spans="2:11" ht="5.25" customHeight="1">
      <c r="B123" s="274"/>
      <c r="C123" s="252"/>
      <c r="D123" s="252"/>
      <c r="E123" s="252"/>
      <c r="F123" s="252"/>
      <c r="G123" s="235"/>
      <c r="H123" s="252"/>
      <c r="I123" s="252"/>
      <c r="J123" s="252"/>
      <c r="K123" s="275"/>
    </row>
    <row r="124" spans="2:11" ht="15" customHeight="1">
      <c r="B124" s="274"/>
      <c r="C124" s="235" t="s">
        <v>900</v>
      </c>
      <c r="D124" s="252"/>
      <c r="E124" s="252"/>
      <c r="F124" s="254" t="s">
        <v>897</v>
      </c>
      <c r="G124" s="235"/>
      <c r="H124" s="235" t="s">
        <v>936</v>
      </c>
      <c r="I124" s="235" t="s">
        <v>899</v>
      </c>
      <c r="J124" s="235">
        <v>120</v>
      </c>
      <c r="K124" s="276"/>
    </row>
    <row r="125" spans="2:11" ht="15" customHeight="1">
      <c r="B125" s="274"/>
      <c r="C125" s="235" t="s">
        <v>945</v>
      </c>
      <c r="D125" s="235"/>
      <c r="E125" s="235"/>
      <c r="F125" s="254" t="s">
        <v>897</v>
      </c>
      <c r="G125" s="235"/>
      <c r="H125" s="235" t="s">
        <v>946</v>
      </c>
      <c r="I125" s="235" t="s">
        <v>899</v>
      </c>
      <c r="J125" s="235" t="s">
        <v>947</v>
      </c>
      <c r="K125" s="276"/>
    </row>
    <row r="126" spans="2:11" ht="15" customHeight="1">
      <c r="B126" s="274"/>
      <c r="C126" s="235" t="s">
        <v>846</v>
      </c>
      <c r="D126" s="235"/>
      <c r="E126" s="235"/>
      <c r="F126" s="254" t="s">
        <v>897</v>
      </c>
      <c r="G126" s="235"/>
      <c r="H126" s="235" t="s">
        <v>948</v>
      </c>
      <c r="I126" s="235" t="s">
        <v>899</v>
      </c>
      <c r="J126" s="235" t="s">
        <v>947</v>
      </c>
      <c r="K126" s="276"/>
    </row>
    <row r="127" spans="2:11" ht="15" customHeight="1">
      <c r="B127" s="274"/>
      <c r="C127" s="235" t="s">
        <v>908</v>
      </c>
      <c r="D127" s="235"/>
      <c r="E127" s="235"/>
      <c r="F127" s="254" t="s">
        <v>903</v>
      </c>
      <c r="G127" s="235"/>
      <c r="H127" s="235" t="s">
        <v>909</v>
      </c>
      <c r="I127" s="235" t="s">
        <v>899</v>
      </c>
      <c r="J127" s="235">
        <v>15</v>
      </c>
      <c r="K127" s="276"/>
    </row>
    <row r="128" spans="2:11" ht="15" customHeight="1">
      <c r="B128" s="274"/>
      <c r="C128" s="256" t="s">
        <v>910</v>
      </c>
      <c r="D128" s="256"/>
      <c r="E128" s="256"/>
      <c r="F128" s="257" t="s">
        <v>903</v>
      </c>
      <c r="G128" s="256"/>
      <c r="H128" s="256" t="s">
        <v>911</v>
      </c>
      <c r="I128" s="256" t="s">
        <v>899</v>
      </c>
      <c r="J128" s="256">
        <v>15</v>
      </c>
      <c r="K128" s="276"/>
    </row>
    <row r="129" spans="2:11" ht="15" customHeight="1">
      <c r="B129" s="274"/>
      <c r="C129" s="256" t="s">
        <v>912</v>
      </c>
      <c r="D129" s="256"/>
      <c r="E129" s="256"/>
      <c r="F129" s="257" t="s">
        <v>903</v>
      </c>
      <c r="G129" s="256"/>
      <c r="H129" s="256" t="s">
        <v>913</v>
      </c>
      <c r="I129" s="256" t="s">
        <v>899</v>
      </c>
      <c r="J129" s="256">
        <v>20</v>
      </c>
      <c r="K129" s="276"/>
    </row>
    <row r="130" spans="2:11" ht="15" customHeight="1">
      <c r="B130" s="274"/>
      <c r="C130" s="256" t="s">
        <v>914</v>
      </c>
      <c r="D130" s="256"/>
      <c r="E130" s="256"/>
      <c r="F130" s="257" t="s">
        <v>903</v>
      </c>
      <c r="G130" s="256"/>
      <c r="H130" s="256" t="s">
        <v>915</v>
      </c>
      <c r="I130" s="256" t="s">
        <v>899</v>
      </c>
      <c r="J130" s="256">
        <v>20</v>
      </c>
      <c r="K130" s="276"/>
    </row>
    <row r="131" spans="2:11" ht="15" customHeight="1">
      <c r="B131" s="274"/>
      <c r="C131" s="235" t="s">
        <v>902</v>
      </c>
      <c r="D131" s="235"/>
      <c r="E131" s="235"/>
      <c r="F131" s="254" t="s">
        <v>903</v>
      </c>
      <c r="G131" s="235"/>
      <c r="H131" s="235" t="s">
        <v>936</v>
      </c>
      <c r="I131" s="235" t="s">
        <v>899</v>
      </c>
      <c r="J131" s="235">
        <v>50</v>
      </c>
      <c r="K131" s="276"/>
    </row>
    <row r="132" spans="2:11" ht="15" customHeight="1">
      <c r="B132" s="274"/>
      <c r="C132" s="235" t="s">
        <v>916</v>
      </c>
      <c r="D132" s="235"/>
      <c r="E132" s="235"/>
      <c r="F132" s="254" t="s">
        <v>903</v>
      </c>
      <c r="G132" s="235"/>
      <c r="H132" s="235" t="s">
        <v>936</v>
      </c>
      <c r="I132" s="235" t="s">
        <v>899</v>
      </c>
      <c r="J132" s="235">
        <v>50</v>
      </c>
      <c r="K132" s="276"/>
    </row>
    <row r="133" spans="2:11" ht="15" customHeight="1">
      <c r="B133" s="274"/>
      <c r="C133" s="235" t="s">
        <v>922</v>
      </c>
      <c r="D133" s="235"/>
      <c r="E133" s="235"/>
      <c r="F133" s="254" t="s">
        <v>903</v>
      </c>
      <c r="G133" s="235"/>
      <c r="H133" s="235" t="s">
        <v>936</v>
      </c>
      <c r="I133" s="235" t="s">
        <v>899</v>
      </c>
      <c r="J133" s="235">
        <v>50</v>
      </c>
      <c r="K133" s="276"/>
    </row>
    <row r="134" spans="2:11" ht="15" customHeight="1">
      <c r="B134" s="274"/>
      <c r="C134" s="235" t="s">
        <v>924</v>
      </c>
      <c r="D134" s="235"/>
      <c r="E134" s="235"/>
      <c r="F134" s="254" t="s">
        <v>903</v>
      </c>
      <c r="G134" s="235"/>
      <c r="H134" s="235" t="s">
        <v>936</v>
      </c>
      <c r="I134" s="235" t="s">
        <v>899</v>
      </c>
      <c r="J134" s="235">
        <v>50</v>
      </c>
      <c r="K134" s="276"/>
    </row>
    <row r="135" spans="2:11" ht="15" customHeight="1">
      <c r="B135" s="274"/>
      <c r="C135" s="235" t="s">
        <v>123</v>
      </c>
      <c r="D135" s="235"/>
      <c r="E135" s="235"/>
      <c r="F135" s="254" t="s">
        <v>903</v>
      </c>
      <c r="G135" s="235"/>
      <c r="H135" s="235" t="s">
        <v>949</v>
      </c>
      <c r="I135" s="235" t="s">
        <v>899</v>
      </c>
      <c r="J135" s="235">
        <v>255</v>
      </c>
      <c r="K135" s="276"/>
    </row>
    <row r="136" spans="2:11" ht="15" customHeight="1">
      <c r="B136" s="274"/>
      <c r="C136" s="235" t="s">
        <v>926</v>
      </c>
      <c r="D136" s="235"/>
      <c r="E136" s="235"/>
      <c r="F136" s="254" t="s">
        <v>897</v>
      </c>
      <c r="G136" s="235"/>
      <c r="H136" s="235" t="s">
        <v>950</v>
      </c>
      <c r="I136" s="235" t="s">
        <v>928</v>
      </c>
      <c r="J136" s="235"/>
      <c r="K136" s="276"/>
    </row>
    <row r="137" spans="2:11" ht="15" customHeight="1">
      <c r="B137" s="274"/>
      <c r="C137" s="235" t="s">
        <v>929</v>
      </c>
      <c r="D137" s="235"/>
      <c r="E137" s="235"/>
      <c r="F137" s="254" t="s">
        <v>897</v>
      </c>
      <c r="G137" s="235"/>
      <c r="H137" s="235" t="s">
        <v>951</v>
      </c>
      <c r="I137" s="235" t="s">
        <v>931</v>
      </c>
      <c r="J137" s="235"/>
      <c r="K137" s="276"/>
    </row>
    <row r="138" spans="2:11" ht="15" customHeight="1">
      <c r="B138" s="274"/>
      <c r="C138" s="235" t="s">
        <v>932</v>
      </c>
      <c r="D138" s="235"/>
      <c r="E138" s="235"/>
      <c r="F138" s="254" t="s">
        <v>897</v>
      </c>
      <c r="G138" s="235"/>
      <c r="H138" s="235" t="s">
        <v>932</v>
      </c>
      <c r="I138" s="235" t="s">
        <v>931</v>
      </c>
      <c r="J138" s="235"/>
      <c r="K138" s="276"/>
    </row>
    <row r="139" spans="2:11" ht="15" customHeight="1">
      <c r="B139" s="274"/>
      <c r="C139" s="235" t="s">
        <v>40</v>
      </c>
      <c r="D139" s="235"/>
      <c r="E139" s="235"/>
      <c r="F139" s="254" t="s">
        <v>897</v>
      </c>
      <c r="G139" s="235"/>
      <c r="H139" s="235" t="s">
        <v>952</v>
      </c>
      <c r="I139" s="235" t="s">
        <v>931</v>
      </c>
      <c r="J139" s="235"/>
      <c r="K139" s="276"/>
    </row>
    <row r="140" spans="2:11" ht="15" customHeight="1">
      <c r="B140" s="274"/>
      <c r="C140" s="235" t="s">
        <v>953</v>
      </c>
      <c r="D140" s="235"/>
      <c r="E140" s="235"/>
      <c r="F140" s="254" t="s">
        <v>897</v>
      </c>
      <c r="G140" s="235"/>
      <c r="H140" s="235" t="s">
        <v>954</v>
      </c>
      <c r="I140" s="235" t="s">
        <v>931</v>
      </c>
      <c r="J140" s="235"/>
      <c r="K140" s="276"/>
    </row>
    <row r="141" spans="2:11" ht="15" customHeight="1">
      <c r="B141" s="277"/>
      <c r="C141" s="278"/>
      <c r="D141" s="278"/>
      <c r="E141" s="278"/>
      <c r="F141" s="278"/>
      <c r="G141" s="278"/>
      <c r="H141" s="278"/>
      <c r="I141" s="278"/>
      <c r="J141" s="278"/>
      <c r="K141" s="279"/>
    </row>
    <row r="142" spans="2:11" ht="18.75" customHeight="1">
      <c r="B142" s="231"/>
      <c r="C142" s="231"/>
      <c r="D142" s="231"/>
      <c r="E142" s="231"/>
      <c r="F142" s="266"/>
      <c r="G142" s="231"/>
      <c r="H142" s="231"/>
      <c r="I142" s="231"/>
      <c r="J142" s="231"/>
      <c r="K142" s="231"/>
    </row>
    <row r="143" spans="2:11" ht="18.75" customHeight="1">
      <c r="B143" s="241"/>
      <c r="C143" s="241"/>
      <c r="D143" s="241"/>
      <c r="E143" s="241"/>
      <c r="F143" s="241"/>
      <c r="G143" s="241"/>
      <c r="H143" s="241"/>
      <c r="I143" s="241"/>
      <c r="J143" s="241"/>
      <c r="K143" s="241"/>
    </row>
    <row r="144" spans="2:11" ht="7.5" customHeight="1">
      <c r="B144" s="242"/>
      <c r="C144" s="243"/>
      <c r="D144" s="243"/>
      <c r="E144" s="243"/>
      <c r="F144" s="243"/>
      <c r="G144" s="243"/>
      <c r="H144" s="243"/>
      <c r="I144" s="243"/>
      <c r="J144" s="243"/>
      <c r="K144" s="244"/>
    </row>
    <row r="145" spans="2:11" ht="45" customHeight="1">
      <c r="B145" s="245"/>
      <c r="C145" s="349" t="s">
        <v>955</v>
      </c>
      <c r="D145" s="349"/>
      <c r="E145" s="349"/>
      <c r="F145" s="349"/>
      <c r="G145" s="349"/>
      <c r="H145" s="349"/>
      <c r="I145" s="349"/>
      <c r="J145" s="349"/>
      <c r="K145" s="246"/>
    </row>
    <row r="146" spans="2:11" ht="17.25" customHeight="1">
      <c r="B146" s="245"/>
      <c r="C146" s="247" t="s">
        <v>891</v>
      </c>
      <c r="D146" s="247"/>
      <c r="E146" s="247"/>
      <c r="F146" s="247" t="s">
        <v>892</v>
      </c>
      <c r="G146" s="248"/>
      <c r="H146" s="247" t="s">
        <v>118</v>
      </c>
      <c r="I146" s="247" t="s">
        <v>59</v>
      </c>
      <c r="J146" s="247" t="s">
        <v>893</v>
      </c>
      <c r="K146" s="246"/>
    </row>
    <row r="147" spans="2:11" ht="17.25" customHeight="1">
      <c r="B147" s="245"/>
      <c r="C147" s="249" t="s">
        <v>894</v>
      </c>
      <c r="D147" s="249"/>
      <c r="E147" s="249"/>
      <c r="F147" s="250" t="s">
        <v>895</v>
      </c>
      <c r="G147" s="251"/>
      <c r="H147" s="249"/>
      <c r="I147" s="249"/>
      <c r="J147" s="249" t="s">
        <v>896</v>
      </c>
      <c r="K147" s="246"/>
    </row>
    <row r="148" spans="2:11" ht="5.25" customHeight="1">
      <c r="B148" s="255"/>
      <c r="C148" s="252"/>
      <c r="D148" s="252"/>
      <c r="E148" s="252"/>
      <c r="F148" s="252"/>
      <c r="G148" s="253"/>
      <c r="H148" s="252"/>
      <c r="I148" s="252"/>
      <c r="J148" s="252"/>
      <c r="K148" s="276"/>
    </row>
    <row r="149" spans="2:11" ht="15" customHeight="1">
      <c r="B149" s="255"/>
      <c r="C149" s="280" t="s">
        <v>900</v>
      </c>
      <c r="D149" s="235"/>
      <c r="E149" s="235"/>
      <c r="F149" s="281" t="s">
        <v>897</v>
      </c>
      <c r="G149" s="235"/>
      <c r="H149" s="280" t="s">
        <v>936</v>
      </c>
      <c r="I149" s="280" t="s">
        <v>899</v>
      </c>
      <c r="J149" s="280">
        <v>120</v>
      </c>
      <c r="K149" s="276"/>
    </row>
    <row r="150" spans="2:11" ht="15" customHeight="1">
      <c r="B150" s="255"/>
      <c r="C150" s="280" t="s">
        <v>945</v>
      </c>
      <c r="D150" s="235"/>
      <c r="E150" s="235"/>
      <c r="F150" s="281" t="s">
        <v>897</v>
      </c>
      <c r="G150" s="235"/>
      <c r="H150" s="280" t="s">
        <v>956</v>
      </c>
      <c r="I150" s="280" t="s">
        <v>899</v>
      </c>
      <c r="J150" s="280" t="s">
        <v>947</v>
      </c>
      <c r="K150" s="276"/>
    </row>
    <row r="151" spans="2:11" ht="15" customHeight="1">
      <c r="B151" s="255"/>
      <c r="C151" s="280" t="s">
        <v>846</v>
      </c>
      <c r="D151" s="235"/>
      <c r="E151" s="235"/>
      <c r="F151" s="281" t="s">
        <v>897</v>
      </c>
      <c r="G151" s="235"/>
      <c r="H151" s="280" t="s">
        <v>957</v>
      </c>
      <c r="I151" s="280" t="s">
        <v>899</v>
      </c>
      <c r="J151" s="280" t="s">
        <v>947</v>
      </c>
      <c r="K151" s="276"/>
    </row>
    <row r="152" spans="2:11" ht="15" customHeight="1">
      <c r="B152" s="255"/>
      <c r="C152" s="280" t="s">
        <v>902</v>
      </c>
      <c r="D152" s="235"/>
      <c r="E152" s="235"/>
      <c r="F152" s="281" t="s">
        <v>903</v>
      </c>
      <c r="G152" s="235"/>
      <c r="H152" s="280" t="s">
        <v>936</v>
      </c>
      <c r="I152" s="280" t="s">
        <v>899</v>
      </c>
      <c r="J152" s="280">
        <v>50</v>
      </c>
      <c r="K152" s="276"/>
    </row>
    <row r="153" spans="2:11" ht="15" customHeight="1">
      <c r="B153" s="255"/>
      <c r="C153" s="280" t="s">
        <v>905</v>
      </c>
      <c r="D153" s="235"/>
      <c r="E153" s="235"/>
      <c r="F153" s="281" t="s">
        <v>897</v>
      </c>
      <c r="G153" s="235"/>
      <c r="H153" s="280" t="s">
        <v>936</v>
      </c>
      <c r="I153" s="280" t="s">
        <v>907</v>
      </c>
      <c r="J153" s="280"/>
      <c r="K153" s="276"/>
    </row>
    <row r="154" spans="2:11" ht="15" customHeight="1">
      <c r="B154" s="255"/>
      <c r="C154" s="280" t="s">
        <v>916</v>
      </c>
      <c r="D154" s="235"/>
      <c r="E154" s="235"/>
      <c r="F154" s="281" t="s">
        <v>903</v>
      </c>
      <c r="G154" s="235"/>
      <c r="H154" s="280" t="s">
        <v>936</v>
      </c>
      <c r="I154" s="280" t="s">
        <v>899</v>
      </c>
      <c r="J154" s="280">
        <v>50</v>
      </c>
      <c r="K154" s="276"/>
    </row>
    <row r="155" spans="2:11" ht="15" customHeight="1">
      <c r="B155" s="255"/>
      <c r="C155" s="280" t="s">
        <v>924</v>
      </c>
      <c r="D155" s="235"/>
      <c r="E155" s="235"/>
      <c r="F155" s="281" t="s">
        <v>903</v>
      </c>
      <c r="G155" s="235"/>
      <c r="H155" s="280" t="s">
        <v>936</v>
      </c>
      <c r="I155" s="280" t="s">
        <v>899</v>
      </c>
      <c r="J155" s="280">
        <v>50</v>
      </c>
      <c r="K155" s="276"/>
    </row>
    <row r="156" spans="2:11" ht="15" customHeight="1">
      <c r="B156" s="255"/>
      <c r="C156" s="280" t="s">
        <v>922</v>
      </c>
      <c r="D156" s="235"/>
      <c r="E156" s="235"/>
      <c r="F156" s="281" t="s">
        <v>903</v>
      </c>
      <c r="G156" s="235"/>
      <c r="H156" s="280" t="s">
        <v>936</v>
      </c>
      <c r="I156" s="280" t="s">
        <v>899</v>
      </c>
      <c r="J156" s="280">
        <v>50</v>
      </c>
      <c r="K156" s="276"/>
    </row>
    <row r="157" spans="2:11" ht="15" customHeight="1">
      <c r="B157" s="255"/>
      <c r="C157" s="280" t="s">
        <v>109</v>
      </c>
      <c r="D157" s="235"/>
      <c r="E157" s="235"/>
      <c r="F157" s="281" t="s">
        <v>897</v>
      </c>
      <c r="G157" s="235"/>
      <c r="H157" s="280" t="s">
        <v>958</v>
      </c>
      <c r="I157" s="280" t="s">
        <v>899</v>
      </c>
      <c r="J157" s="280" t="s">
        <v>959</v>
      </c>
      <c r="K157" s="276"/>
    </row>
    <row r="158" spans="2:11" ht="15" customHeight="1">
      <c r="B158" s="255"/>
      <c r="C158" s="280" t="s">
        <v>960</v>
      </c>
      <c r="D158" s="235"/>
      <c r="E158" s="235"/>
      <c r="F158" s="281" t="s">
        <v>897</v>
      </c>
      <c r="G158" s="235"/>
      <c r="H158" s="280" t="s">
        <v>961</v>
      </c>
      <c r="I158" s="280" t="s">
        <v>931</v>
      </c>
      <c r="J158" s="280"/>
      <c r="K158" s="276"/>
    </row>
    <row r="159" spans="2:11" ht="15" customHeight="1">
      <c r="B159" s="282"/>
      <c r="C159" s="264"/>
      <c r="D159" s="264"/>
      <c r="E159" s="264"/>
      <c r="F159" s="264"/>
      <c r="G159" s="264"/>
      <c r="H159" s="264"/>
      <c r="I159" s="264"/>
      <c r="J159" s="264"/>
      <c r="K159" s="283"/>
    </row>
    <row r="160" spans="2:11" ht="18.75" customHeight="1">
      <c r="B160" s="231"/>
      <c r="C160" s="235"/>
      <c r="D160" s="235"/>
      <c r="E160" s="235"/>
      <c r="F160" s="254"/>
      <c r="G160" s="235"/>
      <c r="H160" s="235"/>
      <c r="I160" s="235"/>
      <c r="J160" s="235"/>
      <c r="K160" s="231"/>
    </row>
    <row r="161" spans="2:11" ht="18.75" customHeight="1">
      <c r="B161" s="241"/>
      <c r="C161" s="241"/>
      <c r="D161" s="241"/>
      <c r="E161" s="241"/>
      <c r="F161" s="241"/>
      <c r="G161" s="241"/>
      <c r="H161" s="241"/>
      <c r="I161" s="241"/>
      <c r="J161" s="241"/>
      <c r="K161" s="241"/>
    </row>
    <row r="162" spans="2:11" ht="7.5" customHeight="1">
      <c r="B162" s="222"/>
      <c r="C162" s="223"/>
      <c r="D162" s="223"/>
      <c r="E162" s="223"/>
      <c r="F162" s="223"/>
      <c r="G162" s="223"/>
      <c r="H162" s="223"/>
      <c r="I162" s="223"/>
      <c r="J162" s="223"/>
      <c r="K162" s="224"/>
    </row>
    <row r="163" spans="2:11" ht="45" customHeight="1">
      <c r="B163" s="225"/>
      <c r="C163" s="346" t="s">
        <v>962</v>
      </c>
      <c r="D163" s="346"/>
      <c r="E163" s="346"/>
      <c r="F163" s="346"/>
      <c r="G163" s="346"/>
      <c r="H163" s="346"/>
      <c r="I163" s="346"/>
      <c r="J163" s="346"/>
      <c r="K163" s="226"/>
    </row>
    <row r="164" spans="2:11" ht="17.25" customHeight="1">
      <c r="B164" s="225"/>
      <c r="C164" s="247" t="s">
        <v>891</v>
      </c>
      <c r="D164" s="247"/>
      <c r="E164" s="247"/>
      <c r="F164" s="247" t="s">
        <v>892</v>
      </c>
      <c r="G164" s="284"/>
      <c r="H164" s="285" t="s">
        <v>118</v>
      </c>
      <c r="I164" s="285" t="s">
        <v>59</v>
      </c>
      <c r="J164" s="247" t="s">
        <v>893</v>
      </c>
      <c r="K164" s="226"/>
    </row>
    <row r="165" spans="2:11" ht="17.25" customHeight="1">
      <c r="B165" s="228"/>
      <c r="C165" s="249" t="s">
        <v>894</v>
      </c>
      <c r="D165" s="249"/>
      <c r="E165" s="249"/>
      <c r="F165" s="250" t="s">
        <v>895</v>
      </c>
      <c r="G165" s="286"/>
      <c r="H165" s="287"/>
      <c r="I165" s="287"/>
      <c r="J165" s="249" t="s">
        <v>896</v>
      </c>
      <c r="K165" s="229"/>
    </row>
    <row r="166" spans="2:11" ht="5.25" customHeight="1">
      <c r="B166" s="255"/>
      <c r="C166" s="252"/>
      <c r="D166" s="252"/>
      <c r="E166" s="252"/>
      <c r="F166" s="252"/>
      <c r="G166" s="253"/>
      <c r="H166" s="252"/>
      <c r="I166" s="252"/>
      <c r="J166" s="252"/>
      <c r="K166" s="276"/>
    </row>
    <row r="167" spans="2:11" ht="15" customHeight="1">
      <c r="B167" s="255"/>
      <c r="C167" s="235" t="s">
        <v>900</v>
      </c>
      <c r="D167" s="235"/>
      <c r="E167" s="235"/>
      <c r="F167" s="254" t="s">
        <v>897</v>
      </c>
      <c r="G167" s="235"/>
      <c r="H167" s="235" t="s">
        <v>936</v>
      </c>
      <c r="I167" s="235" t="s">
        <v>899</v>
      </c>
      <c r="J167" s="235">
        <v>120</v>
      </c>
      <c r="K167" s="276"/>
    </row>
    <row r="168" spans="2:11" ht="15" customHeight="1">
      <c r="B168" s="255"/>
      <c r="C168" s="235" t="s">
        <v>945</v>
      </c>
      <c r="D168" s="235"/>
      <c r="E168" s="235"/>
      <c r="F168" s="254" t="s">
        <v>897</v>
      </c>
      <c r="G168" s="235"/>
      <c r="H168" s="235" t="s">
        <v>946</v>
      </c>
      <c r="I168" s="235" t="s">
        <v>899</v>
      </c>
      <c r="J168" s="235" t="s">
        <v>947</v>
      </c>
      <c r="K168" s="276"/>
    </row>
    <row r="169" spans="2:11" ht="15" customHeight="1">
      <c r="B169" s="255"/>
      <c r="C169" s="235" t="s">
        <v>846</v>
      </c>
      <c r="D169" s="235"/>
      <c r="E169" s="235"/>
      <c r="F169" s="254" t="s">
        <v>897</v>
      </c>
      <c r="G169" s="235"/>
      <c r="H169" s="235" t="s">
        <v>963</v>
      </c>
      <c r="I169" s="235" t="s">
        <v>899</v>
      </c>
      <c r="J169" s="235" t="s">
        <v>947</v>
      </c>
      <c r="K169" s="276"/>
    </row>
    <row r="170" spans="2:11" ht="15" customHeight="1">
      <c r="B170" s="255"/>
      <c r="C170" s="235" t="s">
        <v>902</v>
      </c>
      <c r="D170" s="235"/>
      <c r="E170" s="235"/>
      <c r="F170" s="254" t="s">
        <v>903</v>
      </c>
      <c r="G170" s="235"/>
      <c r="H170" s="235" t="s">
        <v>963</v>
      </c>
      <c r="I170" s="235" t="s">
        <v>899</v>
      </c>
      <c r="J170" s="235">
        <v>50</v>
      </c>
      <c r="K170" s="276"/>
    </row>
    <row r="171" spans="2:11" ht="15" customHeight="1">
      <c r="B171" s="255"/>
      <c r="C171" s="235" t="s">
        <v>905</v>
      </c>
      <c r="D171" s="235"/>
      <c r="E171" s="235"/>
      <c r="F171" s="254" t="s">
        <v>897</v>
      </c>
      <c r="G171" s="235"/>
      <c r="H171" s="235" t="s">
        <v>963</v>
      </c>
      <c r="I171" s="235" t="s">
        <v>907</v>
      </c>
      <c r="J171" s="235"/>
      <c r="K171" s="276"/>
    </row>
    <row r="172" spans="2:11" ht="15" customHeight="1">
      <c r="B172" s="255"/>
      <c r="C172" s="235" t="s">
        <v>916</v>
      </c>
      <c r="D172" s="235"/>
      <c r="E172" s="235"/>
      <c r="F172" s="254" t="s">
        <v>903</v>
      </c>
      <c r="G172" s="235"/>
      <c r="H172" s="235" t="s">
        <v>963</v>
      </c>
      <c r="I172" s="235" t="s">
        <v>899</v>
      </c>
      <c r="J172" s="235">
        <v>50</v>
      </c>
      <c r="K172" s="276"/>
    </row>
    <row r="173" spans="2:11" ht="15" customHeight="1">
      <c r="B173" s="255"/>
      <c r="C173" s="235" t="s">
        <v>924</v>
      </c>
      <c r="D173" s="235"/>
      <c r="E173" s="235"/>
      <c r="F173" s="254" t="s">
        <v>903</v>
      </c>
      <c r="G173" s="235"/>
      <c r="H173" s="235" t="s">
        <v>963</v>
      </c>
      <c r="I173" s="235" t="s">
        <v>899</v>
      </c>
      <c r="J173" s="235">
        <v>50</v>
      </c>
      <c r="K173" s="276"/>
    </row>
    <row r="174" spans="2:11" ht="15" customHeight="1">
      <c r="B174" s="255"/>
      <c r="C174" s="235" t="s">
        <v>922</v>
      </c>
      <c r="D174" s="235"/>
      <c r="E174" s="235"/>
      <c r="F174" s="254" t="s">
        <v>903</v>
      </c>
      <c r="G174" s="235"/>
      <c r="H174" s="235" t="s">
        <v>963</v>
      </c>
      <c r="I174" s="235" t="s">
        <v>899</v>
      </c>
      <c r="J174" s="235">
        <v>50</v>
      </c>
      <c r="K174" s="276"/>
    </row>
    <row r="175" spans="2:11" ht="15" customHeight="1">
      <c r="B175" s="255"/>
      <c r="C175" s="235" t="s">
        <v>117</v>
      </c>
      <c r="D175" s="235"/>
      <c r="E175" s="235"/>
      <c r="F175" s="254" t="s">
        <v>897</v>
      </c>
      <c r="G175" s="235"/>
      <c r="H175" s="235" t="s">
        <v>964</v>
      </c>
      <c r="I175" s="235" t="s">
        <v>965</v>
      </c>
      <c r="J175" s="235"/>
      <c r="K175" s="276"/>
    </row>
    <row r="176" spans="2:11" ht="15" customHeight="1">
      <c r="B176" s="255"/>
      <c r="C176" s="235" t="s">
        <v>59</v>
      </c>
      <c r="D176" s="235"/>
      <c r="E176" s="235"/>
      <c r="F176" s="254" t="s">
        <v>897</v>
      </c>
      <c r="G176" s="235"/>
      <c r="H176" s="235" t="s">
        <v>966</v>
      </c>
      <c r="I176" s="235" t="s">
        <v>967</v>
      </c>
      <c r="J176" s="235">
        <v>1</v>
      </c>
      <c r="K176" s="276"/>
    </row>
    <row r="177" spans="2:11" ht="15" customHeight="1">
      <c r="B177" s="255"/>
      <c r="C177" s="235" t="s">
        <v>55</v>
      </c>
      <c r="D177" s="235"/>
      <c r="E177" s="235"/>
      <c r="F177" s="254" t="s">
        <v>897</v>
      </c>
      <c r="G177" s="235"/>
      <c r="H177" s="235" t="s">
        <v>968</v>
      </c>
      <c r="I177" s="235" t="s">
        <v>899</v>
      </c>
      <c r="J177" s="235">
        <v>20</v>
      </c>
      <c r="K177" s="276"/>
    </row>
    <row r="178" spans="2:11" ht="15" customHeight="1">
      <c r="B178" s="255"/>
      <c r="C178" s="235" t="s">
        <v>118</v>
      </c>
      <c r="D178" s="235"/>
      <c r="E178" s="235"/>
      <c r="F178" s="254" t="s">
        <v>897</v>
      </c>
      <c r="G178" s="235"/>
      <c r="H178" s="235" t="s">
        <v>969</v>
      </c>
      <c r="I178" s="235" t="s">
        <v>899</v>
      </c>
      <c r="J178" s="235">
        <v>255</v>
      </c>
      <c r="K178" s="276"/>
    </row>
    <row r="179" spans="2:11" ht="15" customHeight="1">
      <c r="B179" s="255"/>
      <c r="C179" s="235" t="s">
        <v>119</v>
      </c>
      <c r="D179" s="235"/>
      <c r="E179" s="235"/>
      <c r="F179" s="254" t="s">
        <v>897</v>
      </c>
      <c r="G179" s="235"/>
      <c r="H179" s="235" t="s">
        <v>862</v>
      </c>
      <c r="I179" s="235" t="s">
        <v>899</v>
      </c>
      <c r="J179" s="235">
        <v>10</v>
      </c>
      <c r="K179" s="276"/>
    </row>
    <row r="180" spans="2:11" ht="15" customHeight="1">
      <c r="B180" s="255"/>
      <c r="C180" s="235" t="s">
        <v>120</v>
      </c>
      <c r="D180" s="235"/>
      <c r="E180" s="235"/>
      <c r="F180" s="254" t="s">
        <v>897</v>
      </c>
      <c r="G180" s="235"/>
      <c r="H180" s="235" t="s">
        <v>970</v>
      </c>
      <c r="I180" s="235" t="s">
        <v>931</v>
      </c>
      <c r="J180" s="235"/>
      <c r="K180" s="276"/>
    </row>
    <row r="181" spans="2:11" ht="15" customHeight="1">
      <c r="B181" s="255"/>
      <c r="C181" s="235" t="s">
        <v>971</v>
      </c>
      <c r="D181" s="235"/>
      <c r="E181" s="235"/>
      <c r="F181" s="254" t="s">
        <v>897</v>
      </c>
      <c r="G181" s="235"/>
      <c r="H181" s="235" t="s">
        <v>972</v>
      </c>
      <c r="I181" s="235" t="s">
        <v>931</v>
      </c>
      <c r="J181" s="235"/>
      <c r="K181" s="276"/>
    </row>
    <row r="182" spans="2:11" ht="15" customHeight="1">
      <c r="B182" s="255"/>
      <c r="C182" s="235" t="s">
        <v>960</v>
      </c>
      <c r="D182" s="235"/>
      <c r="E182" s="235"/>
      <c r="F182" s="254" t="s">
        <v>897</v>
      </c>
      <c r="G182" s="235"/>
      <c r="H182" s="235" t="s">
        <v>973</v>
      </c>
      <c r="I182" s="235" t="s">
        <v>931</v>
      </c>
      <c r="J182" s="235"/>
      <c r="K182" s="276"/>
    </row>
    <row r="183" spans="2:11" ht="15" customHeight="1">
      <c r="B183" s="255"/>
      <c r="C183" s="235" t="s">
        <v>122</v>
      </c>
      <c r="D183" s="235"/>
      <c r="E183" s="235"/>
      <c r="F183" s="254" t="s">
        <v>903</v>
      </c>
      <c r="G183" s="235"/>
      <c r="H183" s="235" t="s">
        <v>974</v>
      </c>
      <c r="I183" s="235" t="s">
        <v>899</v>
      </c>
      <c r="J183" s="235">
        <v>50</v>
      </c>
      <c r="K183" s="276"/>
    </row>
    <row r="184" spans="2:11" ht="15" customHeight="1">
      <c r="B184" s="255"/>
      <c r="C184" s="235" t="s">
        <v>975</v>
      </c>
      <c r="D184" s="235"/>
      <c r="E184" s="235"/>
      <c r="F184" s="254" t="s">
        <v>903</v>
      </c>
      <c r="G184" s="235"/>
      <c r="H184" s="235" t="s">
        <v>976</v>
      </c>
      <c r="I184" s="235" t="s">
        <v>977</v>
      </c>
      <c r="J184" s="235"/>
      <c r="K184" s="276"/>
    </row>
    <row r="185" spans="2:11" ht="15" customHeight="1">
      <c r="B185" s="255"/>
      <c r="C185" s="235" t="s">
        <v>978</v>
      </c>
      <c r="D185" s="235"/>
      <c r="E185" s="235"/>
      <c r="F185" s="254" t="s">
        <v>903</v>
      </c>
      <c r="G185" s="235"/>
      <c r="H185" s="235" t="s">
        <v>979</v>
      </c>
      <c r="I185" s="235" t="s">
        <v>977</v>
      </c>
      <c r="J185" s="235"/>
      <c r="K185" s="276"/>
    </row>
    <row r="186" spans="2:11" ht="15" customHeight="1">
      <c r="B186" s="255"/>
      <c r="C186" s="235" t="s">
        <v>980</v>
      </c>
      <c r="D186" s="235"/>
      <c r="E186" s="235"/>
      <c r="F186" s="254" t="s">
        <v>903</v>
      </c>
      <c r="G186" s="235"/>
      <c r="H186" s="235" t="s">
        <v>981</v>
      </c>
      <c r="I186" s="235" t="s">
        <v>977</v>
      </c>
      <c r="J186" s="235"/>
      <c r="K186" s="276"/>
    </row>
    <row r="187" spans="2:11" ht="15" customHeight="1">
      <c r="B187" s="255"/>
      <c r="C187" s="288" t="s">
        <v>982</v>
      </c>
      <c r="D187" s="235"/>
      <c r="E187" s="235"/>
      <c r="F187" s="254" t="s">
        <v>903</v>
      </c>
      <c r="G187" s="235"/>
      <c r="H187" s="235" t="s">
        <v>983</v>
      </c>
      <c r="I187" s="235" t="s">
        <v>984</v>
      </c>
      <c r="J187" s="289" t="s">
        <v>985</v>
      </c>
      <c r="K187" s="276"/>
    </row>
    <row r="188" spans="2:11" ht="15" customHeight="1">
      <c r="B188" s="282"/>
      <c r="C188" s="290"/>
      <c r="D188" s="264"/>
      <c r="E188" s="264"/>
      <c r="F188" s="264"/>
      <c r="G188" s="264"/>
      <c r="H188" s="264"/>
      <c r="I188" s="264"/>
      <c r="J188" s="264"/>
      <c r="K188" s="283"/>
    </row>
    <row r="189" spans="2:11" ht="18.75" customHeight="1">
      <c r="B189" s="291"/>
      <c r="C189" s="292"/>
      <c r="D189" s="292"/>
      <c r="E189" s="292"/>
      <c r="F189" s="293"/>
      <c r="G189" s="235"/>
      <c r="H189" s="235"/>
      <c r="I189" s="235"/>
      <c r="J189" s="235"/>
      <c r="K189" s="231"/>
    </row>
    <row r="190" spans="2:11" ht="18.75" customHeight="1">
      <c r="B190" s="231"/>
      <c r="C190" s="235"/>
      <c r="D190" s="235"/>
      <c r="E190" s="235"/>
      <c r="F190" s="254"/>
      <c r="G190" s="235"/>
      <c r="H190" s="235"/>
      <c r="I190" s="235"/>
      <c r="J190" s="235"/>
      <c r="K190" s="231"/>
    </row>
    <row r="191" spans="2:11" ht="18.75" customHeight="1">
      <c r="B191" s="241"/>
      <c r="C191" s="241"/>
      <c r="D191" s="241"/>
      <c r="E191" s="241"/>
      <c r="F191" s="241"/>
      <c r="G191" s="241"/>
      <c r="H191" s="241"/>
      <c r="I191" s="241"/>
      <c r="J191" s="241"/>
      <c r="K191" s="241"/>
    </row>
    <row r="192" spans="2:11" ht="13.5">
      <c r="B192" s="222"/>
      <c r="C192" s="223"/>
      <c r="D192" s="223"/>
      <c r="E192" s="223"/>
      <c r="F192" s="223"/>
      <c r="G192" s="223"/>
      <c r="H192" s="223"/>
      <c r="I192" s="223"/>
      <c r="J192" s="223"/>
      <c r="K192" s="224"/>
    </row>
    <row r="193" spans="2:11" ht="21">
      <c r="B193" s="225"/>
      <c r="C193" s="346" t="s">
        <v>986</v>
      </c>
      <c r="D193" s="346"/>
      <c r="E193" s="346"/>
      <c r="F193" s="346"/>
      <c r="G193" s="346"/>
      <c r="H193" s="346"/>
      <c r="I193" s="346"/>
      <c r="J193" s="346"/>
      <c r="K193" s="226"/>
    </row>
    <row r="194" spans="2:11" ht="25.5" customHeight="1">
      <c r="B194" s="225"/>
      <c r="C194" s="294" t="s">
        <v>987</v>
      </c>
      <c r="D194" s="294"/>
      <c r="E194" s="294"/>
      <c r="F194" s="294" t="s">
        <v>988</v>
      </c>
      <c r="G194" s="295"/>
      <c r="H194" s="347" t="s">
        <v>989</v>
      </c>
      <c r="I194" s="347"/>
      <c r="J194" s="347"/>
      <c r="K194" s="226"/>
    </row>
    <row r="195" spans="2:11" ht="5.25" customHeight="1">
      <c r="B195" s="255"/>
      <c r="C195" s="252"/>
      <c r="D195" s="252"/>
      <c r="E195" s="252"/>
      <c r="F195" s="252"/>
      <c r="G195" s="235"/>
      <c r="H195" s="252"/>
      <c r="I195" s="252"/>
      <c r="J195" s="252"/>
      <c r="K195" s="276"/>
    </row>
    <row r="196" spans="2:11" ht="15" customHeight="1">
      <c r="B196" s="255"/>
      <c r="C196" s="235" t="s">
        <v>990</v>
      </c>
      <c r="D196" s="235"/>
      <c r="E196" s="235"/>
      <c r="F196" s="254" t="s">
        <v>45</v>
      </c>
      <c r="G196" s="235"/>
      <c r="H196" s="345" t="s">
        <v>991</v>
      </c>
      <c r="I196" s="345"/>
      <c r="J196" s="345"/>
      <c r="K196" s="276"/>
    </row>
    <row r="197" spans="2:11" ht="15" customHeight="1">
      <c r="B197" s="255"/>
      <c r="C197" s="261"/>
      <c r="D197" s="235"/>
      <c r="E197" s="235"/>
      <c r="F197" s="254" t="s">
        <v>46</v>
      </c>
      <c r="G197" s="235"/>
      <c r="H197" s="345" t="s">
        <v>992</v>
      </c>
      <c r="I197" s="345"/>
      <c r="J197" s="345"/>
      <c r="K197" s="276"/>
    </row>
    <row r="198" spans="2:11" ht="15" customHeight="1">
      <c r="B198" s="255"/>
      <c r="C198" s="261"/>
      <c r="D198" s="235"/>
      <c r="E198" s="235"/>
      <c r="F198" s="254" t="s">
        <v>49</v>
      </c>
      <c r="G198" s="235"/>
      <c r="H198" s="345" t="s">
        <v>993</v>
      </c>
      <c r="I198" s="345"/>
      <c r="J198" s="345"/>
      <c r="K198" s="276"/>
    </row>
    <row r="199" spans="2:11" ht="15" customHeight="1">
      <c r="B199" s="255"/>
      <c r="C199" s="235"/>
      <c r="D199" s="235"/>
      <c r="E199" s="235"/>
      <c r="F199" s="254" t="s">
        <v>47</v>
      </c>
      <c r="G199" s="235"/>
      <c r="H199" s="345" t="s">
        <v>994</v>
      </c>
      <c r="I199" s="345"/>
      <c r="J199" s="345"/>
      <c r="K199" s="276"/>
    </row>
    <row r="200" spans="2:11" ht="15" customHeight="1">
      <c r="B200" s="255"/>
      <c r="C200" s="235"/>
      <c r="D200" s="235"/>
      <c r="E200" s="235"/>
      <c r="F200" s="254" t="s">
        <v>48</v>
      </c>
      <c r="G200" s="235"/>
      <c r="H200" s="345" t="s">
        <v>995</v>
      </c>
      <c r="I200" s="345"/>
      <c r="J200" s="345"/>
      <c r="K200" s="276"/>
    </row>
    <row r="201" spans="2:11" ht="15" customHeight="1">
      <c r="B201" s="255"/>
      <c r="C201" s="235"/>
      <c r="D201" s="235"/>
      <c r="E201" s="235"/>
      <c r="F201" s="254"/>
      <c r="G201" s="235"/>
      <c r="H201" s="235"/>
      <c r="I201" s="235"/>
      <c r="J201" s="235"/>
      <c r="K201" s="276"/>
    </row>
    <row r="202" spans="2:11" ht="15" customHeight="1">
      <c r="B202" s="255"/>
      <c r="C202" s="235" t="s">
        <v>943</v>
      </c>
      <c r="D202" s="235"/>
      <c r="E202" s="235"/>
      <c r="F202" s="254" t="s">
        <v>80</v>
      </c>
      <c r="G202" s="235"/>
      <c r="H202" s="345" t="s">
        <v>996</v>
      </c>
      <c r="I202" s="345"/>
      <c r="J202" s="345"/>
      <c r="K202" s="276"/>
    </row>
    <row r="203" spans="2:11" ht="15" customHeight="1">
      <c r="B203" s="255"/>
      <c r="C203" s="261"/>
      <c r="D203" s="235"/>
      <c r="E203" s="235"/>
      <c r="F203" s="254" t="s">
        <v>842</v>
      </c>
      <c r="G203" s="235"/>
      <c r="H203" s="345" t="s">
        <v>843</v>
      </c>
      <c r="I203" s="345"/>
      <c r="J203" s="345"/>
      <c r="K203" s="276"/>
    </row>
    <row r="204" spans="2:11" ht="15" customHeight="1">
      <c r="B204" s="255"/>
      <c r="C204" s="235"/>
      <c r="D204" s="235"/>
      <c r="E204" s="235"/>
      <c r="F204" s="254" t="s">
        <v>840</v>
      </c>
      <c r="G204" s="235"/>
      <c r="H204" s="345" t="s">
        <v>997</v>
      </c>
      <c r="I204" s="345"/>
      <c r="J204" s="345"/>
      <c r="K204" s="276"/>
    </row>
    <row r="205" spans="2:11" ht="15" customHeight="1">
      <c r="B205" s="296"/>
      <c r="C205" s="261"/>
      <c r="D205" s="261"/>
      <c r="E205" s="261"/>
      <c r="F205" s="254" t="s">
        <v>844</v>
      </c>
      <c r="G205" s="240"/>
      <c r="H205" s="344" t="s">
        <v>845</v>
      </c>
      <c r="I205" s="344"/>
      <c r="J205" s="344"/>
      <c r="K205" s="297"/>
    </row>
    <row r="206" spans="2:11" ht="15" customHeight="1">
      <c r="B206" s="296"/>
      <c r="C206" s="261"/>
      <c r="D206" s="261"/>
      <c r="E206" s="261"/>
      <c r="F206" s="254" t="s">
        <v>795</v>
      </c>
      <c r="G206" s="240"/>
      <c r="H206" s="344" t="s">
        <v>998</v>
      </c>
      <c r="I206" s="344"/>
      <c r="J206" s="344"/>
      <c r="K206" s="297"/>
    </row>
    <row r="207" spans="2:11" ht="15" customHeight="1">
      <c r="B207" s="296"/>
      <c r="C207" s="261"/>
      <c r="D207" s="261"/>
      <c r="E207" s="261"/>
      <c r="F207" s="298"/>
      <c r="G207" s="240"/>
      <c r="H207" s="299"/>
      <c r="I207" s="299"/>
      <c r="J207" s="299"/>
      <c r="K207" s="297"/>
    </row>
    <row r="208" spans="2:11" ht="15" customHeight="1">
      <c r="B208" s="296"/>
      <c r="C208" s="235" t="s">
        <v>967</v>
      </c>
      <c r="D208" s="261"/>
      <c r="E208" s="261"/>
      <c r="F208" s="254">
        <v>1</v>
      </c>
      <c r="G208" s="240"/>
      <c r="H208" s="344" t="s">
        <v>999</v>
      </c>
      <c r="I208" s="344"/>
      <c r="J208" s="344"/>
      <c r="K208" s="297"/>
    </row>
    <row r="209" spans="2:11" ht="15" customHeight="1">
      <c r="B209" s="296"/>
      <c r="C209" s="261"/>
      <c r="D209" s="261"/>
      <c r="E209" s="261"/>
      <c r="F209" s="254">
        <v>2</v>
      </c>
      <c r="G209" s="240"/>
      <c r="H209" s="344" t="s">
        <v>1000</v>
      </c>
      <c r="I209" s="344"/>
      <c r="J209" s="344"/>
      <c r="K209" s="297"/>
    </row>
    <row r="210" spans="2:11" ht="15" customHeight="1">
      <c r="B210" s="296"/>
      <c r="C210" s="261"/>
      <c r="D210" s="261"/>
      <c r="E210" s="261"/>
      <c r="F210" s="254">
        <v>3</v>
      </c>
      <c r="G210" s="240"/>
      <c r="H210" s="344" t="s">
        <v>1001</v>
      </c>
      <c r="I210" s="344"/>
      <c r="J210" s="344"/>
      <c r="K210" s="297"/>
    </row>
    <row r="211" spans="2:11" ht="15" customHeight="1">
      <c r="B211" s="296"/>
      <c r="C211" s="261"/>
      <c r="D211" s="261"/>
      <c r="E211" s="261"/>
      <c r="F211" s="254">
        <v>4</v>
      </c>
      <c r="G211" s="240"/>
      <c r="H211" s="344" t="s">
        <v>1002</v>
      </c>
      <c r="I211" s="344"/>
      <c r="J211" s="344"/>
      <c r="K211" s="297"/>
    </row>
    <row r="212" spans="2:11" ht="12.75" customHeight="1">
      <c r="B212" s="300"/>
      <c r="C212" s="301"/>
      <c r="D212" s="301"/>
      <c r="E212" s="301"/>
      <c r="F212" s="301"/>
      <c r="G212" s="301"/>
      <c r="H212" s="301"/>
      <c r="I212" s="301"/>
      <c r="J212" s="301"/>
      <c r="K212" s="302"/>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5:J205"/>
    <mergeCell ref="C163:J163"/>
    <mergeCell ref="C193:J193"/>
    <mergeCell ref="H194:J194"/>
    <mergeCell ref="H196:J196"/>
    <mergeCell ref="H197:J197"/>
    <mergeCell ref="H198:J198"/>
    <mergeCell ref="H206:J206"/>
    <mergeCell ref="H208:J208"/>
    <mergeCell ref="H209:J209"/>
    <mergeCell ref="H210:J210"/>
    <mergeCell ref="H211:J211"/>
    <mergeCell ref="H199:J199"/>
    <mergeCell ref="H200:J200"/>
    <mergeCell ref="H202:J202"/>
    <mergeCell ref="H203:J203"/>
    <mergeCell ref="H204:J204"/>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BR102"/>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214"/>
      <c r="C1" s="214"/>
      <c r="D1" s="213" t="s">
        <v>1</v>
      </c>
      <c r="E1" s="214"/>
      <c r="F1" s="215" t="s">
        <v>825</v>
      </c>
      <c r="G1" s="339" t="s">
        <v>826</v>
      </c>
      <c r="H1" s="339"/>
      <c r="I1" s="220"/>
      <c r="J1" s="215" t="s">
        <v>827</v>
      </c>
      <c r="K1" s="213" t="s">
        <v>104</v>
      </c>
      <c r="L1" s="215" t="s">
        <v>828</v>
      </c>
      <c r="M1" s="215"/>
      <c r="N1" s="215"/>
      <c r="O1" s="215"/>
      <c r="P1" s="215"/>
      <c r="Q1" s="215"/>
      <c r="R1" s="215"/>
      <c r="S1" s="215"/>
      <c r="T1" s="215"/>
      <c r="U1" s="211"/>
      <c r="V1" s="211"/>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75" customHeight="1">
      <c r="L2" s="303"/>
      <c r="M2" s="303"/>
      <c r="N2" s="303"/>
      <c r="O2" s="303"/>
      <c r="P2" s="303"/>
      <c r="Q2" s="303"/>
      <c r="R2" s="303"/>
      <c r="S2" s="303"/>
      <c r="T2" s="303"/>
      <c r="U2" s="303"/>
      <c r="V2" s="303"/>
      <c r="AT2" s="15" t="s">
        <v>81</v>
      </c>
    </row>
    <row r="3" spans="2:46" ht="6.75" customHeight="1">
      <c r="B3" s="16"/>
      <c r="C3" s="17"/>
      <c r="D3" s="17"/>
      <c r="E3" s="17"/>
      <c r="F3" s="17"/>
      <c r="G3" s="17"/>
      <c r="H3" s="17"/>
      <c r="I3" s="91"/>
      <c r="J3" s="17"/>
      <c r="K3" s="18"/>
      <c r="AT3" s="15" t="s">
        <v>82</v>
      </c>
    </row>
    <row r="4" spans="2:46" ht="36.75" customHeight="1">
      <c r="B4" s="19"/>
      <c r="C4" s="20"/>
      <c r="D4" s="21" t="s">
        <v>105</v>
      </c>
      <c r="E4" s="20"/>
      <c r="F4" s="20"/>
      <c r="G4" s="20"/>
      <c r="H4" s="20"/>
      <c r="I4" s="92"/>
      <c r="J4" s="20"/>
      <c r="K4" s="22"/>
      <c r="M4" s="23" t="s">
        <v>10</v>
      </c>
      <c r="AT4" s="15" t="s">
        <v>4</v>
      </c>
    </row>
    <row r="5" spans="2:11" ht="6.75" customHeight="1">
      <c r="B5" s="19"/>
      <c r="C5" s="20"/>
      <c r="D5" s="20"/>
      <c r="E5" s="20"/>
      <c r="F5" s="20"/>
      <c r="G5" s="20"/>
      <c r="H5" s="20"/>
      <c r="I5" s="92"/>
      <c r="J5" s="20"/>
      <c r="K5" s="22"/>
    </row>
    <row r="6" spans="2:11" ht="15">
      <c r="B6" s="19"/>
      <c r="C6" s="20"/>
      <c r="D6" s="28" t="s">
        <v>16</v>
      </c>
      <c r="E6" s="20"/>
      <c r="F6" s="20"/>
      <c r="G6" s="20"/>
      <c r="H6" s="20"/>
      <c r="I6" s="92"/>
      <c r="J6" s="20"/>
      <c r="K6" s="22"/>
    </row>
    <row r="7" spans="2:11" ht="22.5" customHeight="1">
      <c r="B7" s="19"/>
      <c r="C7" s="20"/>
      <c r="D7" s="20"/>
      <c r="E7" s="340" t="str">
        <f>'Rekapitulace stavby'!K6</f>
        <v>Rekonstrukce stávajícího sportovního areálu</v>
      </c>
      <c r="F7" s="332"/>
      <c r="G7" s="332"/>
      <c r="H7" s="332"/>
      <c r="I7" s="92"/>
      <c r="J7" s="20"/>
      <c r="K7" s="22"/>
    </row>
    <row r="8" spans="2:11" s="1" customFormat="1" ht="15">
      <c r="B8" s="32"/>
      <c r="C8" s="33"/>
      <c r="D8" s="28" t="s">
        <v>106</v>
      </c>
      <c r="E8" s="33"/>
      <c r="F8" s="33"/>
      <c r="G8" s="33"/>
      <c r="H8" s="33"/>
      <c r="I8" s="93"/>
      <c r="J8" s="33"/>
      <c r="K8" s="36"/>
    </row>
    <row r="9" spans="2:11" s="1" customFormat="1" ht="36.75" customHeight="1">
      <c r="B9" s="32"/>
      <c r="C9" s="33"/>
      <c r="D9" s="33"/>
      <c r="E9" s="341" t="s">
        <v>107</v>
      </c>
      <c r="F9" s="325"/>
      <c r="G9" s="325"/>
      <c r="H9" s="325"/>
      <c r="I9" s="93"/>
      <c r="J9" s="33"/>
      <c r="K9" s="36"/>
    </row>
    <row r="10" spans="2:11" s="1" customFormat="1" ht="13.5">
      <c r="B10" s="32"/>
      <c r="C10" s="33"/>
      <c r="D10" s="33"/>
      <c r="E10" s="33"/>
      <c r="F10" s="33"/>
      <c r="G10" s="33"/>
      <c r="H10" s="33"/>
      <c r="I10" s="93"/>
      <c r="J10" s="33"/>
      <c r="K10" s="36"/>
    </row>
    <row r="11" spans="2:11" s="1" customFormat="1" ht="14.25" customHeight="1">
      <c r="B11" s="32"/>
      <c r="C11" s="33"/>
      <c r="D11" s="28" t="s">
        <v>19</v>
      </c>
      <c r="E11" s="33"/>
      <c r="F11" s="26" t="s">
        <v>20</v>
      </c>
      <c r="G11" s="33"/>
      <c r="H11" s="33"/>
      <c r="I11" s="94" t="s">
        <v>21</v>
      </c>
      <c r="J11" s="26" t="s">
        <v>22</v>
      </c>
      <c r="K11" s="36"/>
    </row>
    <row r="12" spans="2:11" s="1" customFormat="1" ht="14.25" customHeight="1">
      <c r="B12" s="32"/>
      <c r="C12" s="33"/>
      <c r="D12" s="28" t="s">
        <v>24</v>
      </c>
      <c r="E12" s="33"/>
      <c r="F12" s="26" t="s">
        <v>25</v>
      </c>
      <c r="G12" s="33"/>
      <c r="H12" s="33"/>
      <c r="I12" s="94" t="s">
        <v>26</v>
      </c>
      <c r="J12" s="95" t="str">
        <f>'Rekapitulace stavby'!AN8</f>
        <v>4.10.2016</v>
      </c>
      <c r="K12" s="36"/>
    </row>
    <row r="13" spans="2:11" s="1" customFormat="1" ht="10.5" customHeight="1">
      <c r="B13" s="32"/>
      <c r="C13" s="33"/>
      <c r="D13" s="33"/>
      <c r="E13" s="33"/>
      <c r="F13" s="33"/>
      <c r="G13" s="33"/>
      <c r="H13" s="33"/>
      <c r="I13" s="93"/>
      <c r="J13" s="33"/>
      <c r="K13" s="36"/>
    </row>
    <row r="14" spans="2:11" s="1" customFormat="1" ht="14.25" customHeight="1">
      <c r="B14" s="32"/>
      <c r="C14" s="33"/>
      <c r="D14" s="28" t="s">
        <v>30</v>
      </c>
      <c r="E14" s="33"/>
      <c r="F14" s="33"/>
      <c r="G14" s="33"/>
      <c r="H14" s="33"/>
      <c r="I14" s="94" t="s">
        <v>31</v>
      </c>
      <c r="J14" s="26" t="s">
        <v>22</v>
      </c>
      <c r="K14" s="36"/>
    </row>
    <row r="15" spans="2:11" s="1" customFormat="1" ht="18" customHeight="1">
      <c r="B15" s="32"/>
      <c r="C15" s="33"/>
      <c r="D15" s="33"/>
      <c r="E15" s="26" t="s">
        <v>32</v>
      </c>
      <c r="F15" s="33"/>
      <c r="G15" s="33"/>
      <c r="H15" s="33"/>
      <c r="I15" s="94" t="s">
        <v>33</v>
      </c>
      <c r="J15" s="26" t="s">
        <v>22</v>
      </c>
      <c r="K15" s="36"/>
    </row>
    <row r="16" spans="2:11" s="1" customFormat="1" ht="6.75" customHeight="1">
      <c r="B16" s="32"/>
      <c r="C16" s="33"/>
      <c r="D16" s="33"/>
      <c r="E16" s="33"/>
      <c r="F16" s="33"/>
      <c r="G16" s="33"/>
      <c r="H16" s="33"/>
      <c r="I16" s="93"/>
      <c r="J16" s="33"/>
      <c r="K16" s="36"/>
    </row>
    <row r="17" spans="2:11" s="1" customFormat="1" ht="14.25" customHeight="1">
      <c r="B17" s="32"/>
      <c r="C17" s="33"/>
      <c r="D17" s="28" t="s">
        <v>34</v>
      </c>
      <c r="E17" s="33"/>
      <c r="F17" s="33"/>
      <c r="G17" s="33"/>
      <c r="H17" s="33"/>
      <c r="I17" s="94" t="s">
        <v>31</v>
      </c>
      <c r="J17" s="26">
        <f>IF('Rekapitulace stavby'!AN13="Vyplň údaj","",IF('Rekapitulace stavby'!AN13="","",'Rekapitulace stavby'!AN13))</f>
      </c>
      <c r="K17" s="36"/>
    </row>
    <row r="18" spans="2:11" s="1" customFormat="1" ht="18" customHeight="1">
      <c r="B18" s="32"/>
      <c r="C18" s="33"/>
      <c r="D18" s="33"/>
      <c r="E18" s="26">
        <f>IF('Rekapitulace stavby'!E14="Vyplň údaj","",IF('Rekapitulace stavby'!E14="","",'Rekapitulace stavby'!E14))</f>
      </c>
      <c r="F18" s="33"/>
      <c r="G18" s="33"/>
      <c r="H18" s="33"/>
      <c r="I18" s="94" t="s">
        <v>33</v>
      </c>
      <c r="J18" s="26">
        <f>IF('Rekapitulace stavby'!AN14="Vyplň údaj","",IF('Rekapitulace stavby'!AN14="","",'Rekapitulace stavby'!AN14))</f>
      </c>
      <c r="K18" s="36"/>
    </row>
    <row r="19" spans="2:11" s="1" customFormat="1" ht="6.75" customHeight="1">
      <c r="B19" s="32"/>
      <c r="C19" s="33"/>
      <c r="D19" s="33"/>
      <c r="E19" s="33"/>
      <c r="F19" s="33"/>
      <c r="G19" s="33"/>
      <c r="H19" s="33"/>
      <c r="I19" s="93"/>
      <c r="J19" s="33"/>
      <c r="K19" s="36"/>
    </row>
    <row r="20" spans="2:11" s="1" customFormat="1" ht="14.25" customHeight="1">
      <c r="B20" s="32"/>
      <c r="C20" s="33"/>
      <c r="D20" s="28" t="s">
        <v>36</v>
      </c>
      <c r="E20" s="33"/>
      <c r="F20" s="33"/>
      <c r="G20" s="33"/>
      <c r="H20" s="33"/>
      <c r="I20" s="94" t="s">
        <v>31</v>
      </c>
      <c r="J20" s="26" t="s">
        <v>22</v>
      </c>
      <c r="K20" s="36"/>
    </row>
    <row r="21" spans="2:11" s="1" customFormat="1" ht="18" customHeight="1">
      <c r="B21" s="32"/>
      <c r="C21" s="33"/>
      <c r="D21" s="33"/>
      <c r="E21" s="26" t="s">
        <v>37</v>
      </c>
      <c r="F21" s="33"/>
      <c r="G21" s="33"/>
      <c r="H21" s="33"/>
      <c r="I21" s="94" t="s">
        <v>33</v>
      </c>
      <c r="J21" s="26" t="s">
        <v>22</v>
      </c>
      <c r="K21" s="36"/>
    </row>
    <row r="22" spans="2:11" s="1" customFormat="1" ht="6.75" customHeight="1">
      <c r="B22" s="32"/>
      <c r="C22" s="33"/>
      <c r="D22" s="33"/>
      <c r="E22" s="33"/>
      <c r="F22" s="33"/>
      <c r="G22" s="33"/>
      <c r="H22" s="33"/>
      <c r="I22" s="93"/>
      <c r="J22" s="33"/>
      <c r="K22" s="36"/>
    </row>
    <row r="23" spans="2:11" s="1" customFormat="1" ht="14.25" customHeight="1">
      <c r="B23" s="32"/>
      <c r="C23" s="33"/>
      <c r="D23" s="28" t="s">
        <v>39</v>
      </c>
      <c r="E23" s="33"/>
      <c r="F23" s="33"/>
      <c r="G23" s="33"/>
      <c r="H23" s="33"/>
      <c r="I23" s="93"/>
      <c r="J23" s="33"/>
      <c r="K23" s="36"/>
    </row>
    <row r="24" spans="2:11" s="6" customFormat="1" ht="22.5" customHeight="1">
      <c r="B24" s="96"/>
      <c r="C24" s="97"/>
      <c r="D24" s="97"/>
      <c r="E24" s="335" t="s">
        <v>22</v>
      </c>
      <c r="F24" s="342"/>
      <c r="G24" s="342"/>
      <c r="H24" s="342"/>
      <c r="I24" s="98"/>
      <c r="J24" s="97"/>
      <c r="K24" s="99"/>
    </row>
    <row r="25" spans="2:11" s="1" customFormat="1" ht="6.75" customHeight="1">
      <c r="B25" s="32"/>
      <c r="C25" s="33"/>
      <c r="D25" s="33"/>
      <c r="E25" s="33"/>
      <c r="F25" s="33"/>
      <c r="G25" s="33"/>
      <c r="H25" s="33"/>
      <c r="I25" s="93"/>
      <c r="J25" s="33"/>
      <c r="K25" s="36"/>
    </row>
    <row r="26" spans="2:11" s="1" customFormat="1" ht="6.75" customHeight="1">
      <c r="B26" s="32"/>
      <c r="C26" s="33"/>
      <c r="D26" s="59"/>
      <c r="E26" s="59"/>
      <c r="F26" s="59"/>
      <c r="G26" s="59"/>
      <c r="H26" s="59"/>
      <c r="I26" s="100"/>
      <c r="J26" s="59"/>
      <c r="K26" s="101"/>
    </row>
    <row r="27" spans="2:11" s="1" customFormat="1" ht="24.75" customHeight="1">
      <c r="B27" s="32"/>
      <c r="C27" s="33"/>
      <c r="D27" s="102" t="s">
        <v>40</v>
      </c>
      <c r="E27" s="33"/>
      <c r="F27" s="33"/>
      <c r="G27" s="33"/>
      <c r="H27" s="33"/>
      <c r="I27" s="93"/>
      <c r="J27" s="103">
        <f>ROUND(J79,2)</f>
        <v>0</v>
      </c>
      <c r="K27" s="36"/>
    </row>
    <row r="28" spans="2:11" s="1" customFormat="1" ht="6.75" customHeight="1">
      <c r="B28" s="32"/>
      <c r="C28" s="33"/>
      <c r="D28" s="59"/>
      <c r="E28" s="59"/>
      <c r="F28" s="59"/>
      <c r="G28" s="59"/>
      <c r="H28" s="59"/>
      <c r="I28" s="100"/>
      <c r="J28" s="59"/>
      <c r="K28" s="101"/>
    </row>
    <row r="29" spans="2:11" s="1" customFormat="1" ht="14.25" customHeight="1">
      <c r="B29" s="32"/>
      <c r="C29" s="33"/>
      <c r="D29" s="33"/>
      <c r="E29" s="33"/>
      <c r="F29" s="37" t="s">
        <v>42</v>
      </c>
      <c r="G29" s="33"/>
      <c r="H29" s="33"/>
      <c r="I29" s="104" t="s">
        <v>41</v>
      </c>
      <c r="J29" s="37" t="s">
        <v>43</v>
      </c>
      <c r="K29" s="36"/>
    </row>
    <row r="30" spans="2:11" s="1" customFormat="1" ht="14.25" customHeight="1">
      <c r="B30" s="32"/>
      <c r="C30" s="33"/>
      <c r="D30" s="40" t="s">
        <v>44</v>
      </c>
      <c r="E30" s="40" t="s">
        <v>45</v>
      </c>
      <c r="F30" s="105">
        <f>ROUND(SUM(BE79:BE100),2)</f>
        <v>0</v>
      </c>
      <c r="G30" s="33"/>
      <c r="H30" s="33"/>
      <c r="I30" s="106">
        <v>0.21</v>
      </c>
      <c r="J30" s="105">
        <f>ROUND(ROUND((SUM(BE79:BE100)),2)*I30,2)</f>
        <v>0</v>
      </c>
      <c r="K30" s="36"/>
    </row>
    <row r="31" spans="2:11" s="1" customFormat="1" ht="14.25" customHeight="1">
      <c r="B31" s="32"/>
      <c r="C31" s="33"/>
      <c r="D31" s="33"/>
      <c r="E31" s="40" t="s">
        <v>46</v>
      </c>
      <c r="F31" s="105">
        <f>ROUND(SUM(BF79:BF100),2)</f>
        <v>0</v>
      </c>
      <c r="G31" s="33"/>
      <c r="H31" s="33"/>
      <c r="I31" s="106">
        <v>0.15</v>
      </c>
      <c r="J31" s="105">
        <f>ROUND(ROUND((SUM(BF79:BF100)),2)*I31,2)</f>
        <v>0</v>
      </c>
      <c r="K31" s="36"/>
    </row>
    <row r="32" spans="2:11" s="1" customFormat="1" ht="14.25" customHeight="1" hidden="1">
      <c r="B32" s="32"/>
      <c r="C32" s="33"/>
      <c r="D32" s="33"/>
      <c r="E32" s="40" t="s">
        <v>47</v>
      </c>
      <c r="F32" s="105">
        <f>ROUND(SUM(BG79:BG100),2)</f>
        <v>0</v>
      </c>
      <c r="G32" s="33"/>
      <c r="H32" s="33"/>
      <c r="I32" s="106">
        <v>0.21</v>
      </c>
      <c r="J32" s="105">
        <v>0</v>
      </c>
      <c r="K32" s="36"/>
    </row>
    <row r="33" spans="2:11" s="1" customFormat="1" ht="14.25" customHeight="1" hidden="1">
      <c r="B33" s="32"/>
      <c r="C33" s="33"/>
      <c r="D33" s="33"/>
      <c r="E33" s="40" t="s">
        <v>48</v>
      </c>
      <c r="F33" s="105">
        <f>ROUND(SUM(BH79:BH100),2)</f>
        <v>0</v>
      </c>
      <c r="G33" s="33"/>
      <c r="H33" s="33"/>
      <c r="I33" s="106">
        <v>0.15</v>
      </c>
      <c r="J33" s="105">
        <v>0</v>
      </c>
      <c r="K33" s="36"/>
    </row>
    <row r="34" spans="2:11" s="1" customFormat="1" ht="14.25" customHeight="1" hidden="1">
      <c r="B34" s="32"/>
      <c r="C34" s="33"/>
      <c r="D34" s="33"/>
      <c r="E34" s="40" t="s">
        <v>49</v>
      </c>
      <c r="F34" s="105">
        <f>ROUND(SUM(BI79:BI100),2)</f>
        <v>0</v>
      </c>
      <c r="G34" s="33"/>
      <c r="H34" s="33"/>
      <c r="I34" s="106">
        <v>0</v>
      </c>
      <c r="J34" s="105">
        <v>0</v>
      </c>
      <c r="K34" s="36"/>
    </row>
    <row r="35" spans="2:11" s="1" customFormat="1" ht="6.75" customHeight="1">
      <c r="B35" s="32"/>
      <c r="C35" s="33"/>
      <c r="D35" s="33"/>
      <c r="E35" s="33"/>
      <c r="F35" s="33"/>
      <c r="G35" s="33"/>
      <c r="H35" s="33"/>
      <c r="I35" s="93"/>
      <c r="J35" s="33"/>
      <c r="K35" s="36"/>
    </row>
    <row r="36" spans="2:11" s="1" customFormat="1" ht="24.75" customHeight="1">
      <c r="B36" s="32"/>
      <c r="C36" s="107"/>
      <c r="D36" s="108" t="s">
        <v>50</v>
      </c>
      <c r="E36" s="63"/>
      <c r="F36" s="63"/>
      <c r="G36" s="109" t="s">
        <v>51</v>
      </c>
      <c r="H36" s="110" t="s">
        <v>52</v>
      </c>
      <c r="I36" s="111"/>
      <c r="J36" s="112">
        <f>SUM(J27:J34)</f>
        <v>0</v>
      </c>
      <c r="K36" s="113"/>
    </row>
    <row r="37" spans="2:11" s="1" customFormat="1" ht="14.25" customHeight="1">
      <c r="B37" s="47"/>
      <c r="C37" s="48"/>
      <c r="D37" s="48"/>
      <c r="E37" s="48"/>
      <c r="F37" s="48"/>
      <c r="G37" s="48"/>
      <c r="H37" s="48"/>
      <c r="I37" s="114"/>
      <c r="J37" s="48"/>
      <c r="K37" s="49"/>
    </row>
    <row r="41" spans="2:11" s="1" customFormat="1" ht="6.75" customHeight="1">
      <c r="B41" s="50"/>
      <c r="C41" s="51"/>
      <c r="D41" s="51"/>
      <c r="E41" s="51"/>
      <c r="F41" s="51"/>
      <c r="G41" s="51"/>
      <c r="H41" s="51"/>
      <c r="I41" s="115"/>
      <c r="J41" s="51"/>
      <c r="K41" s="116"/>
    </row>
    <row r="42" spans="2:11" s="1" customFormat="1" ht="36.75" customHeight="1">
      <c r="B42" s="32"/>
      <c r="C42" s="21" t="s">
        <v>108</v>
      </c>
      <c r="D42" s="33"/>
      <c r="E42" s="33"/>
      <c r="F42" s="33"/>
      <c r="G42" s="33"/>
      <c r="H42" s="33"/>
      <c r="I42" s="93"/>
      <c r="J42" s="33"/>
      <c r="K42" s="36"/>
    </row>
    <row r="43" spans="2:11" s="1" customFormat="1" ht="6.75" customHeight="1">
      <c r="B43" s="32"/>
      <c r="C43" s="33"/>
      <c r="D43" s="33"/>
      <c r="E43" s="33"/>
      <c r="F43" s="33"/>
      <c r="G43" s="33"/>
      <c r="H43" s="33"/>
      <c r="I43" s="93"/>
      <c r="J43" s="33"/>
      <c r="K43" s="36"/>
    </row>
    <row r="44" spans="2:11" s="1" customFormat="1" ht="14.25" customHeight="1">
      <c r="B44" s="32"/>
      <c r="C44" s="28" t="s">
        <v>16</v>
      </c>
      <c r="D44" s="33"/>
      <c r="E44" s="33"/>
      <c r="F44" s="33"/>
      <c r="G44" s="33"/>
      <c r="H44" s="33"/>
      <c r="I44" s="93"/>
      <c r="J44" s="33"/>
      <c r="K44" s="36"/>
    </row>
    <row r="45" spans="2:11" s="1" customFormat="1" ht="22.5" customHeight="1">
      <c r="B45" s="32"/>
      <c r="C45" s="33"/>
      <c r="D45" s="33"/>
      <c r="E45" s="340" t="str">
        <f>E7</f>
        <v>Rekonstrukce stávajícího sportovního areálu</v>
      </c>
      <c r="F45" s="325"/>
      <c r="G45" s="325"/>
      <c r="H45" s="325"/>
      <c r="I45" s="93"/>
      <c r="J45" s="33"/>
      <c r="K45" s="36"/>
    </row>
    <row r="46" spans="2:11" s="1" customFormat="1" ht="14.25" customHeight="1">
      <c r="B46" s="32"/>
      <c r="C46" s="28" t="s">
        <v>106</v>
      </c>
      <c r="D46" s="33"/>
      <c r="E46" s="33"/>
      <c r="F46" s="33"/>
      <c r="G46" s="33"/>
      <c r="H46" s="33"/>
      <c r="I46" s="93"/>
      <c r="J46" s="33"/>
      <c r="K46" s="36"/>
    </row>
    <row r="47" spans="2:11" s="1" customFormat="1" ht="23.25" customHeight="1">
      <c r="B47" s="32"/>
      <c r="C47" s="33"/>
      <c r="D47" s="33"/>
      <c r="E47" s="341" t="str">
        <f>E9</f>
        <v>VRN - Vedlejší rozpočtové náklady</v>
      </c>
      <c r="F47" s="325"/>
      <c r="G47" s="325"/>
      <c r="H47" s="325"/>
      <c r="I47" s="93"/>
      <c r="J47" s="33"/>
      <c r="K47" s="36"/>
    </row>
    <row r="48" spans="2:11" s="1" customFormat="1" ht="6.75" customHeight="1">
      <c r="B48" s="32"/>
      <c r="C48" s="33"/>
      <c r="D48" s="33"/>
      <c r="E48" s="33"/>
      <c r="F48" s="33"/>
      <c r="G48" s="33"/>
      <c r="H48" s="33"/>
      <c r="I48" s="93"/>
      <c r="J48" s="33"/>
      <c r="K48" s="36"/>
    </row>
    <row r="49" spans="2:11" s="1" customFormat="1" ht="18" customHeight="1">
      <c r="B49" s="32"/>
      <c r="C49" s="28" t="s">
        <v>24</v>
      </c>
      <c r="D49" s="33"/>
      <c r="E49" s="33"/>
      <c r="F49" s="26" t="str">
        <f>F12</f>
        <v>Lidická 40, Karlovy Vary</v>
      </c>
      <c r="G49" s="33"/>
      <c r="H49" s="33"/>
      <c r="I49" s="94" t="s">
        <v>26</v>
      </c>
      <c r="J49" s="95" t="str">
        <f>IF(J12="","",J12)</f>
        <v>4.10.2016</v>
      </c>
      <c r="K49" s="36"/>
    </row>
    <row r="50" spans="2:11" s="1" customFormat="1" ht="6.75" customHeight="1">
      <c r="B50" s="32"/>
      <c r="C50" s="33"/>
      <c r="D50" s="33"/>
      <c r="E50" s="33"/>
      <c r="F50" s="33"/>
      <c r="G50" s="33"/>
      <c r="H50" s="33"/>
      <c r="I50" s="93"/>
      <c r="J50" s="33"/>
      <c r="K50" s="36"/>
    </row>
    <row r="51" spans="2:11" s="1" customFormat="1" ht="15">
      <c r="B51" s="32"/>
      <c r="C51" s="28" t="s">
        <v>30</v>
      </c>
      <c r="D51" s="33"/>
      <c r="E51" s="33"/>
      <c r="F51" s="26" t="str">
        <f>E15</f>
        <v>SPŠ, gymnázium a VOŠ Karlovy Vary, p. o</v>
      </c>
      <c r="G51" s="33"/>
      <c r="H51" s="33"/>
      <c r="I51" s="94" t="s">
        <v>36</v>
      </c>
      <c r="J51" s="26" t="str">
        <f>E21</f>
        <v>Sportprojekta Praha s.r.o.</v>
      </c>
      <c r="K51" s="36"/>
    </row>
    <row r="52" spans="2:11" s="1" customFormat="1" ht="14.25" customHeight="1">
      <c r="B52" s="32"/>
      <c r="C52" s="28" t="s">
        <v>34</v>
      </c>
      <c r="D52" s="33"/>
      <c r="E52" s="33"/>
      <c r="F52" s="26">
        <f>IF(E18="","",E18)</f>
      </c>
      <c r="G52" s="33"/>
      <c r="H52" s="33"/>
      <c r="I52" s="93"/>
      <c r="J52" s="33"/>
      <c r="K52" s="36"/>
    </row>
    <row r="53" spans="2:11" s="1" customFormat="1" ht="9.75" customHeight="1">
      <c r="B53" s="32"/>
      <c r="C53" s="33"/>
      <c r="D53" s="33"/>
      <c r="E53" s="33"/>
      <c r="F53" s="33"/>
      <c r="G53" s="33"/>
      <c r="H53" s="33"/>
      <c r="I53" s="93"/>
      <c r="J53" s="33"/>
      <c r="K53" s="36"/>
    </row>
    <row r="54" spans="2:11" s="1" customFormat="1" ht="29.25" customHeight="1">
      <c r="B54" s="32"/>
      <c r="C54" s="117" t="s">
        <v>109</v>
      </c>
      <c r="D54" s="107"/>
      <c r="E54" s="107"/>
      <c r="F54" s="107"/>
      <c r="G54" s="107"/>
      <c r="H54" s="107"/>
      <c r="I54" s="118"/>
      <c r="J54" s="119" t="s">
        <v>110</v>
      </c>
      <c r="K54" s="120"/>
    </row>
    <row r="55" spans="2:11" s="1" customFormat="1" ht="9.75" customHeight="1">
      <c r="B55" s="32"/>
      <c r="C55" s="33"/>
      <c r="D55" s="33"/>
      <c r="E55" s="33"/>
      <c r="F55" s="33"/>
      <c r="G55" s="33"/>
      <c r="H55" s="33"/>
      <c r="I55" s="93"/>
      <c r="J55" s="33"/>
      <c r="K55" s="36"/>
    </row>
    <row r="56" spans="2:47" s="1" customFormat="1" ht="29.25" customHeight="1">
      <c r="B56" s="32"/>
      <c r="C56" s="121" t="s">
        <v>111</v>
      </c>
      <c r="D56" s="33"/>
      <c r="E56" s="33"/>
      <c r="F56" s="33"/>
      <c r="G56" s="33"/>
      <c r="H56" s="33"/>
      <c r="I56" s="93"/>
      <c r="J56" s="103">
        <f>J79</f>
        <v>0</v>
      </c>
      <c r="K56" s="36"/>
      <c r="AU56" s="15" t="s">
        <v>112</v>
      </c>
    </row>
    <row r="57" spans="2:11" s="7" customFormat="1" ht="24.75" customHeight="1">
      <c r="B57" s="122"/>
      <c r="C57" s="123"/>
      <c r="D57" s="124" t="s">
        <v>113</v>
      </c>
      <c r="E57" s="125"/>
      <c r="F57" s="125"/>
      <c r="G57" s="125"/>
      <c r="H57" s="125"/>
      <c r="I57" s="126"/>
      <c r="J57" s="127">
        <f>J80</f>
        <v>0</v>
      </c>
      <c r="K57" s="128"/>
    </row>
    <row r="58" spans="2:11" s="8" customFormat="1" ht="19.5" customHeight="1">
      <c r="B58" s="129"/>
      <c r="C58" s="130"/>
      <c r="D58" s="131" t="s">
        <v>114</v>
      </c>
      <c r="E58" s="132"/>
      <c r="F58" s="132"/>
      <c r="G58" s="132"/>
      <c r="H58" s="132"/>
      <c r="I58" s="133"/>
      <c r="J58" s="134">
        <f>J81</f>
        <v>0</v>
      </c>
      <c r="K58" s="135"/>
    </row>
    <row r="59" spans="2:11" s="8" customFormat="1" ht="19.5" customHeight="1">
      <c r="B59" s="129"/>
      <c r="C59" s="130"/>
      <c r="D59" s="131" t="s">
        <v>115</v>
      </c>
      <c r="E59" s="132"/>
      <c r="F59" s="132"/>
      <c r="G59" s="132"/>
      <c r="H59" s="132"/>
      <c r="I59" s="133"/>
      <c r="J59" s="134">
        <f>J88</f>
        <v>0</v>
      </c>
      <c r="K59" s="135"/>
    </row>
    <row r="60" spans="2:11" s="1" customFormat="1" ht="21.75" customHeight="1">
      <c r="B60" s="32"/>
      <c r="C60" s="33"/>
      <c r="D60" s="33"/>
      <c r="E60" s="33"/>
      <c r="F60" s="33"/>
      <c r="G60" s="33"/>
      <c r="H60" s="33"/>
      <c r="I60" s="93"/>
      <c r="J60" s="33"/>
      <c r="K60" s="36"/>
    </row>
    <row r="61" spans="2:11" s="1" customFormat="1" ht="6.75" customHeight="1">
      <c r="B61" s="47"/>
      <c r="C61" s="48"/>
      <c r="D61" s="48"/>
      <c r="E61" s="48"/>
      <c r="F61" s="48"/>
      <c r="G61" s="48"/>
      <c r="H61" s="48"/>
      <c r="I61" s="114"/>
      <c r="J61" s="48"/>
      <c r="K61" s="49"/>
    </row>
    <row r="65" spans="2:12" s="1" customFormat="1" ht="6.75" customHeight="1">
      <c r="B65" s="50"/>
      <c r="C65" s="51"/>
      <c r="D65" s="51"/>
      <c r="E65" s="51"/>
      <c r="F65" s="51"/>
      <c r="G65" s="51"/>
      <c r="H65" s="51"/>
      <c r="I65" s="115"/>
      <c r="J65" s="51"/>
      <c r="K65" s="51"/>
      <c r="L65" s="32"/>
    </row>
    <row r="66" spans="2:12" s="1" customFormat="1" ht="36.75" customHeight="1">
      <c r="B66" s="32"/>
      <c r="C66" s="52" t="s">
        <v>116</v>
      </c>
      <c r="I66" s="136"/>
      <c r="L66" s="32"/>
    </row>
    <row r="67" spans="2:12" s="1" customFormat="1" ht="6.75" customHeight="1">
      <c r="B67" s="32"/>
      <c r="I67" s="136"/>
      <c r="L67" s="32"/>
    </row>
    <row r="68" spans="2:12" s="1" customFormat="1" ht="14.25" customHeight="1">
      <c r="B68" s="32"/>
      <c r="C68" s="54" t="s">
        <v>16</v>
      </c>
      <c r="I68" s="136"/>
      <c r="L68" s="32"/>
    </row>
    <row r="69" spans="2:12" s="1" customFormat="1" ht="22.5" customHeight="1">
      <c r="B69" s="32"/>
      <c r="E69" s="343" t="str">
        <f>E7</f>
        <v>Rekonstrukce stávajícího sportovního areálu</v>
      </c>
      <c r="F69" s="320"/>
      <c r="G69" s="320"/>
      <c r="H69" s="320"/>
      <c r="I69" s="136"/>
      <c r="L69" s="32"/>
    </row>
    <row r="70" spans="2:12" s="1" customFormat="1" ht="14.25" customHeight="1">
      <c r="B70" s="32"/>
      <c r="C70" s="54" t="s">
        <v>106</v>
      </c>
      <c r="I70" s="136"/>
      <c r="L70" s="32"/>
    </row>
    <row r="71" spans="2:12" s="1" customFormat="1" ht="23.25" customHeight="1">
      <c r="B71" s="32"/>
      <c r="E71" s="317" t="str">
        <f>E9</f>
        <v>VRN - Vedlejší rozpočtové náklady</v>
      </c>
      <c r="F71" s="320"/>
      <c r="G71" s="320"/>
      <c r="H71" s="320"/>
      <c r="I71" s="136"/>
      <c r="L71" s="32"/>
    </row>
    <row r="72" spans="2:12" s="1" customFormat="1" ht="6.75" customHeight="1">
      <c r="B72" s="32"/>
      <c r="I72" s="136"/>
      <c r="L72" s="32"/>
    </row>
    <row r="73" spans="2:12" s="1" customFormat="1" ht="18" customHeight="1">
      <c r="B73" s="32"/>
      <c r="C73" s="54" t="s">
        <v>24</v>
      </c>
      <c r="F73" s="137" t="str">
        <f>F12</f>
        <v>Lidická 40, Karlovy Vary</v>
      </c>
      <c r="I73" s="138" t="s">
        <v>26</v>
      </c>
      <c r="J73" s="58" t="str">
        <f>IF(J12="","",J12)</f>
        <v>4.10.2016</v>
      </c>
      <c r="L73" s="32"/>
    </row>
    <row r="74" spans="2:12" s="1" customFormat="1" ht="6.75" customHeight="1">
      <c r="B74" s="32"/>
      <c r="I74" s="136"/>
      <c r="L74" s="32"/>
    </row>
    <row r="75" spans="2:12" s="1" customFormat="1" ht="15">
      <c r="B75" s="32"/>
      <c r="C75" s="54" t="s">
        <v>30</v>
      </c>
      <c r="F75" s="137" t="str">
        <f>E15</f>
        <v>SPŠ, gymnázium a VOŠ Karlovy Vary, p. o</v>
      </c>
      <c r="I75" s="138" t="s">
        <v>36</v>
      </c>
      <c r="J75" s="137" t="str">
        <f>E21</f>
        <v>Sportprojekta Praha s.r.o.</v>
      </c>
      <c r="L75" s="32"/>
    </row>
    <row r="76" spans="2:12" s="1" customFormat="1" ht="14.25" customHeight="1">
      <c r="B76" s="32"/>
      <c r="C76" s="54" t="s">
        <v>34</v>
      </c>
      <c r="F76" s="137">
        <f>IF(E18="","",E18)</f>
      </c>
      <c r="I76" s="136"/>
      <c r="L76" s="32"/>
    </row>
    <row r="77" spans="2:12" s="1" customFormat="1" ht="9.75" customHeight="1">
      <c r="B77" s="32"/>
      <c r="I77" s="136"/>
      <c r="L77" s="32"/>
    </row>
    <row r="78" spans="2:20" s="9" customFormat="1" ht="29.25" customHeight="1">
      <c r="B78" s="139"/>
      <c r="C78" s="140" t="s">
        <v>117</v>
      </c>
      <c r="D78" s="141" t="s">
        <v>59</v>
      </c>
      <c r="E78" s="141" t="s">
        <v>55</v>
      </c>
      <c r="F78" s="141" t="s">
        <v>118</v>
      </c>
      <c r="G78" s="141" t="s">
        <v>119</v>
      </c>
      <c r="H78" s="141" t="s">
        <v>120</v>
      </c>
      <c r="I78" s="142" t="s">
        <v>121</v>
      </c>
      <c r="J78" s="141" t="s">
        <v>110</v>
      </c>
      <c r="K78" s="143" t="s">
        <v>122</v>
      </c>
      <c r="L78" s="139"/>
      <c r="M78" s="65" t="s">
        <v>123</v>
      </c>
      <c r="N78" s="66" t="s">
        <v>44</v>
      </c>
      <c r="O78" s="66" t="s">
        <v>124</v>
      </c>
      <c r="P78" s="66" t="s">
        <v>125</v>
      </c>
      <c r="Q78" s="66" t="s">
        <v>126</v>
      </c>
      <c r="R78" s="66" t="s">
        <v>127</v>
      </c>
      <c r="S78" s="66" t="s">
        <v>128</v>
      </c>
      <c r="T78" s="67" t="s">
        <v>129</v>
      </c>
    </row>
    <row r="79" spans="2:63" s="1" customFormat="1" ht="29.25" customHeight="1">
      <c r="B79" s="32"/>
      <c r="C79" s="69" t="s">
        <v>111</v>
      </c>
      <c r="I79" s="136"/>
      <c r="J79" s="144">
        <f>BK79</f>
        <v>0</v>
      </c>
      <c r="L79" s="32"/>
      <c r="M79" s="68"/>
      <c r="N79" s="59"/>
      <c r="O79" s="59"/>
      <c r="P79" s="145">
        <f>P80</f>
        <v>0</v>
      </c>
      <c r="Q79" s="59"/>
      <c r="R79" s="145">
        <f>R80</f>
        <v>0</v>
      </c>
      <c r="S79" s="59"/>
      <c r="T79" s="146">
        <f>T80</f>
        <v>0</v>
      </c>
      <c r="AT79" s="15" t="s">
        <v>73</v>
      </c>
      <c r="AU79" s="15" t="s">
        <v>112</v>
      </c>
      <c r="BK79" s="147">
        <f>BK80</f>
        <v>0</v>
      </c>
    </row>
    <row r="80" spans="2:63" s="10" customFormat="1" ht="36.75" customHeight="1">
      <c r="B80" s="148"/>
      <c r="D80" s="149" t="s">
        <v>73</v>
      </c>
      <c r="E80" s="150" t="s">
        <v>78</v>
      </c>
      <c r="F80" s="150" t="s">
        <v>130</v>
      </c>
      <c r="I80" s="151"/>
      <c r="J80" s="152">
        <f>BK80</f>
        <v>0</v>
      </c>
      <c r="L80" s="148"/>
      <c r="M80" s="153"/>
      <c r="N80" s="154"/>
      <c r="O80" s="154"/>
      <c r="P80" s="155">
        <f>P81+P88</f>
        <v>0</v>
      </c>
      <c r="Q80" s="154"/>
      <c r="R80" s="155">
        <f>R81+R88</f>
        <v>0</v>
      </c>
      <c r="S80" s="154"/>
      <c r="T80" s="156">
        <f>T81+T88</f>
        <v>0</v>
      </c>
      <c r="AR80" s="149" t="s">
        <v>131</v>
      </c>
      <c r="AT80" s="157" t="s">
        <v>73</v>
      </c>
      <c r="AU80" s="157" t="s">
        <v>74</v>
      </c>
      <c r="AY80" s="149" t="s">
        <v>132</v>
      </c>
      <c r="BK80" s="158">
        <f>BK81+BK88</f>
        <v>0</v>
      </c>
    </row>
    <row r="81" spans="2:63" s="10" customFormat="1" ht="19.5" customHeight="1">
      <c r="B81" s="148"/>
      <c r="D81" s="159" t="s">
        <v>73</v>
      </c>
      <c r="E81" s="160" t="s">
        <v>133</v>
      </c>
      <c r="F81" s="160" t="s">
        <v>134</v>
      </c>
      <c r="I81" s="151"/>
      <c r="J81" s="161">
        <f>BK81</f>
        <v>0</v>
      </c>
      <c r="L81" s="148"/>
      <c r="M81" s="153"/>
      <c r="N81" s="154"/>
      <c r="O81" s="154"/>
      <c r="P81" s="155">
        <f>SUM(P82:P87)</f>
        <v>0</v>
      </c>
      <c r="Q81" s="154"/>
      <c r="R81" s="155">
        <f>SUM(R82:R87)</f>
        <v>0</v>
      </c>
      <c r="S81" s="154"/>
      <c r="T81" s="156">
        <f>SUM(T82:T87)</f>
        <v>0</v>
      </c>
      <c r="AR81" s="149" t="s">
        <v>131</v>
      </c>
      <c r="AT81" s="157" t="s">
        <v>73</v>
      </c>
      <c r="AU81" s="157" t="s">
        <v>23</v>
      </c>
      <c r="AY81" s="149" t="s">
        <v>132</v>
      </c>
      <c r="BK81" s="158">
        <f>SUM(BK82:BK87)</f>
        <v>0</v>
      </c>
    </row>
    <row r="82" spans="2:65" s="1" customFormat="1" ht="22.5" customHeight="1">
      <c r="B82" s="162"/>
      <c r="C82" s="163" t="s">
        <v>23</v>
      </c>
      <c r="D82" s="163" t="s">
        <v>135</v>
      </c>
      <c r="E82" s="164" t="s">
        <v>136</v>
      </c>
      <c r="F82" s="165" t="s">
        <v>137</v>
      </c>
      <c r="G82" s="166" t="s">
        <v>138</v>
      </c>
      <c r="H82" s="167">
        <v>1</v>
      </c>
      <c r="I82" s="168"/>
      <c r="J82" s="169">
        <f>ROUND(I82*H82,2)</f>
        <v>0</v>
      </c>
      <c r="K82" s="165" t="s">
        <v>22</v>
      </c>
      <c r="L82" s="32"/>
      <c r="M82" s="170" t="s">
        <v>22</v>
      </c>
      <c r="N82" s="171" t="s">
        <v>45</v>
      </c>
      <c r="O82" s="33"/>
      <c r="P82" s="172">
        <f>O82*H82</f>
        <v>0</v>
      </c>
      <c r="Q82" s="172">
        <v>0</v>
      </c>
      <c r="R82" s="172">
        <f>Q82*H82</f>
        <v>0</v>
      </c>
      <c r="S82" s="172">
        <v>0</v>
      </c>
      <c r="T82" s="173">
        <f>S82*H82</f>
        <v>0</v>
      </c>
      <c r="AR82" s="15" t="s">
        <v>139</v>
      </c>
      <c r="AT82" s="15" t="s">
        <v>135</v>
      </c>
      <c r="AU82" s="15" t="s">
        <v>82</v>
      </c>
      <c r="AY82" s="15" t="s">
        <v>132</v>
      </c>
      <c r="BE82" s="174">
        <f>IF(N82="základní",J82,0)</f>
        <v>0</v>
      </c>
      <c r="BF82" s="174">
        <f>IF(N82="snížená",J82,0)</f>
        <v>0</v>
      </c>
      <c r="BG82" s="174">
        <f>IF(N82="zákl. přenesená",J82,0)</f>
        <v>0</v>
      </c>
      <c r="BH82" s="174">
        <f>IF(N82="sníž. přenesená",J82,0)</f>
        <v>0</v>
      </c>
      <c r="BI82" s="174">
        <f>IF(N82="nulová",J82,0)</f>
        <v>0</v>
      </c>
      <c r="BJ82" s="15" t="s">
        <v>23</v>
      </c>
      <c r="BK82" s="174">
        <f>ROUND(I82*H82,2)</f>
        <v>0</v>
      </c>
      <c r="BL82" s="15" t="s">
        <v>139</v>
      </c>
      <c r="BM82" s="15" t="s">
        <v>140</v>
      </c>
    </row>
    <row r="83" spans="2:47" s="1" customFormat="1" ht="13.5">
      <c r="B83" s="32"/>
      <c r="D83" s="175" t="s">
        <v>141</v>
      </c>
      <c r="F83" s="176" t="s">
        <v>142</v>
      </c>
      <c r="I83" s="136"/>
      <c r="L83" s="32"/>
      <c r="M83" s="61"/>
      <c r="N83" s="33"/>
      <c r="O83" s="33"/>
      <c r="P83" s="33"/>
      <c r="Q83" s="33"/>
      <c r="R83" s="33"/>
      <c r="S83" s="33"/>
      <c r="T83" s="62"/>
      <c r="AT83" s="15" t="s">
        <v>141</v>
      </c>
      <c r="AU83" s="15" t="s">
        <v>82</v>
      </c>
    </row>
    <row r="84" spans="2:65" s="1" customFormat="1" ht="22.5" customHeight="1">
      <c r="B84" s="162"/>
      <c r="C84" s="163" t="s">
        <v>82</v>
      </c>
      <c r="D84" s="163" t="s">
        <v>135</v>
      </c>
      <c r="E84" s="164" t="s">
        <v>143</v>
      </c>
      <c r="F84" s="165" t="s">
        <v>144</v>
      </c>
      <c r="G84" s="166" t="s">
        <v>138</v>
      </c>
      <c r="H84" s="167">
        <v>1</v>
      </c>
      <c r="I84" s="168"/>
      <c r="J84" s="169">
        <f>ROUND(I84*H84,2)</f>
        <v>0</v>
      </c>
      <c r="K84" s="165" t="s">
        <v>22</v>
      </c>
      <c r="L84" s="32"/>
      <c r="M84" s="170" t="s">
        <v>22</v>
      </c>
      <c r="N84" s="171" t="s">
        <v>45</v>
      </c>
      <c r="O84" s="33"/>
      <c r="P84" s="172">
        <f>O84*H84</f>
        <v>0</v>
      </c>
      <c r="Q84" s="172">
        <v>0</v>
      </c>
      <c r="R84" s="172">
        <f>Q84*H84</f>
        <v>0</v>
      </c>
      <c r="S84" s="172">
        <v>0</v>
      </c>
      <c r="T84" s="173">
        <f>S84*H84</f>
        <v>0</v>
      </c>
      <c r="AR84" s="15" t="s">
        <v>139</v>
      </c>
      <c r="AT84" s="15" t="s">
        <v>135</v>
      </c>
      <c r="AU84" s="15" t="s">
        <v>82</v>
      </c>
      <c r="AY84" s="15" t="s">
        <v>132</v>
      </c>
      <c r="BE84" s="174">
        <f>IF(N84="základní",J84,0)</f>
        <v>0</v>
      </c>
      <c r="BF84" s="174">
        <f>IF(N84="snížená",J84,0)</f>
        <v>0</v>
      </c>
      <c r="BG84" s="174">
        <f>IF(N84="zákl. přenesená",J84,0)</f>
        <v>0</v>
      </c>
      <c r="BH84" s="174">
        <f>IF(N84="sníž. přenesená",J84,0)</f>
        <v>0</v>
      </c>
      <c r="BI84" s="174">
        <f>IF(N84="nulová",J84,0)</f>
        <v>0</v>
      </c>
      <c r="BJ84" s="15" t="s">
        <v>23</v>
      </c>
      <c r="BK84" s="174">
        <f>ROUND(I84*H84,2)</f>
        <v>0</v>
      </c>
      <c r="BL84" s="15" t="s">
        <v>139</v>
      </c>
      <c r="BM84" s="15" t="s">
        <v>145</v>
      </c>
    </row>
    <row r="85" spans="2:47" s="1" customFormat="1" ht="13.5">
      <c r="B85" s="32"/>
      <c r="D85" s="175" t="s">
        <v>141</v>
      </c>
      <c r="F85" s="176" t="s">
        <v>146</v>
      </c>
      <c r="I85" s="136"/>
      <c r="L85" s="32"/>
      <c r="M85" s="61"/>
      <c r="N85" s="33"/>
      <c r="O85" s="33"/>
      <c r="P85" s="33"/>
      <c r="Q85" s="33"/>
      <c r="R85" s="33"/>
      <c r="S85" s="33"/>
      <c r="T85" s="62"/>
      <c r="AT85" s="15" t="s">
        <v>141</v>
      </c>
      <c r="AU85" s="15" t="s">
        <v>82</v>
      </c>
    </row>
    <row r="86" spans="2:65" s="1" customFormat="1" ht="22.5" customHeight="1">
      <c r="B86" s="162"/>
      <c r="C86" s="163" t="s">
        <v>147</v>
      </c>
      <c r="D86" s="163" t="s">
        <v>135</v>
      </c>
      <c r="E86" s="164" t="s">
        <v>148</v>
      </c>
      <c r="F86" s="165" t="s">
        <v>149</v>
      </c>
      <c r="G86" s="166" t="s">
        <v>138</v>
      </c>
      <c r="H86" s="167">
        <v>1</v>
      </c>
      <c r="I86" s="168"/>
      <c r="J86" s="169">
        <f>ROUND(I86*H86,2)</f>
        <v>0</v>
      </c>
      <c r="K86" s="165" t="s">
        <v>22</v>
      </c>
      <c r="L86" s="32"/>
      <c r="M86" s="170" t="s">
        <v>22</v>
      </c>
      <c r="N86" s="171" t="s">
        <v>45</v>
      </c>
      <c r="O86" s="33"/>
      <c r="P86" s="172">
        <f>O86*H86</f>
        <v>0</v>
      </c>
      <c r="Q86" s="172">
        <v>0</v>
      </c>
      <c r="R86" s="172">
        <f>Q86*H86</f>
        <v>0</v>
      </c>
      <c r="S86" s="172">
        <v>0</v>
      </c>
      <c r="T86" s="173">
        <f>S86*H86</f>
        <v>0</v>
      </c>
      <c r="AR86" s="15" t="s">
        <v>139</v>
      </c>
      <c r="AT86" s="15" t="s">
        <v>135</v>
      </c>
      <c r="AU86" s="15" t="s">
        <v>82</v>
      </c>
      <c r="AY86" s="15" t="s">
        <v>132</v>
      </c>
      <c r="BE86" s="174">
        <f>IF(N86="základní",J86,0)</f>
        <v>0</v>
      </c>
      <c r="BF86" s="174">
        <f>IF(N86="snížená",J86,0)</f>
        <v>0</v>
      </c>
      <c r="BG86" s="174">
        <f>IF(N86="zákl. přenesená",J86,0)</f>
        <v>0</v>
      </c>
      <c r="BH86" s="174">
        <f>IF(N86="sníž. přenesená",J86,0)</f>
        <v>0</v>
      </c>
      <c r="BI86" s="174">
        <f>IF(N86="nulová",J86,0)</f>
        <v>0</v>
      </c>
      <c r="BJ86" s="15" t="s">
        <v>23</v>
      </c>
      <c r="BK86" s="174">
        <f>ROUND(I86*H86,2)</f>
        <v>0</v>
      </c>
      <c r="BL86" s="15" t="s">
        <v>139</v>
      </c>
      <c r="BM86" s="15" t="s">
        <v>150</v>
      </c>
    </row>
    <row r="87" spans="2:47" s="1" customFormat="1" ht="13.5">
      <c r="B87" s="32"/>
      <c r="D87" s="177" t="s">
        <v>141</v>
      </c>
      <c r="F87" s="178" t="s">
        <v>151</v>
      </c>
      <c r="I87" s="136"/>
      <c r="L87" s="32"/>
      <c r="M87" s="61"/>
      <c r="N87" s="33"/>
      <c r="O87" s="33"/>
      <c r="P87" s="33"/>
      <c r="Q87" s="33"/>
      <c r="R87" s="33"/>
      <c r="S87" s="33"/>
      <c r="T87" s="62"/>
      <c r="AT87" s="15" t="s">
        <v>141</v>
      </c>
      <c r="AU87" s="15" t="s">
        <v>82</v>
      </c>
    </row>
    <row r="88" spans="2:63" s="10" customFormat="1" ht="29.25" customHeight="1">
      <c r="B88" s="148"/>
      <c r="D88" s="159" t="s">
        <v>73</v>
      </c>
      <c r="E88" s="160" t="s">
        <v>152</v>
      </c>
      <c r="F88" s="160" t="s">
        <v>153</v>
      </c>
      <c r="I88" s="151"/>
      <c r="J88" s="161">
        <f>BK88</f>
        <v>0</v>
      </c>
      <c r="L88" s="148"/>
      <c r="M88" s="153"/>
      <c r="N88" s="154"/>
      <c r="O88" s="154"/>
      <c r="P88" s="155">
        <f>SUM(P89:P100)</f>
        <v>0</v>
      </c>
      <c r="Q88" s="154"/>
      <c r="R88" s="155">
        <f>SUM(R89:R100)</f>
        <v>0</v>
      </c>
      <c r="S88" s="154"/>
      <c r="T88" s="156">
        <f>SUM(T89:T100)</f>
        <v>0</v>
      </c>
      <c r="AR88" s="149" t="s">
        <v>131</v>
      </c>
      <c r="AT88" s="157" t="s">
        <v>73</v>
      </c>
      <c r="AU88" s="157" t="s">
        <v>23</v>
      </c>
      <c r="AY88" s="149" t="s">
        <v>132</v>
      </c>
      <c r="BK88" s="158">
        <f>SUM(BK89:BK100)</f>
        <v>0</v>
      </c>
    </row>
    <row r="89" spans="2:65" s="1" customFormat="1" ht="22.5" customHeight="1">
      <c r="B89" s="162"/>
      <c r="C89" s="163" t="s">
        <v>139</v>
      </c>
      <c r="D89" s="163" t="s">
        <v>135</v>
      </c>
      <c r="E89" s="164" t="s">
        <v>154</v>
      </c>
      <c r="F89" s="165" t="s">
        <v>155</v>
      </c>
      <c r="G89" s="166" t="s">
        <v>138</v>
      </c>
      <c r="H89" s="167">
        <v>1</v>
      </c>
      <c r="I89" s="168"/>
      <c r="J89" s="169">
        <f>ROUND(I89*H89,2)</f>
        <v>0</v>
      </c>
      <c r="K89" s="165" t="s">
        <v>22</v>
      </c>
      <c r="L89" s="32"/>
      <c r="M89" s="170" t="s">
        <v>22</v>
      </c>
      <c r="N89" s="171" t="s">
        <v>45</v>
      </c>
      <c r="O89" s="33"/>
      <c r="P89" s="172">
        <f>O89*H89</f>
        <v>0</v>
      </c>
      <c r="Q89" s="172">
        <v>0</v>
      </c>
      <c r="R89" s="172">
        <f>Q89*H89</f>
        <v>0</v>
      </c>
      <c r="S89" s="172">
        <v>0</v>
      </c>
      <c r="T89" s="173">
        <f>S89*H89</f>
        <v>0</v>
      </c>
      <c r="AR89" s="15" t="s">
        <v>139</v>
      </c>
      <c r="AT89" s="15" t="s">
        <v>135</v>
      </c>
      <c r="AU89" s="15" t="s">
        <v>82</v>
      </c>
      <c r="AY89" s="15" t="s">
        <v>132</v>
      </c>
      <c r="BE89" s="174">
        <f>IF(N89="základní",J89,0)</f>
        <v>0</v>
      </c>
      <c r="BF89" s="174">
        <f>IF(N89="snížená",J89,0)</f>
        <v>0</v>
      </c>
      <c r="BG89" s="174">
        <f>IF(N89="zákl. přenesená",J89,0)</f>
        <v>0</v>
      </c>
      <c r="BH89" s="174">
        <f>IF(N89="sníž. přenesená",J89,0)</f>
        <v>0</v>
      </c>
      <c r="BI89" s="174">
        <f>IF(N89="nulová",J89,0)</f>
        <v>0</v>
      </c>
      <c r="BJ89" s="15" t="s">
        <v>23</v>
      </c>
      <c r="BK89" s="174">
        <f>ROUND(I89*H89,2)</f>
        <v>0</v>
      </c>
      <c r="BL89" s="15" t="s">
        <v>139</v>
      </c>
      <c r="BM89" s="15" t="s">
        <v>156</v>
      </c>
    </row>
    <row r="90" spans="2:47" s="1" customFormat="1" ht="27">
      <c r="B90" s="32"/>
      <c r="D90" s="175" t="s">
        <v>141</v>
      </c>
      <c r="F90" s="176" t="s">
        <v>157</v>
      </c>
      <c r="I90" s="136"/>
      <c r="L90" s="32"/>
      <c r="M90" s="61"/>
      <c r="N90" s="33"/>
      <c r="O90" s="33"/>
      <c r="P90" s="33"/>
      <c r="Q90" s="33"/>
      <c r="R90" s="33"/>
      <c r="S90" s="33"/>
      <c r="T90" s="62"/>
      <c r="AT90" s="15" t="s">
        <v>141</v>
      </c>
      <c r="AU90" s="15" t="s">
        <v>82</v>
      </c>
    </row>
    <row r="91" spans="2:65" s="1" customFormat="1" ht="22.5" customHeight="1">
      <c r="B91" s="162"/>
      <c r="C91" s="163" t="s">
        <v>131</v>
      </c>
      <c r="D91" s="163" t="s">
        <v>135</v>
      </c>
      <c r="E91" s="164" t="s">
        <v>158</v>
      </c>
      <c r="F91" s="165" t="s">
        <v>159</v>
      </c>
      <c r="G91" s="166" t="s">
        <v>138</v>
      </c>
      <c r="H91" s="167">
        <v>1</v>
      </c>
      <c r="I91" s="168"/>
      <c r="J91" s="169">
        <f>ROUND(I91*H91,2)</f>
        <v>0</v>
      </c>
      <c r="K91" s="165" t="s">
        <v>22</v>
      </c>
      <c r="L91" s="32"/>
      <c r="M91" s="170" t="s">
        <v>22</v>
      </c>
      <c r="N91" s="171" t="s">
        <v>45</v>
      </c>
      <c r="O91" s="33"/>
      <c r="P91" s="172">
        <f>O91*H91</f>
        <v>0</v>
      </c>
      <c r="Q91" s="172">
        <v>0</v>
      </c>
      <c r="R91" s="172">
        <f>Q91*H91</f>
        <v>0</v>
      </c>
      <c r="S91" s="172">
        <v>0</v>
      </c>
      <c r="T91" s="173">
        <f>S91*H91</f>
        <v>0</v>
      </c>
      <c r="AR91" s="15" t="s">
        <v>139</v>
      </c>
      <c r="AT91" s="15" t="s">
        <v>135</v>
      </c>
      <c r="AU91" s="15" t="s">
        <v>82</v>
      </c>
      <c r="AY91" s="15" t="s">
        <v>132</v>
      </c>
      <c r="BE91" s="174">
        <f>IF(N91="základní",J91,0)</f>
        <v>0</v>
      </c>
      <c r="BF91" s="174">
        <f>IF(N91="snížená",J91,0)</f>
        <v>0</v>
      </c>
      <c r="BG91" s="174">
        <f>IF(N91="zákl. přenesená",J91,0)</f>
        <v>0</v>
      </c>
      <c r="BH91" s="174">
        <f>IF(N91="sníž. přenesená",J91,0)</f>
        <v>0</v>
      </c>
      <c r="BI91" s="174">
        <f>IF(N91="nulová",J91,0)</f>
        <v>0</v>
      </c>
      <c r="BJ91" s="15" t="s">
        <v>23</v>
      </c>
      <c r="BK91" s="174">
        <f>ROUND(I91*H91,2)</f>
        <v>0</v>
      </c>
      <c r="BL91" s="15" t="s">
        <v>139</v>
      </c>
      <c r="BM91" s="15" t="s">
        <v>160</v>
      </c>
    </row>
    <row r="92" spans="2:47" s="1" customFormat="1" ht="13.5">
      <c r="B92" s="32"/>
      <c r="D92" s="175" t="s">
        <v>141</v>
      </c>
      <c r="F92" s="176" t="s">
        <v>161</v>
      </c>
      <c r="I92" s="136"/>
      <c r="L92" s="32"/>
      <c r="M92" s="61"/>
      <c r="N92" s="33"/>
      <c r="O92" s="33"/>
      <c r="P92" s="33"/>
      <c r="Q92" s="33"/>
      <c r="R92" s="33"/>
      <c r="S92" s="33"/>
      <c r="T92" s="62"/>
      <c r="AT92" s="15" t="s">
        <v>141</v>
      </c>
      <c r="AU92" s="15" t="s">
        <v>82</v>
      </c>
    </row>
    <row r="93" spans="2:65" s="1" customFormat="1" ht="22.5" customHeight="1">
      <c r="B93" s="162"/>
      <c r="C93" s="163" t="s">
        <v>162</v>
      </c>
      <c r="D93" s="163" t="s">
        <v>135</v>
      </c>
      <c r="E93" s="164" t="s">
        <v>163</v>
      </c>
      <c r="F93" s="165" t="s">
        <v>164</v>
      </c>
      <c r="G93" s="166" t="s">
        <v>138</v>
      </c>
      <c r="H93" s="167">
        <v>1</v>
      </c>
      <c r="I93" s="168"/>
      <c r="J93" s="169">
        <f>ROUND(I93*H93,2)</f>
        <v>0</v>
      </c>
      <c r="K93" s="165" t="s">
        <v>22</v>
      </c>
      <c r="L93" s="32"/>
      <c r="M93" s="170" t="s">
        <v>22</v>
      </c>
      <c r="N93" s="171" t="s">
        <v>45</v>
      </c>
      <c r="O93" s="33"/>
      <c r="P93" s="172">
        <f>O93*H93</f>
        <v>0</v>
      </c>
      <c r="Q93" s="172">
        <v>0</v>
      </c>
      <c r="R93" s="172">
        <f>Q93*H93</f>
        <v>0</v>
      </c>
      <c r="S93" s="172">
        <v>0</v>
      </c>
      <c r="T93" s="173">
        <f>S93*H93</f>
        <v>0</v>
      </c>
      <c r="AR93" s="15" t="s">
        <v>139</v>
      </c>
      <c r="AT93" s="15" t="s">
        <v>135</v>
      </c>
      <c r="AU93" s="15" t="s">
        <v>82</v>
      </c>
      <c r="AY93" s="15" t="s">
        <v>132</v>
      </c>
      <c r="BE93" s="174">
        <f>IF(N93="základní",J93,0)</f>
        <v>0</v>
      </c>
      <c r="BF93" s="174">
        <f>IF(N93="snížená",J93,0)</f>
        <v>0</v>
      </c>
      <c r="BG93" s="174">
        <f>IF(N93="zákl. přenesená",J93,0)</f>
        <v>0</v>
      </c>
      <c r="BH93" s="174">
        <f>IF(N93="sníž. přenesená",J93,0)</f>
        <v>0</v>
      </c>
      <c r="BI93" s="174">
        <f>IF(N93="nulová",J93,0)</f>
        <v>0</v>
      </c>
      <c r="BJ93" s="15" t="s">
        <v>23</v>
      </c>
      <c r="BK93" s="174">
        <f>ROUND(I93*H93,2)</f>
        <v>0</v>
      </c>
      <c r="BL93" s="15" t="s">
        <v>139</v>
      </c>
      <c r="BM93" s="15" t="s">
        <v>165</v>
      </c>
    </row>
    <row r="94" spans="2:47" s="1" customFormat="1" ht="27">
      <c r="B94" s="32"/>
      <c r="D94" s="175" t="s">
        <v>141</v>
      </c>
      <c r="F94" s="176" t="s">
        <v>166</v>
      </c>
      <c r="I94" s="136"/>
      <c r="L94" s="32"/>
      <c r="M94" s="61"/>
      <c r="N94" s="33"/>
      <c r="O94" s="33"/>
      <c r="P94" s="33"/>
      <c r="Q94" s="33"/>
      <c r="R94" s="33"/>
      <c r="S94" s="33"/>
      <c r="T94" s="62"/>
      <c r="AT94" s="15" t="s">
        <v>141</v>
      </c>
      <c r="AU94" s="15" t="s">
        <v>82</v>
      </c>
    </row>
    <row r="95" spans="2:65" s="1" customFormat="1" ht="22.5" customHeight="1">
      <c r="B95" s="162"/>
      <c r="C95" s="163" t="s">
        <v>167</v>
      </c>
      <c r="D95" s="163" t="s">
        <v>135</v>
      </c>
      <c r="E95" s="164" t="s">
        <v>168</v>
      </c>
      <c r="F95" s="165" t="s">
        <v>169</v>
      </c>
      <c r="G95" s="166" t="s">
        <v>138</v>
      </c>
      <c r="H95" s="167">
        <v>1</v>
      </c>
      <c r="I95" s="168"/>
      <c r="J95" s="169">
        <f>ROUND(I95*H95,2)</f>
        <v>0</v>
      </c>
      <c r="K95" s="165" t="s">
        <v>22</v>
      </c>
      <c r="L95" s="32"/>
      <c r="M95" s="170" t="s">
        <v>22</v>
      </c>
      <c r="N95" s="171" t="s">
        <v>45</v>
      </c>
      <c r="O95" s="33"/>
      <c r="P95" s="172">
        <f>O95*H95</f>
        <v>0</v>
      </c>
      <c r="Q95" s="172">
        <v>0</v>
      </c>
      <c r="R95" s="172">
        <f>Q95*H95</f>
        <v>0</v>
      </c>
      <c r="S95" s="172">
        <v>0</v>
      </c>
      <c r="T95" s="173">
        <f>S95*H95</f>
        <v>0</v>
      </c>
      <c r="AR95" s="15" t="s">
        <v>139</v>
      </c>
      <c r="AT95" s="15" t="s">
        <v>135</v>
      </c>
      <c r="AU95" s="15" t="s">
        <v>82</v>
      </c>
      <c r="AY95" s="15" t="s">
        <v>132</v>
      </c>
      <c r="BE95" s="174">
        <f>IF(N95="základní",J95,0)</f>
        <v>0</v>
      </c>
      <c r="BF95" s="174">
        <f>IF(N95="snížená",J95,0)</f>
        <v>0</v>
      </c>
      <c r="BG95" s="174">
        <f>IF(N95="zákl. přenesená",J95,0)</f>
        <v>0</v>
      </c>
      <c r="BH95" s="174">
        <f>IF(N95="sníž. přenesená",J95,0)</f>
        <v>0</v>
      </c>
      <c r="BI95" s="174">
        <f>IF(N95="nulová",J95,0)</f>
        <v>0</v>
      </c>
      <c r="BJ95" s="15" t="s">
        <v>23</v>
      </c>
      <c r="BK95" s="174">
        <f>ROUND(I95*H95,2)</f>
        <v>0</v>
      </c>
      <c r="BL95" s="15" t="s">
        <v>139</v>
      </c>
      <c r="BM95" s="15" t="s">
        <v>170</v>
      </c>
    </row>
    <row r="96" spans="2:47" s="1" customFormat="1" ht="27">
      <c r="B96" s="32"/>
      <c r="D96" s="175" t="s">
        <v>141</v>
      </c>
      <c r="F96" s="176" t="s">
        <v>171</v>
      </c>
      <c r="I96" s="136"/>
      <c r="L96" s="32"/>
      <c r="M96" s="61"/>
      <c r="N96" s="33"/>
      <c r="O96" s="33"/>
      <c r="P96" s="33"/>
      <c r="Q96" s="33"/>
      <c r="R96" s="33"/>
      <c r="S96" s="33"/>
      <c r="T96" s="62"/>
      <c r="AT96" s="15" t="s">
        <v>141</v>
      </c>
      <c r="AU96" s="15" t="s">
        <v>82</v>
      </c>
    </row>
    <row r="97" spans="2:65" s="1" customFormat="1" ht="22.5" customHeight="1">
      <c r="B97" s="162"/>
      <c r="C97" s="163" t="s">
        <v>172</v>
      </c>
      <c r="D97" s="163" t="s">
        <v>135</v>
      </c>
      <c r="E97" s="164" t="s">
        <v>173</v>
      </c>
      <c r="F97" s="165" t="s">
        <v>174</v>
      </c>
      <c r="G97" s="166" t="s">
        <v>138</v>
      </c>
      <c r="H97" s="167">
        <v>1</v>
      </c>
      <c r="I97" s="168"/>
      <c r="J97" s="169">
        <f>ROUND(I97*H97,2)</f>
        <v>0</v>
      </c>
      <c r="K97" s="165" t="s">
        <v>22</v>
      </c>
      <c r="L97" s="32"/>
      <c r="M97" s="170" t="s">
        <v>22</v>
      </c>
      <c r="N97" s="171" t="s">
        <v>45</v>
      </c>
      <c r="O97" s="33"/>
      <c r="P97" s="172">
        <f>O97*H97</f>
        <v>0</v>
      </c>
      <c r="Q97" s="172">
        <v>0</v>
      </c>
      <c r="R97" s="172">
        <f>Q97*H97</f>
        <v>0</v>
      </c>
      <c r="S97" s="172">
        <v>0</v>
      </c>
      <c r="T97" s="173">
        <f>S97*H97</f>
        <v>0</v>
      </c>
      <c r="AR97" s="15" t="s">
        <v>139</v>
      </c>
      <c r="AT97" s="15" t="s">
        <v>135</v>
      </c>
      <c r="AU97" s="15" t="s">
        <v>82</v>
      </c>
      <c r="AY97" s="15" t="s">
        <v>132</v>
      </c>
      <c r="BE97" s="174">
        <f>IF(N97="základní",J97,0)</f>
        <v>0</v>
      </c>
      <c r="BF97" s="174">
        <f>IF(N97="snížená",J97,0)</f>
        <v>0</v>
      </c>
      <c r="BG97" s="174">
        <f>IF(N97="zákl. přenesená",J97,0)</f>
        <v>0</v>
      </c>
      <c r="BH97" s="174">
        <f>IF(N97="sníž. přenesená",J97,0)</f>
        <v>0</v>
      </c>
      <c r="BI97" s="174">
        <f>IF(N97="nulová",J97,0)</f>
        <v>0</v>
      </c>
      <c r="BJ97" s="15" t="s">
        <v>23</v>
      </c>
      <c r="BK97" s="174">
        <f>ROUND(I97*H97,2)</f>
        <v>0</v>
      </c>
      <c r="BL97" s="15" t="s">
        <v>139</v>
      </c>
      <c r="BM97" s="15" t="s">
        <v>175</v>
      </c>
    </row>
    <row r="98" spans="2:47" s="1" customFormat="1" ht="13.5">
      <c r="B98" s="32"/>
      <c r="D98" s="175" t="s">
        <v>141</v>
      </c>
      <c r="F98" s="176" t="s">
        <v>174</v>
      </c>
      <c r="I98" s="136"/>
      <c r="L98" s="32"/>
      <c r="M98" s="61"/>
      <c r="N98" s="33"/>
      <c r="O98" s="33"/>
      <c r="P98" s="33"/>
      <c r="Q98" s="33"/>
      <c r="R98" s="33"/>
      <c r="S98" s="33"/>
      <c r="T98" s="62"/>
      <c r="AT98" s="15" t="s">
        <v>141</v>
      </c>
      <c r="AU98" s="15" t="s">
        <v>82</v>
      </c>
    </row>
    <row r="99" spans="2:65" s="1" customFormat="1" ht="22.5" customHeight="1">
      <c r="B99" s="162"/>
      <c r="C99" s="163" t="s">
        <v>176</v>
      </c>
      <c r="D99" s="163" t="s">
        <v>135</v>
      </c>
      <c r="E99" s="164" t="s">
        <v>177</v>
      </c>
      <c r="F99" s="165" t="s">
        <v>178</v>
      </c>
      <c r="G99" s="166" t="s">
        <v>179</v>
      </c>
      <c r="H99" s="167">
        <v>1</v>
      </c>
      <c r="I99" s="168"/>
      <c r="J99" s="169">
        <f>ROUND(I99*H99,2)</f>
        <v>0</v>
      </c>
      <c r="K99" s="165" t="s">
        <v>22</v>
      </c>
      <c r="L99" s="32"/>
      <c r="M99" s="170" t="s">
        <v>22</v>
      </c>
      <c r="N99" s="171" t="s">
        <v>45</v>
      </c>
      <c r="O99" s="33"/>
      <c r="P99" s="172">
        <f>O99*H99</f>
        <v>0</v>
      </c>
      <c r="Q99" s="172">
        <v>0</v>
      </c>
      <c r="R99" s="172">
        <f>Q99*H99</f>
        <v>0</v>
      </c>
      <c r="S99" s="172">
        <v>0</v>
      </c>
      <c r="T99" s="173">
        <f>S99*H99</f>
        <v>0</v>
      </c>
      <c r="AR99" s="15" t="s">
        <v>139</v>
      </c>
      <c r="AT99" s="15" t="s">
        <v>135</v>
      </c>
      <c r="AU99" s="15" t="s">
        <v>82</v>
      </c>
      <c r="AY99" s="15" t="s">
        <v>132</v>
      </c>
      <c r="BE99" s="174">
        <f>IF(N99="základní",J99,0)</f>
        <v>0</v>
      </c>
      <c r="BF99" s="174">
        <f>IF(N99="snížená",J99,0)</f>
        <v>0</v>
      </c>
      <c r="BG99" s="174">
        <f>IF(N99="zákl. přenesená",J99,0)</f>
        <v>0</v>
      </c>
      <c r="BH99" s="174">
        <f>IF(N99="sníž. přenesená",J99,0)</f>
        <v>0</v>
      </c>
      <c r="BI99" s="174">
        <f>IF(N99="nulová",J99,0)</f>
        <v>0</v>
      </c>
      <c r="BJ99" s="15" t="s">
        <v>23</v>
      </c>
      <c r="BK99" s="174">
        <f>ROUND(I99*H99,2)</f>
        <v>0</v>
      </c>
      <c r="BL99" s="15" t="s">
        <v>139</v>
      </c>
      <c r="BM99" s="15" t="s">
        <v>180</v>
      </c>
    </row>
    <row r="100" spans="2:47" s="1" customFormat="1" ht="27">
      <c r="B100" s="32"/>
      <c r="D100" s="177" t="s">
        <v>141</v>
      </c>
      <c r="F100" s="178" t="s">
        <v>181</v>
      </c>
      <c r="I100" s="136"/>
      <c r="L100" s="32"/>
      <c r="M100" s="179"/>
      <c r="N100" s="180"/>
      <c r="O100" s="180"/>
      <c r="P100" s="180"/>
      <c r="Q100" s="180"/>
      <c r="R100" s="180"/>
      <c r="S100" s="180"/>
      <c r="T100" s="181"/>
      <c r="AT100" s="15" t="s">
        <v>141</v>
      </c>
      <c r="AU100" s="15" t="s">
        <v>82</v>
      </c>
    </row>
    <row r="101" spans="2:12" s="1" customFormat="1" ht="6.75" customHeight="1">
      <c r="B101" s="47"/>
      <c r="C101" s="48"/>
      <c r="D101" s="48"/>
      <c r="E101" s="48"/>
      <c r="F101" s="48"/>
      <c r="G101" s="48"/>
      <c r="H101" s="48"/>
      <c r="I101" s="114"/>
      <c r="J101" s="48"/>
      <c r="K101" s="48"/>
      <c r="L101" s="32"/>
    </row>
    <row r="102" ht="13.5">
      <c r="AT102" s="182"/>
    </row>
  </sheetData>
  <sheetProtection password="CC35" sheet="1" objects="1" scenarios="1" formatColumns="0" formatRows="0" sort="0" autoFilter="0"/>
  <autoFilter ref="C78:K78"/>
  <mergeCells count="9">
    <mergeCell ref="E71:H71"/>
    <mergeCell ref="G1:H1"/>
    <mergeCell ref="L2:V2"/>
    <mergeCell ref="E7:H7"/>
    <mergeCell ref="E9:H9"/>
    <mergeCell ref="E24:H24"/>
    <mergeCell ref="E45:H45"/>
    <mergeCell ref="E47:H47"/>
    <mergeCell ref="E69:H69"/>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4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214"/>
      <c r="C1" s="214"/>
      <c r="D1" s="213" t="s">
        <v>1</v>
      </c>
      <c r="E1" s="214"/>
      <c r="F1" s="215" t="s">
        <v>825</v>
      </c>
      <c r="G1" s="339" t="s">
        <v>826</v>
      </c>
      <c r="H1" s="339"/>
      <c r="I1" s="220"/>
      <c r="J1" s="215" t="s">
        <v>827</v>
      </c>
      <c r="K1" s="213" t="s">
        <v>104</v>
      </c>
      <c r="L1" s="215" t="s">
        <v>828</v>
      </c>
      <c r="M1" s="215"/>
      <c r="N1" s="215"/>
      <c r="O1" s="215"/>
      <c r="P1" s="215"/>
      <c r="Q1" s="215"/>
      <c r="R1" s="215"/>
      <c r="S1" s="215"/>
      <c r="T1" s="215"/>
      <c r="U1" s="211"/>
      <c r="V1" s="211"/>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75" customHeight="1">
      <c r="L2" s="303"/>
      <c r="M2" s="303"/>
      <c r="N2" s="303"/>
      <c r="O2" s="303"/>
      <c r="P2" s="303"/>
      <c r="Q2" s="303"/>
      <c r="R2" s="303"/>
      <c r="S2" s="303"/>
      <c r="T2" s="303"/>
      <c r="U2" s="303"/>
      <c r="V2" s="303"/>
      <c r="AT2" s="15" t="s">
        <v>85</v>
      </c>
    </row>
    <row r="3" spans="2:46" ht="6.75" customHeight="1">
      <c r="B3" s="16"/>
      <c r="C3" s="17"/>
      <c r="D3" s="17"/>
      <c r="E3" s="17"/>
      <c r="F3" s="17"/>
      <c r="G3" s="17"/>
      <c r="H3" s="17"/>
      <c r="I3" s="91"/>
      <c r="J3" s="17"/>
      <c r="K3" s="18"/>
      <c r="AT3" s="15" t="s">
        <v>82</v>
      </c>
    </row>
    <row r="4" spans="2:46" ht="36.75" customHeight="1">
      <c r="B4" s="19"/>
      <c r="C4" s="20"/>
      <c r="D4" s="21" t="s">
        <v>105</v>
      </c>
      <c r="E4" s="20"/>
      <c r="F4" s="20"/>
      <c r="G4" s="20"/>
      <c r="H4" s="20"/>
      <c r="I4" s="92"/>
      <c r="J4" s="20"/>
      <c r="K4" s="22"/>
      <c r="M4" s="23" t="s">
        <v>10</v>
      </c>
      <c r="AT4" s="15" t="s">
        <v>4</v>
      </c>
    </row>
    <row r="5" spans="2:11" ht="6.75" customHeight="1">
      <c r="B5" s="19"/>
      <c r="C5" s="20"/>
      <c r="D5" s="20"/>
      <c r="E5" s="20"/>
      <c r="F5" s="20"/>
      <c r="G5" s="20"/>
      <c r="H5" s="20"/>
      <c r="I5" s="92"/>
      <c r="J5" s="20"/>
      <c r="K5" s="22"/>
    </row>
    <row r="6" spans="2:11" ht="15">
      <c r="B6" s="19"/>
      <c r="C6" s="20"/>
      <c r="D6" s="28" t="s">
        <v>16</v>
      </c>
      <c r="E6" s="20"/>
      <c r="F6" s="20"/>
      <c r="G6" s="20"/>
      <c r="H6" s="20"/>
      <c r="I6" s="92"/>
      <c r="J6" s="20"/>
      <c r="K6" s="22"/>
    </row>
    <row r="7" spans="2:11" ht="22.5" customHeight="1">
      <c r="B7" s="19"/>
      <c r="C7" s="20"/>
      <c r="D7" s="20"/>
      <c r="E7" s="340" t="str">
        <f>'Rekapitulace stavby'!K6</f>
        <v>Rekonstrukce stávajícího sportovního areálu</v>
      </c>
      <c r="F7" s="332"/>
      <c r="G7" s="332"/>
      <c r="H7" s="332"/>
      <c r="I7" s="92"/>
      <c r="J7" s="20"/>
      <c r="K7" s="22"/>
    </row>
    <row r="8" spans="2:11" s="1" customFormat="1" ht="15">
      <c r="B8" s="32"/>
      <c r="C8" s="33"/>
      <c r="D8" s="28" t="s">
        <v>106</v>
      </c>
      <c r="E8" s="33"/>
      <c r="F8" s="33"/>
      <c r="G8" s="33"/>
      <c r="H8" s="33"/>
      <c r="I8" s="93"/>
      <c r="J8" s="33"/>
      <c r="K8" s="36"/>
    </row>
    <row r="9" spans="2:11" s="1" customFormat="1" ht="36.75" customHeight="1">
      <c r="B9" s="32"/>
      <c r="C9" s="33"/>
      <c r="D9" s="33"/>
      <c r="E9" s="341" t="s">
        <v>182</v>
      </c>
      <c r="F9" s="325"/>
      <c r="G9" s="325"/>
      <c r="H9" s="325"/>
      <c r="I9" s="93"/>
      <c r="J9" s="33"/>
      <c r="K9" s="36"/>
    </row>
    <row r="10" spans="2:11" s="1" customFormat="1" ht="13.5">
      <c r="B10" s="32"/>
      <c r="C10" s="33"/>
      <c r="D10" s="33"/>
      <c r="E10" s="33"/>
      <c r="F10" s="33"/>
      <c r="G10" s="33"/>
      <c r="H10" s="33"/>
      <c r="I10" s="93"/>
      <c r="J10" s="33"/>
      <c r="K10" s="36"/>
    </row>
    <row r="11" spans="2:11" s="1" customFormat="1" ht="14.25" customHeight="1">
      <c r="B11" s="32"/>
      <c r="C11" s="33"/>
      <c r="D11" s="28" t="s">
        <v>19</v>
      </c>
      <c r="E11" s="33"/>
      <c r="F11" s="26" t="s">
        <v>22</v>
      </c>
      <c r="G11" s="33"/>
      <c r="H11" s="33"/>
      <c r="I11" s="94" t="s">
        <v>21</v>
      </c>
      <c r="J11" s="26" t="s">
        <v>22</v>
      </c>
      <c r="K11" s="36"/>
    </row>
    <row r="12" spans="2:11" s="1" customFormat="1" ht="14.25" customHeight="1">
      <c r="B12" s="32"/>
      <c r="C12" s="33"/>
      <c r="D12" s="28" t="s">
        <v>24</v>
      </c>
      <c r="E12" s="33"/>
      <c r="F12" s="26" t="s">
        <v>25</v>
      </c>
      <c r="G12" s="33"/>
      <c r="H12" s="33"/>
      <c r="I12" s="94" t="s">
        <v>26</v>
      </c>
      <c r="J12" s="95" t="str">
        <f>'Rekapitulace stavby'!AN8</f>
        <v>4.10.2016</v>
      </c>
      <c r="K12" s="36"/>
    </row>
    <row r="13" spans="2:11" s="1" customFormat="1" ht="10.5" customHeight="1">
      <c r="B13" s="32"/>
      <c r="C13" s="33"/>
      <c r="D13" s="33"/>
      <c r="E13" s="33"/>
      <c r="F13" s="33"/>
      <c r="G13" s="33"/>
      <c r="H13" s="33"/>
      <c r="I13" s="93"/>
      <c r="J13" s="33"/>
      <c r="K13" s="36"/>
    </row>
    <row r="14" spans="2:11" s="1" customFormat="1" ht="14.25" customHeight="1">
      <c r="B14" s="32"/>
      <c r="C14" s="33"/>
      <c r="D14" s="28" t="s">
        <v>30</v>
      </c>
      <c r="E14" s="33"/>
      <c r="F14" s="33"/>
      <c r="G14" s="33"/>
      <c r="H14" s="33"/>
      <c r="I14" s="94" t="s">
        <v>31</v>
      </c>
      <c r="J14" s="26" t="s">
        <v>22</v>
      </c>
      <c r="K14" s="36"/>
    </row>
    <row r="15" spans="2:11" s="1" customFormat="1" ht="18" customHeight="1">
      <c r="B15" s="32"/>
      <c r="C15" s="33"/>
      <c r="D15" s="33"/>
      <c r="E15" s="26" t="s">
        <v>32</v>
      </c>
      <c r="F15" s="33"/>
      <c r="G15" s="33"/>
      <c r="H15" s="33"/>
      <c r="I15" s="94" t="s">
        <v>33</v>
      </c>
      <c r="J15" s="26" t="s">
        <v>22</v>
      </c>
      <c r="K15" s="36"/>
    </row>
    <row r="16" spans="2:11" s="1" customFormat="1" ht="6.75" customHeight="1">
      <c r="B16" s="32"/>
      <c r="C16" s="33"/>
      <c r="D16" s="33"/>
      <c r="E16" s="33"/>
      <c r="F16" s="33"/>
      <c r="G16" s="33"/>
      <c r="H16" s="33"/>
      <c r="I16" s="93"/>
      <c r="J16" s="33"/>
      <c r="K16" s="36"/>
    </row>
    <row r="17" spans="2:11" s="1" customFormat="1" ht="14.25" customHeight="1">
      <c r="B17" s="32"/>
      <c r="C17" s="33"/>
      <c r="D17" s="28" t="s">
        <v>34</v>
      </c>
      <c r="E17" s="33"/>
      <c r="F17" s="33"/>
      <c r="G17" s="33"/>
      <c r="H17" s="33"/>
      <c r="I17" s="94" t="s">
        <v>31</v>
      </c>
      <c r="J17" s="26">
        <f>IF('Rekapitulace stavby'!AN13="Vyplň údaj","",IF('Rekapitulace stavby'!AN13="","",'Rekapitulace stavby'!AN13))</f>
      </c>
      <c r="K17" s="36"/>
    </row>
    <row r="18" spans="2:11" s="1" customFormat="1" ht="18" customHeight="1">
      <c r="B18" s="32"/>
      <c r="C18" s="33"/>
      <c r="D18" s="33"/>
      <c r="E18" s="26">
        <f>IF('Rekapitulace stavby'!E14="Vyplň údaj","",IF('Rekapitulace stavby'!E14="","",'Rekapitulace stavby'!E14))</f>
      </c>
      <c r="F18" s="33"/>
      <c r="G18" s="33"/>
      <c r="H18" s="33"/>
      <c r="I18" s="94" t="s">
        <v>33</v>
      </c>
      <c r="J18" s="26">
        <f>IF('Rekapitulace stavby'!AN14="Vyplň údaj","",IF('Rekapitulace stavby'!AN14="","",'Rekapitulace stavby'!AN14))</f>
      </c>
      <c r="K18" s="36"/>
    </row>
    <row r="19" spans="2:11" s="1" customFormat="1" ht="6.75" customHeight="1">
      <c r="B19" s="32"/>
      <c r="C19" s="33"/>
      <c r="D19" s="33"/>
      <c r="E19" s="33"/>
      <c r="F19" s="33"/>
      <c r="G19" s="33"/>
      <c r="H19" s="33"/>
      <c r="I19" s="93"/>
      <c r="J19" s="33"/>
      <c r="K19" s="36"/>
    </row>
    <row r="20" spans="2:11" s="1" customFormat="1" ht="14.25" customHeight="1">
      <c r="B20" s="32"/>
      <c r="C20" s="33"/>
      <c r="D20" s="28" t="s">
        <v>36</v>
      </c>
      <c r="E20" s="33"/>
      <c r="F20" s="33"/>
      <c r="G20" s="33"/>
      <c r="H20" s="33"/>
      <c r="I20" s="94" t="s">
        <v>31</v>
      </c>
      <c r="J20" s="26" t="s">
        <v>22</v>
      </c>
      <c r="K20" s="36"/>
    </row>
    <row r="21" spans="2:11" s="1" customFormat="1" ht="18" customHeight="1">
      <c r="B21" s="32"/>
      <c r="C21" s="33"/>
      <c r="D21" s="33"/>
      <c r="E21" s="26" t="s">
        <v>37</v>
      </c>
      <c r="F21" s="33"/>
      <c r="G21" s="33"/>
      <c r="H21" s="33"/>
      <c r="I21" s="94" t="s">
        <v>33</v>
      </c>
      <c r="J21" s="26" t="s">
        <v>22</v>
      </c>
      <c r="K21" s="36"/>
    </row>
    <row r="22" spans="2:11" s="1" customFormat="1" ht="6.75" customHeight="1">
      <c r="B22" s="32"/>
      <c r="C22" s="33"/>
      <c r="D22" s="33"/>
      <c r="E22" s="33"/>
      <c r="F22" s="33"/>
      <c r="G22" s="33"/>
      <c r="H22" s="33"/>
      <c r="I22" s="93"/>
      <c r="J22" s="33"/>
      <c r="K22" s="36"/>
    </row>
    <row r="23" spans="2:11" s="1" customFormat="1" ht="14.25" customHeight="1">
      <c r="B23" s="32"/>
      <c r="C23" s="33"/>
      <c r="D23" s="28" t="s">
        <v>39</v>
      </c>
      <c r="E23" s="33"/>
      <c r="F23" s="33"/>
      <c r="G23" s="33"/>
      <c r="H23" s="33"/>
      <c r="I23" s="93"/>
      <c r="J23" s="33"/>
      <c r="K23" s="36"/>
    </row>
    <row r="24" spans="2:11" s="6" customFormat="1" ht="22.5" customHeight="1">
      <c r="B24" s="96"/>
      <c r="C24" s="97"/>
      <c r="D24" s="97"/>
      <c r="E24" s="335" t="s">
        <v>22</v>
      </c>
      <c r="F24" s="342"/>
      <c r="G24" s="342"/>
      <c r="H24" s="342"/>
      <c r="I24" s="98"/>
      <c r="J24" s="97"/>
      <c r="K24" s="99"/>
    </row>
    <row r="25" spans="2:11" s="1" customFormat="1" ht="6.75" customHeight="1">
      <c r="B25" s="32"/>
      <c r="C25" s="33"/>
      <c r="D25" s="33"/>
      <c r="E25" s="33"/>
      <c r="F25" s="33"/>
      <c r="G25" s="33"/>
      <c r="H25" s="33"/>
      <c r="I25" s="93"/>
      <c r="J25" s="33"/>
      <c r="K25" s="36"/>
    </row>
    <row r="26" spans="2:11" s="1" customFormat="1" ht="6.75" customHeight="1">
      <c r="B26" s="32"/>
      <c r="C26" s="33"/>
      <c r="D26" s="59"/>
      <c r="E26" s="59"/>
      <c r="F26" s="59"/>
      <c r="G26" s="59"/>
      <c r="H26" s="59"/>
      <c r="I26" s="100"/>
      <c r="J26" s="59"/>
      <c r="K26" s="101"/>
    </row>
    <row r="27" spans="2:11" s="1" customFormat="1" ht="24.75" customHeight="1">
      <c r="B27" s="32"/>
      <c r="C27" s="33"/>
      <c r="D27" s="102" t="s">
        <v>40</v>
      </c>
      <c r="E27" s="33"/>
      <c r="F27" s="33"/>
      <c r="G27" s="33"/>
      <c r="H27" s="33"/>
      <c r="I27" s="93"/>
      <c r="J27" s="103">
        <f>ROUND(J86,2)</f>
        <v>0</v>
      </c>
      <c r="K27" s="36"/>
    </row>
    <row r="28" spans="2:11" s="1" customFormat="1" ht="6.75" customHeight="1">
      <c r="B28" s="32"/>
      <c r="C28" s="33"/>
      <c r="D28" s="59"/>
      <c r="E28" s="59"/>
      <c r="F28" s="59"/>
      <c r="G28" s="59"/>
      <c r="H28" s="59"/>
      <c r="I28" s="100"/>
      <c r="J28" s="59"/>
      <c r="K28" s="101"/>
    </row>
    <row r="29" spans="2:11" s="1" customFormat="1" ht="14.25" customHeight="1">
      <c r="B29" s="32"/>
      <c r="C29" s="33"/>
      <c r="D29" s="33"/>
      <c r="E29" s="33"/>
      <c r="F29" s="37" t="s">
        <v>42</v>
      </c>
      <c r="G29" s="33"/>
      <c r="H29" s="33"/>
      <c r="I29" s="104" t="s">
        <v>41</v>
      </c>
      <c r="J29" s="37" t="s">
        <v>43</v>
      </c>
      <c r="K29" s="36"/>
    </row>
    <row r="30" spans="2:11" s="1" customFormat="1" ht="14.25" customHeight="1">
      <c r="B30" s="32"/>
      <c r="C30" s="33"/>
      <c r="D30" s="40" t="s">
        <v>44</v>
      </c>
      <c r="E30" s="40" t="s">
        <v>45</v>
      </c>
      <c r="F30" s="105">
        <f>ROUND(SUM(BE86:BE147),2)</f>
        <v>0</v>
      </c>
      <c r="G30" s="33"/>
      <c r="H30" s="33"/>
      <c r="I30" s="106">
        <v>0.21</v>
      </c>
      <c r="J30" s="105">
        <f>ROUND(ROUND((SUM(BE86:BE147)),2)*I30,2)</f>
        <v>0</v>
      </c>
      <c r="K30" s="36"/>
    </row>
    <row r="31" spans="2:11" s="1" customFormat="1" ht="14.25" customHeight="1">
      <c r="B31" s="32"/>
      <c r="C31" s="33"/>
      <c r="D31" s="33"/>
      <c r="E31" s="40" t="s">
        <v>46</v>
      </c>
      <c r="F31" s="105">
        <f>ROUND(SUM(BF86:BF147),2)</f>
        <v>0</v>
      </c>
      <c r="G31" s="33"/>
      <c r="H31" s="33"/>
      <c r="I31" s="106">
        <v>0.15</v>
      </c>
      <c r="J31" s="105">
        <f>ROUND(ROUND((SUM(BF86:BF147)),2)*I31,2)</f>
        <v>0</v>
      </c>
      <c r="K31" s="36"/>
    </row>
    <row r="32" spans="2:11" s="1" customFormat="1" ht="14.25" customHeight="1" hidden="1">
      <c r="B32" s="32"/>
      <c r="C32" s="33"/>
      <c r="D32" s="33"/>
      <c r="E32" s="40" t="s">
        <v>47</v>
      </c>
      <c r="F32" s="105">
        <f>ROUND(SUM(BG86:BG147),2)</f>
        <v>0</v>
      </c>
      <c r="G32" s="33"/>
      <c r="H32" s="33"/>
      <c r="I32" s="106">
        <v>0.21</v>
      </c>
      <c r="J32" s="105">
        <v>0</v>
      </c>
      <c r="K32" s="36"/>
    </row>
    <row r="33" spans="2:11" s="1" customFormat="1" ht="14.25" customHeight="1" hidden="1">
      <c r="B33" s="32"/>
      <c r="C33" s="33"/>
      <c r="D33" s="33"/>
      <c r="E33" s="40" t="s">
        <v>48</v>
      </c>
      <c r="F33" s="105">
        <f>ROUND(SUM(BH86:BH147),2)</f>
        <v>0</v>
      </c>
      <c r="G33" s="33"/>
      <c r="H33" s="33"/>
      <c r="I33" s="106">
        <v>0.15</v>
      </c>
      <c r="J33" s="105">
        <v>0</v>
      </c>
      <c r="K33" s="36"/>
    </row>
    <row r="34" spans="2:11" s="1" customFormat="1" ht="14.25" customHeight="1" hidden="1">
      <c r="B34" s="32"/>
      <c r="C34" s="33"/>
      <c r="D34" s="33"/>
      <c r="E34" s="40" t="s">
        <v>49</v>
      </c>
      <c r="F34" s="105">
        <f>ROUND(SUM(BI86:BI147),2)</f>
        <v>0</v>
      </c>
      <c r="G34" s="33"/>
      <c r="H34" s="33"/>
      <c r="I34" s="106">
        <v>0</v>
      </c>
      <c r="J34" s="105">
        <v>0</v>
      </c>
      <c r="K34" s="36"/>
    </row>
    <row r="35" spans="2:11" s="1" customFormat="1" ht="6.75" customHeight="1">
      <c r="B35" s="32"/>
      <c r="C35" s="33"/>
      <c r="D35" s="33"/>
      <c r="E35" s="33"/>
      <c r="F35" s="33"/>
      <c r="G35" s="33"/>
      <c r="H35" s="33"/>
      <c r="I35" s="93"/>
      <c r="J35" s="33"/>
      <c r="K35" s="36"/>
    </row>
    <row r="36" spans="2:11" s="1" customFormat="1" ht="24.75" customHeight="1">
      <c r="B36" s="32"/>
      <c r="C36" s="107"/>
      <c r="D36" s="108" t="s">
        <v>50</v>
      </c>
      <c r="E36" s="63"/>
      <c r="F36" s="63"/>
      <c r="G36" s="109" t="s">
        <v>51</v>
      </c>
      <c r="H36" s="110" t="s">
        <v>52</v>
      </c>
      <c r="I36" s="111"/>
      <c r="J36" s="112">
        <f>SUM(J27:J34)</f>
        <v>0</v>
      </c>
      <c r="K36" s="113"/>
    </row>
    <row r="37" spans="2:11" s="1" customFormat="1" ht="14.25" customHeight="1">
      <c r="B37" s="47"/>
      <c r="C37" s="48"/>
      <c r="D37" s="48"/>
      <c r="E37" s="48"/>
      <c r="F37" s="48"/>
      <c r="G37" s="48"/>
      <c r="H37" s="48"/>
      <c r="I37" s="114"/>
      <c r="J37" s="48"/>
      <c r="K37" s="49"/>
    </row>
    <row r="41" spans="2:11" s="1" customFormat="1" ht="6.75" customHeight="1">
      <c r="B41" s="50"/>
      <c r="C41" s="51"/>
      <c r="D41" s="51"/>
      <c r="E41" s="51"/>
      <c r="F41" s="51"/>
      <c r="G41" s="51"/>
      <c r="H41" s="51"/>
      <c r="I41" s="115"/>
      <c r="J41" s="51"/>
      <c r="K41" s="116"/>
    </row>
    <row r="42" spans="2:11" s="1" customFormat="1" ht="36.75" customHeight="1">
      <c r="B42" s="32"/>
      <c r="C42" s="21" t="s">
        <v>108</v>
      </c>
      <c r="D42" s="33"/>
      <c r="E42" s="33"/>
      <c r="F42" s="33"/>
      <c r="G42" s="33"/>
      <c r="H42" s="33"/>
      <c r="I42" s="93"/>
      <c r="J42" s="33"/>
      <c r="K42" s="36"/>
    </row>
    <row r="43" spans="2:11" s="1" customFormat="1" ht="6.75" customHeight="1">
      <c r="B43" s="32"/>
      <c r="C43" s="33"/>
      <c r="D43" s="33"/>
      <c r="E43" s="33"/>
      <c r="F43" s="33"/>
      <c r="G43" s="33"/>
      <c r="H43" s="33"/>
      <c r="I43" s="93"/>
      <c r="J43" s="33"/>
      <c r="K43" s="36"/>
    </row>
    <row r="44" spans="2:11" s="1" customFormat="1" ht="14.25" customHeight="1">
      <c r="B44" s="32"/>
      <c r="C44" s="28" t="s">
        <v>16</v>
      </c>
      <c r="D44" s="33"/>
      <c r="E44" s="33"/>
      <c r="F44" s="33"/>
      <c r="G44" s="33"/>
      <c r="H44" s="33"/>
      <c r="I44" s="93"/>
      <c r="J44" s="33"/>
      <c r="K44" s="36"/>
    </row>
    <row r="45" spans="2:11" s="1" customFormat="1" ht="22.5" customHeight="1">
      <c r="B45" s="32"/>
      <c r="C45" s="33"/>
      <c r="D45" s="33"/>
      <c r="E45" s="340" t="str">
        <f>E7</f>
        <v>Rekonstrukce stávajícího sportovního areálu</v>
      </c>
      <c r="F45" s="325"/>
      <c r="G45" s="325"/>
      <c r="H45" s="325"/>
      <c r="I45" s="93"/>
      <c r="J45" s="33"/>
      <c r="K45" s="36"/>
    </row>
    <row r="46" spans="2:11" s="1" customFormat="1" ht="14.25" customHeight="1">
      <c r="B46" s="32"/>
      <c r="C46" s="28" t="s">
        <v>106</v>
      </c>
      <c r="D46" s="33"/>
      <c r="E46" s="33"/>
      <c r="F46" s="33"/>
      <c r="G46" s="33"/>
      <c r="H46" s="33"/>
      <c r="I46" s="93"/>
      <c r="J46" s="33"/>
      <c r="K46" s="36"/>
    </row>
    <row r="47" spans="2:11" s="1" customFormat="1" ht="23.25" customHeight="1">
      <c r="B47" s="32"/>
      <c r="C47" s="33"/>
      <c r="D47" s="33"/>
      <c r="E47" s="341" t="str">
        <f>E9</f>
        <v>01 - Příprava území</v>
      </c>
      <c r="F47" s="325"/>
      <c r="G47" s="325"/>
      <c r="H47" s="325"/>
      <c r="I47" s="93"/>
      <c r="J47" s="33"/>
      <c r="K47" s="36"/>
    </row>
    <row r="48" spans="2:11" s="1" customFormat="1" ht="6.75" customHeight="1">
      <c r="B48" s="32"/>
      <c r="C48" s="33"/>
      <c r="D48" s="33"/>
      <c r="E48" s="33"/>
      <c r="F48" s="33"/>
      <c r="G48" s="33"/>
      <c r="H48" s="33"/>
      <c r="I48" s="93"/>
      <c r="J48" s="33"/>
      <c r="K48" s="36"/>
    </row>
    <row r="49" spans="2:11" s="1" customFormat="1" ht="18" customHeight="1">
      <c r="B49" s="32"/>
      <c r="C49" s="28" t="s">
        <v>24</v>
      </c>
      <c r="D49" s="33"/>
      <c r="E49" s="33"/>
      <c r="F49" s="26" t="str">
        <f>F12</f>
        <v>Lidická 40, Karlovy Vary</v>
      </c>
      <c r="G49" s="33"/>
      <c r="H49" s="33"/>
      <c r="I49" s="94" t="s">
        <v>26</v>
      </c>
      <c r="J49" s="95" t="str">
        <f>IF(J12="","",J12)</f>
        <v>4.10.2016</v>
      </c>
      <c r="K49" s="36"/>
    </row>
    <row r="50" spans="2:11" s="1" customFormat="1" ht="6.75" customHeight="1">
      <c r="B50" s="32"/>
      <c r="C50" s="33"/>
      <c r="D50" s="33"/>
      <c r="E50" s="33"/>
      <c r="F50" s="33"/>
      <c r="G50" s="33"/>
      <c r="H50" s="33"/>
      <c r="I50" s="93"/>
      <c r="J50" s="33"/>
      <c r="K50" s="36"/>
    </row>
    <row r="51" spans="2:11" s="1" customFormat="1" ht="15">
      <c r="B51" s="32"/>
      <c r="C51" s="28" t="s">
        <v>30</v>
      </c>
      <c r="D51" s="33"/>
      <c r="E51" s="33"/>
      <c r="F51" s="26" t="str">
        <f>E15</f>
        <v>SPŠ, gymnázium a VOŠ Karlovy Vary, p. o</v>
      </c>
      <c r="G51" s="33"/>
      <c r="H51" s="33"/>
      <c r="I51" s="94" t="s">
        <v>36</v>
      </c>
      <c r="J51" s="26" t="str">
        <f>E21</f>
        <v>Sportprojekta Praha s.r.o.</v>
      </c>
      <c r="K51" s="36"/>
    </row>
    <row r="52" spans="2:11" s="1" customFormat="1" ht="14.25" customHeight="1">
      <c r="B52" s="32"/>
      <c r="C52" s="28" t="s">
        <v>34</v>
      </c>
      <c r="D52" s="33"/>
      <c r="E52" s="33"/>
      <c r="F52" s="26">
        <f>IF(E18="","",E18)</f>
      </c>
      <c r="G52" s="33"/>
      <c r="H52" s="33"/>
      <c r="I52" s="93"/>
      <c r="J52" s="33"/>
      <c r="K52" s="36"/>
    </row>
    <row r="53" spans="2:11" s="1" customFormat="1" ht="9.75" customHeight="1">
      <c r="B53" s="32"/>
      <c r="C53" s="33"/>
      <c r="D53" s="33"/>
      <c r="E53" s="33"/>
      <c r="F53" s="33"/>
      <c r="G53" s="33"/>
      <c r="H53" s="33"/>
      <c r="I53" s="93"/>
      <c r="J53" s="33"/>
      <c r="K53" s="36"/>
    </row>
    <row r="54" spans="2:11" s="1" customFormat="1" ht="29.25" customHeight="1">
      <c r="B54" s="32"/>
      <c r="C54" s="117" t="s">
        <v>109</v>
      </c>
      <c r="D54" s="107"/>
      <c r="E54" s="107"/>
      <c r="F54" s="107"/>
      <c r="G54" s="107"/>
      <c r="H54" s="107"/>
      <c r="I54" s="118"/>
      <c r="J54" s="119" t="s">
        <v>110</v>
      </c>
      <c r="K54" s="120"/>
    </row>
    <row r="55" spans="2:11" s="1" customFormat="1" ht="9.75" customHeight="1">
      <c r="B55" s="32"/>
      <c r="C55" s="33"/>
      <c r="D55" s="33"/>
      <c r="E55" s="33"/>
      <c r="F55" s="33"/>
      <c r="G55" s="33"/>
      <c r="H55" s="33"/>
      <c r="I55" s="93"/>
      <c r="J55" s="33"/>
      <c r="K55" s="36"/>
    </row>
    <row r="56" spans="2:47" s="1" customFormat="1" ht="29.25" customHeight="1">
      <c r="B56" s="32"/>
      <c r="C56" s="121" t="s">
        <v>111</v>
      </c>
      <c r="D56" s="33"/>
      <c r="E56" s="33"/>
      <c r="F56" s="33"/>
      <c r="G56" s="33"/>
      <c r="H56" s="33"/>
      <c r="I56" s="93"/>
      <c r="J56" s="103">
        <f>J86</f>
        <v>0</v>
      </c>
      <c r="K56" s="36"/>
      <c r="AU56" s="15" t="s">
        <v>112</v>
      </c>
    </row>
    <row r="57" spans="2:11" s="7" customFormat="1" ht="24.75" customHeight="1">
      <c r="B57" s="122"/>
      <c r="C57" s="123"/>
      <c r="D57" s="124" t="s">
        <v>183</v>
      </c>
      <c r="E57" s="125"/>
      <c r="F57" s="125"/>
      <c r="G57" s="125"/>
      <c r="H57" s="125"/>
      <c r="I57" s="126"/>
      <c r="J57" s="127">
        <f>J87</f>
        <v>0</v>
      </c>
      <c r="K57" s="128"/>
    </row>
    <row r="58" spans="2:11" s="8" customFormat="1" ht="19.5" customHeight="1">
      <c r="B58" s="129"/>
      <c r="C58" s="130"/>
      <c r="D58" s="131" t="s">
        <v>184</v>
      </c>
      <c r="E58" s="132"/>
      <c r="F58" s="132"/>
      <c r="G58" s="132"/>
      <c r="H58" s="132"/>
      <c r="I58" s="133"/>
      <c r="J58" s="134">
        <f>J88</f>
        <v>0</v>
      </c>
      <c r="K58" s="135"/>
    </row>
    <row r="59" spans="2:11" s="8" customFormat="1" ht="14.25" customHeight="1">
      <c r="B59" s="129"/>
      <c r="C59" s="130"/>
      <c r="D59" s="131" t="s">
        <v>185</v>
      </c>
      <c r="E59" s="132"/>
      <c r="F59" s="132"/>
      <c r="G59" s="132"/>
      <c r="H59" s="132"/>
      <c r="I59" s="133"/>
      <c r="J59" s="134">
        <f>J89</f>
        <v>0</v>
      </c>
      <c r="K59" s="135"/>
    </row>
    <row r="60" spans="2:11" s="8" customFormat="1" ht="14.25" customHeight="1">
      <c r="B60" s="129"/>
      <c r="C60" s="130"/>
      <c r="D60" s="131" t="s">
        <v>186</v>
      </c>
      <c r="E60" s="132"/>
      <c r="F60" s="132"/>
      <c r="G60" s="132"/>
      <c r="H60" s="132"/>
      <c r="I60" s="133"/>
      <c r="J60" s="134">
        <f>J101</f>
        <v>0</v>
      </c>
      <c r="K60" s="135"/>
    </row>
    <row r="61" spans="2:11" s="8" customFormat="1" ht="14.25" customHeight="1">
      <c r="B61" s="129"/>
      <c r="C61" s="130"/>
      <c r="D61" s="131" t="s">
        <v>187</v>
      </c>
      <c r="E61" s="132"/>
      <c r="F61" s="132"/>
      <c r="G61" s="132"/>
      <c r="H61" s="132"/>
      <c r="I61" s="133"/>
      <c r="J61" s="134">
        <f>J108</f>
        <v>0</v>
      </c>
      <c r="K61" s="135"/>
    </row>
    <row r="62" spans="2:11" s="8" customFormat="1" ht="14.25" customHeight="1">
      <c r="B62" s="129"/>
      <c r="C62" s="130"/>
      <c r="D62" s="131" t="s">
        <v>188</v>
      </c>
      <c r="E62" s="132"/>
      <c r="F62" s="132"/>
      <c r="G62" s="132"/>
      <c r="H62" s="132"/>
      <c r="I62" s="133"/>
      <c r="J62" s="134">
        <f>J113</f>
        <v>0</v>
      </c>
      <c r="K62" s="135"/>
    </row>
    <row r="63" spans="2:11" s="8" customFormat="1" ht="14.25" customHeight="1">
      <c r="B63" s="129"/>
      <c r="C63" s="130"/>
      <c r="D63" s="131" t="s">
        <v>189</v>
      </c>
      <c r="E63" s="132"/>
      <c r="F63" s="132"/>
      <c r="G63" s="132"/>
      <c r="H63" s="132"/>
      <c r="I63" s="133"/>
      <c r="J63" s="134">
        <f>J122</f>
        <v>0</v>
      </c>
      <c r="K63" s="135"/>
    </row>
    <row r="64" spans="2:11" s="8" customFormat="1" ht="19.5" customHeight="1">
      <c r="B64" s="129"/>
      <c r="C64" s="130"/>
      <c r="D64" s="131" t="s">
        <v>190</v>
      </c>
      <c r="E64" s="132"/>
      <c r="F64" s="132"/>
      <c r="G64" s="132"/>
      <c r="H64" s="132"/>
      <c r="I64" s="133"/>
      <c r="J64" s="134">
        <f>J126</f>
        <v>0</v>
      </c>
      <c r="K64" s="135"/>
    </row>
    <row r="65" spans="2:11" s="8" customFormat="1" ht="14.25" customHeight="1">
      <c r="B65" s="129"/>
      <c r="C65" s="130"/>
      <c r="D65" s="131" t="s">
        <v>191</v>
      </c>
      <c r="E65" s="132"/>
      <c r="F65" s="132"/>
      <c r="G65" s="132"/>
      <c r="H65" s="132"/>
      <c r="I65" s="133"/>
      <c r="J65" s="134">
        <f>J127</f>
        <v>0</v>
      </c>
      <c r="K65" s="135"/>
    </row>
    <row r="66" spans="2:11" s="8" customFormat="1" ht="14.25" customHeight="1">
      <c r="B66" s="129"/>
      <c r="C66" s="130"/>
      <c r="D66" s="131" t="s">
        <v>192</v>
      </c>
      <c r="E66" s="132"/>
      <c r="F66" s="132"/>
      <c r="G66" s="132"/>
      <c r="H66" s="132"/>
      <c r="I66" s="133"/>
      <c r="J66" s="134">
        <f>J135</f>
        <v>0</v>
      </c>
      <c r="K66" s="135"/>
    </row>
    <row r="67" spans="2:11" s="1" customFormat="1" ht="21.75" customHeight="1">
      <c r="B67" s="32"/>
      <c r="C67" s="33"/>
      <c r="D67" s="33"/>
      <c r="E67" s="33"/>
      <c r="F67" s="33"/>
      <c r="G67" s="33"/>
      <c r="H67" s="33"/>
      <c r="I67" s="93"/>
      <c r="J67" s="33"/>
      <c r="K67" s="36"/>
    </row>
    <row r="68" spans="2:11" s="1" customFormat="1" ht="6.75" customHeight="1">
      <c r="B68" s="47"/>
      <c r="C68" s="48"/>
      <c r="D68" s="48"/>
      <c r="E68" s="48"/>
      <c r="F68" s="48"/>
      <c r="G68" s="48"/>
      <c r="H68" s="48"/>
      <c r="I68" s="114"/>
      <c r="J68" s="48"/>
      <c r="K68" s="49"/>
    </row>
    <row r="72" spans="2:12" s="1" customFormat="1" ht="6.75" customHeight="1">
      <c r="B72" s="50"/>
      <c r="C72" s="51"/>
      <c r="D72" s="51"/>
      <c r="E72" s="51"/>
      <c r="F72" s="51"/>
      <c r="G72" s="51"/>
      <c r="H72" s="51"/>
      <c r="I72" s="115"/>
      <c r="J72" s="51"/>
      <c r="K72" s="51"/>
      <c r="L72" s="32"/>
    </row>
    <row r="73" spans="2:12" s="1" customFormat="1" ht="36.75" customHeight="1">
      <c r="B73" s="32"/>
      <c r="C73" s="52" t="s">
        <v>116</v>
      </c>
      <c r="I73" s="136"/>
      <c r="L73" s="32"/>
    </row>
    <row r="74" spans="2:12" s="1" customFormat="1" ht="6.75" customHeight="1">
      <c r="B74" s="32"/>
      <c r="I74" s="136"/>
      <c r="L74" s="32"/>
    </row>
    <row r="75" spans="2:12" s="1" customFormat="1" ht="14.25" customHeight="1">
      <c r="B75" s="32"/>
      <c r="C75" s="54" t="s">
        <v>16</v>
      </c>
      <c r="I75" s="136"/>
      <c r="L75" s="32"/>
    </row>
    <row r="76" spans="2:12" s="1" customFormat="1" ht="22.5" customHeight="1">
      <c r="B76" s="32"/>
      <c r="E76" s="343" t="str">
        <f>E7</f>
        <v>Rekonstrukce stávajícího sportovního areálu</v>
      </c>
      <c r="F76" s="320"/>
      <c r="G76" s="320"/>
      <c r="H76" s="320"/>
      <c r="I76" s="136"/>
      <c r="L76" s="32"/>
    </row>
    <row r="77" spans="2:12" s="1" customFormat="1" ht="14.25" customHeight="1">
      <c r="B77" s="32"/>
      <c r="C77" s="54" t="s">
        <v>106</v>
      </c>
      <c r="I77" s="136"/>
      <c r="L77" s="32"/>
    </row>
    <row r="78" spans="2:12" s="1" customFormat="1" ht="23.25" customHeight="1">
      <c r="B78" s="32"/>
      <c r="E78" s="317" t="str">
        <f>E9</f>
        <v>01 - Příprava území</v>
      </c>
      <c r="F78" s="320"/>
      <c r="G78" s="320"/>
      <c r="H78" s="320"/>
      <c r="I78" s="136"/>
      <c r="L78" s="32"/>
    </row>
    <row r="79" spans="2:12" s="1" customFormat="1" ht="6.75" customHeight="1">
      <c r="B79" s="32"/>
      <c r="I79" s="136"/>
      <c r="L79" s="32"/>
    </row>
    <row r="80" spans="2:12" s="1" customFormat="1" ht="18" customHeight="1">
      <c r="B80" s="32"/>
      <c r="C80" s="54" t="s">
        <v>24</v>
      </c>
      <c r="F80" s="137" t="str">
        <f>F12</f>
        <v>Lidická 40, Karlovy Vary</v>
      </c>
      <c r="I80" s="138" t="s">
        <v>26</v>
      </c>
      <c r="J80" s="58" t="str">
        <f>IF(J12="","",J12)</f>
        <v>4.10.2016</v>
      </c>
      <c r="L80" s="32"/>
    </row>
    <row r="81" spans="2:12" s="1" customFormat="1" ht="6.75" customHeight="1">
      <c r="B81" s="32"/>
      <c r="I81" s="136"/>
      <c r="L81" s="32"/>
    </row>
    <row r="82" spans="2:12" s="1" customFormat="1" ht="15">
      <c r="B82" s="32"/>
      <c r="C82" s="54" t="s">
        <v>30</v>
      </c>
      <c r="F82" s="137" t="str">
        <f>E15</f>
        <v>SPŠ, gymnázium a VOŠ Karlovy Vary, p. o</v>
      </c>
      <c r="I82" s="138" t="s">
        <v>36</v>
      </c>
      <c r="J82" s="137" t="str">
        <f>E21</f>
        <v>Sportprojekta Praha s.r.o.</v>
      </c>
      <c r="L82" s="32"/>
    </row>
    <row r="83" spans="2:12" s="1" customFormat="1" ht="14.25" customHeight="1">
      <c r="B83" s="32"/>
      <c r="C83" s="54" t="s">
        <v>34</v>
      </c>
      <c r="F83" s="137">
        <f>IF(E18="","",E18)</f>
      </c>
      <c r="I83" s="136"/>
      <c r="L83" s="32"/>
    </row>
    <row r="84" spans="2:12" s="1" customFormat="1" ht="9.75" customHeight="1">
      <c r="B84" s="32"/>
      <c r="I84" s="136"/>
      <c r="L84" s="32"/>
    </row>
    <row r="85" spans="2:20" s="9" customFormat="1" ht="29.25" customHeight="1">
      <c r="B85" s="139"/>
      <c r="C85" s="140" t="s">
        <v>117</v>
      </c>
      <c r="D85" s="141" t="s">
        <v>59</v>
      </c>
      <c r="E85" s="141" t="s">
        <v>55</v>
      </c>
      <c r="F85" s="141" t="s">
        <v>118</v>
      </c>
      <c r="G85" s="141" t="s">
        <v>119</v>
      </c>
      <c r="H85" s="141" t="s">
        <v>120</v>
      </c>
      <c r="I85" s="142" t="s">
        <v>121</v>
      </c>
      <c r="J85" s="141" t="s">
        <v>110</v>
      </c>
      <c r="K85" s="143" t="s">
        <v>122</v>
      </c>
      <c r="L85" s="139"/>
      <c r="M85" s="65" t="s">
        <v>123</v>
      </c>
      <c r="N85" s="66" t="s">
        <v>44</v>
      </c>
      <c r="O85" s="66" t="s">
        <v>124</v>
      </c>
      <c r="P85" s="66" t="s">
        <v>125</v>
      </c>
      <c r="Q85" s="66" t="s">
        <v>126</v>
      </c>
      <c r="R85" s="66" t="s">
        <v>127</v>
      </c>
      <c r="S85" s="66" t="s">
        <v>128</v>
      </c>
      <c r="T85" s="67" t="s">
        <v>129</v>
      </c>
    </row>
    <row r="86" spans="2:63" s="1" customFormat="1" ht="29.25" customHeight="1">
      <c r="B86" s="32"/>
      <c r="C86" s="69" t="s">
        <v>111</v>
      </c>
      <c r="I86" s="136"/>
      <c r="J86" s="144">
        <f>BK86</f>
        <v>0</v>
      </c>
      <c r="L86" s="32"/>
      <c r="M86" s="68"/>
      <c r="N86" s="59"/>
      <c r="O86" s="59"/>
      <c r="P86" s="145">
        <f>P87</f>
        <v>0</v>
      </c>
      <c r="Q86" s="59"/>
      <c r="R86" s="145">
        <f>R87</f>
        <v>0</v>
      </c>
      <c r="S86" s="59"/>
      <c r="T86" s="146">
        <f>T87</f>
        <v>329.26756000000006</v>
      </c>
      <c r="AT86" s="15" t="s">
        <v>73</v>
      </c>
      <c r="AU86" s="15" t="s">
        <v>112</v>
      </c>
      <c r="BK86" s="147">
        <f>BK87</f>
        <v>0</v>
      </c>
    </row>
    <row r="87" spans="2:63" s="10" customFormat="1" ht="36.75" customHeight="1">
      <c r="B87" s="148"/>
      <c r="D87" s="149" t="s">
        <v>73</v>
      </c>
      <c r="E87" s="150" t="s">
        <v>193</v>
      </c>
      <c r="F87" s="150" t="s">
        <v>194</v>
      </c>
      <c r="I87" s="151"/>
      <c r="J87" s="152">
        <f>BK87</f>
        <v>0</v>
      </c>
      <c r="L87" s="148"/>
      <c r="M87" s="153"/>
      <c r="N87" s="154"/>
      <c r="O87" s="154"/>
      <c r="P87" s="155">
        <f>P88+P126</f>
        <v>0</v>
      </c>
      <c r="Q87" s="154"/>
      <c r="R87" s="155">
        <f>R88+R126</f>
        <v>0</v>
      </c>
      <c r="S87" s="154"/>
      <c r="T87" s="156">
        <f>T88+T126</f>
        <v>329.26756000000006</v>
      </c>
      <c r="AR87" s="149" t="s">
        <v>23</v>
      </c>
      <c r="AT87" s="157" t="s">
        <v>73</v>
      </c>
      <c r="AU87" s="157" t="s">
        <v>74</v>
      </c>
      <c r="AY87" s="149" t="s">
        <v>132</v>
      </c>
      <c r="BK87" s="158">
        <f>BK88+BK126</f>
        <v>0</v>
      </c>
    </row>
    <row r="88" spans="2:63" s="10" customFormat="1" ht="19.5" customHeight="1">
      <c r="B88" s="148"/>
      <c r="D88" s="149" t="s">
        <v>73</v>
      </c>
      <c r="E88" s="183" t="s">
        <v>23</v>
      </c>
      <c r="F88" s="183" t="s">
        <v>195</v>
      </c>
      <c r="I88" s="151"/>
      <c r="J88" s="184">
        <f>BK88</f>
        <v>0</v>
      </c>
      <c r="L88" s="148"/>
      <c r="M88" s="153"/>
      <c r="N88" s="154"/>
      <c r="O88" s="154"/>
      <c r="P88" s="155">
        <f>P89+P101+P108+P113+P122</f>
        <v>0</v>
      </c>
      <c r="Q88" s="154"/>
      <c r="R88" s="155">
        <f>R89+R101+R108+R113+R122</f>
        <v>0</v>
      </c>
      <c r="S88" s="154"/>
      <c r="T88" s="156">
        <f>T89+T101+T108+T113+T122</f>
        <v>320.83000000000004</v>
      </c>
      <c r="AR88" s="149" t="s">
        <v>23</v>
      </c>
      <c r="AT88" s="157" t="s">
        <v>73</v>
      </c>
      <c r="AU88" s="157" t="s">
        <v>23</v>
      </c>
      <c r="AY88" s="149" t="s">
        <v>132</v>
      </c>
      <c r="BK88" s="158">
        <f>BK89+BK101+BK108+BK113+BK122</f>
        <v>0</v>
      </c>
    </row>
    <row r="89" spans="2:63" s="10" customFormat="1" ht="14.25" customHeight="1">
      <c r="B89" s="148"/>
      <c r="D89" s="159" t="s">
        <v>73</v>
      </c>
      <c r="E89" s="160" t="s">
        <v>196</v>
      </c>
      <c r="F89" s="160" t="s">
        <v>197</v>
      </c>
      <c r="I89" s="151"/>
      <c r="J89" s="161">
        <f>BK89</f>
        <v>0</v>
      </c>
      <c r="L89" s="148"/>
      <c r="M89" s="153"/>
      <c r="N89" s="154"/>
      <c r="O89" s="154"/>
      <c r="P89" s="155">
        <f>SUM(P90:P100)</f>
        <v>0</v>
      </c>
      <c r="Q89" s="154"/>
      <c r="R89" s="155">
        <f>SUM(R90:R100)</f>
        <v>0</v>
      </c>
      <c r="S89" s="154"/>
      <c r="T89" s="156">
        <f>SUM(T90:T100)</f>
        <v>320.83000000000004</v>
      </c>
      <c r="AR89" s="149" t="s">
        <v>23</v>
      </c>
      <c r="AT89" s="157" t="s">
        <v>73</v>
      </c>
      <c r="AU89" s="157" t="s">
        <v>82</v>
      </c>
      <c r="AY89" s="149" t="s">
        <v>132</v>
      </c>
      <c r="BK89" s="158">
        <f>SUM(BK90:BK100)</f>
        <v>0</v>
      </c>
    </row>
    <row r="90" spans="2:65" s="1" customFormat="1" ht="22.5" customHeight="1">
      <c r="B90" s="162"/>
      <c r="C90" s="163" t="s">
        <v>23</v>
      </c>
      <c r="D90" s="163" t="s">
        <v>135</v>
      </c>
      <c r="E90" s="164" t="s">
        <v>198</v>
      </c>
      <c r="F90" s="165" t="s">
        <v>199</v>
      </c>
      <c r="G90" s="166" t="s">
        <v>200</v>
      </c>
      <c r="H90" s="167">
        <v>2112</v>
      </c>
      <c r="I90" s="168"/>
      <c r="J90" s="169">
        <f>ROUND(I90*H90,2)</f>
        <v>0</v>
      </c>
      <c r="K90" s="165" t="s">
        <v>201</v>
      </c>
      <c r="L90" s="32"/>
      <c r="M90" s="170" t="s">
        <v>22</v>
      </c>
      <c r="N90" s="171" t="s">
        <v>45</v>
      </c>
      <c r="O90" s="33"/>
      <c r="P90" s="172">
        <f>O90*H90</f>
        <v>0</v>
      </c>
      <c r="Q90" s="172">
        <v>0</v>
      </c>
      <c r="R90" s="172">
        <f>Q90*H90</f>
        <v>0</v>
      </c>
      <c r="S90" s="172">
        <v>0</v>
      </c>
      <c r="T90" s="173">
        <f>S90*H90</f>
        <v>0</v>
      </c>
      <c r="AR90" s="15" t="s">
        <v>139</v>
      </c>
      <c r="AT90" s="15" t="s">
        <v>135</v>
      </c>
      <c r="AU90" s="15" t="s">
        <v>147</v>
      </c>
      <c r="AY90" s="15" t="s">
        <v>132</v>
      </c>
      <c r="BE90" s="174">
        <f>IF(N90="základní",J90,0)</f>
        <v>0</v>
      </c>
      <c r="BF90" s="174">
        <f>IF(N90="snížená",J90,0)</f>
        <v>0</v>
      </c>
      <c r="BG90" s="174">
        <f>IF(N90="zákl. přenesená",J90,0)</f>
        <v>0</v>
      </c>
      <c r="BH90" s="174">
        <f>IF(N90="sníž. přenesená",J90,0)</f>
        <v>0</v>
      </c>
      <c r="BI90" s="174">
        <f>IF(N90="nulová",J90,0)</f>
        <v>0</v>
      </c>
      <c r="BJ90" s="15" t="s">
        <v>23</v>
      </c>
      <c r="BK90" s="174">
        <f>ROUND(I90*H90,2)</f>
        <v>0</v>
      </c>
      <c r="BL90" s="15" t="s">
        <v>139</v>
      </c>
      <c r="BM90" s="15" t="s">
        <v>23</v>
      </c>
    </row>
    <row r="91" spans="2:47" s="1" customFormat="1" ht="13.5">
      <c r="B91" s="32"/>
      <c r="D91" s="175" t="s">
        <v>141</v>
      </c>
      <c r="F91" s="176" t="s">
        <v>199</v>
      </c>
      <c r="I91" s="136"/>
      <c r="L91" s="32"/>
      <c r="M91" s="61"/>
      <c r="N91" s="33"/>
      <c r="O91" s="33"/>
      <c r="P91" s="33"/>
      <c r="Q91" s="33"/>
      <c r="R91" s="33"/>
      <c r="S91" s="33"/>
      <c r="T91" s="62"/>
      <c r="AT91" s="15" t="s">
        <v>141</v>
      </c>
      <c r="AU91" s="15" t="s">
        <v>147</v>
      </c>
    </row>
    <row r="92" spans="2:65" s="1" customFormat="1" ht="22.5" customHeight="1">
      <c r="B92" s="162"/>
      <c r="C92" s="163" t="s">
        <v>202</v>
      </c>
      <c r="D92" s="163" t="s">
        <v>135</v>
      </c>
      <c r="E92" s="164" t="s">
        <v>203</v>
      </c>
      <c r="F92" s="165" t="s">
        <v>204</v>
      </c>
      <c r="G92" s="166" t="s">
        <v>200</v>
      </c>
      <c r="H92" s="167">
        <v>703</v>
      </c>
      <c r="I92" s="168"/>
      <c r="J92" s="169">
        <f>ROUND(I92*H92,2)</f>
        <v>0</v>
      </c>
      <c r="K92" s="165" t="s">
        <v>201</v>
      </c>
      <c r="L92" s="32"/>
      <c r="M92" s="170" t="s">
        <v>22</v>
      </c>
      <c r="N92" s="171" t="s">
        <v>45</v>
      </c>
      <c r="O92" s="33"/>
      <c r="P92" s="172">
        <f>O92*H92</f>
        <v>0</v>
      </c>
      <c r="Q92" s="172">
        <v>0</v>
      </c>
      <c r="R92" s="172">
        <f>Q92*H92</f>
        <v>0</v>
      </c>
      <c r="S92" s="172">
        <v>0.45</v>
      </c>
      <c r="T92" s="173">
        <f>S92*H92</f>
        <v>316.35</v>
      </c>
      <c r="AR92" s="15" t="s">
        <v>139</v>
      </c>
      <c r="AT92" s="15" t="s">
        <v>135</v>
      </c>
      <c r="AU92" s="15" t="s">
        <v>147</v>
      </c>
      <c r="AY92" s="15" t="s">
        <v>132</v>
      </c>
      <c r="BE92" s="174">
        <f>IF(N92="základní",J92,0)</f>
        <v>0</v>
      </c>
      <c r="BF92" s="174">
        <f>IF(N92="snížená",J92,0)</f>
        <v>0</v>
      </c>
      <c r="BG92" s="174">
        <f>IF(N92="zákl. přenesená",J92,0)</f>
        <v>0</v>
      </c>
      <c r="BH92" s="174">
        <f>IF(N92="sníž. přenesená",J92,0)</f>
        <v>0</v>
      </c>
      <c r="BI92" s="174">
        <f>IF(N92="nulová",J92,0)</f>
        <v>0</v>
      </c>
      <c r="BJ92" s="15" t="s">
        <v>23</v>
      </c>
      <c r="BK92" s="174">
        <f>ROUND(I92*H92,2)</f>
        <v>0</v>
      </c>
      <c r="BL92" s="15" t="s">
        <v>139</v>
      </c>
      <c r="BM92" s="15" t="s">
        <v>205</v>
      </c>
    </row>
    <row r="93" spans="2:47" s="1" customFormat="1" ht="40.5">
      <c r="B93" s="32"/>
      <c r="D93" s="177" t="s">
        <v>141</v>
      </c>
      <c r="F93" s="178" t="s">
        <v>206</v>
      </c>
      <c r="I93" s="136"/>
      <c r="L93" s="32"/>
      <c r="M93" s="61"/>
      <c r="N93" s="33"/>
      <c r="O93" s="33"/>
      <c r="P93" s="33"/>
      <c r="Q93" s="33"/>
      <c r="R93" s="33"/>
      <c r="S93" s="33"/>
      <c r="T93" s="62"/>
      <c r="AT93" s="15" t="s">
        <v>141</v>
      </c>
      <c r="AU93" s="15" t="s">
        <v>147</v>
      </c>
    </row>
    <row r="94" spans="2:47" s="1" customFormat="1" ht="175.5">
      <c r="B94" s="32"/>
      <c r="D94" s="175" t="s">
        <v>207</v>
      </c>
      <c r="F94" s="185" t="s">
        <v>208</v>
      </c>
      <c r="I94" s="136"/>
      <c r="L94" s="32"/>
      <c r="M94" s="61"/>
      <c r="N94" s="33"/>
      <c r="O94" s="33"/>
      <c r="P94" s="33"/>
      <c r="Q94" s="33"/>
      <c r="R94" s="33"/>
      <c r="S94" s="33"/>
      <c r="T94" s="62"/>
      <c r="AT94" s="15" t="s">
        <v>207</v>
      </c>
      <c r="AU94" s="15" t="s">
        <v>147</v>
      </c>
    </row>
    <row r="95" spans="2:65" s="1" customFormat="1" ht="22.5" customHeight="1">
      <c r="B95" s="162"/>
      <c r="C95" s="163" t="s">
        <v>209</v>
      </c>
      <c r="D95" s="163" t="s">
        <v>135</v>
      </c>
      <c r="E95" s="164" t="s">
        <v>210</v>
      </c>
      <c r="F95" s="165" t="s">
        <v>211</v>
      </c>
      <c r="G95" s="166" t="s">
        <v>212</v>
      </c>
      <c r="H95" s="167">
        <v>112</v>
      </c>
      <c r="I95" s="168"/>
      <c r="J95" s="169">
        <f>ROUND(I95*H95,2)</f>
        <v>0</v>
      </c>
      <c r="K95" s="165" t="s">
        <v>201</v>
      </c>
      <c r="L95" s="32"/>
      <c r="M95" s="170" t="s">
        <v>22</v>
      </c>
      <c r="N95" s="171" t="s">
        <v>45</v>
      </c>
      <c r="O95" s="33"/>
      <c r="P95" s="172">
        <f>O95*H95</f>
        <v>0</v>
      </c>
      <c r="Q95" s="172">
        <v>0</v>
      </c>
      <c r="R95" s="172">
        <f>Q95*H95</f>
        <v>0</v>
      </c>
      <c r="S95" s="172">
        <v>0.04</v>
      </c>
      <c r="T95" s="173">
        <f>S95*H95</f>
        <v>4.48</v>
      </c>
      <c r="AR95" s="15" t="s">
        <v>139</v>
      </c>
      <c r="AT95" s="15" t="s">
        <v>135</v>
      </c>
      <c r="AU95" s="15" t="s">
        <v>147</v>
      </c>
      <c r="AY95" s="15" t="s">
        <v>132</v>
      </c>
      <c r="BE95" s="174">
        <f>IF(N95="základní",J95,0)</f>
        <v>0</v>
      </c>
      <c r="BF95" s="174">
        <f>IF(N95="snížená",J95,0)</f>
        <v>0</v>
      </c>
      <c r="BG95" s="174">
        <f>IF(N95="zákl. přenesená",J95,0)</f>
        <v>0</v>
      </c>
      <c r="BH95" s="174">
        <f>IF(N95="sníž. přenesená",J95,0)</f>
        <v>0</v>
      </c>
      <c r="BI95" s="174">
        <f>IF(N95="nulová",J95,0)</f>
        <v>0</v>
      </c>
      <c r="BJ95" s="15" t="s">
        <v>23</v>
      </c>
      <c r="BK95" s="174">
        <f>ROUND(I95*H95,2)</f>
        <v>0</v>
      </c>
      <c r="BL95" s="15" t="s">
        <v>139</v>
      </c>
      <c r="BM95" s="15" t="s">
        <v>213</v>
      </c>
    </row>
    <row r="96" spans="2:47" s="1" customFormat="1" ht="27">
      <c r="B96" s="32"/>
      <c r="D96" s="177" t="s">
        <v>141</v>
      </c>
      <c r="F96" s="178" t="s">
        <v>214</v>
      </c>
      <c r="I96" s="136"/>
      <c r="L96" s="32"/>
      <c r="M96" s="61"/>
      <c r="N96" s="33"/>
      <c r="O96" s="33"/>
      <c r="P96" s="33"/>
      <c r="Q96" s="33"/>
      <c r="R96" s="33"/>
      <c r="S96" s="33"/>
      <c r="T96" s="62"/>
      <c r="AT96" s="15" t="s">
        <v>141</v>
      </c>
      <c r="AU96" s="15" t="s">
        <v>147</v>
      </c>
    </row>
    <row r="97" spans="2:47" s="1" customFormat="1" ht="162">
      <c r="B97" s="32"/>
      <c r="D97" s="175" t="s">
        <v>207</v>
      </c>
      <c r="F97" s="185" t="s">
        <v>215</v>
      </c>
      <c r="I97" s="136"/>
      <c r="L97" s="32"/>
      <c r="M97" s="61"/>
      <c r="N97" s="33"/>
      <c r="O97" s="33"/>
      <c r="P97" s="33"/>
      <c r="Q97" s="33"/>
      <c r="R97" s="33"/>
      <c r="S97" s="33"/>
      <c r="T97" s="62"/>
      <c r="AT97" s="15" t="s">
        <v>207</v>
      </c>
      <c r="AU97" s="15" t="s">
        <v>147</v>
      </c>
    </row>
    <row r="98" spans="2:65" s="1" customFormat="1" ht="31.5" customHeight="1">
      <c r="B98" s="162"/>
      <c r="C98" s="163" t="s">
        <v>216</v>
      </c>
      <c r="D98" s="163" t="s">
        <v>135</v>
      </c>
      <c r="E98" s="164" t="s">
        <v>217</v>
      </c>
      <c r="F98" s="165" t="s">
        <v>218</v>
      </c>
      <c r="G98" s="166" t="s">
        <v>200</v>
      </c>
      <c r="H98" s="167">
        <v>150</v>
      </c>
      <c r="I98" s="168"/>
      <c r="J98" s="169">
        <f>ROUND(I98*H98,2)</f>
        <v>0</v>
      </c>
      <c r="K98" s="165" t="s">
        <v>201</v>
      </c>
      <c r="L98" s="32"/>
      <c r="M98" s="170" t="s">
        <v>22</v>
      </c>
      <c r="N98" s="171" t="s">
        <v>45</v>
      </c>
      <c r="O98" s="33"/>
      <c r="P98" s="172">
        <f>O98*H98</f>
        <v>0</v>
      </c>
      <c r="Q98" s="172">
        <v>0</v>
      </c>
      <c r="R98" s="172">
        <f>Q98*H98</f>
        <v>0</v>
      </c>
      <c r="S98" s="172">
        <v>0</v>
      </c>
      <c r="T98" s="173">
        <f>S98*H98</f>
        <v>0</v>
      </c>
      <c r="AR98" s="15" t="s">
        <v>139</v>
      </c>
      <c r="AT98" s="15" t="s">
        <v>135</v>
      </c>
      <c r="AU98" s="15" t="s">
        <v>147</v>
      </c>
      <c r="AY98" s="15" t="s">
        <v>132</v>
      </c>
      <c r="BE98" s="174">
        <f>IF(N98="základní",J98,0)</f>
        <v>0</v>
      </c>
      <c r="BF98" s="174">
        <f>IF(N98="snížená",J98,0)</f>
        <v>0</v>
      </c>
      <c r="BG98" s="174">
        <f>IF(N98="zákl. přenesená",J98,0)</f>
        <v>0</v>
      </c>
      <c r="BH98" s="174">
        <f>IF(N98="sníž. přenesená",J98,0)</f>
        <v>0</v>
      </c>
      <c r="BI98" s="174">
        <f>IF(N98="nulová",J98,0)</f>
        <v>0</v>
      </c>
      <c r="BJ98" s="15" t="s">
        <v>23</v>
      </c>
      <c r="BK98" s="174">
        <f>ROUND(I98*H98,2)</f>
        <v>0</v>
      </c>
      <c r="BL98" s="15" t="s">
        <v>139</v>
      </c>
      <c r="BM98" s="15" t="s">
        <v>219</v>
      </c>
    </row>
    <row r="99" spans="2:47" s="1" customFormat="1" ht="27">
      <c r="B99" s="32"/>
      <c r="D99" s="177" t="s">
        <v>141</v>
      </c>
      <c r="F99" s="178" t="s">
        <v>220</v>
      </c>
      <c r="I99" s="136"/>
      <c r="L99" s="32"/>
      <c r="M99" s="61"/>
      <c r="N99" s="33"/>
      <c r="O99" s="33"/>
      <c r="P99" s="33"/>
      <c r="Q99" s="33"/>
      <c r="R99" s="33"/>
      <c r="S99" s="33"/>
      <c r="T99" s="62"/>
      <c r="AT99" s="15" t="s">
        <v>141</v>
      </c>
      <c r="AU99" s="15" t="s">
        <v>147</v>
      </c>
    </row>
    <row r="100" spans="2:47" s="1" customFormat="1" ht="148.5">
      <c r="B100" s="32"/>
      <c r="D100" s="177" t="s">
        <v>207</v>
      </c>
      <c r="F100" s="186" t="s">
        <v>221</v>
      </c>
      <c r="I100" s="136"/>
      <c r="L100" s="32"/>
      <c r="M100" s="61"/>
      <c r="N100" s="33"/>
      <c r="O100" s="33"/>
      <c r="P100" s="33"/>
      <c r="Q100" s="33"/>
      <c r="R100" s="33"/>
      <c r="S100" s="33"/>
      <c r="T100" s="62"/>
      <c r="AT100" s="15" t="s">
        <v>207</v>
      </c>
      <c r="AU100" s="15" t="s">
        <v>147</v>
      </c>
    </row>
    <row r="101" spans="2:63" s="10" customFormat="1" ht="21.75" customHeight="1">
      <c r="B101" s="148"/>
      <c r="D101" s="159" t="s">
        <v>73</v>
      </c>
      <c r="E101" s="160" t="s">
        <v>222</v>
      </c>
      <c r="F101" s="160" t="s">
        <v>223</v>
      </c>
      <c r="I101" s="151"/>
      <c r="J101" s="161">
        <f>BK101</f>
        <v>0</v>
      </c>
      <c r="L101" s="148"/>
      <c r="M101" s="153"/>
      <c r="N101" s="154"/>
      <c r="O101" s="154"/>
      <c r="P101" s="155">
        <f>SUM(P102:P107)</f>
        <v>0</v>
      </c>
      <c r="Q101" s="154"/>
      <c r="R101" s="155">
        <f>SUM(R102:R107)</f>
        <v>0</v>
      </c>
      <c r="S101" s="154"/>
      <c r="T101" s="156">
        <f>SUM(T102:T107)</f>
        <v>0</v>
      </c>
      <c r="AR101" s="149" t="s">
        <v>23</v>
      </c>
      <c r="AT101" s="157" t="s">
        <v>73</v>
      </c>
      <c r="AU101" s="157" t="s">
        <v>82</v>
      </c>
      <c r="AY101" s="149" t="s">
        <v>132</v>
      </c>
      <c r="BK101" s="158">
        <f>SUM(BK102:BK107)</f>
        <v>0</v>
      </c>
    </row>
    <row r="102" spans="2:65" s="1" customFormat="1" ht="22.5" customHeight="1">
      <c r="B102" s="162"/>
      <c r="C102" s="163" t="s">
        <v>82</v>
      </c>
      <c r="D102" s="163" t="s">
        <v>135</v>
      </c>
      <c r="E102" s="164" t="s">
        <v>224</v>
      </c>
      <c r="F102" s="165" t="s">
        <v>225</v>
      </c>
      <c r="G102" s="166" t="s">
        <v>226</v>
      </c>
      <c r="H102" s="167">
        <v>211.2</v>
      </c>
      <c r="I102" s="168"/>
      <c r="J102" s="169">
        <f>ROUND(I102*H102,2)</f>
        <v>0</v>
      </c>
      <c r="K102" s="165" t="s">
        <v>201</v>
      </c>
      <c r="L102" s="32"/>
      <c r="M102" s="170" t="s">
        <v>22</v>
      </c>
      <c r="N102" s="171" t="s">
        <v>45</v>
      </c>
      <c r="O102" s="33"/>
      <c r="P102" s="172">
        <f>O102*H102</f>
        <v>0</v>
      </c>
      <c r="Q102" s="172">
        <v>0</v>
      </c>
      <c r="R102" s="172">
        <f>Q102*H102</f>
        <v>0</v>
      </c>
      <c r="S102" s="172">
        <v>0</v>
      </c>
      <c r="T102" s="173">
        <f>S102*H102</f>
        <v>0</v>
      </c>
      <c r="AR102" s="15" t="s">
        <v>139</v>
      </c>
      <c r="AT102" s="15" t="s">
        <v>135</v>
      </c>
      <c r="AU102" s="15" t="s">
        <v>147</v>
      </c>
      <c r="AY102" s="15" t="s">
        <v>132</v>
      </c>
      <c r="BE102" s="174">
        <f>IF(N102="základní",J102,0)</f>
        <v>0</v>
      </c>
      <c r="BF102" s="174">
        <f>IF(N102="snížená",J102,0)</f>
        <v>0</v>
      </c>
      <c r="BG102" s="174">
        <f>IF(N102="zákl. přenesená",J102,0)</f>
        <v>0</v>
      </c>
      <c r="BH102" s="174">
        <f>IF(N102="sníž. přenesená",J102,0)</f>
        <v>0</v>
      </c>
      <c r="BI102" s="174">
        <f>IF(N102="nulová",J102,0)</f>
        <v>0</v>
      </c>
      <c r="BJ102" s="15" t="s">
        <v>23</v>
      </c>
      <c r="BK102" s="174">
        <f>ROUND(I102*H102,2)</f>
        <v>0</v>
      </c>
      <c r="BL102" s="15" t="s">
        <v>139</v>
      </c>
      <c r="BM102" s="15" t="s">
        <v>82</v>
      </c>
    </row>
    <row r="103" spans="2:47" s="1" customFormat="1" ht="27">
      <c r="B103" s="32"/>
      <c r="D103" s="177" t="s">
        <v>141</v>
      </c>
      <c r="F103" s="178" t="s">
        <v>227</v>
      </c>
      <c r="I103" s="136"/>
      <c r="L103" s="32"/>
      <c r="M103" s="61"/>
      <c r="N103" s="33"/>
      <c r="O103" s="33"/>
      <c r="P103" s="33"/>
      <c r="Q103" s="33"/>
      <c r="R103" s="33"/>
      <c r="S103" s="33"/>
      <c r="T103" s="62"/>
      <c r="AT103" s="15" t="s">
        <v>141</v>
      </c>
      <c r="AU103" s="15" t="s">
        <v>147</v>
      </c>
    </row>
    <row r="104" spans="2:47" s="1" customFormat="1" ht="108">
      <c r="B104" s="32"/>
      <c r="D104" s="175" t="s">
        <v>207</v>
      </c>
      <c r="F104" s="185" t="s">
        <v>228</v>
      </c>
      <c r="I104" s="136"/>
      <c r="L104" s="32"/>
      <c r="M104" s="61"/>
      <c r="N104" s="33"/>
      <c r="O104" s="33"/>
      <c r="P104" s="33"/>
      <c r="Q104" s="33"/>
      <c r="R104" s="33"/>
      <c r="S104" s="33"/>
      <c r="T104" s="62"/>
      <c r="AT104" s="15" t="s">
        <v>207</v>
      </c>
      <c r="AU104" s="15" t="s">
        <v>147</v>
      </c>
    </row>
    <row r="105" spans="2:65" s="1" customFormat="1" ht="22.5" customHeight="1">
      <c r="B105" s="162"/>
      <c r="C105" s="163" t="s">
        <v>147</v>
      </c>
      <c r="D105" s="163" t="s">
        <v>135</v>
      </c>
      <c r="E105" s="164" t="s">
        <v>229</v>
      </c>
      <c r="F105" s="165" t="s">
        <v>230</v>
      </c>
      <c r="G105" s="166" t="s">
        <v>226</v>
      </c>
      <c r="H105" s="167">
        <v>211.2</v>
      </c>
      <c r="I105" s="168"/>
      <c r="J105" s="169">
        <f>ROUND(I105*H105,2)</f>
        <v>0</v>
      </c>
      <c r="K105" s="165" t="s">
        <v>201</v>
      </c>
      <c r="L105" s="32"/>
      <c r="M105" s="170" t="s">
        <v>22</v>
      </c>
      <c r="N105" s="171" t="s">
        <v>45</v>
      </c>
      <c r="O105" s="33"/>
      <c r="P105" s="172">
        <f>O105*H105</f>
        <v>0</v>
      </c>
      <c r="Q105" s="172">
        <v>0</v>
      </c>
      <c r="R105" s="172">
        <f>Q105*H105</f>
        <v>0</v>
      </c>
      <c r="S105" s="172">
        <v>0</v>
      </c>
      <c r="T105" s="173">
        <f>S105*H105</f>
        <v>0</v>
      </c>
      <c r="AR105" s="15" t="s">
        <v>139</v>
      </c>
      <c r="AT105" s="15" t="s">
        <v>135</v>
      </c>
      <c r="AU105" s="15" t="s">
        <v>147</v>
      </c>
      <c r="AY105" s="15" t="s">
        <v>132</v>
      </c>
      <c r="BE105" s="174">
        <f>IF(N105="základní",J105,0)</f>
        <v>0</v>
      </c>
      <c r="BF105" s="174">
        <f>IF(N105="snížená",J105,0)</f>
        <v>0</v>
      </c>
      <c r="BG105" s="174">
        <f>IF(N105="zákl. přenesená",J105,0)</f>
        <v>0</v>
      </c>
      <c r="BH105" s="174">
        <f>IF(N105="sníž. přenesená",J105,0)</f>
        <v>0</v>
      </c>
      <c r="BI105" s="174">
        <f>IF(N105="nulová",J105,0)</f>
        <v>0</v>
      </c>
      <c r="BJ105" s="15" t="s">
        <v>23</v>
      </c>
      <c r="BK105" s="174">
        <f>ROUND(I105*H105,2)</f>
        <v>0</v>
      </c>
      <c r="BL105" s="15" t="s">
        <v>139</v>
      </c>
      <c r="BM105" s="15" t="s">
        <v>147</v>
      </c>
    </row>
    <row r="106" spans="2:47" s="1" customFormat="1" ht="27">
      <c r="B106" s="32"/>
      <c r="D106" s="177" t="s">
        <v>141</v>
      </c>
      <c r="F106" s="178" t="s">
        <v>231</v>
      </c>
      <c r="I106" s="136"/>
      <c r="L106" s="32"/>
      <c r="M106" s="61"/>
      <c r="N106" s="33"/>
      <c r="O106" s="33"/>
      <c r="P106" s="33"/>
      <c r="Q106" s="33"/>
      <c r="R106" s="33"/>
      <c r="S106" s="33"/>
      <c r="T106" s="62"/>
      <c r="AT106" s="15" t="s">
        <v>141</v>
      </c>
      <c r="AU106" s="15" t="s">
        <v>147</v>
      </c>
    </row>
    <row r="107" spans="2:47" s="1" customFormat="1" ht="108">
      <c r="B107" s="32"/>
      <c r="D107" s="177" t="s">
        <v>207</v>
      </c>
      <c r="F107" s="186" t="s">
        <v>228</v>
      </c>
      <c r="I107" s="136"/>
      <c r="L107" s="32"/>
      <c r="M107" s="61"/>
      <c r="N107" s="33"/>
      <c r="O107" s="33"/>
      <c r="P107" s="33"/>
      <c r="Q107" s="33"/>
      <c r="R107" s="33"/>
      <c r="S107" s="33"/>
      <c r="T107" s="62"/>
      <c r="AT107" s="15" t="s">
        <v>207</v>
      </c>
      <c r="AU107" s="15" t="s">
        <v>147</v>
      </c>
    </row>
    <row r="108" spans="2:63" s="10" customFormat="1" ht="21.75" customHeight="1">
      <c r="B108" s="148"/>
      <c r="D108" s="159" t="s">
        <v>73</v>
      </c>
      <c r="E108" s="160" t="s">
        <v>232</v>
      </c>
      <c r="F108" s="160" t="s">
        <v>233</v>
      </c>
      <c r="I108" s="151"/>
      <c r="J108" s="161">
        <f>BK108</f>
        <v>0</v>
      </c>
      <c r="L108" s="148"/>
      <c r="M108" s="153"/>
      <c r="N108" s="154"/>
      <c r="O108" s="154"/>
      <c r="P108" s="155">
        <f>SUM(P109:P112)</f>
        <v>0</v>
      </c>
      <c r="Q108" s="154"/>
      <c r="R108" s="155">
        <f>SUM(R109:R112)</f>
        <v>0</v>
      </c>
      <c r="S108" s="154"/>
      <c r="T108" s="156">
        <f>SUM(T109:T112)</f>
        <v>0</v>
      </c>
      <c r="AR108" s="149" t="s">
        <v>23</v>
      </c>
      <c r="AT108" s="157" t="s">
        <v>73</v>
      </c>
      <c r="AU108" s="157" t="s">
        <v>82</v>
      </c>
      <c r="AY108" s="149" t="s">
        <v>132</v>
      </c>
      <c r="BK108" s="158">
        <f>SUM(BK109:BK112)</f>
        <v>0</v>
      </c>
    </row>
    <row r="109" spans="2:65" s="1" customFormat="1" ht="22.5" customHeight="1">
      <c r="B109" s="162"/>
      <c r="C109" s="163" t="s">
        <v>139</v>
      </c>
      <c r="D109" s="163" t="s">
        <v>135</v>
      </c>
      <c r="E109" s="164" t="s">
        <v>234</v>
      </c>
      <c r="F109" s="165" t="s">
        <v>235</v>
      </c>
      <c r="G109" s="166" t="s">
        <v>226</v>
      </c>
      <c r="H109" s="167">
        <v>211.2</v>
      </c>
      <c r="I109" s="168"/>
      <c r="J109" s="169">
        <f>ROUND(I109*H109,2)</f>
        <v>0</v>
      </c>
      <c r="K109" s="165" t="s">
        <v>201</v>
      </c>
      <c r="L109" s="32"/>
      <c r="M109" s="170" t="s">
        <v>22</v>
      </c>
      <c r="N109" s="171" t="s">
        <v>45</v>
      </c>
      <c r="O109" s="33"/>
      <c r="P109" s="172">
        <f>O109*H109</f>
        <v>0</v>
      </c>
      <c r="Q109" s="172">
        <v>0</v>
      </c>
      <c r="R109" s="172">
        <f>Q109*H109</f>
        <v>0</v>
      </c>
      <c r="S109" s="172">
        <v>0</v>
      </c>
      <c r="T109" s="173">
        <f>S109*H109</f>
        <v>0</v>
      </c>
      <c r="AR109" s="15" t="s">
        <v>139</v>
      </c>
      <c r="AT109" s="15" t="s">
        <v>135</v>
      </c>
      <c r="AU109" s="15" t="s">
        <v>147</v>
      </c>
      <c r="AY109" s="15" t="s">
        <v>132</v>
      </c>
      <c r="BE109" s="174">
        <f>IF(N109="základní",J109,0)</f>
        <v>0</v>
      </c>
      <c r="BF109" s="174">
        <f>IF(N109="snížená",J109,0)</f>
        <v>0</v>
      </c>
      <c r="BG109" s="174">
        <f>IF(N109="zákl. přenesená",J109,0)</f>
        <v>0</v>
      </c>
      <c r="BH109" s="174">
        <f>IF(N109="sníž. přenesená",J109,0)</f>
        <v>0</v>
      </c>
      <c r="BI109" s="174">
        <f>IF(N109="nulová",J109,0)</f>
        <v>0</v>
      </c>
      <c r="BJ109" s="15" t="s">
        <v>23</v>
      </c>
      <c r="BK109" s="174">
        <f>ROUND(I109*H109,2)</f>
        <v>0</v>
      </c>
      <c r="BL109" s="15" t="s">
        <v>139</v>
      </c>
      <c r="BM109" s="15" t="s">
        <v>139</v>
      </c>
    </row>
    <row r="110" spans="2:47" s="1" customFormat="1" ht="13.5">
      <c r="B110" s="32"/>
      <c r="D110" s="175" t="s">
        <v>141</v>
      </c>
      <c r="F110" s="176" t="s">
        <v>235</v>
      </c>
      <c r="I110" s="136"/>
      <c r="L110" s="32"/>
      <c r="M110" s="61"/>
      <c r="N110" s="33"/>
      <c r="O110" s="33"/>
      <c r="P110" s="33"/>
      <c r="Q110" s="33"/>
      <c r="R110" s="33"/>
      <c r="S110" s="33"/>
      <c r="T110" s="62"/>
      <c r="AT110" s="15" t="s">
        <v>141</v>
      </c>
      <c r="AU110" s="15" t="s">
        <v>147</v>
      </c>
    </row>
    <row r="111" spans="2:65" s="1" customFormat="1" ht="22.5" customHeight="1">
      <c r="B111" s="162"/>
      <c r="C111" s="163" t="s">
        <v>131</v>
      </c>
      <c r="D111" s="163" t="s">
        <v>135</v>
      </c>
      <c r="E111" s="164" t="s">
        <v>236</v>
      </c>
      <c r="F111" s="165" t="s">
        <v>237</v>
      </c>
      <c r="G111" s="166" t="s">
        <v>226</v>
      </c>
      <c r="H111" s="167">
        <v>211.2</v>
      </c>
      <c r="I111" s="168"/>
      <c r="J111" s="169">
        <f>ROUND(I111*H111,2)</f>
        <v>0</v>
      </c>
      <c r="K111" s="165" t="s">
        <v>201</v>
      </c>
      <c r="L111" s="32"/>
      <c r="M111" s="170" t="s">
        <v>22</v>
      </c>
      <c r="N111" s="171" t="s">
        <v>45</v>
      </c>
      <c r="O111" s="33"/>
      <c r="P111" s="172">
        <f>O111*H111</f>
        <v>0</v>
      </c>
      <c r="Q111" s="172">
        <v>0</v>
      </c>
      <c r="R111" s="172">
        <f>Q111*H111</f>
        <v>0</v>
      </c>
      <c r="S111" s="172">
        <v>0</v>
      </c>
      <c r="T111" s="173">
        <f>S111*H111</f>
        <v>0</v>
      </c>
      <c r="AR111" s="15" t="s">
        <v>139</v>
      </c>
      <c r="AT111" s="15" t="s">
        <v>135</v>
      </c>
      <c r="AU111" s="15" t="s">
        <v>147</v>
      </c>
      <c r="AY111" s="15" t="s">
        <v>132</v>
      </c>
      <c r="BE111" s="174">
        <f>IF(N111="základní",J111,0)</f>
        <v>0</v>
      </c>
      <c r="BF111" s="174">
        <f>IF(N111="snížená",J111,0)</f>
        <v>0</v>
      </c>
      <c r="BG111" s="174">
        <f>IF(N111="zákl. přenesená",J111,0)</f>
        <v>0</v>
      </c>
      <c r="BH111" s="174">
        <f>IF(N111="sníž. přenesená",J111,0)</f>
        <v>0</v>
      </c>
      <c r="BI111" s="174">
        <f>IF(N111="nulová",J111,0)</f>
        <v>0</v>
      </c>
      <c r="BJ111" s="15" t="s">
        <v>23</v>
      </c>
      <c r="BK111" s="174">
        <f>ROUND(I111*H111,2)</f>
        <v>0</v>
      </c>
      <c r="BL111" s="15" t="s">
        <v>139</v>
      </c>
      <c r="BM111" s="15" t="s">
        <v>131</v>
      </c>
    </row>
    <row r="112" spans="2:47" s="1" customFormat="1" ht="13.5">
      <c r="B112" s="32"/>
      <c r="D112" s="177" t="s">
        <v>141</v>
      </c>
      <c r="F112" s="178" t="s">
        <v>237</v>
      </c>
      <c r="I112" s="136"/>
      <c r="L112" s="32"/>
      <c r="M112" s="61"/>
      <c r="N112" s="33"/>
      <c r="O112" s="33"/>
      <c r="P112" s="33"/>
      <c r="Q112" s="33"/>
      <c r="R112" s="33"/>
      <c r="S112" s="33"/>
      <c r="T112" s="62"/>
      <c r="AT112" s="15" t="s">
        <v>141</v>
      </c>
      <c r="AU112" s="15" t="s">
        <v>147</v>
      </c>
    </row>
    <row r="113" spans="2:63" s="10" customFormat="1" ht="21.75" customHeight="1">
      <c r="B113" s="148"/>
      <c r="D113" s="159" t="s">
        <v>73</v>
      </c>
      <c r="E113" s="160" t="s">
        <v>238</v>
      </c>
      <c r="F113" s="160" t="s">
        <v>239</v>
      </c>
      <c r="I113" s="151"/>
      <c r="J113" s="161">
        <f>BK113</f>
        <v>0</v>
      </c>
      <c r="L113" s="148"/>
      <c r="M113" s="153"/>
      <c r="N113" s="154"/>
      <c r="O113" s="154"/>
      <c r="P113" s="155">
        <f>SUM(P114:P121)</f>
        <v>0</v>
      </c>
      <c r="Q113" s="154"/>
      <c r="R113" s="155">
        <f>SUM(R114:R121)</f>
        <v>0</v>
      </c>
      <c r="S113" s="154"/>
      <c r="T113" s="156">
        <f>SUM(T114:T121)</f>
        <v>0</v>
      </c>
      <c r="AR113" s="149" t="s">
        <v>23</v>
      </c>
      <c r="AT113" s="157" t="s">
        <v>73</v>
      </c>
      <c r="AU113" s="157" t="s">
        <v>82</v>
      </c>
      <c r="AY113" s="149" t="s">
        <v>132</v>
      </c>
      <c r="BK113" s="158">
        <f>SUM(BK114:BK121)</f>
        <v>0</v>
      </c>
    </row>
    <row r="114" spans="2:65" s="1" customFormat="1" ht="22.5" customHeight="1">
      <c r="B114" s="162"/>
      <c r="C114" s="163" t="s">
        <v>162</v>
      </c>
      <c r="D114" s="163" t="s">
        <v>135</v>
      </c>
      <c r="E114" s="164" t="s">
        <v>240</v>
      </c>
      <c r="F114" s="165" t="s">
        <v>241</v>
      </c>
      <c r="G114" s="166" t="s">
        <v>226</v>
      </c>
      <c r="H114" s="167">
        <v>211.2</v>
      </c>
      <c r="I114" s="168"/>
      <c r="J114" s="169">
        <f>ROUND(I114*H114,2)</f>
        <v>0</v>
      </c>
      <c r="K114" s="165" t="s">
        <v>201</v>
      </c>
      <c r="L114" s="32"/>
      <c r="M114" s="170" t="s">
        <v>22</v>
      </c>
      <c r="N114" s="171" t="s">
        <v>45</v>
      </c>
      <c r="O114" s="33"/>
      <c r="P114" s="172">
        <f>O114*H114</f>
        <v>0</v>
      </c>
      <c r="Q114" s="172">
        <v>0</v>
      </c>
      <c r="R114" s="172">
        <f>Q114*H114</f>
        <v>0</v>
      </c>
      <c r="S114" s="172">
        <v>0</v>
      </c>
      <c r="T114" s="173">
        <f>S114*H114</f>
        <v>0</v>
      </c>
      <c r="AR114" s="15" t="s">
        <v>139</v>
      </c>
      <c r="AT114" s="15" t="s">
        <v>135</v>
      </c>
      <c r="AU114" s="15" t="s">
        <v>147</v>
      </c>
      <c r="AY114" s="15" t="s">
        <v>132</v>
      </c>
      <c r="BE114" s="174">
        <f>IF(N114="základní",J114,0)</f>
        <v>0</v>
      </c>
      <c r="BF114" s="174">
        <f>IF(N114="snížená",J114,0)</f>
        <v>0</v>
      </c>
      <c r="BG114" s="174">
        <f>IF(N114="zákl. přenesená",J114,0)</f>
        <v>0</v>
      </c>
      <c r="BH114" s="174">
        <f>IF(N114="sníž. přenesená",J114,0)</f>
        <v>0</v>
      </c>
      <c r="BI114" s="174">
        <f>IF(N114="nulová",J114,0)</f>
        <v>0</v>
      </c>
      <c r="BJ114" s="15" t="s">
        <v>23</v>
      </c>
      <c r="BK114" s="174">
        <f>ROUND(I114*H114,2)</f>
        <v>0</v>
      </c>
      <c r="BL114" s="15" t="s">
        <v>139</v>
      </c>
      <c r="BM114" s="15" t="s">
        <v>162</v>
      </c>
    </row>
    <row r="115" spans="2:47" s="1" customFormat="1" ht="40.5">
      <c r="B115" s="32"/>
      <c r="D115" s="177" t="s">
        <v>141</v>
      </c>
      <c r="F115" s="178" t="s">
        <v>242</v>
      </c>
      <c r="I115" s="136"/>
      <c r="L115" s="32"/>
      <c r="M115" s="61"/>
      <c r="N115" s="33"/>
      <c r="O115" s="33"/>
      <c r="P115" s="33"/>
      <c r="Q115" s="33"/>
      <c r="R115" s="33"/>
      <c r="S115" s="33"/>
      <c r="T115" s="62"/>
      <c r="AT115" s="15" t="s">
        <v>141</v>
      </c>
      <c r="AU115" s="15" t="s">
        <v>147</v>
      </c>
    </row>
    <row r="116" spans="2:47" s="1" customFormat="1" ht="175.5">
      <c r="B116" s="32"/>
      <c r="D116" s="175" t="s">
        <v>207</v>
      </c>
      <c r="F116" s="185" t="s">
        <v>243</v>
      </c>
      <c r="I116" s="136"/>
      <c r="L116" s="32"/>
      <c r="M116" s="61"/>
      <c r="N116" s="33"/>
      <c r="O116" s="33"/>
      <c r="P116" s="33"/>
      <c r="Q116" s="33"/>
      <c r="R116" s="33"/>
      <c r="S116" s="33"/>
      <c r="T116" s="62"/>
      <c r="AT116" s="15" t="s">
        <v>207</v>
      </c>
      <c r="AU116" s="15" t="s">
        <v>147</v>
      </c>
    </row>
    <row r="117" spans="2:65" s="1" customFormat="1" ht="22.5" customHeight="1">
      <c r="B117" s="162"/>
      <c r="C117" s="163" t="s">
        <v>167</v>
      </c>
      <c r="D117" s="163" t="s">
        <v>135</v>
      </c>
      <c r="E117" s="164" t="s">
        <v>244</v>
      </c>
      <c r="F117" s="165" t="s">
        <v>245</v>
      </c>
      <c r="G117" s="166" t="s">
        <v>226</v>
      </c>
      <c r="H117" s="167">
        <v>211.2</v>
      </c>
      <c r="I117" s="168"/>
      <c r="J117" s="169">
        <f>ROUND(I117*H117,2)</f>
        <v>0</v>
      </c>
      <c r="K117" s="165" t="s">
        <v>201</v>
      </c>
      <c r="L117" s="32"/>
      <c r="M117" s="170" t="s">
        <v>22</v>
      </c>
      <c r="N117" s="171" t="s">
        <v>45</v>
      </c>
      <c r="O117" s="33"/>
      <c r="P117" s="172">
        <f>O117*H117</f>
        <v>0</v>
      </c>
      <c r="Q117" s="172">
        <v>0</v>
      </c>
      <c r="R117" s="172">
        <f>Q117*H117</f>
        <v>0</v>
      </c>
      <c r="S117" s="172">
        <v>0</v>
      </c>
      <c r="T117" s="173">
        <f>S117*H117</f>
        <v>0</v>
      </c>
      <c r="AR117" s="15" t="s">
        <v>139</v>
      </c>
      <c r="AT117" s="15" t="s">
        <v>135</v>
      </c>
      <c r="AU117" s="15" t="s">
        <v>147</v>
      </c>
      <c r="AY117" s="15" t="s">
        <v>132</v>
      </c>
      <c r="BE117" s="174">
        <f>IF(N117="základní",J117,0)</f>
        <v>0</v>
      </c>
      <c r="BF117" s="174">
        <f>IF(N117="snížená",J117,0)</f>
        <v>0</v>
      </c>
      <c r="BG117" s="174">
        <f>IF(N117="zákl. přenesená",J117,0)</f>
        <v>0</v>
      </c>
      <c r="BH117" s="174">
        <f>IF(N117="sníž. přenesená",J117,0)</f>
        <v>0</v>
      </c>
      <c r="BI117" s="174">
        <f>IF(N117="nulová",J117,0)</f>
        <v>0</v>
      </c>
      <c r="BJ117" s="15" t="s">
        <v>23</v>
      </c>
      <c r="BK117" s="174">
        <f>ROUND(I117*H117,2)</f>
        <v>0</v>
      </c>
      <c r="BL117" s="15" t="s">
        <v>139</v>
      </c>
      <c r="BM117" s="15" t="s">
        <v>167</v>
      </c>
    </row>
    <row r="118" spans="2:47" s="1" customFormat="1" ht="13.5">
      <c r="B118" s="32"/>
      <c r="D118" s="177" t="s">
        <v>141</v>
      </c>
      <c r="F118" s="178" t="s">
        <v>245</v>
      </c>
      <c r="I118" s="136"/>
      <c r="L118" s="32"/>
      <c r="M118" s="61"/>
      <c r="N118" s="33"/>
      <c r="O118" s="33"/>
      <c r="P118" s="33"/>
      <c r="Q118" s="33"/>
      <c r="R118" s="33"/>
      <c r="S118" s="33"/>
      <c r="T118" s="62"/>
      <c r="AT118" s="15" t="s">
        <v>141</v>
      </c>
      <c r="AU118" s="15" t="s">
        <v>147</v>
      </c>
    </row>
    <row r="119" spans="2:47" s="1" customFormat="1" ht="175.5">
      <c r="B119" s="32"/>
      <c r="D119" s="175" t="s">
        <v>207</v>
      </c>
      <c r="F119" s="185" t="s">
        <v>246</v>
      </c>
      <c r="I119" s="136"/>
      <c r="L119" s="32"/>
      <c r="M119" s="61"/>
      <c r="N119" s="33"/>
      <c r="O119" s="33"/>
      <c r="P119" s="33"/>
      <c r="Q119" s="33"/>
      <c r="R119" s="33"/>
      <c r="S119" s="33"/>
      <c r="T119" s="62"/>
      <c r="AT119" s="15" t="s">
        <v>207</v>
      </c>
      <c r="AU119" s="15" t="s">
        <v>147</v>
      </c>
    </row>
    <row r="120" spans="2:65" s="1" customFormat="1" ht="22.5" customHeight="1">
      <c r="B120" s="162"/>
      <c r="C120" s="163" t="s">
        <v>172</v>
      </c>
      <c r="D120" s="163" t="s">
        <v>135</v>
      </c>
      <c r="E120" s="164" t="s">
        <v>247</v>
      </c>
      <c r="F120" s="165" t="s">
        <v>248</v>
      </c>
      <c r="G120" s="166" t="s">
        <v>249</v>
      </c>
      <c r="H120" s="167">
        <v>380.16</v>
      </c>
      <c r="I120" s="168"/>
      <c r="J120" s="169">
        <f>ROUND(I120*H120,2)</f>
        <v>0</v>
      </c>
      <c r="K120" s="165" t="s">
        <v>201</v>
      </c>
      <c r="L120" s="32"/>
      <c r="M120" s="170" t="s">
        <v>22</v>
      </c>
      <c r="N120" s="171" t="s">
        <v>45</v>
      </c>
      <c r="O120" s="33"/>
      <c r="P120" s="172">
        <f>O120*H120</f>
        <v>0</v>
      </c>
      <c r="Q120" s="172">
        <v>0</v>
      </c>
      <c r="R120" s="172">
        <f>Q120*H120</f>
        <v>0</v>
      </c>
      <c r="S120" s="172">
        <v>0</v>
      </c>
      <c r="T120" s="173">
        <f>S120*H120</f>
        <v>0</v>
      </c>
      <c r="AR120" s="15" t="s">
        <v>139</v>
      </c>
      <c r="AT120" s="15" t="s">
        <v>135</v>
      </c>
      <c r="AU120" s="15" t="s">
        <v>147</v>
      </c>
      <c r="AY120" s="15" t="s">
        <v>132</v>
      </c>
      <c r="BE120" s="174">
        <f>IF(N120="základní",J120,0)</f>
        <v>0</v>
      </c>
      <c r="BF120" s="174">
        <f>IF(N120="snížená",J120,0)</f>
        <v>0</v>
      </c>
      <c r="BG120" s="174">
        <f>IF(N120="zákl. přenesená",J120,0)</f>
        <v>0</v>
      </c>
      <c r="BH120" s="174">
        <f>IF(N120="sníž. přenesená",J120,0)</f>
        <v>0</v>
      </c>
      <c r="BI120" s="174">
        <f>IF(N120="nulová",J120,0)</f>
        <v>0</v>
      </c>
      <c r="BJ120" s="15" t="s">
        <v>23</v>
      </c>
      <c r="BK120" s="174">
        <f>ROUND(I120*H120,2)</f>
        <v>0</v>
      </c>
      <c r="BL120" s="15" t="s">
        <v>139</v>
      </c>
      <c r="BM120" s="15" t="s">
        <v>172</v>
      </c>
    </row>
    <row r="121" spans="2:47" s="1" customFormat="1" ht="13.5">
      <c r="B121" s="32"/>
      <c r="D121" s="177" t="s">
        <v>141</v>
      </c>
      <c r="F121" s="178" t="s">
        <v>248</v>
      </c>
      <c r="I121" s="136"/>
      <c r="L121" s="32"/>
      <c r="M121" s="61"/>
      <c r="N121" s="33"/>
      <c r="O121" s="33"/>
      <c r="P121" s="33"/>
      <c r="Q121" s="33"/>
      <c r="R121" s="33"/>
      <c r="S121" s="33"/>
      <c r="T121" s="62"/>
      <c r="AT121" s="15" t="s">
        <v>141</v>
      </c>
      <c r="AU121" s="15" t="s">
        <v>147</v>
      </c>
    </row>
    <row r="122" spans="2:63" s="10" customFormat="1" ht="21.75" customHeight="1">
      <c r="B122" s="148"/>
      <c r="D122" s="159" t="s">
        <v>73</v>
      </c>
      <c r="E122" s="160" t="s">
        <v>250</v>
      </c>
      <c r="F122" s="160" t="s">
        <v>251</v>
      </c>
      <c r="I122" s="151"/>
      <c r="J122" s="161">
        <f>BK122</f>
        <v>0</v>
      </c>
      <c r="L122" s="148"/>
      <c r="M122" s="153"/>
      <c r="N122" s="154"/>
      <c r="O122" s="154"/>
      <c r="P122" s="155">
        <f>SUM(P123:P125)</f>
        <v>0</v>
      </c>
      <c r="Q122" s="154"/>
      <c r="R122" s="155">
        <f>SUM(R123:R125)</f>
        <v>0</v>
      </c>
      <c r="S122" s="154"/>
      <c r="T122" s="156">
        <f>SUM(T123:T125)</f>
        <v>0</v>
      </c>
      <c r="AR122" s="149" t="s">
        <v>23</v>
      </c>
      <c r="AT122" s="157" t="s">
        <v>73</v>
      </c>
      <c r="AU122" s="157" t="s">
        <v>82</v>
      </c>
      <c r="AY122" s="149" t="s">
        <v>132</v>
      </c>
      <c r="BK122" s="158">
        <f>SUM(BK123:BK125)</f>
        <v>0</v>
      </c>
    </row>
    <row r="123" spans="2:65" s="1" customFormat="1" ht="22.5" customHeight="1">
      <c r="B123" s="162"/>
      <c r="C123" s="163" t="s">
        <v>176</v>
      </c>
      <c r="D123" s="163" t="s">
        <v>135</v>
      </c>
      <c r="E123" s="164" t="s">
        <v>252</v>
      </c>
      <c r="F123" s="165" t="s">
        <v>253</v>
      </c>
      <c r="G123" s="166" t="s">
        <v>200</v>
      </c>
      <c r="H123" s="167">
        <v>2815</v>
      </c>
      <c r="I123" s="168"/>
      <c r="J123" s="169">
        <f>ROUND(I123*H123,2)</f>
        <v>0</v>
      </c>
      <c r="K123" s="165" t="s">
        <v>201</v>
      </c>
      <c r="L123" s="32"/>
      <c r="M123" s="170" t="s">
        <v>22</v>
      </c>
      <c r="N123" s="171" t="s">
        <v>45</v>
      </c>
      <c r="O123" s="33"/>
      <c r="P123" s="172">
        <f>O123*H123</f>
        <v>0</v>
      </c>
      <c r="Q123" s="172">
        <v>0</v>
      </c>
      <c r="R123" s="172">
        <f>Q123*H123</f>
        <v>0</v>
      </c>
      <c r="S123" s="172">
        <v>0</v>
      </c>
      <c r="T123" s="173">
        <f>S123*H123</f>
        <v>0</v>
      </c>
      <c r="AR123" s="15" t="s">
        <v>139</v>
      </c>
      <c r="AT123" s="15" t="s">
        <v>135</v>
      </c>
      <c r="AU123" s="15" t="s">
        <v>147</v>
      </c>
      <c r="AY123" s="15" t="s">
        <v>132</v>
      </c>
      <c r="BE123" s="174">
        <f>IF(N123="základní",J123,0)</f>
        <v>0</v>
      </c>
      <c r="BF123" s="174">
        <f>IF(N123="snížená",J123,0)</f>
        <v>0</v>
      </c>
      <c r="BG123" s="174">
        <f>IF(N123="zákl. přenesená",J123,0)</f>
        <v>0</v>
      </c>
      <c r="BH123" s="174">
        <f>IF(N123="sníž. přenesená",J123,0)</f>
        <v>0</v>
      </c>
      <c r="BI123" s="174">
        <f>IF(N123="nulová",J123,0)</f>
        <v>0</v>
      </c>
      <c r="BJ123" s="15" t="s">
        <v>23</v>
      </c>
      <c r="BK123" s="174">
        <f>ROUND(I123*H123,2)</f>
        <v>0</v>
      </c>
      <c r="BL123" s="15" t="s">
        <v>139</v>
      </c>
      <c r="BM123" s="15" t="s">
        <v>176</v>
      </c>
    </row>
    <row r="124" spans="2:47" s="1" customFormat="1" ht="13.5">
      <c r="B124" s="32"/>
      <c r="D124" s="177" t="s">
        <v>141</v>
      </c>
      <c r="F124" s="178" t="s">
        <v>254</v>
      </c>
      <c r="I124" s="136"/>
      <c r="L124" s="32"/>
      <c r="M124" s="61"/>
      <c r="N124" s="33"/>
      <c r="O124" s="33"/>
      <c r="P124" s="33"/>
      <c r="Q124" s="33"/>
      <c r="R124" s="33"/>
      <c r="S124" s="33"/>
      <c r="T124" s="62"/>
      <c r="AT124" s="15" t="s">
        <v>141</v>
      </c>
      <c r="AU124" s="15" t="s">
        <v>147</v>
      </c>
    </row>
    <row r="125" spans="2:47" s="1" customFormat="1" ht="162">
      <c r="B125" s="32"/>
      <c r="D125" s="177" t="s">
        <v>207</v>
      </c>
      <c r="F125" s="186" t="s">
        <v>255</v>
      </c>
      <c r="I125" s="136"/>
      <c r="L125" s="32"/>
      <c r="M125" s="61"/>
      <c r="N125" s="33"/>
      <c r="O125" s="33"/>
      <c r="P125" s="33"/>
      <c r="Q125" s="33"/>
      <c r="R125" s="33"/>
      <c r="S125" s="33"/>
      <c r="T125" s="62"/>
      <c r="AT125" s="15" t="s">
        <v>207</v>
      </c>
      <c r="AU125" s="15" t="s">
        <v>147</v>
      </c>
    </row>
    <row r="126" spans="2:63" s="10" customFormat="1" ht="29.25" customHeight="1">
      <c r="B126" s="148"/>
      <c r="D126" s="149" t="s">
        <v>73</v>
      </c>
      <c r="E126" s="183" t="s">
        <v>176</v>
      </c>
      <c r="F126" s="183" t="s">
        <v>256</v>
      </c>
      <c r="I126" s="151"/>
      <c r="J126" s="184">
        <f>BK126</f>
        <v>0</v>
      </c>
      <c r="L126" s="148"/>
      <c r="M126" s="153"/>
      <c r="N126" s="154"/>
      <c r="O126" s="154"/>
      <c r="P126" s="155">
        <f>P127+P135</f>
        <v>0</v>
      </c>
      <c r="Q126" s="154"/>
      <c r="R126" s="155">
        <f>R127+R135</f>
        <v>0</v>
      </c>
      <c r="S126" s="154"/>
      <c r="T126" s="156">
        <f>T127+T135</f>
        <v>8.437560000000001</v>
      </c>
      <c r="AR126" s="149" t="s">
        <v>23</v>
      </c>
      <c r="AT126" s="157" t="s">
        <v>73</v>
      </c>
      <c r="AU126" s="157" t="s">
        <v>23</v>
      </c>
      <c r="AY126" s="149" t="s">
        <v>132</v>
      </c>
      <c r="BK126" s="158">
        <f>BK127+BK135</f>
        <v>0</v>
      </c>
    </row>
    <row r="127" spans="2:63" s="10" customFormat="1" ht="14.25" customHeight="1">
      <c r="B127" s="148"/>
      <c r="D127" s="159" t="s">
        <v>73</v>
      </c>
      <c r="E127" s="160" t="s">
        <v>257</v>
      </c>
      <c r="F127" s="160" t="s">
        <v>258</v>
      </c>
      <c r="I127" s="151"/>
      <c r="J127" s="161">
        <f>BK127</f>
        <v>0</v>
      </c>
      <c r="L127" s="148"/>
      <c r="M127" s="153"/>
      <c r="N127" s="154"/>
      <c r="O127" s="154"/>
      <c r="P127" s="155">
        <f>SUM(P128:P134)</f>
        <v>0</v>
      </c>
      <c r="Q127" s="154"/>
      <c r="R127" s="155">
        <f>SUM(R128:R134)</f>
        <v>0</v>
      </c>
      <c r="S127" s="154"/>
      <c r="T127" s="156">
        <f>SUM(T128:T134)</f>
        <v>8.437560000000001</v>
      </c>
      <c r="AR127" s="149" t="s">
        <v>23</v>
      </c>
      <c r="AT127" s="157" t="s">
        <v>73</v>
      </c>
      <c r="AU127" s="157" t="s">
        <v>82</v>
      </c>
      <c r="AY127" s="149" t="s">
        <v>132</v>
      </c>
      <c r="BK127" s="158">
        <f>SUM(BK128:BK134)</f>
        <v>0</v>
      </c>
    </row>
    <row r="128" spans="2:65" s="1" customFormat="1" ht="22.5" customHeight="1">
      <c r="B128" s="162"/>
      <c r="C128" s="163" t="s">
        <v>28</v>
      </c>
      <c r="D128" s="163" t="s">
        <v>135</v>
      </c>
      <c r="E128" s="164" t="s">
        <v>259</v>
      </c>
      <c r="F128" s="165" t="s">
        <v>260</v>
      </c>
      <c r="G128" s="166" t="s">
        <v>226</v>
      </c>
      <c r="H128" s="167">
        <v>2.907</v>
      </c>
      <c r="I128" s="168"/>
      <c r="J128" s="169">
        <f>ROUND(I128*H128,2)</f>
        <v>0</v>
      </c>
      <c r="K128" s="165" t="s">
        <v>201</v>
      </c>
      <c r="L128" s="32"/>
      <c r="M128" s="170" t="s">
        <v>22</v>
      </c>
      <c r="N128" s="171" t="s">
        <v>45</v>
      </c>
      <c r="O128" s="33"/>
      <c r="P128" s="172">
        <f>O128*H128</f>
        <v>0</v>
      </c>
      <c r="Q128" s="172">
        <v>0</v>
      </c>
      <c r="R128" s="172">
        <f>Q128*H128</f>
        <v>0</v>
      </c>
      <c r="S128" s="172">
        <v>2</v>
      </c>
      <c r="T128" s="173">
        <f>S128*H128</f>
        <v>5.814</v>
      </c>
      <c r="AR128" s="15" t="s">
        <v>139</v>
      </c>
      <c r="AT128" s="15" t="s">
        <v>135</v>
      </c>
      <c r="AU128" s="15" t="s">
        <v>147</v>
      </c>
      <c r="AY128" s="15" t="s">
        <v>132</v>
      </c>
      <c r="BE128" s="174">
        <f>IF(N128="základní",J128,0)</f>
        <v>0</v>
      </c>
      <c r="BF128" s="174">
        <f>IF(N128="snížená",J128,0)</f>
        <v>0</v>
      </c>
      <c r="BG128" s="174">
        <f>IF(N128="zákl. přenesená",J128,0)</f>
        <v>0</v>
      </c>
      <c r="BH128" s="174">
        <f>IF(N128="sníž. přenesená",J128,0)</f>
        <v>0</v>
      </c>
      <c r="BI128" s="174">
        <f>IF(N128="nulová",J128,0)</f>
        <v>0</v>
      </c>
      <c r="BJ128" s="15" t="s">
        <v>23</v>
      </c>
      <c r="BK128" s="174">
        <f>ROUND(I128*H128,2)</f>
        <v>0</v>
      </c>
      <c r="BL128" s="15" t="s">
        <v>139</v>
      </c>
      <c r="BM128" s="15" t="s">
        <v>261</v>
      </c>
    </row>
    <row r="129" spans="2:47" s="1" customFormat="1" ht="13.5">
      <c r="B129" s="32"/>
      <c r="D129" s="175" t="s">
        <v>141</v>
      </c>
      <c r="F129" s="176" t="s">
        <v>262</v>
      </c>
      <c r="I129" s="136"/>
      <c r="L129" s="32"/>
      <c r="M129" s="61"/>
      <c r="N129" s="33"/>
      <c r="O129" s="33"/>
      <c r="P129" s="33"/>
      <c r="Q129" s="33"/>
      <c r="R129" s="33"/>
      <c r="S129" s="33"/>
      <c r="T129" s="62"/>
      <c r="AT129" s="15" t="s">
        <v>141</v>
      </c>
      <c r="AU129" s="15" t="s">
        <v>147</v>
      </c>
    </row>
    <row r="130" spans="2:65" s="1" customFormat="1" ht="22.5" customHeight="1">
      <c r="B130" s="162"/>
      <c r="C130" s="163" t="s">
        <v>196</v>
      </c>
      <c r="D130" s="163" t="s">
        <v>135</v>
      </c>
      <c r="E130" s="164" t="s">
        <v>263</v>
      </c>
      <c r="F130" s="165" t="s">
        <v>264</v>
      </c>
      <c r="G130" s="166" t="s">
        <v>265</v>
      </c>
      <c r="H130" s="167">
        <v>34</v>
      </c>
      <c r="I130" s="168"/>
      <c r="J130" s="169">
        <f>ROUND(I130*H130,2)</f>
        <v>0</v>
      </c>
      <c r="K130" s="165" t="s">
        <v>201</v>
      </c>
      <c r="L130" s="32"/>
      <c r="M130" s="170" t="s">
        <v>22</v>
      </c>
      <c r="N130" s="171" t="s">
        <v>45</v>
      </c>
      <c r="O130" s="33"/>
      <c r="P130" s="172">
        <f>O130*H130</f>
        <v>0</v>
      </c>
      <c r="Q130" s="172">
        <v>0</v>
      </c>
      <c r="R130" s="172">
        <f>Q130*H130</f>
        <v>0</v>
      </c>
      <c r="S130" s="172">
        <v>0.0657</v>
      </c>
      <c r="T130" s="173">
        <f>S130*H130</f>
        <v>2.2338</v>
      </c>
      <c r="AR130" s="15" t="s">
        <v>139</v>
      </c>
      <c r="AT130" s="15" t="s">
        <v>135</v>
      </c>
      <c r="AU130" s="15" t="s">
        <v>147</v>
      </c>
      <c r="AY130" s="15" t="s">
        <v>132</v>
      </c>
      <c r="BE130" s="174">
        <f>IF(N130="základní",J130,0)</f>
        <v>0</v>
      </c>
      <c r="BF130" s="174">
        <f>IF(N130="snížená",J130,0)</f>
        <v>0</v>
      </c>
      <c r="BG130" s="174">
        <f>IF(N130="zákl. přenesená",J130,0)</f>
        <v>0</v>
      </c>
      <c r="BH130" s="174">
        <f>IF(N130="sníž. přenesená",J130,0)</f>
        <v>0</v>
      </c>
      <c r="BI130" s="174">
        <f>IF(N130="nulová",J130,0)</f>
        <v>0</v>
      </c>
      <c r="BJ130" s="15" t="s">
        <v>23</v>
      </c>
      <c r="BK130" s="174">
        <f>ROUND(I130*H130,2)</f>
        <v>0</v>
      </c>
      <c r="BL130" s="15" t="s">
        <v>139</v>
      </c>
      <c r="BM130" s="15" t="s">
        <v>266</v>
      </c>
    </row>
    <row r="131" spans="2:47" s="1" customFormat="1" ht="27">
      <c r="B131" s="32"/>
      <c r="D131" s="175" t="s">
        <v>141</v>
      </c>
      <c r="F131" s="176" t="s">
        <v>267</v>
      </c>
      <c r="I131" s="136"/>
      <c r="L131" s="32"/>
      <c r="M131" s="61"/>
      <c r="N131" s="33"/>
      <c r="O131" s="33"/>
      <c r="P131" s="33"/>
      <c r="Q131" s="33"/>
      <c r="R131" s="33"/>
      <c r="S131" s="33"/>
      <c r="T131" s="62"/>
      <c r="AT131" s="15" t="s">
        <v>141</v>
      </c>
      <c r="AU131" s="15" t="s">
        <v>147</v>
      </c>
    </row>
    <row r="132" spans="2:65" s="1" customFormat="1" ht="22.5" customHeight="1">
      <c r="B132" s="162"/>
      <c r="C132" s="163" t="s">
        <v>222</v>
      </c>
      <c r="D132" s="163" t="s">
        <v>135</v>
      </c>
      <c r="E132" s="164" t="s">
        <v>268</v>
      </c>
      <c r="F132" s="165" t="s">
        <v>269</v>
      </c>
      <c r="G132" s="166" t="s">
        <v>212</v>
      </c>
      <c r="H132" s="167">
        <v>112</v>
      </c>
      <c r="I132" s="168"/>
      <c r="J132" s="169">
        <f>ROUND(I132*H132,2)</f>
        <v>0</v>
      </c>
      <c r="K132" s="165" t="s">
        <v>201</v>
      </c>
      <c r="L132" s="32"/>
      <c r="M132" s="170" t="s">
        <v>22</v>
      </c>
      <c r="N132" s="171" t="s">
        <v>45</v>
      </c>
      <c r="O132" s="33"/>
      <c r="P132" s="172">
        <f>O132*H132</f>
        <v>0</v>
      </c>
      <c r="Q132" s="172">
        <v>0</v>
      </c>
      <c r="R132" s="172">
        <f>Q132*H132</f>
        <v>0</v>
      </c>
      <c r="S132" s="172">
        <v>0.00348</v>
      </c>
      <c r="T132" s="173">
        <f>S132*H132</f>
        <v>0.38976</v>
      </c>
      <c r="AR132" s="15" t="s">
        <v>139</v>
      </c>
      <c r="AT132" s="15" t="s">
        <v>135</v>
      </c>
      <c r="AU132" s="15" t="s">
        <v>147</v>
      </c>
      <c r="AY132" s="15" t="s">
        <v>132</v>
      </c>
      <c r="BE132" s="174">
        <f>IF(N132="základní",J132,0)</f>
        <v>0</v>
      </c>
      <c r="BF132" s="174">
        <f>IF(N132="snížená",J132,0)</f>
        <v>0</v>
      </c>
      <c r="BG132" s="174">
        <f>IF(N132="zákl. přenesená",J132,0)</f>
        <v>0</v>
      </c>
      <c r="BH132" s="174">
        <f>IF(N132="sníž. přenesená",J132,0)</f>
        <v>0</v>
      </c>
      <c r="BI132" s="174">
        <f>IF(N132="nulová",J132,0)</f>
        <v>0</v>
      </c>
      <c r="BJ132" s="15" t="s">
        <v>23</v>
      </c>
      <c r="BK132" s="174">
        <f>ROUND(I132*H132,2)</f>
        <v>0</v>
      </c>
      <c r="BL132" s="15" t="s">
        <v>139</v>
      </c>
      <c r="BM132" s="15" t="s">
        <v>270</v>
      </c>
    </row>
    <row r="133" spans="2:47" s="1" customFormat="1" ht="13.5">
      <c r="B133" s="32"/>
      <c r="D133" s="177" t="s">
        <v>141</v>
      </c>
      <c r="F133" s="178" t="s">
        <v>271</v>
      </c>
      <c r="I133" s="136"/>
      <c r="L133" s="32"/>
      <c r="M133" s="61"/>
      <c r="N133" s="33"/>
      <c r="O133" s="33"/>
      <c r="P133" s="33"/>
      <c r="Q133" s="33"/>
      <c r="R133" s="33"/>
      <c r="S133" s="33"/>
      <c r="T133" s="62"/>
      <c r="AT133" s="15" t="s">
        <v>141</v>
      </c>
      <c r="AU133" s="15" t="s">
        <v>147</v>
      </c>
    </row>
    <row r="134" spans="2:47" s="1" customFormat="1" ht="27">
      <c r="B134" s="32"/>
      <c r="D134" s="177" t="s">
        <v>207</v>
      </c>
      <c r="F134" s="186" t="s">
        <v>272</v>
      </c>
      <c r="I134" s="136"/>
      <c r="L134" s="32"/>
      <c r="M134" s="61"/>
      <c r="N134" s="33"/>
      <c r="O134" s="33"/>
      <c r="P134" s="33"/>
      <c r="Q134" s="33"/>
      <c r="R134" s="33"/>
      <c r="S134" s="33"/>
      <c r="T134" s="62"/>
      <c r="AT134" s="15" t="s">
        <v>207</v>
      </c>
      <c r="AU134" s="15" t="s">
        <v>147</v>
      </c>
    </row>
    <row r="135" spans="2:63" s="10" customFormat="1" ht="21.75" customHeight="1">
      <c r="B135" s="148"/>
      <c r="D135" s="159" t="s">
        <v>73</v>
      </c>
      <c r="E135" s="160" t="s">
        <v>273</v>
      </c>
      <c r="F135" s="160" t="s">
        <v>274</v>
      </c>
      <c r="I135" s="151"/>
      <c r="J135" s="161">
        <f>BK135</f>
        <v>0</v>
      </c>
      <c r="L135" s="148"/>
      <c r="M135" s="153"/>
      <c r="N135" s="154"/>
      <c r="O135" s="154"/>
      <c r="P135" s="155">
        <f>SUM(P136:P147)</f>
        <v>0</v>
      </c>
      <c r="Q135" s="154"/>
      <c r="R135" s="155">
        <f>SUM(R136:R147)</f>
        <v>0</v>
      </c>
      <c r="S135" s="154"/>
      <c r="T135" s="156">
        <f>SUM(T136:T147)</f>
        <v>0</v>
      </c>
      <c r="AR135" s="149" t="s">
        <v>23</v>
      </c>
      <c r="AT135" s="157" t="s">
        <v>73</v>
      </c>
      <c r="AU135" s="157" t="s">
        <v>82</v>
      </c>
      <c r="AY135" s="149" t="s">
        <v>132</v>
      </c>
      <c r="BK135" s="158">
        <f>SUM(BK136:BK147)</f>
        <v>0</v>
      </c>
    </row>
    <row r="136" spans="2:65" s="1" customFormat="1" ht="22.5" customHeight="1">
      <c r="B136" s="162"/>
      <c r="C136" s="163" t="s">
        <v>8</v>
      </c>
      <c r="D136" s="163" t="s">
        <v>135</v>
      </c>
      <c r="E136" s="164" t="s">
        <v>275</v>
      </c>
      <c r="F136" s="165" t="s">
        <v>276</v>
      </c>
      <c r="G136" s="166" t="s">
        <v>249</v>
      </c>
      <c r="H136" s="167">
        <v>12.918</v>
      </c>
      <c r="I136" s="168"/>
      <c r="J136" s="169">
        <f>ROUND(I136*H136,2)</f>
        <v>0</v>
      </c>
      <c r="K136" s="165" t="s">
        <v>201</v>
      </c>
      <c r="L136" s="32"/>
      <c r="M136" s="170" t="s">
        <v>22</v>
      </c>
      <c r="N136" s="171" t="s">
        <v>45</v>
      </c>
      <c r="O136" s="33"/>
      <c r="P136" s="172">
        <f>O136*H136</f>
        <v>0</v>
      </c>
      <c r="Q136" s="172">
        <v>0</v>
      </c>
      <c r="R136" s="172">
        <f>Q136*H136</f>
        <v>0</v>
      </c>
      <c r="S136" s="172">
        <v>0</v>
      </c>
      <c r="T136" s="173">
        <f>S136*H136</f>
        <v>0</v>
      </c>
      <c r="AR136" s="15" t="s">
        <v>139</v>
      </c>
      <c r="AT136" s="15" t="s">
        <v>135</v>
      </c>
      <c r="AU136" s="15" t="s">
        <v>147</v>
      </c>
      <c r="AY136" s="15" t="s">
        <v>132</v>
      </c>
      <c r="BE136" s="174">
        <f>IF(N136="základní",J136,0)</f>
        <v>0</v>
      </c>
      <c r="BF136" s="174">
        <f>IF(N136="snížená",J136,0)</f>
        <v>0</v>
      </c>
      <c r="BG136" s="174">
        <f>IF(N136="zákl. přenesená",J136,0)</f>
        <v>0</v>
      </c>
      <c r="BH136" s="174">
        <f>IF(N136="sníž. přenesená",J136,0)</f>
        <v>0</v>
      </c>
      <c r="BI136" s="174">
        <f>IF(N136="nulová",J136,0)</f>
        <v>0</v>
      </c>
      <c r="BJ136" s="15" t="s">
        <v>23</v>
      </c>
      <c r="BK136" s="174">
        <f>ROUND(I136*H136,2)</f>
        <v>0</v>
      </c>
      <c r="BL136" s="15" t="s">
        <v>139</v>
      </c>
      <c r="BM136" s="15" t="s">
        <v>277</v>
      </c>
    </row>
    <row r="137" spans="2:47" s="1" customFormat="1" ht="13.5">
      <c r="B137" s="32"/>
      <c r="D137" s="177" t="s">
        <v>141</v>
      </c>
      <c r="F137" s="178" t="s">
        <v>278</v>
      </c>
      <c r="I137" s="136"/>
      <c r="L137" s="32"/>
      <c r="M137" s="61"/>
      <c r="N137" s="33"/>
      <c r="O137" s="33"/>
      <c r="P137" s="33"/>
      <c r="Q137" s="33"/>
      <c r="R137" s="33"/>
      <c r="S137" s="33"/>
      <c r="T137" s="62"/>
      <c r="AT137" s="15" t="s">
        <v>141</v>
      </c>
      <c r="AU137" s="15" t="s">
        <v>147</v>
      </c>
    </row>
    <row r="138" spans="2:47" s="1" customFormat="1" ht="67.5">
      <c r="B138" s="32"/>
      <c r="D138" s="175" t="s">
        <v>207</v>
      </c>
      <c r="F138" s="185" t="s">
        <v>279</v>
      </c>
      <c r="I138" s="136"/>
      <c r="L138" s="32"/>
      <c r="M138" s="61"/>
      <c r="N138" s="33"/>
      <c r="O138" s="33"/>
      <c r="P138" s="33"/>
      <c r="Q138" s="33"/>
      <c r="R138" s="33"/>
      <c r="S138" s="33"/>
      <c r="T138" s="62"/>
      <c r="AT138" s="15" t="s">
        <v>207</v>
      </c>
      <c r="AU138" s="15" t="s">
        <v>147</v>
      </c>
    </row>
    <row r="139" spans="2:65" s="1" customFormat="1" ht="22.5" customHeight="1">
      <c r="B139" s="162"/>
      <c r="C139" s="163" t="s">
        <v>232</v>
      </c>
      <c r="D139" s="163" t="s">
        <v>135</v>
      </c>
      <c r="E139" s="164" t="s">
        <v>280</v>
      </c>
      <c r="F139" s="165" t="s">
        <v>281</v>
      </c>
      <c r="G139" s="166" t="s">
        <v>249</v>
      </c>
      <c r="H139" s="167">
        <v>329.268</v>
      </c>
      <c r="I139" s="168"/>
      <c r="J139" s="169">
        <f>ROUND(I139*H139,2)</f>
        <v>0</v>
      </c>
      <c r="K139" s="165" t="s">
        <v>201</v>
      </c>
      <c r="L139" s="32"/>
      <c r="M139" s="170" t="s">
        <v>22</v>
      </c>
      <c r="N139" s="171" t="s">
        <v>45</v>
      </c>
      <c r="O139" s="33"/>
      <c r="P139" s="172">
        <f>O139*H139</f>
        <v>0</v>
      </c>
      <c r="Q139" s="172">
        <v>0</v>
      </c>
      <c r="R139" s="172">
        <f>Q139*H139</f>
        <v>0</v>
      </c>
      <c r="S139" s="172">
        <v>0</v>
      </c>
      <c r="T139" s="173">
        <f>S139*H139</f>
        <v>0</v>
      </c>
      <c r="AR139" s="15" t="s">
        <v>139</v>
      </c>
      <c r="AT139" s="15" t="s">
        <v>135</v>
      </c>
      <c r="AU139" s="15" t="s">
        <v>147</v>
      </c>
      <c r="AY139" s="15" t="s">
        <v>132</v>
      </c>
      <c r="BE139" s="174">
        <f>IF(N139="základní",J139,0)</f>
        <v>0</v>
      </c>
      <c r="BF139" s="174">
        <f>IF(N139="snížená",J139,0)</f>
        <v>0</v>
      </c>
      <c r="BG139" s="174">
        <f>IF(N139="zákl. přenesená",J139,0)</f>
        <v>0</v>
      </c>
      <c r="BH139" s="174">
        <f>IF(N139="sníž. přenesená",J139,0)</f>
        <v>0</v>
      </c>
      <c r="BI139" s="174">
        <f>IF(N139="nulová",J139,0)</f>
        <v>0</v>
      </c>
      <c r="BJ139" s="15" t="s">
        <v>23</v>
      </c>
      <c r="BK139" s="174">
        <f>ROUND(I139*H139,2)</f>
        <v>0</v>
      </c>
      <c r="BL139" s="15" t="s">
        <v>139</v>
      </c>
      <c r="BM139" s="15" t="s">
        <v>282</v>
      </c>
    </row>
    <row r="140" spans="2:47" s="1" customFormat="1" ht="27">
      <c r="B140" s="32"/>
      <c r="D140" s="177" t="s">
        <v>141</v>
      </c>
      <c r="F140" s="178" t="s">
        <v>283</v>
      </c>
      <c r="I140" s="136"/>
      <c r="L140" s="32"/>
      <c r="M140" s="61"/>
      <c r="N140" s="33"/>
      <c r="O140" s="33"/>
      <c r="P140" s="33"/>
      <c r="Q140" s="33"/>
      <c r="R140" s="33"/>
      <c r="S140" s="33"/>
      <c r="T140" s="62"/>
      <c r="AT140" s="15" t="s">
        <v>141</v>
      </c>
      <c r="AU140" s="15" t="s">
        <v>147</v>
      </c>
    </row>
    <row r="141" spans="2:47" s="1" customFormat="1" ht="94.5">
      <c r="B141" s="32"/>
      <c r="D141" s="175" t="s">
        <v>207</v>
      </c>
      <c r="F141" s="185" t="s">
        <v>284</v>
      </c>
      <c r="I141" s="136"/>
      <c r="L141" s="32"/>
      <c r="M141" s="61"/>
      <c r="N141" s="33"/>
      <c r="O141" s="33"/>
      <c r="P141" s="33"/>
      <c r="Q141" s="33"/>
      <c r="R141" s="33"/>
      <c r="S141" s="33"/>
      <c r="T141" s="62"/>
      <c r="AT141" s="15" t="s">
        <v>207</v>
      </c>
      <c r="AU141" s="15" t="s">
        <v>147</v>
      </c>
    </row>
    <row r="142" spans="2:65" s="1" customFormat="1" ht="22.5" customHeight="1">
      <c r="B142" s="162"/>
      <c r="C142" s="163" t="s">
        <v>238</v>
      </c>
      <c r="D142" s="163" t="s">
        <v>135</v>
      </c>
      <c r="E142" s="164" t="s">
        <v>285</v>
      </c>
      <c r="F142" s="165" t="s">
        <v>286</v>
      </c>
      <c r="G142" s="166" t="s">
        <v>249</v>
      </c>
      <c r="H142" s="167">
        <v>2304.876</v>
      </c>
      <c r="I142" s="168"/>
      <c r="J142" s="169">
        <f>ROUND(I142*H142,2)</f>
        <v>0</v>
      </c>
      <c r="K142" s="165" t="s">
        <v>201</v>
      </c>
      <c r="L142" s="32"/>
      <c r="M142" s="170" t="s">
        <v>22</v>
      </c>
      <c r="N142" s="171" t="s">
        <v>45</v>
      </c>
      <c r="O142" s="33"/>
      <c r="P142" s="172">
        <f>O142*H142</f>
        <v>0</v>
      </c>
      <c r="Q142" s="172">
        <v>0</v>
      </c>
      <c r="R142" s="172">
        <f>Q142*H142</f>
        <v>0</v>
      </c>
      <c r="S142" s="172">
        <v>0</v>
      </c>
      <c r="T142" s="173">
        <f>S142*H142</f>
        <v>0</v>
      </c>
      <c r="AR142" s="15" t="s">
        <v>139</v>
      </c>
      <c r="AT142" s="15" t="s">
        <v>135</v>
      </c>
      <c r="AU142" s="15" t="s">
        <v>147</v>
      </c>
      <c r="AY142" s="15" t="s">
        <v>132</v>
      </c>
      <c r="BE142" s="174">
        <f>IF(N142="základní",J142,0)</f>
        <v>0</v>
      </c>
      <c r="BF142" s="174">
        <f>IF(N142="snížená",J142,0)</f>
        <v>0</v>
      </c>
      <c r="BG142" s="174">
        <f>IF(N142="zákl. přenesená",J142,0)</f>
        <v>0</v>
      </c>
      <c r="BH142" s="174">
        <f>IF(N142="sníž. přenesená",J142,0)</f>
        <v>0</v>
      </c>
      <c r="BI142" s="174">
        <f>IF(N142="nulová",J142,0)</f>
        <v>0</v>
      </c>
      <c r="BJ142" s="15" t="s">
        <v>23</v>
      </c>
      <c r="BK142" s="174">
        <f>ROUND(I142*H142,2)</f>
        <v>0</v>
      </c>
      <c r="BL142" s="15" t="s">
        <v>139</v>
      </c>
      <c r="BM142" s="15" t="s">
        <v>287</v>
      </c>
    </row>
    <row r="143" spans="2:47" s="1" customFormat="1" ht="27">
      <c r="B143" s="32"/>
      <c r="D143" s="177" t="s">
        <v>141</v>
      </c>
      <c r="F143" s="178" t="s">
        <v>288</v>
      </c>
      <c r="I143" s="136"/>
      <c r="L143" s="32"/>
      <c r="M143" s="61"/>
      <c r="N143" s="33"/>
      <c r="O143" s="33"/>
      <c r="P143" s="33"/>
      <c r="Q143" s="33"/>
      <c r="R143" s="33"/>
      <c r="S143" s="33"/>
      <c r="T143" s="62"/>
      <c r="AT143" s="15" t="s">
        <v>141</v>
      </c>
      <c r="AU143" s="15" t="s">
        <v>147</v>
      </c>
    </row>
    <row r="144" spans="2:47" s="1" customFormat="1" ht="94.5">
      <c r="B144" s="32"/>
      <c r="D144" s="175" t="s">
        <v>207</v>
      </c>
      <c r="F144" s="185" t="s">
        <v>284</v>
      </c>
      <c r="I144" s="136"/>
      <c r="L144" s="32"/>
      <c r="M144" s="61"/>
      <c r="N144" s="33"/>
      <c r="O144" s="33"/>
      <c r="P144" s="33"/>
      <c r="Q144" s="33"/>
      <c r="R144" s="33"/>
      <c r="S144" s="33"/>
      <c r="T144" s="62"/>
      <c r="AT144" s="15" t="s">
        <v>207</v>
      </c>
      <c r="AU144" s="15" t="s">
        <v>147</v>
      </c>
    </row>
    <row r="145" spans="2:65" s="1" customFormat="1" ht="22.5" customHeight="1">
      <c r="B145" s="162"/>
      <c r="C145" s="163" t="s">
        <v>250</v>
      </c>
      <c r="D145" s="163" t="s">
        <v>135</v>
      </c>
      <c r="E145" s="164" t="s">
        <v>289</v>
      </c>
      <c r="F145" s="165" t="s">
        <v>290</v>
      </c>
      <c r="G145" s="166" t="s">
        <v>249</v>
      </c>
      <c r="H145" s="167">
        <v>316.35</v>
      </c>
      <c r="I145" s="168"/>
      <c r="J145" s="169">
        <f>ROUND(I145*H145,2)</f>
        <v>0</v>
      </c>
      <c r="K145" s="165" t="s">
        <v>201</v>
      </c>
      <c r="L145" s="32"/>
      <c r="M145" s="170" t="s">
        <v>22</v>
      </c>
      <c r="N145" s="171" t="s">
        <v>45</v>
      </c>
      <c r="O145" s="33"/>
      <c r="P145" s="172">
        <f>O145*H145</f>
        <v>0</v>
      </c>
      <c r="Q145" s="172">
        <v>0</v>
      </c>
      <c r="R145" s="172">
        <f>Q145*H145</f>
        <v>0</v>
      </c>
      <c r="S145" s="172">
        <v>0</v>
      </c>
      <c r="T145" s="173">
        <f>S145*H145</f>
        <v>0</v>
      </c>
      <c r="AR145" s="15" t="s">
        <v>139</v>
      </c>
      <c r="AT145" s="15" t="s">
        <v>135</v>
      </c>
      <c r="AU145" s="15" t="s">
        <v>147</v>
      </c>
      <c r="AY145" s="15" t="s">
        <v>132</v>
      </c>
      <c r="BE145" s="174">
        <f>IF(N145="základní",J145,0)</f>
        <v>0</v>
      </c>
      <c r="BF145" s="174">
        <f>IF(N145="snížená",J145,0)</f>
        <v>0</v>
      </c>
      <c r="BG145" s="174">
        <f>IF(N145="zákl. přenesená",J145,0)</f>
        <v>0</v>
      </c>
      <c r="BH145" s="174">
        <f>IF(N145="sníž. přenesená",J145,0)</f>
        <v>0</v>
      </c>
      <c r="BI145" s="174">
        <f>IF(N145="nulová",J145,0)</f>
        <v>0</v>
      </c>
      <c r="BJ145" s="15" t="s">
        <v>23</v>
      </c>
      <c r="BK145" s="174">
        <f>ROUND(I145*H145,2)</f>
        <v>0</v>
      </c>
      <c r="BL145" s="15" t="s">
        <v>139</v>
      </c>
      <c r="BM145" s="15" t="s">
        <v>291</v>
      </c>
    </row>
    <row r="146" spans="2:47" s="1" customFormat="1" ht="13.5">
      <c r="B146" s="32"/>
      <c r="D146" s="177" t="s">
        <v>141</v>
      </c>
      <c r="F146" s="178" t="s">
        <v>292</v>
      </c>
      <c r="I146" s="136"/>
      <c r="L146" s="32"/>
      <c r="M146" s="61"/>
      <c r="N146" s="33"/>
      <c r="O146" s="33"/>
      <c r="P146" s="33"/>
      <c r="Q146" s="33"/>
      <c r="R146" s="33"/>
      <c r="S146" s="33"/>
      <c r="T146" s="62"/>
      <c r="AT146" s="15" t="s">
        <v>141</v>
      </c>
      <c r="AU146" s="15" t="s">
        <v>147</v>
      </c>
    </row>
    <row r="147" spans="2:47" s="1" customFormat="1" ht="67.5">
      <c r="B147" s="32"/>
      <c r="D147" s="177" t="s">
        <v>207</v>
      </c>
      <c r="F147" s="186" t="s">
        <v>293</v>
      </c>
      <c r="I147" s="136"/>
      <c r="L147" s="32"/>
      <c r="M147" s="179"/>
      <c r="N147" s="180"/>
      <c r="O147" s="180"/>
      <c r="P147" s="180"/>
      <c r="Q147" s="180"/>
      <c r="R147" s="180"/>
      <c r="S147" s="180"/>
      <c r="T147" s="181"/>
      <c r="AT147" s="15" t="s">
        <v>207</v>
      </c>
      <c r="AU147" s="15" t="s">
        <v>147</v>
      </c>
    </row>
    <row r="148" spans="2:12" s="1" customFormat="1" ht="6.75" customHeight="1">
      <c r="B148" s="47"/>
      <c r="C148" s="48"/>
      <c r="D148" s="48"/>
      <c r="E148" s="48"/>
      <c r="F148" s="48"/>
      <c r="G148" s="48"/>
      <c r="H148" s="48"/>
      <c r="I148" s="114"/>
      <c r="J148" s="48"/>
      <c r="K148" s="48"/>
      <c r="L148" s="32"/>
    </row>
    <row r="149" ht="13.5">
      <c r="AT149" s="182"/>
    </row>
  </sheetData>
  <sheetProtection password="CC35" sheet="1" objects="1" scenarios="1" formatColumns="0" formatRows="0" sort="0" autoFilter="0"/>
  <autoFilter ref="C85:K85"/>
  <mergeCells count="9">
    <mergeCell ref="E78:H78"/>
    <mergeCell ref="G1:H1"/>
    <mergeCell ref="L2:V2"/>
    <mergeCell ref="E7:H7"/>
    <mergeCell ref="E9:H9"/>
    <mergeCell ref="E24:H24"/>
    <mergeCell ref="E45:H45"/>
    <mergeCell ref="E47:H47"/>
    <mergeCell ref="E76:H76"/>
  </mergeCells>
  <hyperlinks>
    <hyperlink ref="F1:G1" location="C2" tooltip="Krycí list soupisu" display="1) Krycí list soupisu"/>
    <hyperlink ref="G1:H1" location="C54" tooltip="Rekapitulace" display="2) Rekapitulace"/>
    <hyperlink ref="J1" location="C85"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4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214"/>
      <c r="C1" s="214"/>
      <c r="D1" s="213" t="s">
        <v>1</v>
      </c>
      <c r="E1" s="214"/>
      <c r="F1" s="215" t="s">
        <v>825</v>
      </c>
      <c r="G1" s="339" t="s">
        <v>826</v>
      </c>
      <c r="H1" s="339"/>
      <c r="I1" s="220"/>
      <c r="J1" s="215" t="s">
        <v>827</v>
      </c>
      <c r="K1" s="213" t="s">
        <v>104</v>
      </c>
      <c r="L1" s="215" t="s">
        <v>828</v>
      </c>
      <c r="M1" s="215"/>
      <c r="N1" s="215"/>
      <c r="O1" s="215"/>
      <c r="P1" s="215"/>
      <c r="Q1" s="215"/>
      <c r="R1" s="215"/>
      <c r="S1" s="215"/>
      <c r="T1" s="215"/>
      <c r="U1" s="211"/>
      <c r="V1" s="211"/>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75" customHeight="1">
      <c r="L2" s="303"/>
      <c r="M2" s="303"/>
      <c r="N2" s="303"/>
      <c r="O2" s="303"/>
      <c r="P2" s="303"/>
      <c r="Q2" s="303"/>
      <c r="R2" s="303"/>
      <c r="S2" s="303"/>
      <c r="T2" s="303"/>
      <c r="U2" s="303"/>
      <c r="V2" s="303"/>
      <c r="AT2" s="15" t="s">
        <v>88</v>
      </c>
    </row>
    <row r="3" spans="2:46" ht="6.75" customHeight="1">
      <c r="B3" s="16"/>
      <c r="C3" s="17"/>
      <c r="D3" s="17"/>
      <c r="E3" s="17"/>
      <c r="F3" s="17"/>
      <c r="G3" s="17"/>
      <c r="H3" s="17"/>
      <c r="I3" s="91"/>
      <c r="J3" s="17"/>
      <c r="K3" s="18"/>
      <c r="AT3" s="15" t="s">
        <v>82</v>
      </c>
    </row>
    <row r="4" spans="2:46" ht="36.75" customHeight="1">
      <c r="B4" s="19"/>
      <c r="C4" s="20"/>
      <c r="D4" s="21" t="s">
        <v>105</v>
      </c>
      <c r="E4" s="20"/>
      <c r="F4" s="20"/>
      <c r="G4" s="20"/>
      <c r="H4" s="20"/>
      <c r="I4" s="92"/>
      <c r="J4" s="20"/>
      <c r="K4" s="22"/>
      <c r="M4" s="23" t="s">
        <v>10</v>
      </c>
      <c r="AT4" s="15" t="s">
        <v>4</v>
      </c>
    </row>
    <row r="5" spans="2:11" ht="6.75" customHeight="1">
      <c r="B5" s="19"/>
      <c r="C5" s="20"/>
      <c r="D5" s="20"/>
      <c r="E5" s="20"/>
      <c r="F5" s="20"/>
      <c r="G5" s="20"/>
      <c r="H5" s="20"/>
      <c r="I5" s="92"/>
      <c r="J5" s="20"/>
      <c r="K5" s="22"/>
    </row>
    <row r="6" spans="2:11" ht="15">
      <c r="B6" s="19"/>
      <c r="C6" s="20"/>
      <c r="D6" s="28" t="s">
        <v>16</v>
      </c>
      <c r="E6" s="20"/>
      <c r="F6" s="20"/>
      <c r="G6" s="20"/>
      <c r="H6" s="20"/>
      <c r="I6" s="92"/>
      <c r="J6" s="20"/>
      <c r="K6" s="22"/>
    </row>
    <row r="7" spans="2:11" ht="22.5" customHeight="1">
      <c r="B7" s="19"/>
      <c r="C7" s="20"/>
      <c r="D7" s="20"/>
      <c r="E7" s="340" t="str">
        <f>'Rekapitulace stavby'!K6</f>
        <v>Rekonstrukce stávajícího sportovního areálu</v>
      </c>
      <c r="F7" s="332"/>
      <c r="G7" s="332"/>
      <c r="H7" s="332"/>
      <c r="I7" s="92"/>
      <c r="J7" s="20"/>
      <c r="K7" s="22"/>
    </row>
    <row r="8" spans="2:11" s="1" customFormat="1" ht="15">
      <c r="B8" s="32"/>
      <c r="C8" s="33"/>
      <c r="D8" s="28" t="s">
        <v>106</v>
      </c>
      <c r="E8" s="33"/>
      <c r="F8" s="33"/>
      <c r="G8" s="33"/>
      <c r="H8" s="33"/>
      <c r="I8" s="93"/>
      <c r="J8" s="33"/>
      <c r="K8" s="36"/>
    </row>
    <row r="9" spans="2:11" s="1" customFormat="1" ht="36.75" customHeight="1">
      <c r="B9" s="32"/>
      <c r="C9" s="33"/>
      <c r="D9" s="33"/>
      <c r="E9" s="341" t="s">
        <v>294</v>
      </c>
      <c r="F9" s="325"/>
      <c r="G9" s="325"/>
      <c r="H9" s="325"/>
      <c r="I9" s="93"/>
      <c r="J9" s="33"/>
      <c r="K9" s="36"/>
    </row>
    <row r="10" spans="2:11" s="1" customFormat="1" ht="13.5">
      <c r="B10" s="32"/>
      <c r="C10" s="33"/>
      <c r="D10" s="33"/>
      <c r="E10" s="33"/>
      <c r="F10" s="33"/>
      <c r="G10" s="33"/>
      <c r="H10" s="33"/>
      <c r="I10" s="93"/>
      <c r="J10" s="33"/>
      <c r="K10" s="36"/>
    </row>
    <row r="11" spans="2:11" s="1" customFormat="1" ht="14.25" customHeight="1">
      <c r="B11" s="32"/>
      <c r="C11" s="33"/>
      <c r="D11" s="28" t="s">
        <v>19</v>
      </c>
      <c r="E11" s="33"/>
      <c r="F11" s="26" t="s">
        <v>22</v>
      </c>
      <c r="G11" s="33"/>
      <c r="H11" s="33"/>
      <c r="I11" s="94" t="s">
        <v>21</v>
      </c>
      <c r="J11" s="26" t="s">
        <v>22</v>
      </c>
      <c r="K11" s="36"/>
    </row>
    <row r="12" spans="2:11" s="1" customFormat="1" ht="14.25" customHeight="1">
      <c r="B12" s="32"/>
      <c r="C12" s="33"/>
      <c r="D12" s="28" t="s">
        <v>24</v>
      </c>
      <c r="E12" s="33"/>
      <c r="F12" s="26" t="s">
        <v>25</v>
      </c>
      <c r="G12" s="33"/>
      <c r="H12" s="33"/>
      <c r="I12" s="94" t="s">
        <v>26</v>
      </c>
      <c r="J12" s="95" t="str">
        <f>'Rekapitulace stavby'!AN8</f>
        <v>4.10.2016</v>
      </c>
      <c r="K12" s="36"/>
    </row>
    <row r="13" spans="2:11" s="1" customFormat="1" ht="10.5" customHeight="1">
      <c r="B13" s="32"/>
      <c r="C13" s="33"/>
      <c r="D13" s="33"/>
      <c r="E13" s="33"/>
      <c r="F13" s="33"/>
      <c r="G13" s="33"/>
      <c r="H13" s="33"/>
      <c r="I13" s="93"/>
      <c r="J13" s="33"/>
      <c r="K13" s="36"/>
    </row>
    <row r="14" spans="2:11" s="1" customFormat="1" ht="14.25" customHeight="1">
      <c r="B14" s="32"/>
      <c r="C14" s="33"/>
      <c r="D14" s="28" t="s">
        <v>30</v>
      </c>
      <c r="E14" s="33"/>
      <c r="F14" s="33"/>
      <c r="G14" s="33"/>
      <c r="H14" s="33"/>
      <c r="I14" s="94" t="s">
        <v>31</v>
      </c>
      <c r="J14" s="26" t="s">
        <v>22</v>
      </c>
      <c r="K14" s="36"/>
    </row>
    <row r="15" spans="2:11" s="1" customFormat="1" ht="18" customHeight="1">
      <c r="B15" s="32"/>
      <c r="C15" s="33"/>
      <c r="D15" s="33"/>
      <c r="E15" s="26" t="s">
        <v>32</v>
      </c>
      <c r="F15" s="33"/>
      <c r="G15" s="33"/>
      <c r="H15" s="33"/>
      <c r="I15" s="94" t="s">
        <v>33</v>
      </c>
      <c r="J15" s="26" t="s">
        <v>22</v>
      </c>
      <c r="K15" s="36"/>
    </row>
    <row r="16" spans="2:11" s="1" customFormat="1" ht="6.75" customHeight="1">
      <c r="B16" s="32"/>
      <c r="C16" s="33"/>
      <c r="D16" s="33"/>
      <c r="E16" s="33"/>
      <c r="F16" s="33"/>
      <c r="G16" s="33"/>
      <c r="H16" s="33"/>
      <c r="I16" s="93"/>
      <c r="J16" s="33"/>
      <c r="K16" s="36"/>
    </row>
    <row r="17" spans="2:11" s="1" customFormat="1" ht="14.25" customHeight="1">
      <c r="B17" s="32"/>
      <c r="C17" s="33"/>
      <c r="D17" s="28" t="s">
        <v>34</v>
      </c>
      <c r="E17" s="33"/>
      <c r="F17" s="33"/>
      <c r="G17" s="33"/>
      <c r="H17" s="33"/>
      <c r="I17" s="94" t="s">
        <v>31</v>
      </c>
      <c r="J17" s="26">
        <f>IF('Rekapitulace stavby'!AN13="Vyplň údaj","",IF('Rekapitulace stavby'!AN13="","",'Rekapitulace stavby'!AN13))</f>
      </c>
      <c r="K17" s="36"/>
    </row>
    <row r="18" spans="2:11" s="1" customFormat="1" ht="18" customHeight="1">
      <c r="B18" s="32"/>
      <c r="C18" s="33"/>
      <c r="D18" s="33"/>
      <c r="E18" s="26">
        <f>IF('Rekapitulace stavby'!E14="Vyplň údaj","",IF('Rekapitulace stavby'!E14="","",'Rekapitulace stavby'!E14))</f>
      </c>
      <c r="F18" s="33"/>
      <c r="G18" s="33"/>
      <c r="H18" s="33"/>
      <c r="I18" s="94" t="s">
        <v>33</v>
      </c>
      <c r="J18" s="26">
        <f>IF('Rekapitulace stavby'!AN14="Vyplň údaj","",IF('Rekapitulace stavby'!AN14="","",'Rekapitulace stavby'!AN14))</f>
      </c>
      <c r="K18" s="36"/>
    </row>
    <row r="19" spans="2:11" s="1" customFormat="1" ht="6.75" customHeight="1">
      <c r="B19" s="32"/>
      <c r="C19" s="33"/>
      <c r="D19" s="33"/>
      <c r="E19" s="33"/>
      <c r="F19" s="33"/>
      <c r="G19" s="33"/>
      <c r="H19" s="33"/>
      <c r="I19" s="93"/>
      <c r="J19" s="33"/>
      <c r="K19" s="36"/>
    </row>
    <row r="20" spans="2:11" s="1" customFormat="1" ht="14.25" customHeight="1">
      <c r="B20" s="32"/>
      <c r="C20" s="33"/>
      <c r="D20" s="28" t="s">
        <v>36</v>
      </c>
      <c r="E20" s="33"/>
      <c r="F20" s="33"/>
      <c r="G20" s="33"/>
      <c r="H20" s="33"/>
      <c r="I20" s="94" t="s">
        <v>31</v>
      </c>
      <c r="J20" s="26" t="s">
        <v>22</v>
      </c>
      <c r="K20" s="36"/>
    </row>
    <row r="21" spans="2:11" s="1" customFormat="1" ht="18" customHeight="1">
      <c r="B21" s="32"/>
      <c r="C21" s="33"/>
      <c r="D21" s="33"/>
      <c r="E21" s="26" t="s">
        <v>37</v>
      </c>
      <c r="F21" s="33"/>
      <c r="G21" s="33"/>
      <c r="H21" s="33"/>
      <c r="I21" s="94" t="s">
        <v>33</v>
      </c>
      <c r="J21" s="26" t="s">
        <v>22</v>
      </c>
      <c r="K21" s="36"/>
    </row>
    <row r="22" spans="2:11" s="1" customFormat="1" ht="6.75" customHeight="1">
      <c r="B22" s="32"/>
      <c r="C22" s="33"/>
      <c r="D22" s="33"/>
      <c r="E22" s="33"/>
      <c r="F22" s="33"/>
      <c r="G22" s="33"/>
      <c r="H22" s="33"/>
      <c r="I22" s="93"/>
      <c r="J22" s="33"/>
      <c r="K22" s="36"/>
    </row>
    <row r="23" spans="2:11" s="1" customFormat="1" ht="14.25" customHeight="1">
      <c r="B23" s="32"/>
      <c r="C23" s="33"/>
      <c r="D23" s="28" t="s">
        <v>39</v>
      </c>
      <c r="E23" s="33"/>
      <c r="F23" s="33"/>
      <c r="G23" s="33"/>
      <c r="H23" s="33"/>
      <c r="I23" s="93"/>
      <c r="J23" s="33"/>
      <c r="K23" s="36"/>
    </row>
    <row r="24" spans="2:11" s="6" customFormat="1" ht="22.5" customHeight="1">
      <c r="B24" s="96"/>
      <c r="C24" s="97"/>
      <c r="D24" s="97"/>
      <c r="E24" s="335" t="s">
        <v>22</v>
      </c>
      <c r="F24" s="342"/>
      <c r="G24" s="342"/>
      <c r="H24" s="342"/>
      <c r="I24" s="98"/>
      <c r="J24" s="97"/>
      <c r="K24" s="99"/>
    </row>
    <row r="25" spans="2:11" s="1" customFormat="1" ht="6.75" customHeight="1">
      <c r="B25" s="32"/>
      <c r="C25" s="33"/>
      <c r="D25" s="33"/>
      <c r="E25" s="33"/>
      <c r="F25" s="33"/>
      <c r="G25" s="33"/>
      <c r="H25" s="33"/>
      <c r="I25" s="93"/>
      <c r="J25" s="33"/>
      <c r="K25" s="36"/>
    </row>
    <row r="26" spans="2:11" s="1" customFormat="1" ht="6.75" customHeight="1">
      <c r="B26" s="32"/>
      <c r="C26" s="33"/>
      <c r="D26" s="59"/>
      <c r="E26" s="59"/>
      <c r="F26" s="59"/>
      <c r="G26" s="59"/>
      <c r="H26" s="59"/>
      <c r="I26" s="100"/>
      <c r="J26" s="59"/>
      <c r="K26" s="101"/>
    </row>
    <row r="27" spans="2:11" s="1" customFormat="1" ht="24.75" customHeight="1">
      <c r="B27" s="32"/>
      <c r="C27" s="33"/>
      <c r="D27" s="102" t="s">
        <v>40</v>
      </c>
      <c r="E27" s="33"/>
      <c r="F27" s="33"/>
      <c r="G27" s="33"/>
      <c r="H27" s="33"/>
      <c r="I27" s="93"/>
      <c r="J27" s="103">
        <f>ROUND(J88,2)</f>
        <v>0</v>
      </c>
      <c r="K27" s="36"/>
    </row>
    <row r="28" spans="2:11" s="1" customFormat="1" ht="6.75" customHeight="1">
      <c r="B28" s="32"/>
      <c r="C28" s="33"/>
      <c r="D28" s="59"/>
      <c r="E28" s="59"/>
      <c r="F28" s="59"/>
      <c r="G28" s="59"/>
      <c r="H28" s="59"/>
      <c r="I28" s="100"/>
      <c r="J28" s="59"/>
      <c r="K28" s="101"/>
    </row>
    <row r="29" spans="2:11" s="1" customFormat="1" ht="14.25" customHeight="1">
      <c r="B29" s="32"/>
      <c r="C29" s="33"/>
      <c r="D29" s="33"/>
      <c r="E29" s="33"/>
      <c r="F29" s="37" t="s">
        <v>42</v>
      </c>
      <c r="G29" s="33"/>
      <c r="H29" s="33"/>
      <c r="I29" s="104" t="s">
        <v>41</v>
      </c>
      <c r="J29" s="37" t="s">
        <v>43</v>
      </c>
      <c r="K29" s="36"/>
    </row>
    <row r="30" spans="2:11" s="1" customFormat="1" ht="14.25" customHeight="1">
      <c r="B30" s="32"/>
      <c r="C30" s="33"/>
      <c r="D30" s="40" t="s">
        <v>44</v>
      </c>
      <c r="E30" s="40" t="s">
        <v>45</v>
      </c>
      <c r="F30" s="105">
        <f>ROUND(SUM(BE88:BE147),2)</f>
        <v>0</v>
      </c>
      <c r="G30" s="33"/>
      <c r="H30" s="33"/>
      <c r="I30" s="106">
        <v>0.21</v>
      </c>
      <c r="J30" s="105">
        <f>ROUND(ROUND((SUM(BE88:BE147)),2)*I30,2)</f>
        <v>0</v>
      </c>
      <c r="K30" s="36"/>
    </row>
    <row r="31" spans="2:11" s="1" customFormat="1" ht="14.25" customHeight="1">
      <c r="B31" s="32"/>
      <c r="C31" s="33"/>
      <c r="D31" s="33"/>
      <c r="E31" s="40" t="s">
        <v>46</v>
      </c>
      <c r="F31" s="105">
        <f>ROUND(SUM(BF88:BF147),2)</f>
        <v>0</v>
      </c>
      <c r="G31" s="33"/>
      <c r="H31" s="33"/>
      <c r="I31" s="106">
        <v>0.15</v>
      </c>
      <c r="J31" s="105">
        <f>ROUND(ROUND((SUM(BF88:BF147)),2)*I31,2)</f>
        <v>0</v>
      </c>
      <c r="K31" s="36"/>
    </row>
    <row r="32" spans="2:11" s="1" customFormat="1" ht="14.25" customHeight="1" hidden="1">
      <c r="B32" s="32"/>
      <c r="C32" s="33"/>
      <c r="D32" s="33"/>
      <c r="E32" s="40" t="s">
        <v>47</v>
      </c>
      <c r="F32" s="105">
        <f>ROUND(SUM(BG88:BG147),2)</f>
        <v>0</v>
      </c>
      <c r="G32" s="33"/>
      <c r="H32" s="33"/>
      <c r="I32" s="106">
        <v>0.21</v>
      </c>
      <c r="J32" s="105">
        <v>0</v>
      </c>
      <c r="K32" s="36"/>
    </row>
    <row r="33" spans="2:11" s="1" customFormat="1" ht="14.25" customHeight="1" hidden="1">
      <c r="B33" s="32"/>
      <c r="C33" s="33"/>
      <c r="D33" s="33"/>
      <c r="E33" s="40" t="s">
        <v>48</v>
      </c>
      <c r="F33" s="105">
        <f>ROUND(SUM(BH88:BH147),2)</f>
        <v>0</v>
      </c>
      <c r="G33" s="33"/>
      <c r="H33" s="33"/>
      <c r="I33" s="106">
        <v>0.15</v>
      </c>
      <c r="J33" s="105">
        <v>0</v>
      </c>
      <c r="K33" s="36"/>
    </row>
    <row r="34" spans="2:11" s="1" customFormat="1" ht="14.25" customHeight="1" hidden="1">
      <c r="B34" s="32"/>
      <c r="C34" s="33"/>
      <c r="D34" s="33"/>
      <c r="E34" s="40" t="s">
        <v>49</v>
      </c>
      <c r="F34" s="105">
        <f>ROUND(SUM(BI88:BI147),2)</f>
        <v>0</v>
      </c>
      <c r="G34" s="33"/>
      <c r="H34" s="33"/>
      <c r="I34" s="106">
        <v>0</v>
      </c>
      <c r="J34" s="105">
        <v>0</v>
      </c>
      <c r="K34" s="36"/>
    </row>
    <row r="35" spans="2:11" s="1" customFormat="1" ht="6.75" customHeight="1">
      <c r="B35" s="32"/>
      <c r="C35" s="33"/>
      <c r="D35" s="33"/>
      <c r="E35" s="33"/>
      <c r="F35" s="33"/>
      <c r="G35" s="33"/>
      <c r="H35" s="33"/>
      <c r="I35" s="93"/>
      <c r="J35" s="33"/>
      <c r="K35" s="36"/>
    </row>
    <row r="36" spans="2:11" s="1" customFormat="1" ht="24.75" customHeight="1">
      <c r="B36" s="32"/>
      <c r="C36" s="107"/>
      <c r="D36" s="108" t="s">
        <v>50</v>
      </c>
      <c r="E36" s="63"/>
      <c r="F36" s="63"/>
      <c r="G36" s="109" t="s">
        <v>51</v>
      </c>
      <c r="H36" s="110" t="s">
        <v>52</v>
      </c>
      <c r="I36" s="111"/>
      <c r="J36" s="112">
        <f>SUM(J27:J34)</f>
        <v>0</v>
      </c>
      <c r="K36" s="113"/>
    </row>
    <row r="37" spans="2:11" s="1" customFormat="1" ht="14.25" customHeight="1">
      <c r="B37" s="47"/>
      <c r="C37" s="48"/>
      <c r="D37" s="48"/>
      <c r="E37" s="48"/>
      <c r="F37" s="48"/>
      <c r="G37" s="48"/>
      <c r="H37" s="48"/>
      <c r="I37" s="114"/>
      <c r="J37" s="48"/>
      <c r="K37" s="49"/>
    </row>
    <row r="41" spans="2:11" s="1" customFormat="1" ht="6.75" customHeight="1">
      <c r="B41" s="50"/>
      <c r="C41" s="51"/>
      <c r="D41" s="51"/>
      <c r="E41" s="51"/>
      <c r="F41" s="51"/>
      <c r="G41" s="51"/>
      <c r="H41" s="51"/>
      <c r="I41" s="115"/>
      <c r="J41" s="51"/>
      <c r="K41" s="116"/>
    </row>
    <row r="42" spans="2:11" s="1" customFormat="1" ht="36.75" customHeight="1">
      <c r="B42" s="32"/>
      <c r="C42" s="21" t="s">
        <v>108</v>
      </c>
      <c r="D42" s="33"/>
      <c r="E42" s="33"/>
      <c r="F42" s="33"/>
      <c r="G42" s="33"/>
      <c r="H42" s="33"/>
      <c r="I42" s="93"/>
      <c r="J42" s="33"/>
      <c r="K42" s="36"/>
    </row>
    <row r="43" spans="2:11" s="1" customFormat="1" ht="6.75" customHeight="1">
      <c r="B43" s="32"/>
      <c r="C43" s="33"/>
      <c r="D43" s="33"/>
      <c r="E43" s="33"/>
      <c r="F43" s="33"/>
      <c r="G43" s="33"/>
      <c r="H43" s="33"/>
      <c r="I43" s="93"/>
      <c r="J43" s="33"/>
      <c r="K43" s="36"/>
    </row>
    <row r="44" spans="2:11" s="1" customFormat="1" ht="14.25" customHeight="1">
      <c r="B44" s="32"/>
      <c r="C44" s="28" t="s">
        <v>16</v>
      </c>
      <c r="D44" s="33"/>
      <c r="E44" s="33"/>
      <c r="F44" s="33"/>
      <c r="G44" s="33"/>
      <c r="H44" s="33"/>
      <c r="I44" s="93"/>
      <c r="J44" s="33"/>
      <c r="K44" s="36"/>
    </row>
    <row r="45" spans="2:11" s="1" customFormat="1" ht="22.5" customHeight="1">
      <c r="B45" s="32"/>
      <c r="C45" s="33"/>
      <c r="D45" s="33"/>
      <c r="E45" s="340" t="str">
        <f>E7</f>
        <v>Rekonstrukce stávajícího sportovního areálu</v>
      </c>
      <c r="F45" s="325"/>
      <c r="G45" s="325"/>
      <c r="H45" s="325"/>
      <c r="I45" s="93"/>
      <c r="J45" s="33"/>
      <c r="K45" s="36"/>
    </row>
    <row r="46" spans="2:11" s="1" customFormat="1" ht="14.25" customHeight="1">
      <c r="B46" s="32"/>
      <c r="C46" s="28" t="s">
        <v>106</v>
      </c>
      <c r="D46" s="33"/>
      <c r="E46" s="33"/>
      <c r="F46" s="33"/>
      <c r="G46" s="33"/>
      <c r="H46" s="33"/>
      <c r="I46" s="93"/>
      <c r="J46" s="33"/>
      <c r="K46" s="36"/>
    </row>
    <row r="47" spans="2:11" s="1" customFormat="1" ht="23.25" customHeight="1">
      <c r="B47" s="32"/>
      <c r="C47" s="33"/>
      <c r="D47" s="33"/>
      <c r="E47" s="341" t="str">
        <f>E9</f>
        <v>02 - Drenáže</v>
      </c>
      <c r="F47" s="325"/>
      <c r="G47" s="325"/>
      <c r="H47" s="325"/>
      <c r="I47" s="93"/>
      <c r="J47" s="33"/>
      <c r="K47" s="36"/>
    </row>
    <row r="48" spans="2:11" s="1" customFormat="1" ht="6.75" customHeight="1">
      <c r="B48" s="32"/>
      <c r="C48" s="33"/>
      <c r="D48" s="33"/>
      <c r="E48" s="33"/>
      <c r="F48" s="33"/>
      <c r="G48" s="33"/>
      <c r="H48" s="33"/>
      <c r="I48" s="93"/>
      <c r="J48" s="33"/>
      <c r="K48" s="36"/>
    </row>
    <row r="49" spans="2:11" s="1" customFormat="1" ht="18" customHeight="1">
      <c r="B49" s="32"/>
      <c r="C49" s="28" t="s">
        <v>24</v>
      </c>
      <c r="D49" s="33"/>
      <c r="E49" s="33"/>
      <c r="F49" s="26" t="str">
        <f>F12</f>
        <v>Lidická 40, Karlovy Vary</v>
      </c>
      <c r="G49" s="33"/>
      <c r="H49" s="33"/>
      <c r="I49" s="94" t="s">
        <v>26</v>
      </c>
      <c r="J49" s="95" t="str">
        <f>IF(J12="","",J12)</f>
        <v>4.10.2016</v>
      </c>
      <c r="K49" s="36"/>
    </row>
    <row r="50" spans="2:11" s="1" customFormat="1" ht="6.75" customHeight="1">
      <c r="B50" s="32"/>
      <c r="C50" s="33"/>
      <c r="D50" s="33"/>
      <c r="E50" s="33"/>
      <c r="F50" s="33"/>
      <c r="G50" s="33"/>
      <c r="H50" s="33"/>
      <c r="I50" s="93"/>
      <c r="J50" s="33"/>
      <c r="K50" s="36"/>
    </row>
    <row r="51" spans="2:11" s="1" customFormat="1" ht="15">
      <c r="B51" s="32"/>
      <c r="C51" s="28" t="s">
        <v>30</v>
      </c>
      <c r="D51" s="33"/>
      <c r="E51" s="33"/>
      <c r="F51" s="26" t="str">
        <f>E15</f>
        <v>SPŠ, gymnázium a VOŠ Karlovy Vary, p. o</v>
      </c>
      <c r="G51" s="33"/>
      <c r="H51" s="33"/>
      <c r="I51" s="94" t="s">
        <v>36</v>
      </c>
      <c r="J51" s="26" t="str">
        <f>E21</f>
        <v>Sportprojekta Praha s.r.o.</v>
      </c>
      <c r="K51" s="36"/>
    </row>
    <row r="52" spans="2:11" s="1" customFormat="1" ht="14.25" customHeight="1">
      <c r="B52" s="32"/>
      <c r="C52" s="28" t="s">
        <v>34</v>
      </c>
      <c r="D52" s="33"/>
      <c r="E52" s="33"/>
      <c r="F52" s="26">
        <f>IF(E18="","",E18)</f>
      </c>
      <c r="G52" s="33"/>
      <c r="H52" s="33"/>
      <c r="I52" s="93"/>
      <c r="J52" s="33"/>
      <c r="K52" s="36"/>
    </row>
    <row r="53" spans="2:11" s="1" customFormat="1" ht="9.75" customHeight="1">
      <c r="B53" s="32"/>
      <c r="C53" s="33"/>
      <c r="D53" s="33"/>
      <c r="E53" s="33"/>
      <c r="F53" s="33"/>
      <c r="G53" s="33"/>
      <c r="H53" s="33"/>
      <c r="I53" s="93"/>
      <c r="J53" s="33"/>
      <c r="K53" s="36"/>
    </row>
    <row r="54" spans="2:11" s="1" customFormat="1" ht="29.25" customHeight="1">
      <c r="B54" s="32"/>
      <c r="C54" s="117" t="s">
        <v>109</v>
      </c>
      <c r="D54" s="107"/>
      <c r="E54" s="107"/>
      <c r="F54" s="107"/>
      <c r="G54" s="107"/>
      <c r="H54" s="107"/>
      <c r="I54" s="118"/>
      <c r="J54" s="119" t="s">
        <v>110</v>
      </c>
      <c r="K54" s="120"/>
    </row>
    <row r="55" spans="2:11" s="1" customFormat="1" ht="9.75" customHeight="1">
      <c r="B55" s="32"/>
      <c r="C55" s="33"/>
      <c r="D55" s="33"/>
      <c r="E55" s="33"/>
      <c r="F55" s="33"/>
      <c r="G55" s="33"/>
      <c r="H55" s="33"/>
      <c r="I55" s="93"/>
      <c r="J55" s="33"/>
      <c r="K55" s="36"/>
    </row>
    <row r="56" spans="2:47" s="1" customFormat="1" ht="29.25" customHeight="1">
      <c r="B56" s="32"/>
      <c r="C56" s="121" t="s">
        <v>111</v>
      </c>
      <c r="D56" s="33"/>
      <c r="E56" s="33"/>
      <c r="F56" s="33"/>
      <c r="G56" s="33"/>
      <c r="H56" s="33"/>
      <c r="I56" s="93"/>
      <c r="J56" s="103">
        <f>J88</f>
        <v>0</v>
      </c>
      <c r="K56" s="36"/>
      <c r="AU56" s="15" t="s">
        <v>112</v>
      </c>
    </row>
    <row r="57" spans="2:11" s="7" customFormat="1" ht="24.75" customHeight="1">
      <c r="B57" s="122"/>
      <c r="C57" s="123"/>
      <c r="D57" s="124" t="s">
        <v>183</v>
      </c>
      <c r="E57" s="125"/>
      <c r="F57" s="125"/>
      <c r="G57" s="125"/>
      <c r="H57" s="125"/>
      <c r="I57" s="126"/>
      <c r="J57" s="127">
        <f>J89</f>
        <v>0</v>
      </c>
      <c r="K57" s="128"/>
    </row>
    <row r="58" spans="2:11" s="8" customFormat="1" ht="19.5" customHeight="1">
      <c r="B58" s="129"/>
      <c r="C58" s="130"/>
      <c r="D58" s="131" t="s">
        <v>184</v>
      </c>
      <c r="E58" s="132"/>
      <c r="F58" s="132"/>
      <c r="G58" s="132"/>
      <c r="H58" s="132"/>
      <c r="I58" s="133"/>
      <c r="J58" s="134">
        <f>J90</f>
        <v>0</v>
      </c>
      <c r="K58" s="135"/>
    </row>
    <row r="59" spans="2:11" s="8" customFormat="1" ht="14.25" customHeight="1">
      <c r="B59" s="129"/>
      <c r="C59" s="130"/>
      <c r="D59" s="131" t="s">
        <v>295</v>
      </c>
      <c r="E59" s="132"/>
      <c r="F59" s="132"/>
      <c r="G59" s="132"/>
      <c r="H59" s="132"/>
      <c r="I59" s="133"/>
      <c r="J59" s="134">
        <f>J91</f>
        <v>0</v>
      </c>
      <c r="K59" s="135"/>
    </row>
    <row r="60" spans="2:11" s="8" customFormat="1" ht="14.25" customHeight="1">
      <c r="B60" s="129"/>
      <c r="C60" s="130"/>
      <c r="D60" s="131" t="s">
        <v>187</v>
      </c>
      <c r="E60" s="132"/>
      <c r="F60" s="132"/>
      <c r="G60" s="132"/>
      <c r="H60" s="132"/>
      <c r="I60" s="133"/>
      <c r="J60" s="134">
        <f>J99</f>
        <v>0</v>
      </c>
      <c r="K60" s="135"/>
    </row>
    <row r="61" spans="2:11" s="8" customFormat="1" ht="14.25" customHeight="1">
      <c r="B61" s="129"/>
      <c r="C61" s="130"/>
      <c r="D61" s="131" t="s">
        <v>188</v>
      </c>
      <c r="E61" s="132"/>
      <c r="F61" s="132"/>
      <c r="G61" s="132"/>
      <c r="H61" s="132"/>
      <c r="I61" s="133"/>
      <c r="J61" s="134">
        <f>J103</f>
        <v>0</v>
      </c>
      <c r="K61" s="135"/>
    </row>
    <row r="62" spans="2:11" s="8" customFormat="1" ht="19.5" customHeight="1">
      <c r="B62" s="129"/>
      <c r="C62" s="130"/>
      <c r="D62" s="131" t="s">
        <v>296</v>
      </c>
      <c r="E62" s="132"/>
      <c r="F62" s="132"/>
      <c r="G62" s="132"/>
      <c r="H62" s="132"/>
      <c r="I62" s="133"/>
      <c r="J62" s="134">
        <f>J107</f>
        <v>0</v>
      </c>
      <c r="K62" s="135"/>
    </row>
    <row r="63" spans="2:11" s="8" customFormat="1" ht="14.25" customHeight="1">
      <c r="B63" s="129"/>
      <c r="C63" s="130"/>
      <c r="D63" s="131" t="s">
        <v>297</v>
      </c>
      <c r="E63" s="132"/>
      <c r="F63" s="132"/>
      <c r="G63" s="132"/>
      <c r="H63" s="132"/>
      <c r="I63" s="133"/>
      <c r="J63" s="134">
        <f>J108</f>
        <v>0</v>
      </c>
      <c r="K63" s="135"/>
    </row>
    <row r="64" spans="2:11" s="8" customFormat="1" ht="19.5" customHeight="1">
      <c r="B64" s="129"/>
      <c r="C64" s="130"/>
      <c r="D64" s="131" t="s">
        <v>298</v>
      </c>
      <c r="E64" s="132"/>
      <c r="F64" s="132"/>
      <c r="G64" s="132"/>
      <c r="H64" s="132"/>
      <c r="I64" s="133"/>
      <c r="J64" s="134">
        <f>J122</f>
        <v>0</v>
      </c>
      <c r="K64" s="135"/>
    </row>
    <row r="65" spans="2:11" s="8" customFormat="1" ht="14.25" customHeight="1">
      <c r="B65" s="129"/>
      <c r="C65" s="130"/>
      <c r="D65" s="131" t="s">
        <v>299</v>
      </c>
      <c r="E65" s="132"/>
      <c r="F65" s="132"/>
      <c r="G65" s="132"/>
      <c r="H65" s="132"/>
      <c r="I65" s="133"/>
      <c r="J65" s="134">
        <f>J123</f>
        <v>0</v>
      </c>
      <c r="K65" s="135"/>
    </row>
    <row r="66" spans="2:11" s="8" customFormat="1" ht="19.5" customHeight="1">
      <c r="B66" s="129"/>
      <c r="C66" s="130"/>
      <c r="D66" s="131" t="s">
        <v>190</v>
      </c>
      <c r="E66" s="132"/>
      <c r="F66" s="132"/>
      <c r="G66" s="132"/>
      <c r="H66" s="132"/>
      <c r="I66" s="133"/>
      <c r="J66" s="134">
        <f>J136</f>
        <v>0</v>
      </c>
      <c r="K66" s="135"/>
    </row>
    <row r="67" spans="2:11" s="8" customFormat="1" ht="14.25" customHeight="1">
      <c r="B67" s="129"/>
      <c r="C67" s="130"/>
      <c r="D67" s="131" t="s">
        <v>300</v>
      </c>
      <c r="E67" s="132"/>
      <c r="F67" s="132"/>
      <c r="G67" s="132"/>
      <c r="H67" s="132"/>
      <c r="I67" s="133"/>
      <c r="J67" s="134">
        <f>J137</f>
        <v>0</v>
      </c>
      <c r="K67" s="135"/>
    </row>
    <row r="68" spans="2:11" s="8" customFormat="1" ht="14.25" customHeight="1">
      <c r="B68" s="129"/>
      <c r="C68" s="130"/>
      <c r="D68" s="131" t="s">
        <v>301</v>
      </c>
      <c r="E68" s="132"/>
      <c r="F68" s="132"/>
      <c r="G68" s="132"/>
      <c r="H68" s="132"/>
      <c r="I68" s="133"/>
      <c r="J68" s="134">
        <f>J144</f>
        <v>0</v>
      </c>
      <c r="K68" s="135"/>
    </row>
    <row r="69" spans="2:11" s="1" customFormat="1" ht="21.75" customHeight="1">
      <c r="B69" s="32"/>
      <c r="C69" s="33"/>
      <c r="D69" s="33"/>
      <c r="E69" s="33"/>
      <c r="F69" s="33"/>
      <c r="G69" s="33"/>
      <c r="H69" s="33"/>
      <c r="I69" s="93"/>
      <c r="J69" s="33"/>
      <c r="K69" s="36"/>
    </row>
    <row r="70" spans="2:11" s="1" customFormat="1" ht="6.75" customHeight="1">
      <c r="B70" s="47"/>
      <c r="C70" s="48"/>
      <c r="D70" s="48"/>
      <c r="E70" s="48"/>
      <c r="F70" s="48"/>
      <c r="G70" s="48"/>
      <c r="H70" s="48"/>
      <c r="I70" s="114"/>
      <c r="J70" s="48"/>
      <c r="K70" s="49"/>
    </row>
    <row r="74" spans="2:12" s="1" customFormat="1" ht="6.75" customHeight="1">
      <c r="B74" s="50"/>
      <c r="C74" s="51"/>
      <c r="D74" s="51"/>
      <c r="E74" s="51"/>
      <c r="F74" s="51"/>
      <c r="G74" s="51"/>
      <c r="H74" s="51"/>
      <c r="I74" s="115"/>
      <c r="J74" s="51"/>
      <c r="K74" s="51"/>
      <c r="L74" s="32"/>
    </row>
    <row r="75" spans="2:12" s="1" customFormat="1" ht="36.75" customHeight="1">
      <c r="B75" s="32"/>
      <c r="C75" s="52" t="s">
        <v>116</v>
      </c>
      <c r="I75" s="136"/>
      <c r="L75" s="32"/>
    </row>
    <row r="76" spans="2:12" s="1" customFormat="1" ht="6.75" customHeight="1">
      <c r="B76" s="32"/>
      <c r="I76" s="136"/>
      <c r="L76" s="32"/>
    </row>
    <row r="77" spans="2:12" s="1" customFormat="1" ht="14.25" customHeight="1">
      <c r="B77" s="32"/>
      <c r="C77" s="54" t="s">
        <v>16</v>
      </c>
      <c r="I77" s="136"/>
      <c r="L77" s="32"/>
    </row>
    <row r="78" spans="2:12" s="1" customFormat="1" ht="22.5" customHeight="1">
      <c r="B78" s="32"/>
      <c r="E78" s="343" t="str">
        <f>E7</f>
        <v>Rekonstrukce stávajícího sportovního areálu</v>
      </c>
      <c r="F78" s="320"/>
      <c r="G78" s="320"/>
      <c r="H78" s="320"/>
      <c r="I78" s="136"/>
      <c r="L78" s="32"/>
    </row>
    <row r="79" spans="2:12" s="1" customFormat="1" ht="14.25" customHeight="1">
      <c r="B79" s="32"/>
      <c r="C79" s="54" t="s">
        <v>106</v>
      </c>
      <c r="I79" s="136"/>
      <c r="L79" s="32"/>
    </row>
    <row r="80" spans="2:12" s="1" customFormat="1" ht="23.25" customHeight="1">
      <c r="B80" s="32"/>
      <c r="E80" s="317" t="str">
        <f>E9</f>
        <v>02 - Drenáže</v>
      </c>
      <c r="F80" s="320"/>
      <c r="G80" s="320"/>
      <c r="H80" s="320"/>
      <c r="I80" s="136"/>
      <c r="L80" s="32"/>
    </row>
    <row r="81" spans="2:12" s="1" customFormat="1" ht="6.75" customHeight="1">
      <c r="B81" s="32"/>
      <c r="I81" s="136"/>
      <c r="L81" s="32"/>
    </row>
    <row r="82" spans="2:12" s="1" customFormat="1" ht="18" customHeight="1">
      <c r="B82" s="32"/>
      <c r="C82" s="54" t="s">
        <v>24</v>
      </c>
      <c r="F82" s="137" t="str">
        <f>F12</f>
        <v>Lidická 40, Karlovy Vary</v>
      </c>
      <c r="I82" s="138" t="s">
        <v>26</v>
      </c>
      <c r="J82" s="58" t="str">
        <f>IF(J12="","",J12)</f>
        <v>4.10.2016</v>
      </c>
      <c r="L82" s="32"/>
    </row>
    <row r="83" spans="2:12" s="1" customFormat="1" ht="6.75" customHeight="1">
      <c r="B83" s="32"/>
      <c r="I83" s="136"/>
      <c r="L83" s="32"/>
    </row>
    <row r="84" spans="2:12" s="1" customFormat="1" ht="15">
      <c r="B84" s="32"/>
      <c r="C84" s="54" t="s">
        <v>30</v>
      </c>
      <c r="F84" s="137" t="str">
        <f>E15</f>
        <v>SPŠ, gymnázium a VOŠ Karlovy Vary, p. o</v>
      </c>
      <c r="I84" s="138" t="s">
        <v>36</v>
      </c>
      <c r="J84" s="137" t="str">
        <f>E21</f>
        <v>Sportprojekta Praha s.r.o.</v>
      </c>
      <c r="L84" s="32"/>
    </row>
    <row r="85" spans="2:12" s="1" customFormat="1" ht="14.25" customHeight="1">
      <c r="B85" s="32"/>
      <c r="C85" s="54" t="s">
        <v>34</v>
      </c>
      <c r="F85" s="137">
        <f>IF(E18="","",E18)</f>
      </c>
      <c r="I85" s="136"/>
      <c r="L85" s="32"/>
    </row>
    <row r="86" spans="2:12" s="1" customFormat="1" ht="9.75" customHeight="1">
      <c r="B86" s="32"/>
      <c r="I86" s="136"/>
      <c r="L86" s="32"/>
    </row>
    <row r="87" spans="2:20" s="9" customFormat="1" ht="29.25" customHeight="1">
      <c r="B87" s="139"/>
      <c r="C87" s="140" t="s">
        <v>117</v>
      </c>
      <c r="D87" s="141" t="s">
        <v>59</v>
      </c>
      <c r="E87" s="141" t="s">
        <v>55</v>
      </c>
      <c r="F87" s="141" t="s">
        <v>118</v>
      </c>
      <c r="G87" s="141" t="s">
        <v>119</v>
      </c>
      <c r="H87" s="141" t="s">
        <v>120</v>
      </c>
      <c r="I87" s="142" t="s">
        <v>121</v>
      </c>
      <c r="J87" s="141" t="s">
        <v>110</v>
      </c>
      <c r="K87" s="143" t="s">
        <v>122</v>
      </c>
      <c r="L87" s="139"/>
      <c r="M87" s="65" t="s">
        <v>123</v>
      </c>
      <c r="N87" s="66" t="s">
        <v>44</v>
      </c>
      <c r="O87" s="66" t="s">
        <v>124</v>
      </c>
      <c r="P87" s="66" t="s">
        <v>125</v>
      </c>
      <c r="Q87" s="66" t="s">
        <v>126</v>
      </c>
      <c r="R87" s="66" t="s">
        <v>127</v>
      </c>
      <c r="S87" s="66" t="s">
        <v>128</v>
      </c>
      <c r="T87" s="67" t="s">
        <v>129</v>
      </c>
    </row>
    <row r="88" spans="2:63" s="1" customFormat="1" ht="29.25" customHeight="1">
      <c r="B88" s="32"/>
      <c r="C88" s="69" t="s">
        <v>111</v>
      </c>
      <c r="I88" s="136"/>
      <c r="J88" s="144">
        <f>BK88</f>
        <v>0</v>
      </c>
      <c r="L88" s="32"/>
      <c r="M88" s="68"/>
      <c r="N88" s="59"/>
      <c r="O88" s="59"/>
      <c r="P88" s="145">
        <f>P89</f>
        <v>0</v>
      </c>
      <c r="Q88" s="59"/>
      <c r="R88" s="145">
        <f>R89</f>
        <v>226.61270000000002</v>
      </c>
      <c r="S88" s="59"/>
      <c r="T88" s="146">
        <f>T89</f>
        <v>0</v>
      </c>
      <c r="AT88" s="15" t="s">
        <v>73</v>
      </c>
      <c r="AU88" s="15" t="s">
        <v>112</v>
      </c>
      <c r="BK88" s="147">
        <f>BK89</f>
        <v>0</v>
      </c>
    </row>
    <row r="89" spans="2:63" s="10" customFormat="1" ht="36.75" customHeight="1">
      <c r="B89" s="148"/>
      <c r="D89" s="149" t="s">
        <v>73</v>
      </c>
      <c r="E89" s="150" t="s">
        <v>193</v>
      </c>
      <c r="F89" s="150" t="s">
        <v>194</v>
      </c>
      <c r="I89" s="151"/>
      <c r="J89" s="152">
        <f>BK89</f>
        <v>0</v>
      </c>
      <c r="L89" s="148"/>
      <c r="M89" s="153"/>
      <c r="N89" s="154"/>
      <c r="O89" s="154"/>
      <c r="P89" s="155">
        <f>P90+P107+P122+P136</f>
        <v>0</v>
      </c>
      <c r="Q89" s="154"/>
      <c r="R89" s="155">
        <f>R90+R107+R122+R136</f>
        <v>226.61270000000002</v>
      </c>
      <c r="S89" s="154"/>
      <c r="T89" s="156">
        <f>T90+T107+T122+T136</f>
        <v>0</v>
      </c>
      <c r="AR89" s="149" t="s">
        <v>23</v>
      </c>
      <c r="AT89" s="157" t="s">
        <v>73</v>
      </c>
      <c r="AU89" s="157" t="s">
        <v>74</v>
      </c>
      <c r="AY89" s="149" t="s">
        <v>132</v>
      </c>
      <c r="BK89" s="158">
        <f>BK90+BK107+BK122+BK136</f>
        <v>0</v>
      </c>
    </row>
    <row r="90" spans="2:63" s="10" customFormat="1" ht="19.5" customHeight="1">
      <c r="B90" s="148"/>
      <c r="D90" s="149" t="s">
        <v>73</v>
      </c>
      <c r="E90" s="183" t="s">
        <v>23</v>
      </c>
      <c r="F90" s="183" t="s">
        <v>195</v>
      </c>
      <c r="I90" s="151"/>
      <c r="J90" s="184">
        <f>BK90</f>
        <v>0</v>
      </c>
      <c r="L90" s="148"/>
      <c r="M90" s="153"/>
      <c r="N90" s="154"/>
      <c r="O90" s="154"/>
      <c r="P90" s="155">
        <f>P91+P99+P103</f>
        <v>0</v>
      </c>
      <c r="Q90" s="154"/>
      <c r="R90" s="155">
        <f>R91+R99+R103</f>
        <v>0</v>
      </c>
      <c r="S90" s="154"/>
      <c r="T90" s="156">
        <f>T91+T99+T103</f>
        <v>0</v>
      </c>
      <c r="AR90" s="149" t="s">
        <v>23</v>
      </c>
      <c r="AT90" s="157" t="s">
        <v>73</v>
      </c>
      <c r="AU90" s="157" t="s">
        <v>23</v>
      </c>
      <c r="AY90" s="149" t="s">
        <v>132</v>
      </c>
      <c r="BK90" s="158">
        <f>BK91+BK99+BK103</f>
        <v>0</v>
      </c>
    </row>
    <row r="91" spans="2:63" s="10" customFormat="1" ht="14.25" customHeight="1">
      <c r="B91" s="148"/>
      <c r="D91" s="159" t="s">
        <v>73</v>
      </c>
      <c r="E91" s="160" t="s">
        <v>202</v>
      </c>
      <c r="F91" s="160" t="s">
        <v>302</v>
      </c>
      <c r="I91" s="151"/>
      <c r="J91" s="161">
        <f>BK91</f>
        <v>0</v>
      </c>
      <c r="L91" s="148"/>
      <c r="M91" s="153"/>
      <c r="N91" s="154"/>
      <c r="O91" s="154"/>
      <c r="P91" s="155">
        <f>SUM(P92:P98)</f>
        <v>0</v>
      </c>
      <c r="Q91" s="154"/>
      <c r="R91" s="155">
        <f>SUM(R92:R98)</f>
        <v>0</v>
      </c>
      <c r="S91" s="154"/>
      <c r="T91" s="156">
        <f>SUM(T92:T98)</f>
        <v>0</v>
      </c>
      <c r="AR91" s="149" t="s">
        <v>23</v>
      </c>
      <c r="AT91" s="157" t="s">
        <v>73</v>
      </c>
      <c r="AU91" s="157" t="s">
        <v>82</v>
      </c>
      <c r="AY91" s="149" t="s">
        <v>132</v>
      </c>
      <c r="BK91" s="158">
        <f>SUM(BK92:BK98)</f>
        <v>0</v>
      </c>
    </row>
    <row r="92" spans="2:65" s="1" customFormat="1" ht="22.5" customHeight="1">
      <c r="B92" s="162"/>
      <c r="C92" s="163" t="s">
        <v>23</v>
      </c>
      <c r="D92" s="163" t="s">
        <v>135</v>
      </c>
      <c r="E92" s="164" t="s">
        <v>303</v>
      </c>
      <c r="F92" s="165" t="s">
        <v>304</v>
      </c>
      <c r="G92" s="166" t="s">
        <v>226</v>
      </c>
      <c r="H92" s="167">
        <v>137.13</v>
      </c>
      <c r="I92" s="168"/>
      <c r="J92" s="169">
        <f>ROUND(I92*H92,2)</f>
        <v>0</v>
      </c>
      <c r="K92" s="165" t="s">
        <v>201</v>
      </c>
      <c r="L92" s="32"/>
      <c r="M92" s="170" t="s">
        <v>22</v>
      </c>
      <c r="N92" s="171" t="s">
        <v>45</v>
      </c>
      <c r="O92" s="33"/>
      <c r="P92" s="172">
        <f>O92*H92</f>
        <v>0</v>
      </c>
      <c r="Q92" s="172">
        <v>0</v>
      </c>
      <c r="R92" s="172">
        <f>Q92*H92</f>
        <v>0</v>
      </c>
      <c r="S92" s="172">
        <v>0</v>
      </c>
      <c r="T92" s="173">
        <f>S92*H92</f>
        <v>0</v>
      </c>
      <c r="AR92" s="15" t="s">
        <v>139</v>
      </c>
      <c r="AT92" s="15" t="s">
        <v>135</v>
      </c>
      <c r="AU92" s="15" t="s">
        <v>147</v>
      </c>
      <c r="AY92" s="15" t="s">
        <v>132</v>
      </c>
      <c r="BE92" s="174">
        <f>IF(N92="základní",J92,0)</f>
        <v>0</v>
      </c>
      <c r="BF92" s="174">
        <f>IF(N92="snížená",J92,0)</f>
        <v>0</v>
      </c>
      <c r="BG92" s="174">
        <f>IF(N92="zákl. přenesená",J92,0)</f>
        <v>0</v>
      </c>
      <c r="BH92" s="174">
        <f>IF(N92="sníž. přenesená",J92,0)</f>
        <v>0</v>
      </c>
      <c r="BI92" s="174">
        <f>IF(N92="nulová",J92,0)</f>
        <v>0</v>
      </c>
      <c r="BJ92" s="15" t="s">
        <v>23</v>
      </c>
      <c r="BK92" s="174">
        <f>ROUND(I92*H92,2)</f>
        <v>0</v>
      </c>
      <c r="BL92" s="15" t="s">
        <v>139</v>
      </c>
      <c r="BM92" s="15" t="s">
        <v>305</v>
      </c>
    </row>
    <row r="93" spans="2:47" s="1" customFormat="1" ht="27">
      <c r="B93" s="32"/>
      <c r="D93" s="177" t="s">
        <v>141</v>
      </c>
      <c r="F93" s="178" t="s">
        <v>306</v>
      </c>
      <c r="I93" s="136"/>
      <c r="L93" s="32"/>
      <c r="M93" s="61"/>
      <c r="N93" s="33"/>
      <c r="O93" s="33"/>
      <c r="P93" s="33"/>
      <c r="Q93" s="33"/>
      <c r="R93" s="33"/>
      <c r="S93" s="33"/>
      <c r="T93" s="62"/>
      <c r="AT93" s="15" t="s">
        <v>141</v>
      </c>
      <c r="AU93" s="15" t="s">
        <v>147</v>
      </c>
    </row>
    <row r="94" spans="2:47" s="1" customFormat="1" ht="94.5">
      <c r="B94" s="32"/>
      <c r="D94" s="177" t="s">
        <v>207</v>
      </c>
      <c r="F94" s="186" t="s">
        <v>307</v>
      </c>
      <c r="I94" s="136"/>
      <c r="L94" s="32"/>
      <c r="M94" s="61"/>
      <c r="N94" s="33"/>
      <c r="O94" s="33"/>
      <c r="P94" s="33"/>
      <c r="Q94" s="33"/>
      <c r="R94" s="33"/>
      <c r="S94" s="33"/>
      <c r="T94" s="62"/>
      <c r="AT94" s="15" t="s">
        <v>207</v>
      </c>
      <c r="AU94" s="15" t="s">
        <v>147</v>
      </c>
    </row>
    <row r="95" spans="2:47" s="1" customFormat="1" ht="40.5">
      <c r="B95" s="32"/>
      <c r="D95" s="175" t="s">
        <v>308</v>
      </c>
      <c r="F95" s="185" t="s">
        <v>309</v>
      </c>
      <c r="I95" s="136"/>
      <c r="L95" s="32"/>
      <c r="M95" s="61"/>
      <c r="N95" s="33"/>
      <c r="O95" s="33"/>
      <c r="P95" s="33"/>
      <c r="Q95" s="33"/>
      <c r="R95" s="33"/>
      <c r="S95" s="33"/>
      <c r="T95" s="62"/>
      <c r="AT95" s="15" t="s">
        <v>308</v>
      </c>
      <c r="AU95" s="15" t="s">
        <v>147</v>
      </c>
    </row>
    <row r="96" spans="2:65" s="1" customFormat="1" ht="22.5" customHeight="1">
      <c r="B96" s="162"/>
      <c r="C96" s="163" t="s">
        <v>82</v>
      </c>
      <c r="D96" s="163" t="s">
        <v>135</v>
      </c>
      <c r="E96" s="164" t="s">
        <v>310</v>
      </c>
      <c r="F96" s="165" t="s">
        <v>311</v>
      </c>
      <c r="G96" s="166" t="s">
        <v>226</v>
      </c>
      <c r="H96" s="167">
        <v>65.3</v>
      </c>
      <c r="I96" s="168"/>
      <c r="J96" s="169">
        <f>ROUND(I96*H96,2)</f>
        <v>0</v>
      </c>
      <c r="K96" s="165" t="s">
        <v>201</v>
      </c>
      <c r="L96" s="32"/>
      <c r="M96" s="170" t="s">
        <v>22</v>
      </c>
      <c r="N96" s="171" t="s">
        <v>45</v>
      </c>
      <c r="O96" s="33"/>
      <c r="P96" s="172">
        <f>O96*H96</f>
        <v>0</v>
      </c>
      <c r="Q96" s="172">
        <v>0</v>
      </c>
      <c r="R96" s="172">
        <f>Q96*H96</f>
        <v>0</v>
      </c>
      <c r="S96" s="172">
        <v>0</v>
      </c>
      <c r="T96" s="173">
        <f>S96*H96</f>
        <v>0</v>
      </c>
      <c r="AR96" s="15" t="s">
        <v>139</v>
      </c>
      <c r="AT96" s="15" t="s">
        <v>135</v>
      </c>
      <c r="AU96" s="15" t="s">
        <v>147</v>
      </c>
      <c r="AY96" s="15" t="s">
        <v>132</v>
      </c>
      <c r="BE96" s="174">
        <f>IF(N96="základní",J96,0)</f>
        <v>0</v>
      </c>
      <c r="BF96" s="174">
        <f>IF(N96="snížená",J96,0)</f>
        <v>0</v>
      </c>
      <c r="BG96" s="174">
        <f>IF(N96="zákl. přenesená",J96,0)</f>
        <v>0</v>
      </c>
      <c r="BH96" s="174">
        <f>IF(N96="sníž. přenesená",J96,0)</f>
        <v>0</v>
      </c>
      <c r="BI96" s="174">
        <f>IF(N96="nulová",J96,0)</f>
        <v>0</v>
      </c>
      <c r="BJ96" s="15" t="s">
        <v>23</v>
      </c>
      <c r="BK96" s="174">
        <f>ROUND(I96*H96,2)</f>
        <v>0</v>
      </c>
      <c r="BL96" s="15" t="s">
        <v>139</v>
      </c>
      <c r="BM96" s="15" t="s">
        <v>312</v>
      </c>
    </row>
    <row r="97" spans="2:47" s="1" customFormat="1" ht="27">
      <c r="B97" s="32"/>
      <c r="D97" s="177" t="s">
        <v>141</v>
      </c>
      <c r="F97" s="178" t="s">
        <v>313</v>
      </c>
      <c r="I97" s="136"/>
      <c r="L97" s="32"/>
      <c r="M97" s="61"/>
      <c r="N97" s="33"/>
      <c r="O97" s="33"/>
      <c r="P97" s="33"/>
      <c r="Q97" s="33"/>
      <c r="R97" s="33"/>
      <c r="S97" s="33"/>
      <c r="T97" s="62"/>
      <c r="AT97" s="15" t="s">
        <v>141</v>
      </c>
      <c r="AU97" s="15" t="s">
        <v>147</v>
      </c>
    </row>
    <row r="98" spans="2:47" s="1" customFormat="1" ht="175.5">
      <c r="B98" s="32"/>
      <c r="D98" s="177" t="s">
        <v>207</v>
      </c>
      <c r="F98" s="186" t="s">
        <v>314</v>
      </c>
      <c r="I98" s="136"/>
      <c r="L98" s="32"/>
      <c r="M98" s="61"/>
      <c r="N98" s="33"/>
      <c r="O98" s="33"/>
      <c r="P98" s="33"/>
      <c r="Q98" s="33"/>
      <c r="R98" s="33"/>
      <c r="S98" s="33"/>
      <c r="T98" s="62"/>
      <c r="AT98" s="15" t="s">
        <v>207</v>
      </c>
      <c r="AU98" s="15" t="s">
        <v>147</v>
      </c>
    </row>
    <row r="99" spans="2:63" s="10" customFormat="1" ht="21.75" customHeight="1">
      <c r="B99" s="148"/>
      <c r="D99" s="159" t="s">
        <v>73</v>
      </c>
      <c r="E99" s="160" t="s">
        <v>232</v>
      </c>
      <c r="F99" s="160" t="s">
        <v>233</v>
      </c>
      <c r="I99" s="151"/>
      <c r="J99" s="161">
        <f>BK99</f>
        <v>0</v>
      </c>
      <c r="L99" s="148"/>
      <c r="M99" s="153"/>
      <c r="N99" s="154"/>
      <c r="O99" s="154"/>
      <c r="P99" s="155">
        <f>SUM(P100:P102)</f>
        <v>0</v>
      </c>
      <c r="Q99" s="154"/>
      <c r="R99" s="155">
        <f>SUM(R100:R102)</f>
        <v>0</v>
      </c>
      <c r="S99" s="154"/>
      <c r="T99" s="156">
        <f>SUM(T100:T102)</f>
        <v>0</v>
      </c>
      <c r="AR99" s="149" t="s">
        <v>23</v>
      </c>
      <c r="AT99" s="157" t="s">
        <v>73</v>
      </c>
      <c r="AU99" s="157" t="s">
        <v>82</v>
      </c>
      <c r="AY99" s="149" t="s">
        <v>132</v>
      </c>
      <c r="BK99" s="158">
        <f>SUM(BK100:BK102)</f>
        <v>0</v>
      </c>
    </row>
    <row r="100" spans="2:65" s="1" customFormat="1" ht="22.5" customHeight="1">
      <c r="B100" s="162"/>
      <c r="C100" s="163" t="s">
        <v>147</v>
      </c>
      <c r="D100" s="163" t="s">
        <v>135</v>
      </c>
      <c r="E100" s="164" t="s">
        <v>315</v>
      </c>
      <c r="F100" s="165" t="s">
        <v>316</v>
      </c>
      <c r="G100" s="166" t="s">
        <v>226</v>
      </c>
      <c r="H100" s="167">
        <v>137.13</v>
      </c>
      <c r="I100" s="168"/>
      <c r="J100" s="169">
        <f>ROUND(I100*H100,2)</f>
        <v>0</v>
      </c>
      <c r="K100" s="165" t="s">
        <v>201</v>
      </c>
      <c r="L100" s="32"/>
      <c r="M100" s="170" t="s">
        <v>22</v>
      </c>
      <c r="N100" s="171" t="s">
        <v>45</v>
      </c>
      <c r="O100" s="33"/>
      <c r="P100" s="172">
        <f>O100*H100</f>
        <v>0</v>
      </c>
      <c r="Q100" s="172">
        <v>0</v>
      </c>
      <c r="R100" s="172">
        <f>Q100*H100</f>
        <v>0</v>
      </c>
      <c r="S100" s="172">
        <v>0</v>
      </c>
      <c r="T100" s="173">
        <f>S100*H100</f>
        <v>0</v>
      </c>
      <c r="AR100" s="15" t="s">
        <v>139</v>
      </c>
      <c r="AT100" s="15" t="s">
        <v>135</v>
      </c>
      <c r="AU100" s="15" t="s">
        <v>147</v>
      </c>
      <c r="AY100" s="15" t="s">
        <v>132</v>
      </c>
      <c r="BE100" s="174">
        <f>IF(N100="základní",J100,0)</f>
        <v>0</v>
      </c>
      <c r="BF100" s="174">
        <f>IF(N100="snížená",J100,0)</f>
        <v>0</v>
      </c>
      <c r="BG100" s="174">
        <f>IF(N100="zákl. přenesená",J100,0)</f>
        <v>0</v>
      </c>
      <c r="BH100" s="174">
        <f>IF(N100="sníž. přenesená",J100,0)</f>
        <v>0</v>
      </c>
      <c r="BI100" s="174">
        <f>IF(N100="nulová",J100,0)</f>
        <v>0</v>
      </c>
      <c r="BJ100" s="15" t="s">
        <v>23</v>
      </c>
      <c r="BK100" s="174">
        <f>ROUND(I100*H100,2)</f>
        <v>0</v>
      </c>
      <c r="BL100" s="15" t="s">
        <v>139</v>
      </c>
      <c r="BM100" s="15" t="s">
        <v>317</v>
      </c>
    </row>
    <row r="101" spans="2:47" s="1" customFormat="1" ht="40.5">
      <c r="B101" s="32"/>
      <c r="D101" s="177" t="s">
        <v>141</v>
      </c>
      <c r="F101" s="178" t="s">
        <v>318</v>
      </c>
      <c r="I101" s="136"/>
      <c r="L101" s="32"/>
      <c r="M101" s="61"/>
      <c r="N101" s="33"/>
      <c r="O101" s="33"/>
      <c r="P101" s="33"/>
      <c r="Q101" s="33"/>
      <c r="R101" s="33"/>
      <c r="S101" s="33"/>
      <c r="T101" s="62"/>
      <c r="AT101" s="15" t="s">
        <v>141</v>
      </c>
      <c r="AU101" s="15" t="s">
        <v>147</v>
      </c>
    </row>
    <row r="102" spans="2:47" s="1" customFormat="1" ht="175.5">
      <c r="B102" s="32"/>
      <c r="D102" s="177" t="s">
        <v>207</v>
      </c>
      <c r="F102" s="186" t="s">
        <v>319</v>
      </c>
      <c r="I102" s="136"/>
      <c r="L102" s="32"/>
      <c r="M102" s="61"/>
      <c r="N102" s="33"/>
      <c r="O102" s="33"/>
      <c r="P102" s="33"/>
      <c r="Q102" s="33"/>
      <c r="R102" s="33"/>
      <c r="S102" s="33"/>
      <c r="T102" s="62"/>
      <c r="AT102" s="15" t="s">
        <v>207</v>
      </c>
      <c r="AU102" s="15" t="s">
        <v>147</v>
      </c>
    </row>
    <row r="103" spans="2:63" s="10" customFormat="1" ht="21.75" customHeight="1">
      <c r="B103" s="148"/>
      <c r="D103" s="159" t="s">
        <v>73</v>
      </c>
      <c r="E103" s="160" t="s">
        <v>238</v>
      </c>
      <c r="F103" s="160" t="s">
        <v>239</v>
      </c>
      <c r="I103" s="151"/>
      <c r="J103" s="161">
        <f>BK103</f>
        <v>0</v>
      </c>
      <c r="L103" s="148"/>
      <c r="M103" s="153"/>
      <c r="N103" s="154"/>
      <c r="O103" s="154"/>
      <c r="P103" s="155">
        <f>SUM(P104:P106)</f>
        <v>0</v>
      </c>
      <c r="Q103" s="154"/>
      <c r="R103" s="155">
        <f>SUM(R104:R106)</f>
        <v>0</v>
      </c>
      <c r="S103" s="154"/>
      <c r="T103" s="156">
        <f>SUM(T104:T106)</f>
        <v>0</v>
      </c>
      <c r="AR103" s="149" t="s">
        <v>23</v>
      </c>
      <c r="AT103" s="157" t="s">
        <v>73</v>
      </c>
      <c r="AU103" s="157" t="s">
        <v>82</v>
      </c>
      <c r="AY103" s="149" t="s">
        <v>132</v>
      </c>
      <c r="BK103" s="158">
        <f>SUM(BK104:BK106)</f>
        <v>0</v>
      </c>
    </row>
    <row r="104" spans="2:65" s="1" customFormat="1" ht="22.5" customHeight="1">
      <c r="B104" s="162"/>
      <c r="C104" s="163" t="s">
        <v>139</v>
      </c>
      <c r="D104" s="163" t="s">
        <v>135</v>
      </c>
      <c r="E104" s="164" t="s">
        <v>320</v>
      </c>
      <c r="F104" s="165" t="s">
        <v>321</v>
      </c>
      <c r="G104" s="166" t="s">
        <v>226</v>
      </c>
      <c r="H104" s="167">
        <v>51.9</v>
      </c>
      <c r="I104" s="168"/>
      <c r="J104" s="169">
        <f>ROUND(I104*H104,2)</f>
        <v>0</v>
      </c>
      <c r="K104" s="165" t="s">
        <v>201</v>
      </c>
      <c r="L104" s="32"/>
      <c r="M104" s="170" t="s">
        <v>22</v>
      </c>
      <c r="N104" s="171" t="s">
        <v>45</v>
      </c>
      <c r="O104" s="33"/>
      <c r="P104" s="172">
        <f>O104*H104</f>
        <v>0</v>
      </c>
      <c r="Q104" s="172">
        <v>0</v>
      </c>
      <c r="R104" s="172">
        <f>Q104*H104</f>
        <v>0</v>
      </c>
      <c r="S104" s="172">
        <v>0</v>
      </c>
      <c r="T104" s="173">
        <f>S104*H104</f>
        <v>0</v>
      </c>
      <c r="AR104" s="15" t="s">
        <v>139</v>
      </c>
      <c r="AT104" s="15" t="s">
        <v>135</v>
      </c>
      <c r="AU104" s="15" t="s">
        <v>147</v>
      </c>
      <c r="AY104" s="15" t="s">
        <v>132</v>
      </c>
      <c r="BE104" s="174">
        <f>IF(N104="základní",J104,0)</f>
        <v>0</v>
      </c>
      <c r="BF104" s="174">
        <f>IF(N104="snížená",J104,0)</f>
        <v>0</v>
      </c>
      <c r="BG104" s="174">
        <f>IF(N104="zákl. přenesená",J104,0)</f>
        <v>0</v>
      </c>
      <c r="BH104" s="174">
        <f>IF(N104="sníž. přenesená",J104,0)</f>
        <v>0</v>
      </c>
      <c r="BI104" s="174">
        <f>IF(N104="nulová",J104,0)</f>
        <v>0</v>
      </c>
      <c r="BJ104" s="15" t="s">
        <v>23</v>
      </c>
      <c r="BK104" s="174">
        <f>ROUND(I104*H104,2)</f>
        <v>0</v>
      </c>
      <c r="BL104" s="15" t="s">
        <v>139</v>
      </c>
      <c r="BM104" s="15" t="s">
        <v>322</v>
      </c>
    </row>
    <row r="105" spans="2:47" s="1" customFormat="1" ht="27">
      <c r="B105" s="32"/>
      <c r="D105" s="177" t="s">
        <v>141</v>
      </c>
      <c r="F105" s="178" t="s">
        <v>323</v>
      </c>
      <c r="I105" s="136"/>
      <c r="L105" s="32"/>
      <c r="M105" s="61"/>
      <c r="N105" s="33"/>
      <c r="O105" s="33"/>
      <c r="P105" s="33"/>
      <c r="Q105" s="33"/>
      <c r="R105" s="33"/>
      <c r="S105" s="33"/>
      <c r="T105" s="62"/>
      <c r="AT105" s="15" t="s">
        <v>141</v>
      </c>
      <c r="AU105" s="15" t="s">
        <v>147</v>
      </c>
    </row>
    <row r="106" spans="2:47" s="1" customFormat="1" ht="175.5">
      <c r="B106" s="32"/>
      <c r="D106" s="177" t="s">
        <v>207</v>
      </c>
      <c r="F106" s="186" t="s">
        <v>324</v>
      </c>
      <c r="I106" s="136"/>
      <c r="L106" s="32"/>
      <c r="M106" s="61"/>
      <c r="N106" s="33"/>
      <c r="O106" s="33"/>
      <c r="P106" s="33"/>
      <c r="Q106" s="33"/>
      <c r="R106" s="33"/>
      <c r="S106" s="33"/>
      <c r="T106" s="62"/>
      <c r="AT106" s="15" t="s">
        <v>207</v>
      </c>
      <c r="AU106" s="15" t="s">
        <v>147</v>
      </c>
    </row>
    <row r="107" spans="2:63" s="10" customFormat="1" ht="29.25" customHeight="1">
      <c r="B107" s="148"/>
      <c r="D107" s="149" t="s">
        <v>73</v>
      </c>
      <c r="E107" s="183" t="s">
        <v>82</v>
      </c>
      <c r="F107" s="183" t="s">
        <v>325</v>
      </c>
      <c r="I107" s="151"/>
      <c r="J107" s="184">
        <f>BK107</f>
        <v>0</v>
      </c>
      <c r="L107" s="148"/>
      <c r="M107" s="153"/>
      <c r="N107" s="154"/>
      <c r="O107" s="154"/>
      <c r="P107" s="155">
        <f>P108</f>
        <v>0</v>
      </c>
      <c r="Q107" s="154"/>
      <c r="R107" s="155">
        <f>R108</f>
        <v>206.05426000000003</v>
      </c>
      <c r="S107" s="154"/>
      <c r="T107" s="156">
        <f>T108</f>
        <v>0</v>
      </c>
      <c r="AR107" s="149" t="s">
        <v>23</v>
      </c>
      <c r="AT107" s="157" t="s">
        <v>73</v>
      </c>
      <c r="AU107" s="157" t="s">
        <v>23</v>
      </c>
      <c r="AY107" s="149" t="s">
        <v>132</v>
      </c>
      <c r="BK107" s="158">
        <f>BK108</f>
        <v>0</v>
      </c>
    </row>
    <row r="108" spans="2:63" s="10" customFormat="1" ht="14.25" customHeight="1">
      <c r="B108" s="148"/>
      <c r="D108" s="159" t="s">
        <v>73</v>
      </c>
      <c r="E108" s="160" t="s">
        <v>7</v>
      </c>
      <c r="F108" s="160" t="s">
        <v>326</v>
      </c>
      <c r="I108" s="151"/>
      <c r="J108" s="161">
        <f>BK108</f>
        <v>0</v>
      </c>
      <c r="L108" s="148"/>
      <c r="M108" s="153"/>
      <c r="N108" s="154"/>
      <c r="O108" s="154"/>
      <c r="P108" s="155">
        <f>SUM(P109:P121)</f>
        <v>0</v>
      </c>
      <c r="Q108" s="154"/>
      <c r="R108" s="155">
        <f>SUM(R109:R121)</f>
        <v>206.05426000000003</v>
      </c>
      <c r="S108" s="154"/>
      <c r="T108" s="156">
        <f>SUM(T109:T121)</f>
        <v>0</v>
      </c>
      <c r="AR108" s="149" t="s">
        <v>23</v>
      </c>
      <c r="AT108" s="157" t="s">
        <v>73</v>
      </c>
      <c r="AU108" s="157" t="s">
        <v>82</v>
      </c>
      <c r="AY108" s="149" t="s">
        <v>132</v>
      </c>
      <c r="BK108" s="158">
        <f>SUM(BK109:BK121)</f>
        <v>0</v>
      </c>
    </row>
    <row r="109" spans="2:65" s="1" customFormat="1" ht="31.5" customHeight="1">
      <c r="B109" s="162"/>
      <c r="C109" s="163" t="s">
        <v>131</v>
      </c>
      <c r="D109" s="163" t="s">
        <v>135</v>
      </c>
      <c r="E109" s="164" t="s">
        <v>327</v>
      </c>
      <c r="F109" s="165" t="s">
        <v>328</v>
      </c>
      <c r="G109" s="166" t="s">
        <v>226</v>
      </c>
      <c r="H109" s="167">
        <v>50</v>
      </c>
      <c r="I109" s="168"/>
      <c r="J109" s="169">
        <f>ROUND(I109*H109,2)</f>
        <v>0</v>
      </c>
      <c r="K109" s="165" t="s">
        <v>201</v>
      </c>
      <c r="L109" s="32"/>
      <c r="M109" s="170" t="s">
        <v>22</v>
      </c>
      <c r="N109" s="171" t="s">
        <v>45</v>
      </c>
      <c r="O109" s="33"/>
      <c r="P109" s="172">
        <f>O109*H109</f>
        <v>0</v>
      </c>
      <c r="Q109" s="172">
        <v>1.63</v>
      </c>
      <c r="R109" s="172">
        <f>Q109*H109</f>
        <v>81.5</v>
      </c>
      <c r="S109" s="172">
        <v>0</v>
      </c>
      <c r="T109" s="173">
        <f>S109*H109</f>
        <v>0</v>
      </c>
      <c r="AR109" s="15" t="s">
        <v>139</v>
      </c>
      <c r="AT109" s="15" t="s">
        <v>135</v>
      </c>
      <c r="AU109" s="15" t="s">
        <v>147</v>
      </c>
      <c r="AY109" s="15" t="s">
        <v>132</v>
      </c>
      <c r="BE109" s="174">
        <f>IF(N109="základní",J109,0)</f>
        <v>0</v>
      </c>
      <c r="BF109" s="174">
        <f>IF(N109="snížená",J109,0)</f>
        <v>0</v>
      </c>
      <c r="BG109" s="174">
        <f>IF(N109="zákl. přenesená",J109,0)</f>
        <v>0</v>
      </c>
      <c r="BH109" s="174">
        <f>IF(N109="sníž. přenesená",J109,0)</f>
        <v>0</v>
      </c>
      <c r="BI109" s="174">
        <f>IF(N109="nulová",J109,0)</f>
        <v>0</v>
      </c>
      <c r="BJ109" s="15" t="s">
        <v>23</v>
      </c>
      <c r="BK109" s="174">
        <f>ROUND(I109*H109,2)</f>
        <v>0</v>
      </c>
      <c r="BL109" s="15" t="s">
        <v>139</v>
      </c>
      <c r="BM109" s="15" t="s">
        <v>329</v>
      </c>
    </row>
    <row r="110" spans="2:47" s="1" customFormat="1" ht="27">
      <c r="B110" s="32"/>
      <c r="D110" s="177" t="s">
        <v>141</v>
      </c>
      <c r="F110" s="178" t="s">
        <v>330</v>
      </c>
      <c r="I110" s="136"/>
      <c r="L110" s="32"/>
      <c r="M110" s="61"/>
      <c r="N110" s="33"/>
      <c r="O110" s="33"/>
      <c r="P110" s="33"/>
      <c r="Q110" s="33"/>
      <c r="R110" s="33"/>
      <c r="S110" s="33"/>
      <c r="T110" s="62"/>
      <c r="AT110" s="15" t="s">
        <v>141</v>
      </c>
      <c r="AU110" s="15" t="s">
        <v>147</v>
      </c>
    </row>
    <row r="111" spans="2:47" s="1" customFormat="1" ht="81">
      <c r="B111" s="32"/>
      <c r="D111" s="175" t="s">
        <v>207</v>
      </c>
      <c r="F111" s="185" t="s">
        <v>331</v>
      </c>
      <c r="I111" s="136"/>
      <c r="L111" s="32"/>
      <c r="M111" s="61"/>
      <c r="N111" s="33"/>
      <c r="O111" s="33"/>
      <c r="P111" s="33"/>
      <c r="Q111" s="33"/>
      <c r="R111" s="33"/>
      <c r="S111" s="33"/>
      <c r="T111" s="62"/>
      <c r="AT111" s="15" t="s">
        <v>207</v>
      </c>
      <c r="AU111" s="15" t="s">
        <v>147</v>
      </c>
    </row>
    <row r="112" spans="2:65" s="1" customFormat="1" ht="31.5" customHeight="1">
      <c r="B112" s="162"/>
      <c r="C112" s="163" t="s">
        <v>162</v>
      </c>
      <c r="D112" s="163" t="s">
        <v>135</v>
      </c>
      <c r="E112" s="164" t="s">
        <v>332</v>
      </c>
      <c r="F112" s="165" t="s">
        <v>333</v>
      </c>
      <c r="G112" s="166" t="s">
        <v>212</v>
      </c>
      <c r="H112" s="167">
        <v>473</v>
      </c>
      <c r="I112" s="168"/>
      <c r="J112" s="169">
        <f>ROUND(I112*H112,2)</f>
        <v>0</v>
      </c>
      <c r="K112" s="165" t="s">
        <v>201</v>
      </c>
      <c r="L112" s="32"/>
      <c r="M112" s="170" t="s">
        <v>22</v>
      </c>
      <c r="N112" s="171" t="s">
        <v>45</v>
      </c>
      <c r="O112" s="33"/>
      <c r="P112" s="172">
        <f>O112*H112</f>
        <v>0</v>
      </c>
      <c r="Q112" s="172">
        <v>0.22657</v>
      </c>
      <c r="R112" s="172">
        <f>Q112*H112</f>
        <v>107.16761</v>
      </c>
      <c r="S112" s="172">
        <v>0</v>
      </c>
      <c r="T112" s="173">
        <f>S112*H112</f>
        <v>0</v>
      </c>
      <c r="AR112" s="15" t="s">
        <v>139</v>
      </c>
      <c r="AT112" s="15" t="s">
        <v>135</v>
      </c>
      <c r="AU112" s="15" t="s">
        <v>147</v>
      </c>
      <c r="AY112" s="15" t="s">
        <v>132</v>
      </c>
      <c r="BE112" s="174">
        <f>IF(N112="základní",J112,0)</f>
        <v>0</v>
      </c>
      <c r="BF112" s="174">
        <f>IF(N112="snížená",J112,0)</f>
        <v>0</v>
      </c>
      <c r="BG112" s="174">
        <f>IF(N112="zákl. přenesená",J112,0)</f>
        <v>0</v>
      </c>
      <c r="BH112" s="174">
        <f>IF(N112="sníž. přenesená",J112,0)</f>
        <v>0</v>
      </c>
      <c r="BI112" s="174">
        <f>IF(N112="nulová",J112,0)</f>
        <v>0</v>
      </c>
      <c r="BJ112" s="15" t="s">
        <v>23</v>
      </c>
      <c r="BK112" s="174">
        <f>ROUND(I112*H112,2)</f>
        <v>0</v>
      </c>
      <c r="BL112" s="15" t="s">
        <v>139</v>
      </c>
      <c r="BM112" s="15" t="s">
        <v>334</v>
      </c>
    </row>
    <row r="113" spans="2:47" s="1" customFormat="1" ht="40.5">
      <c r="B113" s="32"/>
      <c r="D113" s="175" t="s">
        <v>141</v>
      </c>
      <c r="F113" s="176" t="s">
        <v>335</v>
      </c>
      <c r="I113" s="136"/>
      <c r="L113" s="32"/>
      <c r="M113" s="61"/>
      <c r="N113" s="33"/>
      <c r="O113" s="33"/>
      <c r="P113" s="33"/>
      <c r="Q113" s="33"/>
      <c r="R113" s="33"/>
      <c r="S113" s="33"/>
      <c r="T113" s="62"/>
      <c r="AT113" s="15" t="s">
        <v>141</v>
      </c>
      <c r="AU113" s="15" t="s">
        <v>147</v>
      </c>
    </row>
    <row r="114" spans="2:65" s="1" customFormat="1" ht="31.5" customHeight="1">
      <c r="B114" s="162"/>
      <c r="C114" s="163" t="s">
        <v>167</v>
      </c>
      <c r="D114" s="163" t="s">
        <v>135</v>
      </c>
      <c r="E114" s="164" t="s">
        <v>336</v>
      </c>
      <c r="F114" s="165" t="s">
        <v>337</v>
      </c>
      <c r="G114" s="166" t="s">
        <v>212</v>
      </c>
      <c r="H114" s="167">
        <v>70</v>
      </c>
      <c r="I114" s="168"/>
      <c r="J114" s="169">
        <f>ROUND(I114*H114,2)</f>
        <v>0</v>
      </c>
      <c r="K114" s="165" t="s">
        <v>201</v>
      </c>
      <c r="L114" s="32"/>
      <c r="M114" s="170" t="s">
        <v>22</v>
      </c>
      <c r="N114" s="171" t="s">
        <v>45</v>
      </c>
      <c r="O114" s="33"/>
      <c r="P114" s="172">
        <f>O114*H114</f>
        <v>0</v>
      </c>
      <c r="Q114" s="172">
        <v>0.23058</v>
      </c>
      <c r="R114" s="172">
        <f>Q114*H114</f>
        <v>16.1406</v>
      </c>
      <c r="S114" s="172">
        <v>0</v>
      </c>
      <c r="T114" s="173">
        <f>S114*H114</f>
        <v>0</v>
      </c>
      <c r="AR114" s="15" t="s">
        <v>139</v>
      </c>
      <c r="AT114" s="15" t="s">
        <v>135</v>
      </c>
      <c r="AU114" s="15" t="s">
        <v>147</v>
      </c>
      <c r="AY114" s="15" t="s">
        <v>132</v>
      </c>
      <c r="BE114" s="174">
        <f>IF(N114="základní",J114,0)</f>
        <v>0</v>
      </c>
      <c r="BF114" s="174">
        <f>IF(N114="snížená",J114,0)</f>
        <v>0</v>
      </c>
      <c r="BG114" s="174">
        <f>IF(N114="zákl. přenesená",J114,0)</f>
        <v>0</v>
      </c>
      <c r="BH114" s="174">
        <f>IF(N114="sníž. přenesená",J114,0)</f>
        <v>0</v>
      </c>
      <c r="BI114" s="174">
        <f>IF(N114="nulová",J114,0)</f>
        <v>0</v>
      </c>
      <c r="BJ114" s="15" t="s">
        <v>23</v>
      </c>
      <c r="BK114" s="174">
        <f>ROUND(I114*H114,2)</f>
        <v>0</v>
      </c>
      <c r="BL114" s="15" t="s">
        <v>139</v>
      </c>
      <c r="BM114" s="15" t="s">
        <v>338</v>
      </c>
    </row>
    <row r="115" spans="2:47" s="1" customFormat="1" ht="40.5">
      <c r="B115" s="32"/>
      <c r="D115" s="175" t="s">
        <v>141</v>
      </c>
      <c r="F115" s="176" t="s">
        <v>339</v>
      </c>
      <c r="I115" s="136"/>
      <c r="L115" s="32"/>
      <c r="M115" s="61"/>
      <c r="N115" s="33"/>
      <c r="O115" s="33"/>
      <c r="P115" s="33"/>
      <c r="Q115" s="33"/>
      <c r="R115" s="33"/>
      <c r="S115" s="33"/>
      <c r="T115" s="62"/>
      <c r="AT115" s="15" t="s">
        <v>141</v>
      </c>
      <c r="AU115" s="15" t="s">
        <v>147</v>
      </c>
    </row>
    <row r="116" spans="2:65" s="1" customFormat="1" ht="31.5" customHeight="1">
      <c r="B116" s="162"/>
      <c r="C116" s="163" t="s">
        <v>172</v>
      </c>
      <c r="D116" s="163" t="s">
        <v>135</v>
      </c>
      <c r="E116" s="164" t="s">
        <v>340</v>
      </c>
      <c r="F116" s="165" t="s">
        <v>341</v>
      </c>
      <c r="G116" s="166" t="s">
        <v>212</v>
      </c>
      <c r="H116" s="167">
        <v>5</v>
      </c>
      <c r="I116" s="168"/>
      <c r="J116" s="169">
        <f>ROUND(I116*H116,2)</f>
        <v>0</v>
      </c>
      <c r="K116" s="165" t="s">
        <v>201</v>
      </c>
      <c r="L116" s="32"/>
      <c r="M116" s="170" t="s">
        <v>22</v>
      </c>
      <c r="N116" s="171" t="s">
        <v>45</v>
      </c>
      <c r="O116" s="33"/>
      <c r="P116" s="172">
        <f>O116*H116</f>
        <v>0</v>
      </c>
      <c r="Q116" s="172">
        <v>0.23801</v>
      </c>
      <c r="R116" s="172">
        <f>Q116*H116</f>
        <v>1.19005</v>
      </c>
      <c r="S116" s="172">
        <v>0</v>
      </c>
      <c r="T116" s="173">
        <f>S116*H116</f>
        <v>0</v>
      </c>
      <c r="AR116" s="15" t="s">
        <v>139</v>
      </c>
      <c r="AT116" s="15" t="s">
        <v>135</v>
      </c>
      <c r="AU116" s="15" t="s">
        <v>147</v>
      </c>
      <c r="AY116" s="15" t="s">
        <v>132</v>
      </c>
      <c r="BE116" s="174">
        <f>IF(N116="základní",J116,0)</f>
        <v>0</v>
      </c>
      <c r="BF116" s="174">
        <f>IF(N116="snížená",J116,0)</f>
        <v>0</v>
      </c>
      <c r="BG116" s="174">
        <f>IF(N116="zákl. přenesená",J116,0)</f>
        <v>0</v>
      </c>
      <c r="BH116" s="174">
        <f>IF(N116="sníž. přenesená",J116,0)</f>
        <v>0</v>
      </c>
      <c r="BI116" s="174">
        <f>IF(N116="nulová",J116,0)</f>
        <v>0</v>
      </c>
      <c r="BJ116" s="15" t="s">
        <v>23</v>
      </c>
      <c r="BK116" s="174">
        <f>ROUND(I116*H116,2)</f>
        <v>0</v>
      </c>
      <c r="BL116" s="15" t="s">
        <v>139</v>
      </c>
      <c r="BM116" s="15" t="s">
        <v>342</v>
      </c>
    </row>
    <row r="117" spans="2:47" s="1" customFormat="1" ht="40.5">
      <c r="B117" s="32"/>
      <c r="D117" s="175" t="s">
        <v>141</v>
      </c>
      <c r="F117" s="176" t="s">
        <v>343</v>
      </c>
      <c r="I117" s="136"/>
      <c r="L117" s="32"/>
      <c r="M117" s="61"/>
      <c r="N117" s="33"/>
      <c r="O117" s="33"/>
      <c r="P117" s="33"/>
      <c r="Q117" s="33"/>
      <c r="R117" s="33"/>
      <c r="S117" s="33"/>
      <c r="T117" s="62"/>
      <c r="AT117" s="15" t="s">
        <v>141</v>
      </c>
      <c r="AU117" s="15" t="s">
        <v>147</v>
      </c>
    </row>
    <row r="118" spans="2:65" s="1" customFormat="1" ht="22.5" customHeight="1">
      <c r="B118" s="162"/>
      <c r="C118" s="163" t="s">
        <v>176</v>
      </c>
      <c r="D118" s="163" t="s">
        <v>135</v>
      </c>
      <c r="E118" s="164" t="s">
        <v>344</v>
      </c>
      <c r="F118" s="165" t="s">
        <v>345</v>
      </c>
      <c r="G118" s="166" t="s">
        <v>200</v>
      </c>
      <c r="H118" s="167">
        <v>140</v>
      </c>
      <c r="I118" s="168"/>
      <c r="J118" s="169">
        <f>ROUND(I118*H118,2)</f>
        <v>0</v>
      </c>
      <c r="K118" s="165" t="s">
        <v>201</v>
      </c>
      <c r="L118" s="32"/>
      <c r="M118" s="170" t="s">
        <v>22</v>
      </c>
      <c r="N118" s="171" t="s">
        <v>45</v>
      </c>
      <c r="O118" s="33"/>
      <c r="P118" s="172">
        <f>O118*H118</f>
        <v>0</v>
      </c>
      <c r="Q118" s="172">
        <v>0.0001</v>
      </c>
      <c r="R118" s="172">
        <f>Q118*H118</f>
        <v>0.014</v>
      </c>
      <c r="S118" s="172">
        <v>0</v>
      </c>
      <c r="T118" s="173">
        <f>S118*H118</f>
        <v>0</v>
      </c>
      <c r="AR118" s="15" t="s">
        <v>139</v>
      </c>
      <c r="AT118" s="15" t="s">
        <v>135</v>
      </c>
      <c r="AU118" s="15" t="s">
        <v>147</v>
      </c>
      <c r="AY118" s="15" t="s">
        <v>132</v>
      </c>
      <c r="BE118" s="174">
        <f>IF(N118="základní",J118,0)</f>
        <v>0</v>
      </c>
      <c r="BF118" s="174">
        <f>IF(N118="snížená",J118,0)</f>
        <v>0</v>
      </c>
      <c r="BG118" s="174">
        <f>IF(N118="zákl. přenesená",J118,0)</f>
        <v>0</v>
      </c>
      <c r="BH118" s="174">
        <f>IF(N118="sníž. přenesená",J118,0)</f>
        <v>0</v>
      </c>
      <c r="BI118" s="174">
        <f>IF(N118="nulová",J118,0)</f>
        <v>0</v>
      </c>
      <c r="BJ118" s="15" t="s">
        <v>23</v>
      </c>
      <c r="BK118" s="174">
        <f>ROUND(I118*H118,2)</f>
        <v>0</v>
      </c>
      <c r="BL118" s="15" t="s">
        <v>139</v>
      </c>
      <c r="BM118" s="15" t="s">
        <v>346</v>
      </c>
    </row>
    <row r="119" spans="2:47" s="1" customFormat="1" ht="13.5">
      <c r="B119" s="32"/>
      <c r="D119" s="175" t="s">
        <v>141</v>
      </c>
      <c r="F119" s="176" t="s">
        <v>345</v>
      </c>
      <c r="I119" s="136"/>
      <c r="L119" s="32"/>
      <c r="M119" s="61"/>
      <c r="N119" s="33"/>
      <c r="O119" s="33"/>
      <c r="P119" s="33"/>
      <c r="Q119" s="33"/>
      <c r="R119" s="33"/>
      <c r="S119" s="33"/>
      <c r="T119" s="62"/>
      <c r="AT119" s="15" t="s">
        <v>141</v>
      </c>
      <c r="AU119" s="15" t="s">
        <v>147</v>
      </c>
    </row>
    <row r="120" spans="2:65" s="1" customFormat="1" ht="22.5" customHeight="1">
      <c r="B120" s="162"/>
      <c r="C120" s="187" t="s">
        <v>28</v>
      </c>
      <c r="D120" s="187" t="s">
        <v>347</v>
      </c>
      <c r="E120" s="188" t="s">
        <v>348</v>
      </c>
      <c r="F120" s="189" t="s">
        <v>349</v>
      </c>
      <c r="G120" s="190" t="s">
        <v>200</v>
      </c>
      <c r="H120" s="191">
        <v>140</v>
      </c>
      <c r="I120" s="192"/>
      <c r="J120" s="193">
        <f>ROUND(I120*H120,2)</f>
        <v>0</v>
      </c>
      <c r="K120" s="189" t="s">
        <v>201</v>
      </c>
      <c r="L120" s="194"/>
      <c r="M120" s="195" t="s">
        <v>22</v>
      </c>
      <c r="N120" s="196" t="s">
        <v>45</v>
      </c>
      <c r="O120" s="33"/>
      <c r="P120" s="172">
        <f>O120*H120</f>
        <v>0</v>
      </c>
      <c r="Q120" s="172">
        <v>0.0003</v>
      </c>
      <c r="R120" s="172">
        <f>Q120*H120</f>
        <v>0.041999999999999996</v>
      </c>
      <c r="S120" s="172">
        <v>0</v>
      </c>
      <c r="T120" s="173">
        <f>S120*H120</f>
        <v>0</v>
      </c>
      <c r="AR120" s="15" t="s">
        <v>172</v>
      </c>
      <c r="AT120" s="15" t="s">
        <v>347</v>
      </c>
      <c r="AU120" s="15" t="s">
        <v>147</v>
      </c>
      <c r="AY120" s="15" t="s">
        <v>132</v>
      </c>
      <c r="BE120" s="174">
        <f>IF(N120="základní",J120,0)</f>
        <v>0</v>
      </c>
      <c r="BF120" s="174">
        <f>IF(N120="snížená",J120,0)</f>
        <v>0</v>
      </c>
      <c r="BG120" s="174">
        <f>IF(N120="zákl. přenesená",J120,0)</f>
        <v>0</v>
      </c>
      <c r="BH120" s="174">
        <f>IF(N120="sníž. přenesená",J120,0)</f>
        <v>0</v>
      </c>
      <c r="BI120" s="174">
        <f>IF(N120="nulová",J120,0)</f>
        <v>0</v>
      </c>
      <c r="BJ120" s="15" t="s">
        <v>23</v>
      </c>
      <c r="BK120" s="174">
        <f>ROUND(I120*H120,2)</f>
        <v>0</v>
      </c>
      <c r="BL120" s="15" t="s">
        <v>139</v>
      </c>
      <c r="BM120" s="15" t="s">
        <v>350</v>
      </c>
    </row>
    <row r="121" spans="2:47" s="1" customFormat="1" ht="27">
      <c r="B121" s="32"/>
      <c r="D121" s="177" t="s">
        <v>141</v>
      </c>
      <c r="F121" s="178" t="s">
        <v>351</v>
      </c>
      <c r="I121" s="136"/>
      <c r="L121" s="32"/>
      <c r="M121" s="61"/>
      <c r="N121" s="33"/>
      <c r="O121" s="33"/>
      <c r="P121" s="33"/>
      <c r="Q121" s="33"/>
      <c r="R121" s="33"/>
      <c r="S121" s="33"/>
      <c r="T121" s="62"/>
      <c r="AT121" s="15" t="s">
        <v>141</v>
      </c>
      <c r="AU121" s="15" t="s">
        <v>147</v>
      </c>
    </row>
    <row r="122" spans="2:63" s="10" customFormat="1" ht="29.25" customHeight="1">
      <c r="B122" s="148"/>
      <c r="D122" s="149" t="s">
        <v>73</v>
      </c>
      <c r="E122" s="183" t="s">
        <v>172</v>
      </c>
      <c r="F122" s="183" t="s">
        <v>352</v>
      </c>
      <c r="I122" s="151"/>
      <c r="J122" s="184">
        <f>BK122</f>
        <v>0</v>
      </c>
      <c r="L122" s="148"/>
      <c r="M122" s="153"/>
      <c r="N122" s="154"/>
      <c r="O122" s="154"/>
      <c r="P122" s="155">
        <f>P123</f>
        <v>0</v>
      </c>
      <c r="Q122" s="154"/>
      <c r="R122" s="155">
        <f>R123</f>
        <v>0.30657999999999996</v>
      </c>
      <c r="S122" s="154"/>
      <c r="T122" s="156">
        <f>T123</f>
        <v>0</v>
      </c>
      <c r="AR122" s="149" t="s">
        <v>23</v>
      </c>
      <c r="AT122" s="157" t="s">
        <v>73</v>
      </c>
      <c r="AU122" s="157" t="s">
        <v>23</v>
      </c>
      <c r="AY122" s="149" t="s">
        <v>132</v>
      </c>
      <c r="BK122" s="158">
        <f>BK123</f>
        <v>0</v>
      </c>
    </row>
    <row r="123" spans="2:63" s="10" customFormat="1" ht="14.25" customHeight="1">
      <c r="B123" s="148"/>
      <c r="D123" s="159" t="s">
        <v>73</v>
      </c>
      <c r="E123" s="160" t="s">
        <v>353</v>
      </c>
      <c r="F123" s="160" t="s">
        <v>354</v>
      </c>
      <c r="I123" s="151"/>
      <c r="J123" s="161">
        <f>BK123</f>
        <v>0</v>
      </c>
      <c r="L123" s="148"/>
      <c r="M123" s="153"/>
      <c r="N123" s="154"/>
      <c r="O123" s="154"/>
      <c r="P123" s="155">
        <f>SUM(P124:P135)</f>
        <v>0</v>
      </c>
      <c r="Q123" s="154"/>
      <c r="R123" s="155">
        <f>SUM(R124:R135)</f>
        <v>0.30657999999999996</v>
      </c>
      <c r="S123" s="154"/>
      <c r="T123" s="156">
        <f>SUM(T124:T135)</f>
        <v>0</v>
      </c>
      <c r="AR123" s="149" t="s">
        <v>23</v>
      </c>
      <c r="AT123" s="157" t="s">
        <v>73</v>
      </c>
      <c r="AU123" s="157" t="s">
        <v>82</v>
      </c>
      <c r="AY123" s="149" t="s">
        <v>132</v>
      </c>
      <c r="BK123" s="158">
        <f>SUM(BK124:BK135)</f>
        <v>0</v>
      </c>
    </row>
    <row r="124" spans="2:65" s="1" customFormat="1" ht="22.5" customHeight="1">
      <c r="B124" s="162"/>
      <c r="C124" s="163" t="s">
        <v>196</v>
      </c>
      <c r="D124" s="163" t="s">
        <v>135</v>
      </c>
      <c r="E124" s="164" t="s">
        <v>355</v>
      </c>
      <c r="F124" s="165" t="s">
        <v>356</v>
      </c>
      <c r="G124" s="166" t="s">
        <v>265</v>
      </c>
      <c r="H124" s="167">
        <v>1</v>
      </c>
      <c r="I124" s="168"/>
      <c r="J124" s="169">
        <f>ROUND(I124*H124,2)</f>
        <v>0</v>
      </c>
      <c r="K124" s="165" t="s">
        <v>201</v>
      </c>
      <c r="L124" s="32"/>
      <c r="M124" s="170" t="s">
        <v>22</v>
      </c>
      <c r="N124" s="171" t="s">
        <v>45</v>
      </c>
      <c r="O124" s="33"/>
      <c r="P124" s="172">
        <f>O124*H124</f>
        <v>0</v>
      </c>
      <c r="Q124" s="172">
        <v>0.18785</v>
      </c>
      <c r="R124" s="172">
        <f>Q124*H124</f>
        <v>0.18785</v>
      </c>
      <c r="S124" s="172">
        <v>0</v>
      </c>
      <c r="T124" s="173">
        <f>S124*H124</f>
        <v>0</v>
      </c>
      <c r="AR124" s="15" t="s">
        <v>139</v>
      </c>
      <c r="AT124" s="15" t="s">
        <v>135</v>
      </c>
      <c r="AU124" s="15" t="s">
        <v>147</v>
      </c>
      <c r="AY124" s="15" t="s">
        <v>132</v>
      </c>
      <c r="BE124" s="174">
        <f>IF(N124="základní",J124,0)</f>
        <v>0</v>
      </c>
      <c r="BF124" s="174">
        <f>IF(N124="snížená",J124,0)</f>
        <v>0</v>
      </c>
      <c r="BG124" s="174">
        <f>IF(N124="zákl. přenesená",J124,0)</f>
        <v>0</v>
      </c>
      <c r="BH124" s="174">
        <f>IF(N124="sníž. přenesená",J124,0)</f>
        <v>0</v>
      </c>
      <c r="BI124" s="174">
        <f>IF(N124="nulová",J124,0)</f>
        <v>0</v>
      </c>
      <c r="BJ124" s="15" t="s">
        <v>23</v>
      </c>
      <c r="BK124" s="174">
        <f>ROUND(I124*H124,2)</f>
        <v>0</v>
      </c>
      <c r="BL124" s="15" t="s">
        <v>139</v>
      </c>
      <c r="BM124" s="15" t="s">
        <v>357</v>
      </c>
    </row>
    <row r="125" spans="2:47" s="1" customFormat="1" ht="27">
      <c r="B125" s="32"/>
      <c r="D125" s="177" t="s">
        <v>141</v>
      </c>
      <c r="F125" s="178" t="s">
        <v>358</v>
      </c>
      <c r="I125" s="136"/>
      <c r="L125" s="32"/>
      <c r="M125" s="61"/>
      <c r="N125" s="33"/>
      <c r="O125" s="33"/>
      <c r="P125" s="33"/>
      <c r="Q125" s="33"/>
      <c r="R125" s="33"/>
      <c r="S125" s="33"/>
      <c r="T125" s="62"/>
      <c r="AT125" s="15" t="s">
        <v>141</v>
      </c>
      <c r="AU125" s="15" t="s">
        <v>147</v>
      </c>
    </row>
    <row r="126" spans="2:47" s="1" customFormat="1" ht="81">
      <c r="B126" s="32"/>
      <c r="D126" s="175" t="s">
        <v>207</v>
      </c>
      <c r="F126" s="185" t="s">
        <v>359</v>
      </c>
      <c r="I126" s="136"/>
      <c r="L126" s="32"/>
      <c r="M126" s="61"/>
      <c r="N126" s="33"/>
      <c r="O126" s="33"/>
      <c r="P126" s="33"/>
      <c r="Q126" s="33"/>
      <c r="R126" s="33"/>
      <c r="S126" s="33"/>
      <c r="T126" s="62"/>
      <c r="AT126" s="15" t="s">
        <v>207</v>
      </c>
      <c r="AU126" s="15" t="s">
        <v>147</v>
      </c>
    </row>
    <row r="127" spans="2:65" s="1" customFormat="1" ht="22.5" customHeight="1">
      <c r="B127" s="162"/>
      <c r="C127" s="163" t="s">
        <v>222</v>
      </c>
      <c r="D127" s="163" t="s">
        <v>135</v>
      </c>
      <c r="E127" s="164" t="s">
        <v>360</v>
      </c>
      <c r="F127" s="165" t="s">
        <v>361</v>
      </c>
      <c r="G127" s="166" t="s">
        <v>265</v>
      </c>
      <c r="H127" s="167">
        <v>1</v>
      </c>
      <c r="I127" s="168"/>
      <c r="J127" s="169">
        <f>ROUND(I127*H127,2)</f>
        <v>0</v>
      </c>
      <c r="K127" s="165" t="s">
        <v>201</v>
      </c>
      <c r="L127" s="32"/>
      <c r="M127" s="170" t="s">
        <v>22</v>
      </c>
      <c r="N127" s="171" t="s">
        <v>45</v>
      </c>
      <c r="O127" s="33"/>
      <c r="P127" s="172">
        <f>O127*H127</f>
        <v>0</v>
      </c>
      <c r="Q127" s="172">
        <v>0</v>
      </c>
      <c r="R127" s="172">
        <f>Q127*H127</f>
        <v>0</v>
      </c>
      <c r="S127" s="172">
        <v>0</v>
      </c>
      <c r="T127" s="173">
        <f>S127*H127</f>
        <v>0</v>
      </c>
      <c r="AR127" s="15" t="s">
        <v>139</v>
      </c>
      <c r="AT127" s="15" t="s">
        <v>135</v>
      </c>
      <c r="AU127" s="15" t="s">
        <v>147</v>
      </c>
      <c r="AY127" s="15" t="s">
        <v>132</v>
      </c>
      <c r="BE127" s="174">
        <f>IF(N127="základní",J127,0)</f>
        <v>0</v>
      </c>
      <c r="BF127" s="174">
        <f>IF(N127="snížená",J127,0)</f>
        <v>0</v>
      </c>
      <c r="BG127" s="174">
        <f>IF(N127="zákl. přenesená",J127,0)</f>
        <v>0</v>
      </c>
      <c r="BH127" s="174">
        <f>IF(N127="sníž. přenesená",J127,0)</f>
        <v>0</v>
      </c>
      <c r="BI127" s="174">
        <f>IF(N127="nulová",J127,0)</f>
        <v>0</v>
      </c>
      <c r="BJ127" s="15" t="s">
        <v>23</v>
      </c>
      <c r="BK127" s="174">
        <f>ROUND(I127*H127,2)</f>
        <v>0</v>
      </c>
      <c r="BL127" s="15" t="s">
        <v>139</v>
      </c>
      <c r="BM127" s="15" t="s">
        <v>362</v>
      </c>
    </row>
    <row r="128" spans="2:47" s="1" customFormat="1" ht="27">
      <c r="B128" s="32"/>
      <c r="D128" s="177" t="s">
        <v>141</v>
      </c>
      <c r="F128" s="178" t="s">
        <v>363</v>
      </c>
      <c r="I128" s="136"/>
      <c r="L128" s="32"/>
      <c r="M128" s="61"/>
      <c r="N128" s="33"/>
      <c r="O128" s="33"/>
      <c r="P128" s="33"/>
      <c r="Q128" s="33"/>
      <c r="R128" s="33"/>
      <c r="S128" s="33"/>
      <c r="T128" s="62"/>
      <c r="AT128" s="15" t="s">
        <v>141</v>
      </c>
      <c r="AU128" s="15" t="s">
        <v>147</v>
      </c>
    </row>
    <row r="129" spans="2:47" s="1" customFormat="1" ht="81">
      <c r="B129" s="32"/>
      <c r="D129" s="175" t="s">
        <v>207</v>
      </c>
      <c r="F129" s="185" t="s">
        <v>359</v>
      </c>
      <c r="I129" s="136"/>
      <c r="L129" s="32"/>
      <c r="M129" s="61"/>
      <c r="N129" s="33"/>
      <c r="O129" s="33"/>
      <c r="P129" s="33"/>
      <c r="Q129" s="33"/>
      <c r="R129" s="33"/>
      <c r="S129" s="33"/>
      <c r="T129" s="62"/>
      <c r="AT129" s="15" t="s">
        <v>207</v>
      </c>
      <c r="AU129" s="15" t="s">
        <v>147</v>
      </c>
    </row>
    <row r="130" spans="2:65" s="1" customFormat="1" ht="22.5" customHeight="1">
      <c r="B130" s="162"/>
      <c r="C130" s="163" t="s">
        <v>202</v>
      </c>
      <c r="D130" s="163" t="s">
        <v>135</v>
      </c>
      <c r="E130" s="164" t="s">
        <v>364</v>
      </c>
      <c r="F130" s="165" t="s">
        <v>365</v>
      </c>
      <c r="G130" s="166" t="s">
        <v>265</v>
      </c>
      <c r="H130" s="167">
        <v>1</v>
      </c>
      <c r="I130" s="168"/>
      <c r="J130" s="169">
        <f>ROUND(I130*H130,2)</f>
        <v>0</v>
      </c>
      <c r="K130" s="165" t="s">
        <v>201</v>
      </c>
      <c r="L130" s="32"/>
      <c r="M130" s="170" t="s">
        <v>22</v>
      </c>
      <c r="N130" s="171" t="s">
        <v>45</v>
      </c>
      <c r="O130" s="33"/>
      <c r="P130" s="172">
        <f>O130*H130</f>
        <v>0</v>
      </c>
      <c r="Q130" s="172">
        <v>0.01212</v>
      </c>
      <c r="R130" s="172">
        <f>Q130*H130</f>
        <v>0.01212</v>
      </c>
      <c r="S130" s="172">
        <v>0</v>
      </c>
      <c r="T130" s="173">
        <f>S130*H130</f>
        <v>0</v>
      </c>
      <c r="AR130" s="15" t="s">
        <v>139</v>
      </c>
      <c r="AT130" s="15" t="s">
        <v>135</v>
      </c>
      <c r="AU130" s="15" t="s">
        <v>147</v>
      </c>
      <c r="AY130" s="15" t="s">
        <v>132</v>
      </c>
      <c r="BE130" s="174">
        <f>IF(N130="základní",J130,0)</f>
        <v>0</v>
      </c>
      <c r="BF130" s="174">
        <f>IF(N130="snížená",J130,0)</f>
        <v>0</v>
      </c>
      <c r="BG130" s="174">
        <f>IF(N130="zákl. přenesená",J130,0)</f>
        <v>0</v>
      </c>
      <c r="BH130" s="174">
        <f>IF(N130="sníž. přenesená",J130,0)</f>
        <v>0</v>
      </c>
      <c r="BI130" s="174">
        <f>IF(N130="nulová",J130,0)</f>
        <v>0</v>
      </c>
      <c r="BJ130" s="15" t="s">
        <v>23</v>
      </c>
      <c r="BK130" s="174">
        <f>ROUND(I130*H130,2)</f>
        <v>0</v>
      </c>
      <c r="BL130" s="15" t="s">
        <v>139</v>
      </c>
      <c r="BM130" s="15" t="s">
        <v>366</v>
      </c>
    </row>
    <row r="131" spans="2:47" s="1" customFormat="1" ht="27">
      <c r="B131" s="32"/>
      <c r="D131" s="177" t="s">
        <v>141</v>
      </c>
      <c r="F131" s="178" t="s">
        <v>367</v>
      </c>
      <c r="I131" s="136"/>
      <c r="L131" s="32"/>
      <c r="M131" s="61"/>
      <c r="N131" s="33"/>
      <c r="O131" s="33"/>
      <c r="P131" s="33"/>
      <c r="Q131" s="33"/>
      <c r="R131" s="33"/>
      <c r="S131" s="33"/>
      <c r="T131" s="62"/>
      <c r="AT131" s="15" t="s">
        <v>141</v>
      </c>
      <c r="AU131" s="15" t="s">
        <v>147</v>
      </c>
    </row>
    <row r="132" spans="2:47" s="1" customFormat="1" ht="81">
      <c r="B132" s="32"/>
      <c r="D132" s="175" t="s">
        <v>207</v>
      </c>
      <c r="F132" s="185" t="s">
        <v>359</v>
      </c>
      <c r="I132" s="136"/>
      <c r="L132" s="32"/>
      <c r="M132" s="61"/>
      <c r="N132" s="33"/>
      <c r="O132" s="33"/>
      <c r="P132" s="33"/>
      <c r="Q132" s="33"/>
      <c r="R132" s="33"/>
      <c r="S132" s="33"/>
      <c r="T132" s="62"/>
      <c r="AT132" s="15" t="s">
        <v>207</v>
      </c>
      <c r="AU132" s="15" t="s">
        <v>147</v>
      </c>
    </row>
    <row r="133" spans="2:65" s="1" customFormat="1" ht="22.5" customHeight="1">
      <c r="B133" s="162"/>
      <c r="C133" s="163" t="s">
        <v>209</v>
      </c>
      <c r="D133" s="163" t="s">
        <v>135</v>
      </c>
      <c r="E133" s="164" t="s">
        <v>368</v>
      </c>
      <c r="F133" s="165" t="s">
        <v>369</v>
      </c>
      <c r="G133" s="166" t="s">
        <v>265</v>
      </c>
      <c r="H133" s="167">
        <v>1</v>
      </c>
      <c r="I133" s="168"/>
      <c r="J133" s="169">
        <f>ROUND(I133*H133,2)</f>
        <v>0</v>
      </c>
      <c r="K133" s="165" t="s">
        <v>201</v>
      </c>
      <c r="L133" s="32"/>
      <c r="M133" s="170" t="s">
        <v>22</v>
      </c>
      <c r="N133" s="171" t="s">
        <v>45</v>
      </c>
      <c r="O133" s="33"/>
      <c r="P133" s="172">
        <f>O133*H133</f>
        <v>0</v>
      </c>
      <c r="Q133" s="172">
        <v>0.10661</v>
      </c>
      <c r="R133" s="172">
        <f>Q133*H133</f>
        <v>0.10661</v>
      </c>
      <c r="S133" s="172">
        <v>0</v>
      </c>
      <c r="T133" s="173">
        <f>S133*H133</f>
        <v>0</v>
      </c>
      <c r="AR133" s="15" t="s">
        <v>139</v>
      </c>
      <c r="AT133" s="15" t="s">
        <v>135</v>
      </c>
      <c r="AU133" s="15" t="s">
        <v>147</v>
      </c>
      <c r="AY133" s="15" t="s">
        <v>132</v>
      </c>
      <c r="BE133" s="174">
        <f>IF(N133="základní",J133,0)</f>
        <v>0</v>
      </c>
      <c r="BF133" s="174">
        <f>IF(N133="snížená",J133,0)</f>
        <v>0</v>
      </c>
      <c r="BG133" s="174">
        <f>IF(N133="zákl. přenesená",J133,0)</f>
        <v>0</v>
      </c>
      <c r="BH133" s="174">
        <f>IF(N133="sníž. přenesená",J133,0)</f>
        <v>0</v>
      </c>
      <c r="BI133" s="174">
        <f>IF(N133="nulová",J133,0)</f>
        <v>0</v>
      </c>
      <c r="BJ133" s="15" t="s">
        <v>23</v>
      </c>
      <c r="BK133" s="174">
        <f>ROUND(I133*H133,2)</f>
        <v>0</v>
      </c>
      <c r="BL133" s="15" t="s">
        <v>139</v>
      </c>
      <c r="BM133" s="15" t="s">
        <v>370</v>
      </c>
    </row>
    <row r="134" spans="2:47" s="1" customFormat="1" ht="27">
      <c r="B134" s="32"/>
      <c r="D134" s="177" t="s">
        <v>141</v>
      </c>
      <c r="F134" s="178" t="s">
        <v>371</v>
      </c>
      <c r="I134" s="136"/>
      <c r="L134" s="32"/>
      <c r="M134" s="61"/>
      <c r="N134" s="33"/>
      <c r="O134" s="33"/>
      <c r="P134" s="33"/>
      <c r="Q134" s="33"/>
      <c r="R134" s="33"/>
      <c r="S134" s="33"/>
      <c r="T134" s="62"/>
      <c r="AT134" s="15" t="s">
        <v>141</v>
      </c>
      <c r="AU134" s="15" t="s">
        <v>147</v>
      </c>
    </row>
    <row r="135" spans="2:47" s="1" customFormat="1" ht="81">
      <c r="B135" s="32"/>
      <c r="D135" s="177" t="s">
        <v>207</v>
      </c>
      <c r="F135" s="186" t="s">
        <v>359</v>
      </c>
      <c r="I135" s="136"/>
      <c r="L135" s="32"/>
      <c r="M135" s="61"/>
      <c r="N135" s="33"/>
      <c r="O135" s="33"/>
      <c r="P135" s="33"/>
      <c r="Q135" s="33"/>
      <c r="R135" s="33"/>
      <c r="S135" s="33"/>
      <c r="T135" s="62"/>
      <c r="AT135" s="15" t="s">
        <v>207</v>
      </c>
      <c r="AU135" s="15" t="s">
        <v>147</v>
      </c>
    </row>
    <row r="136" spans="2:63" s="10" customFormat="1" ht="29.25" customHeight="1">
      <c r="B136" s="148"/>
      <c r="D136" s="149" t="s">
        <v>73</v>
      </c>
      <c r="E136" s="183" t="s">
        <v>176</v>
      </c>
      <c r="F136" s="183" t="s">
        <v>256</v>
      </c>
      <c r="I136" s="151"/>
      <c r="J136" s="184">
        <f>BK136</f>
        <v>0</v>
      </c>
      <c r="L136" s="148"/>
      <c r="M136" s="153"/>
      <c r="N136" s="154"/>
      <c r="O136" s="154"/>
      <c r="P136" s="155">
        <f>P137+P144</f>
        <v>0</v>
      </c>
      <c r="Q136" s="154"/>
      <c r="R136" s="155">
        <f>R137+R144</f>
        <v>20.25186</v>
      </c>
      <c r="S136" s="154"/>
      <c r="T136" s="156">
        <f>T137+T144</f>
        <v>0</v>
      </c>
      <c r="AR136" s="149" t="s">
        <v>23</v>
      </c>
      <c r="AT136" s="157" t="s">
        <v>73</v>
      </c>
      <c r="AU136" s="157" t="s">
        <v>23</v>
      </c>
      <c r="AY136" s="149" t="s">
        <v>132</v>
      </c>
      <c r="BK136" s="158">
        <f>BK137+BK144</f>
        <v>0</v>
      </c>
    </row>
    <row r="137" spans="2:63" s="10" customFormat="1" ht="14.25" customHeight="1">
      <c r="B137" s="148"/>
      <c r="D137" s="159" t="s">
        <v>73</v>
      </c>
      <c r="E137" s="160" t="s">
        <v>372</v>
      </c>
      <c r="F137" s="160" t="s">
        <v>373</v>
      </c>
      <c r="I137" s="151"/>
      <c r="J137" s="161">
        <f>BK137</f>
        <v>0</v>
      </c>
      <c r="L137" s="148"/>
      <c r="M137" s="153"/>
      <c r="N137" s="154"/>
      <c r="O137" s="154"/>
      <c r="P137" s="155">
        <f>SUM(P138:P143)</f>
        <v>0</v>
      </c>
      <c r="Q137" s="154"/>
      <c r="R137" s="155">
        <f>SUM(R138:R143)</f>
        <v>20.25186</v>
      </c>
      <c r="S137" s="154"/>
      <c r="T137" s="156">
        <f>SUM(T138:T143)</f>
        <v>0</v>
      </c>
      <c r="AR137" s="149" t="s">
        <v>23</v>
      </c>
      <c r="AT137" s="157" t="s">
        <v>73</v>
      </c>
      <c r="AU137" s="157" t="s">
        <v>82</v>
      </c>
      <c r="AY137" s="149" t="s">
        <v>132</v>
      </c>
      <c r="BK137" s="158">
        <f>SUM(BK138:BK143)</f>
        <v>0</v>
      </c>
    </row>
    <row r="138" spans="2:65" s="1" customFormat="1" ht="22.5" customHeight="1">
      <c r="B138" s="162"/>
      <c r="C138" s="163" t="s">
        <v>8</v>
      </c>
      <c r="D138" s="163" t="s">
        <v>135</v>
      </c>
      <c r="E138" s="164" t="s">
        <v>374</v>
      </c>
      <c r="F138" s="165" t="s">
        <v>375</v>
      </c>
      <c r="G138" s="166" t="s">
        <v>212</v>
      </c>
      <c r="H138" s="167">
        <v>66</v>
      </c>
      <c r="I138" s="168"/>
      <c r="J138" s="169">
        <f>ROUND(I138*H138,2)</f>
        <v>0</v>
      </c>
      <c r="K138" s="165" t="s">
        <v>201</v>
      </c>
      <c r="L138" s="32"/>
      <c r="M138" s="170" t="s">
        <v>22</v>
      </c>
      <c r="N138" s="171" t="s">
        <v>45</v>
      </c>
      <c r="O138" s="33"/>
      <c r="P138" s="172">
        <f>O138*H138</f>
        <v>0</v>
      </c>
      <c r="Q138" s="172">
        <v>0.29221</v>
      </c>
      <c r="R138" s="172">
        <f>Q138*H138</f>
        <v>19.285860000000003</v>
      </c>
      <c r="S138" s="172">
        <v>0</v>
      </c>
      <c r="T138" s="173">
        <f>S138*H138</f>
        <v>0</v>
      </c>
      <c r="AR138" s="15" t="s">
        <v>139</v>
      </c>
      <c r="AT138" s="15" t="s">
        <v>135</v>
      </c>
      <c r="AU138" s="15" t="s">
        <v>147</v>
      </c>
      <c r="AY138" s="15" t="s">
        <v>132</v>
      </c>
      <c r="BE138" s="174">
        <f>IF(N138="základní",J138,0)</f>
        <v>0</v>
      </c>
      <c r="BF138" s="174">
        <f>IF(N138="snížená",J138,0)</f>
        <v>0</v>
      </c>
      <c r="BG138" s="174">
        <f>IF(N138="zákl. přenesená",J138,0)</f>
        <v>0</v>
      </c>
      <c r="BH138" s="174">
        <f>IF(N138="sníž. přenesená",J138,0)</f>
        <v>0</v>
      </c>
      <c r="BI138" s="174">
        <f>IF(N138="nulová",J138,0)</f>
        <v>0</v>
      </c>
      <c r="BJ138" s="15" t="s">
        <v>23</v>
      </c>
      <c r="BK138" s="174">
        <f>ROUND(I138*H138,2)</f>
        <v>0</v>
      </c>
      <c r="BL138" s="15" t="s">
        <v>139</v>
      </c>
      <c r="BM138" s="15" t="s">
        <v>376</v>
      </c>
    </row>
    <row r="139" spans="2:47" s="1" customFormat="1" ht="13.5">
      <c r="B139" s="32"/>
      <c r="D139" s="175" t="s">
        <v>141</v>
      </c>
      <c r="F139" s="176" t="s">
        <v>375</v>
      </c>
      <c r="I139" s="136"/>
      <c r="L139" s="32"/>
      <c r="M139" s="61"/>
      <c r="N139" s="33"/>
      <c r="O139" s="33"/>
      <c r="P139" s="33"/>
      <c r="Q139" s="33"/>
      <c r="R139" s="33"/>
      <c r="S139" s="33"/>
      <c r="T139" s="62"/>
      <c r="AT139" s="15" t="s">
        <v>141</v>
      </c>
      <c r="AU139" s="15" t="s">
        <v>147</v>
      </c>
    </row>
    <row r="140" spans="2:65" s="1" customFormat="1" ht="22.5" customHeight="1">
      <c r="B140" s="162"/>
      <c r="C140" s="187" t="s">
        <v>232</v>
      </c>
      <c r="D140" s="187" t="s">
        <v>347</v>
      </c>
      <c r="E140" s="188" t="s">
        <v>377</v>
      </c>
      <c r="F140" s="189" t="s">
        <v>378</v>
      </c>
      <c r="G140" s="190" t="s">
        <v>265</v>
      </c>
      <c r="H140" s="191">
        <v>66</v>
      </c>
      <c r="I140" s="192"/>
      <c r="J140" s="193">
        <f>ROUND(I140*H140,2)</f>
        <v>0</v>
      </c>
      <c r="K140" s="189" t="s">
        <v>22</v>
      </c>
      <c r="L140" s="194"/>
      <c r="M140" s="195" t="s">
        <v>22</v>
      </c>
      <c r="N140" s="196" t="s">
        <v>45</v>
      </c>
      <c r="O140" s="33"/>
      <c r="P140" s="172">
        <f>O140*H140</f>
        <v>0</v>
      </c>
      <c r="Q140" s="172">
        <v>0.0138</v>
      </c>
      <c r="R140" s="172">
        <f>Q140*H140</f>
        <v>0.9107999999999999</v>
      </c>
      <c r="S140" s="172">
        <v>0</v>
      </c>
      <c r="T140" s="173">
        <f>S140*H140</f>
        <v>0</v>
      </c>
      <c r="AR140" s="15" t="s">
        <v>172</v>
      </c>
      <c r="AT140" s="15" t="s">
        <v>347</v>
      </c>
      <c r="AU140" s="15" t="s">
        <v>147</v>
      </c>
      <c r="AY140" s="15" t="s">
        <v>132</v>
      </c>
      <c r="BE140" s="174">
        <f>IF(N140="základní",J140,0)</f>
        <v>0</v>
      </c>
      <c r="BF140" s="174">
        <f>IF(N140="snížená",J140,0)</f>
        <v>0</v>
      </c>
      <c r="BG140" s="174">
        <f>IF(N140="zákl. přenesená",J140,0)</f>
        <v>0</v>
      </c>
      <c r="BH140" s="174">
        <f>IF(N140="sníž. přenesená",J140,0)</f>
        <v>0</v>
      </c>
      <c r="BI140" s="174">
        <f>IF(N140="nulová",J140,0)</f>
        <v>0</v>
      </c>
      <c r="BJ140" s="15" t="s">
        <v>23</v>
      </c>
      <c r="BK140" s="174">
        <f>ROUND(I140*H140,2)</f>
        <v>0</v>
      </c>
      <c r="BL140" s="15" t="s">
        <v>139</v>
      </c>
      <c r="BM140" s="15" t="s">
        <v>379</v>
      </c>
    </row>
    <row r="141" spans="2:47" s="1" customFormat="1" ht="13.5">
      <c r="B141" s="32"/>
      <c r="D141" s="175" t="s">
        <v>141</v>
      </c>
      <c r="F141" s="176" t="s">
        <v>380</v>
      </c>
      <c r="I141" s="136"/>
      <c r="L141" s="32"/>
      <c r="M141" s="61"/>
      <c r="N141" s="33"/>
      <c r="O141" s="33"/>
      <c r="P141" s="33"/>
      <c r="Q141" s="33"/>
      <c r="R141" s="33"/>
      <c r="S141" s="33"/>
      <c r="T141" s="62"/>
      <c r="AT141" s="15" t="s">
        <v>141</v>
      </c>
      <c r="AU141" s="15" t="s">
        <v>147</v>
      </c>
    </row>
    <row r="142" spans="2:65" s="1" customFormat="1" ht="22.5" customHeight="1">
      <c r="B142" s="162"/>
      <c r="C142" s="187" t="s">
        <v>238</v>
      </c>
      <c r="D142" s="187" t="s">
        <v>347</v>
      </c>
      <c r="E142" s="188" t="s">
        <v>381</v>
      </c>
      <c r="F142" s="189" t="s">
        <v>382</v>
      </c>
      <c r="G142" s="190" t="s">
        <v>265</v>
      </c>
      <c r="H142" s="191">
        <v>4</v>
      </c>
      <c r="I142" s="192"/>
      <c r="J142" s="193">
        <f>ROUND(I142*H142,2)</f>
        <v>0</v>
      </c>
      <c r="K142" s="189" t="s">
        <v>22</v>
      </c>
      <c r="L142" s="194"/>
      <c r="M142" s="195" t="s">
        <v>22</v>
      </c>
      <c r="N142" s="196" t="s">
        <v>45</v>
      </c>
      <c r="O142" s="33"/>
      <c r="P142" s="172">
        <f>O142*H142</f>
        <v>0</v>
      </c>
      <c r="Q142" s="172">
        <v>0.0138</v>
      </c>
      <c r="R142" s="172">
        <f>Q142*H142</f>
        <v>0.0552</v>
      </c>
      <c r="S142" s="172">
        <v>0</v>
      </c>
      <c r="T142" s="173">
        <f>S142*H142</f>
        <v>0</v>
      </c>
      <c r="AR142" s="15" t="s">
        <v>172</v>
      </c>
      <c r="AT142" s="15" t="s">
        <v>347</v>
      </c>
      <c r="AU142" s="15" t="s">
        <v>147</v>
      </c>
      <c r="AY142" s="15" t="s">
        <v>132</v>
      </c>
      <c r="BE142" s="174">
        <f>IF(N142="základní",J142,0)</f>
        <v>0</v>
      </c>
      <c r="BF142" s="174">
        <f>IF(N142="snížená",J142,0)</f>
        <v>0</v>
      </c>
      <c r="BG142" s="174">
        <f>IF(N142="zákl. přenesená",J142,0)</f>
        <v>0</v>
      </c>
      <c r="BH142" s="174">
        <f>IF(N142="sníž. přenesená",J142,0)</f>
        <v>0</v>
      </c>
      <c r="BI142" s="174">
        <f>IF(N142="nulová",J142,0)</f>
        <v>0</v>
      </c>
      <c r="BJ142" s="15" t="s">
        <v>23</v>
      </c>
      <c r="BK142" s="174">
        <f>ROUND(I142*H142,2)</f>
        <v>0</v>
      </c>
      <c r="BL142" s="15" t="s">
        <v>139</v>
      </c>
      <c r="BM142" s="15" t="s">
        <v>383</v>
      </c>
    </row>
    <row r="143" spans="2:47" s="1" customFormat="1" ht="13.5">
      <c r="B143" s="32"/>
      <c r="D143" s="177" t="s">
        <v>141</v>
      </c>
      <c r="F143" s="178" t="s">
        <v>382</v>
      </c>
      <c r="I143" s="136"/>
      <c r="L143" s="32"/>
      <c r="M143" s="61"/>
      <c r="N143" s="33"/>
      <c r="O143" s="33"/>
      <c r="P143" s="33"/>
      <c r="Q143" s="33"/>
      <c r="R143" s="33"/>
      <c r="S143" s="33"/>
      <c r="T143" s="62"/>
      <c r="AT143" s="15" t="s">
        <v>141</v>
      </c>
      <c r="AU143" s="15" t="s">
        <v>147</v>
      </c>
    </row>
    <row r="144" spans="2:63" s="10" customFormat="1" ht="21.75" customHeight="1">
      <c r="B144" s="148"/>
      <c r="D144" s="159" t="s">
        <v>73</v>
      </c>
      <c r="E144" s="160" t="s">
        <v>273</v>
      </c>
      <c r="F144" s="160" t="s">
        <v>384</v>
      </c>
      <c r="I144" s="151"/>
      <c r="J144" s="161">
        <f>BK144</f>
        <v>0</v>
      </c>
      <c r="L144" s="148"/>
      <c r="M144" s="153"/>
      <c r="N144" s="154"/>
      <c r="O144" s="154"/>
      <c r="P144" s="155">
        <f>SUM(P145:P147)</f>
        <v>0</v>
      </c>
      <c r="Q144" s="154"/>
      <c r="R144" s="155">
        <f>SUM(R145:R147)</f>
        <v>0</v>
      </c>
      <c r="S144" s="154"/>
      <c r="T144" s="156">
        <f>SUM(T145:T147)</f>
        <v>0</v>
      </c>
      <c r="AR144" s="149" t="s">
        <v>23</v>
      </c>
      <c r="AT144" s="157" t="s">
        <v>73</v>
      </c>
      <c r="AU144" s="157" t="s">
        <v>82</v>
      </c>
      <c r="AY144" s="149" t="s">
        <v>132</v>
      </c>
      <c r="BK144" s="158">
        <f>SUM(BK145:BK147)</f>
        <v>0</v>
      </c>
    </row>
    <row r="145" spans="2:65" s="1" customFormat="1" ht="22.5" customHeight="1">
      <c r="B145" s="162"/>
      <c r="C145" s="163" t="s">
        <v>250</v>
      </c>
      <c r="D145" s="163" t="s">
        <v>135</v>
      </c>
      <c r="E145" s="164" t="s">
        <v>385</v>
      </c>
      <c r="F145" s="165" t="s">
        <v>386</v>
      </c>
      <c r="G145" s="166" t="s">
        <v>249</v>
      </c>
      <c r="H145" s="167">
        <v>4.5</v>
      </c>
      <c r="I145" s="168"/>
      <c r="J145" s="169">
        <f>ROUND(I145*H145,2)</f>
        <v>0</v>
      </c>
      <c r="K145" s="165" t="s">
        <v>201</v>
      </c>
      <c r="L145" s="32"/>
      <c r="M145" s="170" t="s">
        <v>22</v>
      </c>
      <c r="N145" s="171" t="s">
        <v>45</v>
      </c>
      <c r="O145" s="33"/>
      <c r="P145" s="172">
        <f>O145*H145</f>
        <v>0</v>
      </c>
      <c r="Q145" s="172">
        <v>0</v>
      </c>
      <c r="R145" s="172">
        <f>Q145*H145</f>
        <v>0</v>
      </c>
      <c r="S145" s="172">
        <v>0</v>
      </c>
      <c r="T145" s="173">
        <f>S145*H145</f>
        <v>0</v>
      </c>
      <c r="AR145" s="15" t="s">
        <v>139</v>
      </c>
      <c r="AT145" s="15" t="s">
        <v>135</v>
      </c>
      <c r="AU145" s="15" t="s">
        <v>147</v>
      </c>
      <c r="AY145" s="15" t="s">
        <v>132</v>
      </c>
      <c r="BE145" s="174">
        <f>IF(N145="základní",J145,0)</f>
        <v>0</v>
      </c>
      <c r="BF145" s="174">
        <f>IF(N145="snížená",J145,0)</f>
        <v>0</v>
      </c>
      <c r="BG145" s="174">
        <f>IF(N145="zákl. přenesená",J145,0)</f>
        <v>0</v>
      </c>
      <c r="BH145" s="174">
        <f>IF(N145="sníž. přenesená",J145,0)</f>
        <v>0</v>
      </c>
      <c r="BI145" s="174">
        <f>IF(N145="nulová",J145,0)</f>
        <v>0</v>
      </c>
      <c r="BJ145" s="15" t="s">
        <v>23</v>
      </c>
      <c r="BK145" s="174">
        <f>ROUND(I145*H145,2)</f>
        <v>0</v>
      </c>
      <c r="BL145" s="15" t="s">
        <v>139</v>
      </c>
      <c r="BM145" s="15" t="s">
        <v>387</v>
      </c>
    </row>
    <row r="146" spans="2:47" s="1" customFormat="1" ht="27">
      <c r="B146" s="32"/>
      <c r="D146" s="177" t="s">
        <v>141</v>
      </c>
      <c r="F146" s="178" t="s">
        <v>388</v>
      </c>
      <c r="I146" s="136"/>
      <c r="L146" s="32"/>
      <c r="M146" s="61"/>
      <c r="N146" s="33"/>
      <c r="O146" s="33"/>
      <c r="P146" s="33"/>
      <c r="Q146" s="33"/>
      <c r="R146" s="33"/>
      <c r="S146" s="33"/>
      <c r="T146" s="62"/>
      <c r="AT146" s="15" t="s">
        <v>141</v>
      </c>
      <c r="AU146" s="15" t="s">
        <v>147</v>
      </c>
    </row>
    <row r="147" spans="2:47" s="1" customFormat="1" ht="54">
      <c r="B147" s="32"/>
      <c r="D147" s="177" t="s">
        <v>207</v>
      </c>
      <c r="F147" s="186" t="s">
        <v>389</v>
      </c>
      <c r="I147" s="136"/>
      <c r="L147" s="32"/>
      <c r="M147" s="179"/>
      <c r="N147" s="180"/>
      <c r="O147" s="180"/>
      <c r="P147" s="180"/>
      <c r="Q147" s="180"/>
      <c r="R147" s="180"/>
      <c r="S147" s="180"/>
      <c r="T147" s="181"/>
      <c r="AT147" s="15" t="s">
        <v>207</v>
      </c>
      <c r="AU147" s="15" t="s">
        <v>147</v>
      </c>
    </row>
    <row r="148" spans="2:12" s="1" customFormat="1" ht="6.75" customHeight="1">
      <c r="B148" s="47"/>
      <c r="C148" s="48"/>
      <c r="D148" s="48"/>
      <c r="E148" s="48"/>
      <c r="F148" s="48"/>
      <c r="G148" s="48"/>
      <c r="H148" s="48"/>
      <c r="I148" s="114"/>
      <c r="J148" s="48"/>
      <c r="K148" s="48"/>
      <c r="L148" s="32"/>
    </row>
    <row r="149" ht="13.5">
      <c r="AT149" s="182"/>
    </row>
  </sheetData>
  <sheetProtection password="CC35" sheet="1" objects="1" scenarios="1" formatColumns="0" formatRows="0" sort="0" autoFilter="0"/>
  <autoFilter ref="C87:K87"/>
  <mergeCells count="9">
    <mergeCell ref="E80:H80"/>
    <mergeCell ref="G1:H1"/>
    <mergeCell ref="L2:V2"/>
    <mergeCell ref="E7:H7"/>
    <mergeCell ref="E9:H9"/>
    <mergeCell ref="E24:H24"/>
    <mergeCell ref="E45:H45"/>
    <mergeCell ref="E47:H47"/>
    <mergeCell ref="E78:H78"/>
  </mergeCells>
  <hyperlinks>
    <hyperlink ref="F1:G1" location="C2" tooltip="Krycí list soupisu" display="1) Krycí list soupisu"/>
    <hyperlink ref="G1:H1" location="C54" tooltip="Rekapitulace" display="2) Rekapitulace"/>
    <hyperlink ref="J1" location="C87"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8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214"/>
      <c r="C1" s="214"/>
      <c r="D1" s="213" t="s">
        <v>1</v>
      </c>
      <c r="E1" s="214"/>
      <c r="F1" s="215" t="s">
        <v>825</v>
      </c>
      <c r="G1" s="339" t="s">
        <v>826</v>
      </c>
      <c r="H1" s="339"/>
      <c r="I1" s="220"/>
      <c r="J1" s="215" t="s">
        <v>827</v>
      </c>
      <c r="K1" s="213" t="s">
        <v>104</v>
      </c>
      <c r="L1" s="215" t="s">
        <v>828</v>
      </c>
      <c r="M1" s="215"/>
      <c r="N1" s="215"/>
      <c r="O1" s="215"/>
      <c r="P1" s="215"/>
      <c r="Q1" s="215"/>
      <c r="R1" s="215"/>
      <c r="S1" s="215"/>
      <c r="T1" s="215"/>
      <c r="U1" s="211"/>
      <c r="V1" s="211"/>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75" customHeight="1">
      <c r="L2" s="303"/>
      <c r="M2" s="303"/>
      <c r="N2" s="303"/>
      <c r="O2" s="303"/>
      <c r="P2" s="303"/>
      <c r="Q2" s="303"/>
      <c r="R2" s="303"/>
      <c r="S2" s="303"/>
      <c r="T2" s="303"/>
      <c r="U2" s="303"/>
      <c r="V2" s="303"/>
      <c r="AT2" s="15" t="s">
        <v>91</v>
      </c>
    </row>
    <row r="3" spans="2:46" ht="6.75" customHeight="1">
      <c r="B3" s="16"/>
      <c r="C3" s="17"/>
      <c r="D3" s="17"/>
      <c r="E3" s="17"/>
      <c r="F3" s="17"/>
      <c r="G3" s="17"/>
      <c r="H3" s="17"/>
      <c r="I3" s="91"/>
      <c r="J3" s="17"/>
      <c r="K3" s="18"/>
      <c r="AT3" s="15" t="s">
        <v>82</v>
      </c>
    </row>
    <row r="4" spans="2:46" ht="36.75" customHeight="1">
      <c r="B4" s="19"/>
      <c r="C4" s="20"/>
      <c r="D4" s="21" t="s">
        <v>105</v>
      </c>
      <c r="E4" s="20"/>
      <c r="F4" s="20"/>
      <c r="G4" s="20"/>
      <c r="H4" s="20"/>
      <c r="I4" s="92"/>
      <c r="J4" s="20"/>
      <c r="K4" s="22"/>
      <c r="M4" s="23" t="s">
        <v>10</v>
      </c>
      <c r="AT4" s="15" t="s">
        <v>4</v>
      </c>
    </row>
    <row r="5" spans="2:11" ht="6.75" customHeight="1">
      <c r="B5" s="19"/>
      <c r="C5" s="20"/>
      <c r="D5" s="20"/>
      <c r="E5" s="20"/>
      <c r="F5" s="20"/>
      <c r="G5" s="20"/>
      <c r="H5" s="20"/>
      <c r="I5" s="92"/>
      <c r="J5" s="20"/>
      <c r="K5" s="22"/>
    </row>
    <row r="6" spans="2:11" ht="15">
      <c r="B6" s="19"/>
      <c r="C6" s="20"/>
      <c r="D6" s="28" t="s">
        <v>16</v>
      </c>
      <c r="E6" s="20"/>
      <c r="F6" s="20"/>
      <c r="G6" s="20"/>
      <c r="H6" s="20"/>
      <c r="I6" s="92"/>
      <c r="J6" s="20"/>
      <c r="K6" s="22"/>
    </row>
    <row r="7" spans="2:11" ht="22.5" customHeight="1">
      <c r="B7" s="19"/>
      <c r="C7" s="20"/>
      <c r="D7" s="20"/>
      <c r="E7" s="340" t="str">
        <f>'Rekapitulace stavby'!K6</f>
        <v>Rekonstrukce stávajícího sportovního areálu</v>
      </c>
      <c r="F7" s="332"/>
      <c r="G7" s="332"/>
      <c r="H7" s="332"/>
      <c r="I7" s="92"/>
      <c r="J7" s="20"/>
      <c r="K7" s="22"/>
    </row>
    <row r="8" spans="2:11" s="1" customFormat="1" ht="15">
      <c r="B8" s="32"/>
      <c r="C8" s="33"/>
      <c r="D8" s="28" t="s">
        <v>106</v>
      </c>
      <c r="E8" s="33"/>
      <c r="F8" s="33"/>
      <c r="G8" s="33"/>
      <c r="H8" s="33"/>
      <c r="I8" s="93"/>
      <c r="J8" s="33"/>
      <c r="K8" s="36"/>
    </row>
    <row r="9" spans="2:11" s="1" customFormat="1" ht="36.75" customHeight="1">
      <c r="B9" s="32"/>
      <c r="C9" s="33"/>
      <c r="D9" s="33"/>
      <c r="E9" s="341" t="s">
        <v>390</v>
      </c>
      <c r="F9" s="325"/>
      <c r="G9" s="325"/>
      <c r="H9" s="325"/>
      <c r="I9" s="93"/>
      <c r="J9" s="33"/>
      <c r="K9" s="36"/>
    </row>
    <row r="10" spans="2:11" s="1" customFormat="1" ht="13.5">
      <c r="B10" s="32"/>
      <c r="C10" s="33"/>
      <c r="D10" s="33"/>
      <c r="E10" s="33"/>
      <c r="F10" s="33"/>
      <c r="G10" s="33"/>
      <c r="H10" s="33"/>
      <c r="I10" s="93"/>
      <c r="J10" s="33"/>
      <c r="K10" s="36"/>
    </row>
    <row r="11" spans="2:11" s="1" customFormat="1" ht="14.25" customHeight="1">
      <c r="B11" s="32"/>
      <c r="C11" s="33"/>
      <c r="D11" s="28" t="s">
        <v>19</v>
      </c>
      <c r="E11" s="33"/>
      <c r="F11" s="26" t="s">
        <v>22</v>
      </c>
      <c r="G11" s="33"/>
      <c r="H11" s="33"/>
      <c r="I11" s="94" t="s">
        <v>21</v>
      </c>
      <c r="J11" s="26" t="s">
        <v>22</v>
      </c>
      <c r="K11" s="36"/>
    </row>
    <row r="12" spans="2:11" s="1" customFormat="1" ht="14.25" customHeight="1">
      <c r="B12" s="32"/>
      <c r="C12" s="33"/>
      <c r="D12" s="28" t="s">
        <v>24</v>
      </c>
      <c r="E12" s="33"/>
      <c r="F12" s="26" t="s">
        <v>25</v>
      </c>
      <c r="G12" s="33"/>
      <c r="H12" s="33"/>
      <c r="I12" s="94" t="s">
        <v>26</v>
      </c>
      <c r="J12" s="95" t="str">
        <f>'Rekapitulace stavby'!AN8</f>
        <v>4.10.2016</v>
      </c>
      <c r="K12" s="36"/>
    </row>
    <row r="13" spans="2:11" s="1" customFormat="1" ht="10.5" customHeight="1">
      <c r="B13" s="32"/>
      <c r="C13" s="33"/>
      <c r="D13" s="33"/>
      <c r="E13" s="33"/>
      <c r="F13" s="33"/>
      <c r="G13" s="33"/>
      <c r="H13" s="33"/>
      <c r="I13" s="93"/>
      <c r="J13" s="33"/>
      <c r="K13" s="36"/>
    </row>
    <row r="14" spans="2:11" s="1" customFormat="1" ht="14.25" customHeight="1">
      <c r="B14" s="32"/>
      <c r="C14" s="33"/>
      <c r="D14" s="28" t="s">
        <v>30</v>
      </c>
      <c r="E14" s="33"/>
      <c r="F14" s="33"/>
      <c r="G14" s="33"/>
      <c r="H14" s="33"/>
      <c r="I14" s="94" t="s">
        <v>31</v>
      </c>
      <c r="J14" s="26" t="s">
        <v>22</v>
      </c>
      <c r="K14" s="36"/>
    </row>
    <row r="15" spans="2:11" s="1" customFormat="1" ht="18" customHeight="1">
      <c r="B15" s="32"/>
      <c r="C15" s="33"/>
      <c r="D15" s="33"/>
      <c r="E15" s="26" t="s">
        <v>32</v>
      </c>
      <c r="F15" s="33"/>
      <c r="G15" s="33"/>
      <c r="H15" s="33"/>
      <c r="I15" s="94" t="s">
        <v>33</v>
      </c>
      <c r="J15" s="26" t="s">
        <v>22</v>
      </c>
      <c r="K15" s="36"/>
    </row>
    <row r="16" spans="2:11" s="1" customFormat="1" ht="6.75" customHeight="1">
      <c r="B16" s="32"/>
      <c r="C16" s="33"/>
      <c r="D16" s="33"/>
      <c r="E16" s="33"/>
      <c r="F16" s="33"/>
      <c r="G16" s="33"/>
      <c r="H16" s="33"/>
      <c r="I16" s="93"/>
      <c r="J16" s="33"/>
      <c r="K16" s="36"/>
    </row>
    <row r="17" spans="2:11" s="1" customFormat="1" ht="14.25" customHeight="1">
      <c r="B17" s="32"/>
      <c r="C17" s="33"/>
      <c r="D17" s="28" t="s">
        <v>34</v>
      </c>
      <c r="E17" s="33"/>
      <c r="F17" s="33"/>
      <c r="G17" s="33"/>
      <c r="H17" s="33"/>
      <c r="I17" s="94" t="s">
        <v>31</v>
      </c>
      <c r="J17" s="26">
        <f>IF('Rekapitulace stavby'!AN13="Vyplň údaj","",IF('Rekapitulace stavby'!AN13="","",'Rekapitulace stavby'!AN13))</f>
      </c>
      <c r="K17" s="36"/>
    </row>
    <row r="18" spans="2:11" s="1" customFormat="1" ht="18" customHeight="1">
      <c r="B18" s="32"/>
      <c r="C18" s="33"/>
      <c r="D18" s="33"/>
      <c r="E18" s="26">
        <f>IF('Rekapitulace stavby'!E14="Vyplň údaj","",IF('Rekapitulace stavby'!E14="","",'Rekapitulace stavby'!E14))</f>
      </c>
      <c r="F18" s="33"/>
      <c r="G18" s="33"/>
      <c r="H18" s="33"/>
      <c r="I18" s="94" t="s">
        <v>33</v>
      </c>
      <c r="J18" s="26">
        <f>IF('Rekapitulace stavby'!AN14="Vyplň údaj","",IF('Rekapitulace stavby'!AN14="","",'Rekapitulace stavby'!AN14))</f>
      </c>
      <c r="K18" s="36"/>
    </row>
    <row r="19" spans="2:11" s="1" customFormat="1" ht="6.75" customHeight="1">
      <c r="B19" s="32"/>
      <c r="C19" s="33"/>
      <c r="D19" s="33"/>
      <c r="E19" s="33"/>
      <c r="F19" s="33"/>
      <c r="G19" s="33"/>
      <c r="H19" s="33"/>
      <c r="I19" s="93"/>
      <c r="J19" s="33"/>
      <c r="K19" s="36"/>
    </row>
    <row r="20" spans="2:11" s="1" customFormat="1" ht="14.25" customHeight="1">
      <c r="B20" s="32"/>
      <c r="C20" s="33"/>
      <c r="D20" s="28" t="s">
        <v>36</v>
      </c>
      <c r="E20" s="33"/>
      <c r="F20" s="33"/>
      <c r="G20" s="33"/>
      <c r="H20" s="33"/>
      <c r="I20" s="94" t="s">
        <v>31</v>
      </c>
      <c r="J20" s="26" t="s">
        <v>22</v>
      </c>
      <c r="K20" s="36"/>
    </row>
    <row r="21" spans="2:11" s="1" customFormat="1" ht="18" customHeight="1">
      <c r="B21" s="32"/>
      <c r="C21" s="33"/>
      <c r="D21" s="33"/>
      <c r="E21" s="26" t="s">
        <v>37</v>
      </c>
      <c r="F21" s="33"/>
      <c r="G21" s="33"/>
      <c r="H21" s="33"/>
      <c r="I21" s="94" t="s">
        <v>33</v>
      </c>
      <c r="J21" s="26" t="s">
        <v>22</v>
      </c>
      <c r="K21" s="36"/>
    </row>
    <row r="22" spans="2:11" s="1" customFormat="1" ht="6.75" customHeight="1">
      <c r="B22" s="32"/>
      <c r="C22" s="33"/>
      <c r="D22" s="33"/>
      <c r="E22" s="33"/>
      <c r="F22" s="33"/>
      <c r="G22" s="33"/>
      <c r="H22" s="33"/>
      <c r="I22" s="93"/>
      <c r="J22" s="33"/>
      <c r="K22" s="36"/>
    </row>
    <row r="23" spans="2:11" s="1" customFormat="1" ht="14.25" customHeight="1">
      <c r="B23" s="32"/>
      <c r="C23" s="33"/>
      <c r="D23" s="28" t="s">
        <v>39</v>
      </c>
      <c r="E23" s="33"/>
      <c r="F23" s="33"/>
      <c r="G23" s="33"/>
      <c r="H23" s="33"/>
      <c r="I23" s="93"/>
      <c r="J23" s="33"/>
      <c r="K23" s="36"/>
    </row>
    <row r="24" spans="2:11" s="6" customFormat="1" ht="22.5" customHeight="1">
      <c r="B24" s="96"/>
      <c r="C24" s="97"/>
      <c r="D24" s="97"/>
      <c r="E24" s="335" t="s">
        <v>22</v>
      </c>
      <c r="F24" s="342"/>
      <c r="G24" s="342"/>
      <c r="H24" s="342"/>
      <c r="I24" s="98"/>
      <c r="J24" s="97"/>
      <c r="K24" s="99"/>
    </row>
    <row r="25" spans="2:11" s="1" customFormat="1" ht="6.75" customHeight="1">
      <c r="B25" s="32"/>
      <c r="C25" s="33"/>
      <c r="D25" s="33"/>
      <c r="E25" s="33"/>
      <c r="F25" s="33"/>
      <c r="G25" s="33"/>
      <c r="H25" s="33"/>
      <c r="I25" s="93"/>
      <c r="J25" s="33"/>
      <c r="K25" s="36"/>
    </row>
    <row r="26" spans="2:11" s="1" customFormat="1" ht="6.75" customHeight="1">
      <c r="B26" s="32"/>
      <c r="C26" s="33"/>
      <c r="D26" s="59"/>
      <c r="E26" s="59"/>
      <c r="F26" s="59"/>
      <c r="G26" s="59"/>
      <c r="H26" s="59"/>
      <c r="I26" s="100"/>
      <c r="J26" s="59"/>
      <c r="K26" s="101"/>
    </row>
    <row r="27" spans="2:11" s="1" customFormat="1" ht="24.75" customHeight="1">
      <c r="B27" s="32"/>
      <c r="C27" s="33"/>
      <c r="D27" s="102" t="s">
        <v>40</v>
      </c>
      <c r="E27" s="33"/>
      <c r="F27" s="33"/>
      <c r="G27" s="33"/>
      <c r="H27" s="33"/>
      <c r="I27" s="93"/>
      <c r="J27" s="103">
        <f>ROUND(J96,2)</f>
        <v>0</v>
      </c>
      <c r="K27" s="36"/>
    </row>
    <row r="28" spans="2:11" s="1" customFormat="1" ht="6.75" customHeight="1">
      <c r="B28" s="32"/>
      <c r="C28" s="33"/>
      <c r="D28" s="59"/>
      <c r="E28" s="59"/>
      <c r="F28" s="59"/>
      <c r="G28" s="59"/>
      <c r="H28" s="59"/>
      <c r="I28" s="100"/>
      <c r="J28" s="59"/>
      <c r="K28" s="101"/>
    </row>
    <row r="29" spans="2:11" s="1" customFormat="1" ht="14.25" customHeight="1">
      <c r="B29" s="32"/>
      <c r="C29" s="33"/>
      <c r="D29" s="33"/>
      <c r="E29" s="33"/>
      <c r="F29" s="37" t="s">
        <v>42</v>
      </c>
      <c r="G29" s="33"/>
      <c r="H29" s="33"/>
      <c r="I29" s="104" t="s">
        <v>41</v>
      </c>
      <c r="J29" s="37" t="s">
        <v>43</v>
      </c>
      <c r="K29" s="36"/>
    </row>
    <row r="30" spans="2:11" s="1" customFormat="1" ht="14.25" customHeight="1">
      <c r="B30" s="32"/>
      <c r="C30" s="33"/>
      <c r="D30" s="40" t="s">
        <v>44</v>
      </c>
      <c r="E30" s="40" t="s">
        <v>45</v>
      </c>
      <c r="F30" s="105">
        <f>ROUND(SUM(BE96:BE186),2)</f>
        <v>0</v>
      </c>
      <c r="G30" s="33"/>
      <c r="H30" s="33"/>
      <c r="I30" s="106">
        <v>0.21</v>
      </c>
      <c r="J30" s="105">
        <f>ROUND(ROUND((SUM(BE96:BE186)),2)*I30,2)</f>
        <v>0</v>
      </c>
      <c r="K30" s="36"/>
    </row>
    <row r="31" spans="2:11" s="1" customFormat="1" ht="14.25" customHeight="1">
      <c r="B31" s="32"/>
      <c r="C31" s="33"/>
      <c r="D31" s="33"/>
      <c r="E31" s="40" t="s">
        <v>46</v>
      </c>
      <c r="F31" s="105">
        <f>ROUND(SUM(BF96:BF186),2)</f>
        <v>0</v>
      </c>
      <c r="G31" s="33"/>
      <c r="H31" s="33"/>
      <c r="I31" s="106">
        <v>0.15</v>
      </c>
      <c r="J31" s="105">
        <f>ROUND(ROUND((SUM(BF96:BF186)),2)*I31,2)</f>
        <v>0</v>
      </c>
      <c r="K31" s="36"/>
    </row>
    <row r="32" spans="2:11" s="1" customFormat="1" ht="14.25" customHeight="1" hidden="1">
      <c r="B32" s="32"/>
      <c r="C32" s="33"/>
      <c r="D32" s="33"/>
      <c r="E32" s="40" t="s">
        <v>47</v>
      </c>
      <c r="F32" s="105">
        <f>ROUND(SUM(BG96:BG186),2)</f>
        <v>0</v>
      </c>
      <c r="G32" s="33"/>
      <c r="H32" s="33"/>
      <c r="I32" s="106">
        <v>0.21</v>
      </c>
      <c r="J32" s="105">
        <v>0</v>
      </c>
      <c r="K32" s="36"/>
    </row>
    <row r="33" spans="2:11" s="1" customFormat="1" ht="14.25" customHeight="1" hidden="1">
      <c r="B33" s="32"/>
      <c r="C33" s="33"/>
      <c r="D33" s="33"/>
      <c r="E33" s="40" t="s">
        <v>48</v>
      </c>
      <c r="F33" s="105">
        <f>ROUND(SUM(BH96:BH186),2)</f>
        <v>0</v>
      </c>
      <c r="G33" s="33"/>
      <c r="H33" s="33"/>
      <c r="I33" s="106">
        <v>0.15</v>
      </c>
      <c r="J33" s="105">
        <v>0</v>
      </c>
      <c r="K33" s="36"/>
    </row>
    <row r="34" spans="2:11" s="1" customFormat="1" ht="14.25" customHeight="1" hidden="1">
      <c r="B34" s="32"/>
      <c r="C34" s="33"/>
      <c r="D34" s="33"/>
      <c r="E34" s="40" t="s">
        <v>49</v>
      </c>
      <c r="F34" s="105">
        <f>ROUND(SUM(BI96:BI186),2)</f>
        <v>0</v>
      </c>
      <c r="G34" s="33"/>
      <c r="H34" s="33"/>
      <c r="I34" s="106">
        <v>0</v>
      </c>
      <c r="J34" s="105">
        <v>0</v>
      </c>
      <c r="K34" s="36"/>
    </row>
    <row r="35" spans="2:11" s="1" customFormat="1" ht="6.75" customHeight="1">
      <c r="B35" s="32"/>
      <c r="C35" s="33"/>
      <c r="D35" s="33"/>
      <c r="E35" s="33"/>
      <c r="F35" s="33"/>
      <c r="G35" s="33"/>
      <c r="H35" s="33"/>
      <c r="I35" s="93"/>
      <c r="J35" s="33"/>
      <c r="K35" s="36"/>
    </row>
    <row r="36" spans="2:11" s="1" customFormat="1" ht="24.75" customHeight="1">
      <c r="B36" s="32"/>
      <c r="C36" s="107"/>
      <c r="D36" s="108" t="s">
        <v>50</v>
      </c>
      <c r="E36" s="63"/>
      <c r="F36" s="63"/>
      <c r="G36" s="109" t="s">
        <v>51</v>
      </c>
      <c r="H36" s="110" t="s">
        <v>52</v>
      </c>
      <c r="I36" s="111"/>
      <c r="J36" s="112">
        <f>SUM(J27:J34)</f>
        <v>0</v>
      </c>
      <c r="K36" s="113"/>
    </row>
    <row r="37" spans="2:11" s="1" customFormat="1" ht="14.25" customHeight="1">
      <c r="B37" s="47"/>
      <c r="C37" s="48"/>
      <c r="D37" s="48"/>
      <c r="E37" s="48"/>
      <c r="F37" s="48"/>
      <c r="G37" s="48"/>
      <c r="H37" s="48"/>
      <c r="I37" s="114"/>
      <c r="J37" s="48"/>
      <c r="K37" s="49"/>
    </row>
    <row r="41" spans="2:11" s="1" customFormat="1" ht="6.75" customHeight="1">
      <c r="B41" s="50"/>
      <c r="C41" s="51"/>
      <c r="D41" s="51"/>
      <c r="E41" s="51"/>
      <c r="F41" s="51"/>
      <c r="G41" s="51"/>
      <c r="H41" s="51"/>
      <c r="I41" s="115"/>
      <c r="J41" s="51"/>
      <c r="K41" s="116"/>
    </row>
    <row r="42" spans="2:11" s="1" customFormat="1" ht="36.75" customHeight="1">
      <c r="B42" s="32"/>
      <c r="C42" s="21" t="s">
        <v>108</v>
      </c>
      <c r="D42" s="33"/>
      <c r="E42" s="33"/>
      <c r="F42" s="33"/>
      <c r="G42" s="33"/>
      <c r="H42" s="33"/>
      <c r="I42" s="93"/>
      <c r="J42" s="33"/>
      <c r="K42" s="36"/>
    </row>
    <row r="43" spans="2:11" s="1" customFormat="1" ht="6.75" customHeight="1">
      <c r="B43" s="32"/>
      <c r="C43" s="33"/>
      <c r="D43" s="33"/>
      <c r="E43" s="33"/>
      <c r="F43" s="33"/>
      <c r="G43" s="33"/>
      <c r="H43" s="33"/>
      <c r="I43" s="93"/>
      <c r="J43" s="33"/>
      <c r="K43" s="36"/>
    </row>
    <row r="44" spans="2:11" s="1" customFormat="1" ht="14.25" customHeight="1">
      <c r="B44" s="32"/>
      <c r="C44" s="28" t="s">
        <v>16</v>
      </c>
      <c r="D44" s="33"/>
      <c r="E44" s="33"/>
      <c r="F44" s="33"/>
      <c r="G44" s="33"/>
      <c r="H44" s="33"/>
      <c r="I44" s="93"/>
      <c r="J44" s="33"/>
      <c r="K44" s="36"/>
    </row>
    <row r="45" spans="2:11" s="1" customFormat="1" ht="22.5" customHeight="1">
      <c r="B45" s="32"/>
      <c r="C45" s="33"/>
      <c r="D45" s="33"/>
      <c r="E45" s="340" t="str">
        <f>E7</f>
        <v>Rekonstrukce stávajícího sportovního areálu</v>
      </c>
      <c r="F45" s="325"/>
      <c r="G45" s="325"/>
      <c r="H45" s="325"/>
      <c r="I45" s="93"/>
      <c r="J45" s="33"/>
      <c r="K45" s="36"/>
    </row>
    <row r="46" spans="2:11" s="1" customFormat="1" ht="14.25" customHeight="1">
      <c r="B46" s="32"/>
      <c r="C46" s="28" t="s">
        <v>106</v>
      </c>
      <c r="D46" s="33"/>
      <c r="E46" s="33"/>
      <c r="F46" s="33"/>
      <c r="G46" s="33"/>
      <c r="H46" s="33"/>
      <c r="I46" s="93"/>
      <c r="J46" s="33"/>
      <c r="K46" s="36"/>
    </row>
    <row r="47" spans="2:11" s="1" customFormat="1" ht="23.25" customHeight="1">
      <c r="B47" s="32"/>
      <c r="C47" s="33"/>
      <c r="D47" s="33"/>
      <c r="E47" s="341" t="str">
        <f>E9</f>
        <v>03 - Atl. ovál + víceúč. hř. + sektory</v>
      </c>
      <c r="F47" s="325"/>
      <c r="G47" s="325"/>
      <c r="H47" s="325"/>
      <c r="I47" s="93"/>
      <c r="J47" s="33"/>
      <c r="K47" s="36"/>
    </row>
    <row r="48" spans="2:11" s="1" customFormat="1" ht="6.75" customHeight="1">
      <c r="B48" s="32"/>
      <c r="C48" s="33"/>
      <c r="D48" s="33"/>
      <c r="E48" s="33"/>
      <c r="F48" s="33"/>
      <c r="G48" s="33"/>
      <c r="H48" s="33"/>
      <c r="I48" s="93"/>
      <c r="J48" s="33"/>
      <c r="K48" s="36"/>
    </row>
    <row r="49" spans="2:11" s="1" customFormat="1" ht="18" customHeight="1">
      <c r="B49" s="32"/>
      <c r="C49" s="28" t="s">
        <v>24</v>
      </c>
      <c r="D49" s="33"/>
      <c r="E49" s="33"/>
      <c r="F49" s="26" t="str">
        <f>F12</f>
        <v>Lidická 40, Karlovy Vary</v>
      </c>
      <c r="G49" s="33"/>
      <c r="H49" s="33"/>
      <c r="I49" s="94" t="s">
        <v>26</v>
      </c>
      <c r="J49" s="95" t="str">
        <f>IF(J12="","",J12)</f>
        <v>4.10.2016</v>
      </c>
      <c r="K49" s="36"/>
    </row>
    <row r="50" spans="2:11" s="1" customFormat="1" ht="6.75" customHeight="1">
      <c r="B50" s="32"/>
      <c r="C50" s="33"/>
      <c r="D50" s="33"/>
      <c r="E50" s="33"/>
      <c r="F50" s="33"/>
      <c r="G50" s="33"/>
      <c r="H50" s="33"/>
      <c r="I50" s="93"/>
      <c r="J50" s="33"/>
      <c r="K50" s="36"/>
    </row>
    <row r="51" spans="2:11" s="1" customFormat="1" ht="15">
      <c r="B51" s="32"/>
      <c r="C51" s="28" t="s">
        <v>30</v>
      </c>
      <c r="D51" s="33"/>
      <c r="E51" s="33"/>
      <c r="F51" s="26" t="str">
        <f>E15</f>
        <v>SPŠ, gymnázium a VOŠ Karlovy Vary, p. o</v>
      </c>
      <c r="G51" s="33"/>
      <c r="H51" s="33"/>
      <c r="I51" s="94" t="s">
        <v>36</v>
      </c>
      <c r="J51" s="26" t="str">
        <f>E21</f>
        <v>Sportprojekta Praha s.r.o.</v>
      </c>
      <c r="K51" s="36"/>
    </row>
    <row r="52" spans="2:11" s="1" customFormat="1" ht="14.25" customHeight="1">
      <c r="B52" s="32"/>
      <c r="C52" s="28" t="s">
        <v>34</v>
      </c>
      <c r="D52" s="33"/>
      <c r="E52" s="33"/>
      <c r="F52" s="26">
        <f>IF(E18="","",E18)</f>
      </c>
      <c r="G52" s="33"/>
      <c r="H52" s="33"/>
      <c r="I52" s="93"/>
      <c r="J52" s="33"/>
      <c r="K52" s="36"/>
    </row>
    <row r="53" spans="2:11" s="1" customFormat="1" ht="9.75" customHeight="1">
      <c r="B53" s="32"/>
      <c r="C53" s="33"/>
      <c r="D53" s="33"/>
      <c r="E53" s="33"/>
      <c r="F53" s="33"/>
      <c r="G53" s="33"/>
      <c r="H53" s="33"/>
      <c r="I53" s="93"/>
      <c r="J53" s="33"/>
      <c r="K53" s="36"/>
    </row>
    <row r="54" spans="2:11" s="1" customFormat="1" ht="29.25" customHeight="1">
      <c r="B54" s="32"/>
      <c r="C54" s="117" t="s">
        <v>109</v>
      </c>
      <c r="D54" s="107"/>
      <c r="E54" s="107"/>
      <c r="F54" s="107"/>
      <c r="G54" s="107"/>
      <c r="H54" s="107"/>
      <c r="I54" s="118"/>
      <c r="J54" s="119" t="s">
        <v>110</v>
      </c>
      <c r="K54" s="120"/>
    </row>
    <row r="55" spans="2:11" s="1" customFormat="1" ht="9.75" customHeight="1">
      <c r="B55" s="32"/>
      <c r="C55" s="33"/>
      <c r="D55" s="33"/>
      <c r="E55" s="33"/>
      <c r="F55" s="33"/>
      <c r="G55" s="33"/>
      <c r="H55" s="33"/>
      <c r="I55" s="93"/>
      <c r="J55" s="33"/>
      <c r="K55" s="36"/>
    </row>
    <row r="56" spans="2:47" s="1" customFormat="1" ht="29.25" customHeight="1">
      <c r="B56" s="32"/>
      <c r="C56" s="121" t="s">
        <v>111</v>
      </c>
      <c r="D56" s="33"/>
      <c r="E56" s="33"/>
      <c r="F56" s="33"/>
      <c r="G56" s="33"/>
      <c r="H56" s="33"/>
      <c r="I56" s="93"/>
      <c r="J56" s="103">
        <f>J96</f>
        <v>0</v>
      </c>
      <c r="K56" s="36"/>
      <c r="AU56" s="15" t="s">
        <v>112</v>
      </c>
    </row>
    <row r="57" spans="2:11" s="7" customFormat="1" ht="24.75" customHeight="1">
      <c r="B57" s="122"/>
      <c r="C57" s="123"/>
      <c r="D57" s="124" t="s">
        <v>391</v>
      </c>
      <c r="E57" s="125"/>
      <c r="F57" s="125"/>
      <c r="G57" s="125"/>
      <c r="H57" s="125"/>
      <c r="I57" s="126"/>
      <c r="J57" s="127">
        <f>J97</f>
        <v>0</v>
      </c>
      <c r="K57" s="128"/>
    </row>
    <row r="58" spans="2:11" s="8" customFormat="1" ht="19.5" customHeight="1">
      <c r="B58" s="129"/>
      <c r="C58" s="130"/>
      <c r="D58" s="131" t="s">
        <v>184</v>
      </c>
      <c r="E58" s="132"/>
      <c r="F58" s="132"/>
      <c r="G58" s="132"/>
      <c r="H58" s="132"/>
      <c r="I58" s="133"/>
      <c r="J58" s="134">
        <f>J98</f>
        <v>0</v>
      </c>
      <c r="K58" s="135"/>
    </row>
    <row r="59" spans="2:11" s="8" customFormat="1" ht="14.25" customHeight="1">
      <c r="B59" s="129"/>
      <c r="C59" s="130"/>
      <c r="D59" s="131" t="s">
        <v>295</v>
      </c>
      <c r="E59" s="132"/>
      <c r="F59" s="132"/>
      <c r="G59" s="132"/>
      <c r="H59" s="132"/>
      <c r="I59" s="133"/>
      <c r="J59" s="134">
        <f>J99</f>
        <v>0</v>
      </c>
      <c r="K59" s="135"/>
    </row>
    <row r="60" spans="2:11" s="8" customFormat="1" ht="14.25" customHeight="1">
      <c r="B60" s="129"/>
      <c r="C60" s="130"/>
      <c r="D60" s="131" t="s">
        <v>187</v>
      </c>
      <c r="E60" s="132"/>
      <c r="F60" s="132"/>
      <c r="G60" s="132"/>
      <c r="H60" s="132"/>
      <c r="I60" s="133"/>
      <c r="J60" s="134">
        <f>J104</f>
        <v>0</v>
      </c>
      <c r="K60" s="135"/>
    </row>
    <row r="61" spans="2:11" s="8" customFormat="1" ht="14.25" customHeight="1">
      <c r="B61" s="129"/>
      <c r="C61" s="130"/>
      <c r="D61" s="131" t="s">
        <v>188</v>
      </c>
      <c r="E61" s="132"/>
      <c r="F61" s="132"/>
      <c r="G61" s="132"/>
      <c r="H61" s="132"/>
      <c r="I61" s="133"/>
      <c r="J61" s="134">
        <f>J107</f>
        <v>0</v>
      </c>
      <c r="K61" s="135"/>
    </row>
    <row r="62" spans="2:11" s="8" customFormat="1" ht="19.5" customHeight="1">
      <c r="B62" s="129"/>
      <c r="C62" s="130"/>
      <c r="D62" s="131" t="s">
        <v>296</v>
      </c>
      <c r="E62" s="132"/>
      <c r="F62" s="132"/>
      <c r="G62" s="132"/>
      <c r="H62" s="132"/>
      <c r="I62" s="133"/>
      <c r="J62" s="134">
        <f>J110</f>
        <v>0</v>
      </c>
      <c r="K62" s="135"/>
    </row>
    <row r="63" spans="2:11" s="8" customFormat="1" ht="14.25" customHeight="1">
      <c r="B63" s="129"/>
      <c r="C63" s="130"/>
      <c r="D63" s="131" t="s">
        <v>392</v>
      </c>
      <c r="E63" s="132"/>
      <c r="F63" s="132"/>
      <c r="G63" s="132"/>
      <c r="H63" s="132"/>
      <c r="I63" s="133"/>
      <c r="J63" s="134">
        <f>J111</f>
        <v>0</v>
      </c>
      <c r="K63" s="135"/>
    </row>
    <row r="64" spans="2:11" s="8" customFormat="1" ht="19.5" customHeight="1">
      <c r="B64" s="129"/>
      <c r="C64" s="130"/>
      <c r="D64" s="131" t="s">
        <v>393</v>
      </c>
      <c r="E64" s="132"/>
      <c r="F64" s="132"/>
      <c r="G64" s="132"/>
      <c r="H64" s="132"/>
      <c r="I64" s="133"/>
      <c r="J64" s="134">
        <f>J117</f>
        <v>0</v>
      </c>
      <c r="K64" s="135"/>
    </row>
    <row r="65" spans="2:11" s="8" customFormat="1" ht="14.25" customHeight="1">
      <c r="B65" s="129"/>
      <c r="C65" s="130"/>
      <c r="D65" s="131" t="s">
        <v>394</v>
      </c>
      <c r="E65" s="132"/>
      <c r="F65" s="132"/>
      <c r="G65" s="132"/>
      <c r="H65" s="132"/>
      <c r="I65" s="133"/>
      <c r="J65" s="134">
        <f>J118</f>
        <v>0</v>
      </c>
      <c r="K65" s="135"/>
    </row>
    <row r="66" spans="2:11" s="8" customFormat="1" ht="19.5" customHeight="1">
      <c r="B66" s="129"/>
      <c r="C66" s="130"/>
      <c r="D66" s="131" t="s">
        <v>395</v>
      </c>
      <c r="E66" s="132"/>
      <c r="F66" s="132"/>
      <c r="G66" s="132"/>
      <c r="H66" s="132"/>
      <c r="I66" s="133"/>
      <c r="J66" s="134">
        <f>J124</f>
        <v>0</v>
      </c>
      <c r="K66" s="135"/>
    </row>
    <row r="67" spans="2:11" s="8" customFormat="1" ht="14.25" customHeight="1">
      <c r="B67" s="129"/>
      <c r="C67" s="130"/>
      <c r="D67" s="131" t="s">
        <v>396</v>
      </c>
      <c r="E67" s="132"/>
      <c r="F67" s="132"/>
      <c r="G67" s="132"/>
      <c r="H67" s="132"/>
      <c r="I67" s="133"/>
      <c r="J67" s="134">
        <f>J125</f>
        <v>0</v>
      </c>
      <c r="K67" s="135"/>
    </row>
    <row r="68" spans="2:11" s="8" customFormat="1" ht="14.25" customHeight="1">
      <c r="B68" s="129"/>
      <c r="C68" s="130"/>
      <c r="D68" s="131" t="s">
        <v>397</v>
      </c>
      <c r="E68" s="132"/>
      <c r="F68" s="132"/>
      <c r="G68" s="132"/>
      <c r="H68" s="132"/>
      <c r="I68" s="133"/>
      <c r="J68" s="134">
        <f>J134</f>
        <v>0</v>
      </c>
      <c r="K68" s="135"/>
    </row>
    <row r="69" spans="2:11" s="8" customFormat="1" ht="14.25" customHeight="1">
      <c r="B69" s="129"/>
      <c r="C69" s="130"/>
      <c r="D69" s="131" t="s">
        <v>398</v>
      </c>
      <c r="E69" s="132"/>
      <c r="F69" s="132"/>
      <c r="G69" s="132"/>
      <c r="H69" s="132"/>
      <c r="I69" s="133"/>
      <c r="J69" s="134">
        <f>J139</f>
        <v>0</v>
      </c>
      <c r="K69" s="135"/>
    </row>
    <row r="70" spans="2:11" s="8" customFormat="1" ht="14.25" customHeight="1">
      <c r="B70" s="129"/>
      <c r="C70" s="130"/>
      <c r="D70" s="131" t="s">
        <v>399</v>
      </c>
      <c r="E70" s="132"/>
      <c r="F70" s="132"/>
      <c r="G70" s="132"/>
      <c r="H70" s="132"/>
      <c r="I70" s="133"/>
      <c r="J70" s="134">
        <f>J147</f>
        <v>0</v>
      </c>
      <c r="K70" s="135"/>
    </row>
    <row r="71" spans="2:11" s="8" customFormat="1" ht="19.5" customHeight="1">
      <c r="B71" s="129"/>
      <c r="C71" s="130"/>
      <c r="D71" s="131" t="s">
        <v>393</v>
      </c>
      <c r="E71" s="132"/>
      <c r="F71" s="132"/>
      <c r="G71" s="132"/>
      <c r="H71" s="132"/>
      <c r="I71" s="133"/>
      <c r="J71" s="134">
        <f>J153</f>
        <v>0</v>
      </c>
      <c r="K71" s="135"/>
    </row>
    <row r="72" spans="2:11" s="8" customFormat="1" ht="14.25" customHeight="1">
      <c r="B72" s="129"/>
      <c r="C72" s="130"/>
      <c r="D72" s="131" t="s">
        <v>394</v>
      </c>
      <c r="E72" s="132"/>
      <c r="F72" s="132"/>
      <c r="G72" s="132"/>
      <c r="H72" s="132"/>
      <c r="I72" s="133"/>
      <c r="J72" s="134">
        <f>J154</f>
        <v>0</v>
      </c>
      <c r="K72" s="135"/>
    </row>
    <row r="73" spans="2:11" s="8" customFormat="1" ht="14.25" customHeight="1">
      <c r="B73" s="129"/>
      <c r="C73" s="130"/>
      <c r="D73" s="131" t="s">
        <v>400</v>
      </c>
      <c r="E73" s="132"/>
      <c r="F73" s="132"/>
      <c r="G73" s="132"/>
      <c r="H73" s="132"/>
      <c r="I73" s="133"/>
      <c r="J73" s="134">
        <f>J159</f>
        <v>0</v>
      </c>
      <c r="K73" s="135"/>
    </row>
    <row r="74" spans="2:11" s="8" customFormat="1" ht="14.25" customHeight="1">
      <c r="B74" s="129"/>
      <c r="C74" s="130"/>
      <c r="D74" s="131" t="s">
        <v>192</v>
      </c>
      <c r="E74" s="132"/>
      <c r="F74" s="132"/>
      <c r="G74" s="132"/>
      <c r="H74" s="132"/>
      <c r="I74" s="133"/>
      <c r="J74" s="134">
        <f>J164</f>
        <v>0</v>
      </c>
      <c r="K74" s="135"/>
    </row>
    <row r="75" spans="2:11" s="7" customFormat="1" ht="24.75" customHeight="1">
      <c r="B75" s="122"/>
      <c r="C75" s="123"/>
      <c r="D75" s="124" t="s">
        <v>401</v>
      </c>
      <c r="E75" s="125"/>
      <c r="F75" s="125"/>
      <c r="G75" s="125"/>
      <c r="H75" s="125"/>
      <c r="I75" s="126"/>
      <c r="J75" s="127">
        <f>J167</f>
        <v>0</v>
      </c>
      <c r="K75" s="128"/>
    </row>
    <row r="76" spans="2:11" s="8" customFormat="1" ht="19.5" customHeight="1">
      <c r="B76" s="129"/>
      <c r="C76" s="130"/>
      <c r="D76" s="131" t="s">
        <v>402</v>
      </c>
      <c r="E76" s="132"/>
      <c r="F76" s="132"/>
      <c r="G76" s="132"/>
      <c r="H76" s="132"/>
      <c r="I76" s="133"/>
      <c r="J76" s="134">
        <f>J168</f>
        <v>0</v>
      </c>
      <c r="K76" s="135"/>
    </row>
    <row r="77" spans="2:11" s="1" customFormat="1" ht="21.75" customHeight="1">
      <c r="B77" s="32"/>
      <c r="C77" s="33"/>
      <c r="D77" s="33"/>
      <c r="E77" s="33"/>
      <c r="F77" s="33"/>
      <c r="G77" s="33"/>
      <c r="H77" s="33"/>
      <c r="I77" s="93"/>
      <c r="J77" s="33"/>
      <c r="K77" s="36"/>
    </row>
    <row r="78" spans="2:11" s="1" customFormat="1" ht="6.75" customHeight="1">
      <c r="B78" s="47"/>
      <c r="C78" s="48"/>
      <c r="D78" s="48"/>
      <c r="E78" s="48"/>
      <c r="F78" s="48"/>
      <c r="G78" s="48"/>
      <c r="H78" s="48"/>
      <c r="I78" s="114"/>
      <c r="J78" s="48"/>
      <c r="K78" s="49"/>
    </row>
    <row r="82" spans="2:12" s="1" customFormat="1" ht="6.75" customHeight="1">
      <c r="B82" s="50"/>
      <c r="C82" s="51"/>
      <c r="D82" s="51"/>
      <c r="E82" s="51"/>
      <c r="F82" s="51"/>
      <c r="G82" s="51"/>
      <c r="H82" s="51"/>
      <c r="I82" s="115"/>
      <c r="J82" s="51"/>
      <c r="K82" s="51"/>
      <c r="L82" s="32"/>
    </row>
    <row r="83" spans="2:12" s="1" customFormat="1" ht="36.75" customHeight="1">
      <c r="B83" s="32"/>
      <c r="C83" s="52" t="s">
        <v>116</v>
      </c>
      <c r="I83" s="136"/>
      <c r="L83" s="32"/>
    </row>
    <row r="84" spans="2:12" s="1" customFormat="1" ht="6.75" customHeight="1">
      <c r="B84" s="32"/>
      <c r="I84" s="136"/>
      <c r="L84" s="32"/>
    </row>
    <row r="85" spans="2:12" s="1" customFormat="1" ht="14.25" customHeight="1">
      <c r="B85" s="32"/>
      <c r="C85" s="54" t="s">
        <v>16</v>
      </c>
      <c r="I85" s="136"/>
      <c r="L85" s="32"/>
    </row>
    <row r="86" spans="2:12" s="1" customFormat="1" ht="22.5" customHeight="1">
      <c r="B86" s="32"/>
      <c r="E86" s="343" t="str">
        <f>E7</f>
        <v>Rekonstrukce stávajícího sportovního areálu</v>
      </c>
      <c r="F86" s="320"/>
      <c r="G86" s="320"/>
      <c r="H86" s="320"/>
      <c r="I86" s="136"/>
      <c r="L86" s="32"/>
    </row>
    <row r="87" spans="2:12" s="1" customFormat="1" ht="14.25" customHeight="1">
      <c r="B87" s="32"/>
      <c r="C87" s="54" t="s">
        <v>106</v>
      </c>
      <c r="I87" s="136"/>
      <c r="L87" s="32"/>
    </row>
    <row r="88" spans="2:12" s="1" customFormat="1" ht="23.25" customHeight="1">
      <c r="B88" s="32"/>
      <c r="E88" s="317" t="str">
        <f>E9</f>
        <v>03 - Atl. ovál + víceúč. hř. + sektory</v>
      </c>
      <c r="F88" s="320"/>
      <c r="G88" s="320"/>
      <c r="H88" s="320"/>
      <c r="I88" s="136"/>
      <c r="L88" s="32"/>
    </row>
    <row r="89" spans="2:12" s="1" customFormat="1" ht="6.75" customHeight="1">
      <c r="B89" s="32"/>
      <c r="I89" s="136"/>
      <c r="L89" s="32"/>
    </row>
    <row r="90" spans="2:12" s="1" customFormat="1" ht="18" customHeight="1">
      <c r="B90" s="32"/>
      <c r="C90" s="54" t="s">
        <v>24</v>
      </c>
      <c r="F90" s="137" t="str">
        <f>F12</f>
        <v>Lidická 40, Karlovy Vary</v>
      </c>
      <c r="I90" s="138" t="s">
        <v>26</v>
      </c>
      <c r="J90" s="58" t="str">
        <f>IF(J12="","",J12)</f>
        <v>4.10.2016</v>
      </c>
      <c r="L90" s="32"/>
    </row>
    <row r="91" spans="2:12" s="1" customFormat="1" ht="6.75" customHeight="1">
      <c r="B91" s="32"/>
      <c r="I91" s="136"/>
      <c r="L91" s="32"/>
    </row>
    <row r="92" spans="2:12" s="1" customFormat="1" ht="15">
      <c r="B92" s="32"/>
      <c r="C92" s="54" t="s">
        <v>30</v>
      </c>
      <c r="F92" s="137" t="str">
        <f>E15</f>
        <v>SPŠ, gymnázium a VOŠ Karlovy Vary, p. o</v>
      </c>
      <c r="I92" s="138" t="s">
        <v>36</v>
      </c>
      <c r="J92" s="137" t="str">
        <f>E21</f>
        <v>Sportprojekta Praha s.r.o.</v>
      </c>
      <c r="L92" s="32"/>
    </row>
    <row r="93" spans="2:12" s="1" customFormat="1" ht="14.25" customHeight="1">
      <c r="B93" s="32"/>
      <c r="C93" s="54" t="s">
        <v>34</v>
      </c>
      <c r="F93" s="137">
        <f>IF(E18="","",E18)</f>
      </c>
      <c r="I93" s="136"/>
      <c r="L93" s="32"/>
    </row>
    <row r="94" spans="2:12" s="1" customFormat="1" ht="9.75" customHeight="1">
      <c r="B94" s="32"/>
      <c r="I94" s="136"/>
      <c r="L94" s="32"/>
    </row>
    <row r="95" spans="2:20" s="9" customFormat="1" ht="29.25" customHeight="1">
      <c r="B95" s="139"/>
      <c r="C95" s="140" t="s">
        <v>117</v>
      </c>
      <c r="D95" s="141" t="s">
        <v>59</v>
      </c>
      <c r="E95" s="141" t="s">
        <v>55</v>
      </c>
      <c r="F95" s="141" t="s">
        <v>118</v>
      </c>
      <c r="G95" s="141" t="s">
        <v>119</v>
      </c>
      <c r="H95" s="141" t="s">
        <v>120</v>
      </c>
      <c r="I95" s="142" t="s">
        <v>121</v>
      </c>
      <c r="J95" s="141" t="s">
        <v>110</v>
      </c>
      <c r="K95" s="143" t="s">
        <v>122</v>
      </c>
      <c r="L95" s="139"/>
      <c r="M95" s="65" t="s">
        <v>123</v>
      </c>
      <c r="N95" s="66" t="s">
        <v>44</v>
      </c>
      <c r="O95" s="66" t="s">
        <v>124</v>
      </c>
      <c r="P95" s="66" t="s">
        <v>125</v>
      </c>
      <c r="Q95" s="66" t="s">
        <v>126</v>
      </c>
      <c r="R95" s="66" t="s">
        <v>127</v>
      </c>
      <c r="S95" s="66" t="s">
        <v>128</v>
      </c>
      <c r="T95" s="67" t="s">
        <v>129</v>
      </c>
    </row>
    <row r="96" spans="2:63" s="1" customFormat="1" ht="29.25" customHeight="1">
      <c r="B96" s="32"/>
      <c r="C96" s="69" t="s">
        <v>111</v>
      </c>
      <c r="I96" s="136"/>
      <c r="J96" s="144">
        <f>BK96</f>
        <v>0</v>
      </c>
      <c r="L96" s="32"/>
      <c r="M96" s="68"/>
      <c r="N96" s="59"/>
      <c r="O96" s="59"/>
      <c r="P96" s="145">
        <f>P97+P167</f>
        <v>0</v>
      </c>
      <c r="Q96" s="59"/>
      <c r="R96" s="145">
        <f>R97+R167</f>
        <v>1330.531013</v>
      </c>
      <c r="S96" s="59"/>
      <c r="T96" s="146">
        <f>T97+T167</f>
        <v>0</v>
      </c>
      <c r="AT96" s="15" t="s">
        <v>73</v>
      </c>
      <c r="AU96" s="15" t="s">
        <v>112</v>
      </c>
      <c r="BK96" s="147">
        <f>BK97+BK167</f>
        <v>0</v>
      </c>
    </row>
    <row r="97" spans="2:63" s="10" customFormat="1" ht="36.75" customHeight="1">
      <c r="B97" s="148"/>
      <c r="D97" s="149" t="s">
        <v>73</v>
      </c>
      <c r="E97" s="150" t="s">
        <v>193</v>
      </c>
      <c r="F97" s="150" t="s">
        <v>403</v>
      </c>
      <c r="I97" s="151"/>
      <c r="J97" s="152">
        <f>BK97</f>
        <v>0</v>
      </c>
      <c r="L97" s="148"/>
      <c r="M97" s="153"/>
      <c r="N97" s="154"/>
      <c r="O97" s="154"/>
      <c r="P97" s="155">
        <f>P98+P110+P117+P124+P153</f>
        <v>0</v>
      </c>
      <c r="Q97" s="154"/>
      <c r="R97" s="155">
        <f>R98+R110+R117+R124+R153</f>
        <v>1330.531013</v>
      </c>
      <c r="S97" s="154"/>
      <c r="T97" s="156">
        <f>T98+T110+T117+T124+T153</f>
        <v>0</v>
      </c>
      <c r="AR97" s="149" t="s">
        <v>23</v>
      </c>
      <c r="AT97" s="157" t="s">
        <v>73</v>
      </c>
      <c r="AU97" s="157" t="s">
        <v>74</v>
      </c>
      <c r="AY97" s="149" t="s">
        <v>132</v>
      </c>
      <c r="BK97" s="158">
        <f>BK98+BK110+BK117+BK124+BK153</f>
        <v>0</v>
      </c>
    </row>
    <row r="98" spans="2:63" s="10" customFormat="1" ht="19.5" customHeight="1">
      <c r="B98" s="148"/>
      <c r="D98" s="149" t="s">
        <v>73</v>
      </c>
      <c r="E98" s="183" t="s">
        <v>23</v>
      </c>
      <c r="F98" s="183" t="s">
        <v>195</v>
      </c>
      <c r="I98" s="151"/>
      <c r="J98" s="184">
        <f>BK98</f>
        <v>0</v>
      </c>
      <c r="L98" s="148"/>
      <c r="M98" s="153"/>
      <c r="N98" s="154"/>
      <c r="O98" s="154"/>
      <c r="P98" s="155">
        <f>P99+P104+P107</f>
        <v>0</v>
      </c>
      <c r="Q98" s="154"/>
      <c r="R98" s="155">
        <f>R99+R104+R107</f>
        <v>0</v>
      </c>
      <c r="S98" s="154"/>
      <c r="T98" s="156">
        <f>T99+T104+T107</f>
        <v>0</v>
      </c>
      <c r="AR98" s="149" t="s">
        <v>23</v>
      </c>
      <c r="AT98" s="157" t="s">
        <v>73</v>
      </c>
      <c r="AU98" s="157" t="s">
        <v>23</v>
      </c>
      <c r="AY98" s="149" t="s">
        <v>132</v>
      </c>
      <c r="BK98" s="158">
        <f>BK99+BK104+BK107</f>
        <v>0</v>
      </c>
    </row>
    <row r="99" spans="2:63" s="10" customFormat="1" ht="14.25" customHeight="1">
      <c r="B99" s="148"/>
      <c r="D99" s="159" t="s">
        <v>73</v>
      </c>
      <c r="E99" s="160" t="s">
        <v>202</v>
      </c>
      <c r="F99" s="160" t="s">
        <v>302</v>
      </c>
      <c r="I99" s="151"/>
      <c r="J99" s="161">
        <f>BK99</f>
        <v>0</v>
      </c>
      <c r="L99" s="148"/>
      <c r="M99" s="153"/>
      <c r="N99" s="154"/>
      <c r="O99" s="154"/>
      <c r="P99" s="155">
        <f>SUM(P100:P103)</f>
        <v>0</v>
      </c>
      <c r="Q99" s="154"/>
      <c r="R99" s="155">
        <f>SUM(R100:R103)</f>
        <v>0</v>
      </c>
      <c r="S99" s="154"/>
      <c r="T99" s="156">
        <f>SUM(T100:T103)</f>
        <v>0</v>
      </c>
      <c r="AR99" s="149" t="s">
        <v>23</v>
      </c>
      <c r="AT99" s="157" t="s">
        <v>73</v>
      </c>
      <c r="AU99" s="157" t="s">
        <v>82</v>
      </c>
      <c r="AY99" s="149" t="s">
        <v>132</v>
      </c>
      <c r="BK99" s="158">
        <f>SUM(BK100:BK103)</f>
        <v>0</v>
      </c>
    </row>
    <row r="100" spans="2:65" s="1" customFormat="1" ht="22.5" customHeight="1">
      <c r="B100" s="162"/>
      <c r="C100" s="163" t="s">
        <v>23</v>
      </c>
      <c r="D100" s="163" t="s">
        <v>135</v>
      </c>
      <c r="E100" s="164" t="s">
        <v>310</v>
      </c>
      <c r="F100" s="165" t="s">
        <v>404</v>
      </c>
      <c r="G100" s="166" t="s">
        <v>226</v>
      </c>
      <c r="H100" s="167">
        <v>27</v>
      </c>
      <c r="I100" s="168"/>
      <c r="J100" s="169">
        <f>ROUND(I100*H100,2)</f>
        <v>0</v>
      </c>
      <c r="K100" s="165" t="s">
        <v>201</v>
      </c>
      <c r="L100" s="32"/>
      <c r="M100" s="170" t="s">
        <v>22</v>
      </c>
      <c r="N100" s="171" t="s">
        <v>45</v>
      </c>
      <c r="O100" s="33"/>
      <c r="P100" s="172">
        <f>O100*H100</f>
        <v>0</v>
      </c>
      <c r="Q100" s="172">
        <v>0</v>
      </c>
      <c r="R100" s="172">
        <f>Q100*H100</f>
        <v>0</v>
      </c>
      <c r="S100" s="172">
        <v>0</v>
      </c>
      <c r="T100" s="173">
        <f>S100*H100</f>
        <v>0</v>
      </c>
      <c r="AR100" s="15" t="s">
        <v>139</v>
      </c>
      <c r="AT100" s="15" t="s">
        <v>135</v>
      </c>
      <c r="AU100" s="15" t="s">
        <v>147</v>
      </c>
      <c r="AY100" s="15" t="s">
        <v>132</v>
      </c>
      <c r="BE100" s="174">
        <f>IF(N100="základní",J100,0)</f>
        <v>0</v>
      </c>
      <c r="BF100" s="174">
        <f>IF(N100="snížená",J100,0)</f>
        <v>0</v>
      </c>
      <c r="BG100" s="174">
        <f>IF(N100="zákl. přenesená",J100,0)</f>
        <v>0</v>
      </c>
      <c r="BH100" s="174">
        <f>IF(N100="sníž. přenesená",J100,0)</f>
        <v>0</v>
      </c>
      <c r="BI100" s="174">
        <f>IF(N100="nulová",J100,0)</f>
        <v>0</v>
      </c>
      <c r="BJ100" s="15" t="s">
        <v>23</v>
      </c>
      <c r="BK100" s="174">
        <f>ROUND(I100*H100,2)</f>
        <v>0</v>
      </c>
      <c r="BL100" s="15" t="s">
        <v>139</v>
      </c>
      <c r="BM100" s="15" t="s">
        <v>23</v>
      </c>
    </row>
    <row r="101" spans="2:47" s="1" customFormat="1" ht="13.5">
      <c r="B101" s="32"/>
      <c r="D101" s="175" t="s">
        <v>141</v>
      </c>
      <c r="F101" s="176" t="s">
        <v>404</v>
      </c>
      <c r="I101" s="136"/>
      <c r="L101" s="32"/>
      <c r="M101" s="61"/>
      <c r="N101" s="33"/>
      <c r="O101" s="33"/>
      <c r="P101" s="33"/>
      <c r="Q101" s="33"/>
      <c r="R101" s="33"/>
      <c r="S101" s="33"/>
      <c r="T101" s="62"/>
      <c r="AT101" s="15" t="s">
        <v>141</v>
      </c>
      <c r="AU101" s="15" t="s">
        <v>147</v>
      </c>
    </row>
    <row r="102" spans="2:65" s="1" customFormat="1" ht="22.5" customHeight="1">
      <c r="B102" s="162"/>
      <c r="C102" s="163" t="s">
        <v>82</v>
      </c>
      <c r="D102" s="163" t="s">
        <v>135</v>
      </c>
      <c r="E102" s="164" t="s">
        <v>405</v>
      </c>
      <c r="F102" s="165" t="s">
        <v>406</v>
      </c>
      <c r="G102" s="166" t="s">
        <v>226</v>
      </c>
      <c r="H102" s="167">
        <v>27</v>
      </c>
      <c r="I102" s="168"/>
      <c r="J102" s="169">
        <f>ROUND(I102*H102,2)</f>
        <v>0</v>
      </c>
      <c r="K102" s="165" t="s">
        <v>201</v>
      </c>
      <c r="L102" s="32"/>
      <c r="M102" s="170" t="s">
        <v>22</v>
      </c>
      <c r="N102" s="171" t="s">
        <v>45</v>
      </c>
      <c r="O102" s="33"/>
      <c r="P102" s="172">
        <f>O102*H102</f>
        <v>0</v>
      </c>
      <c r="Q102" s="172">
        <v>0</v>
      </c>
      <c r="R102" s="172">
        <f>Q102*H102</f>
        <v>0</v>
      </c>
      <c r="S102" s="172">
        <v>0</v>
      </c>
      <c r="T102" s="173">
        <f>S102*H102</f>
        <v>0</v>
      </c>
      <c r="AR102" s="15" t="s">
        <v>139</v>
      </c>
      <c r="AT102" s="15" t="s">
        <v>135</v>
      </c>
      <c r="AU102" s="15" t="s">
        <v>147</v>
      </c>
      <c r="AY102" s="15" t="s">
        <v>132</v>
      </c>
      <c r="BE102" s="174">
        <f>IF(N102="základní",J102,0)</f>
        <v>0</v>
      </c>
      <c r="BF102" s="174">
        <f>IF(N102="snížená",J102,0)</f>
        <v>0</v>
      </c>
      <c r="BG102" s="174">
        <f>IF(N102="zákl. přenesená",J102,0)</f>
        <v>0</v>
      </c>
      <c r="BH102" s="174">
        <f>IF(N102="sníž. přenesená",J102,0)</f>
        <v>0</v>
      </c>
      <c r="BI102" s="174">
        <f>IF(N102="nulová",J102,0)</f>
        <v>0</v>
      </c>
      <c r="BJ102" s="15" t="s">
        <v>23</v>
      </c>
      <c r="BK102" s="174">
        <f>ROUND(I102*H102,2)</f>
        <v>0</v>
      </c>
      <c r="BL102" s="15" t="s">
        <v>139</v>
      </c>
      <c r="BM102" s="15" t="s">
        <v>82</v>
      </c>
    </row>
    <row r="103" spans="2:47" s="1" customFormat="1" ht="13.5">
      <c r="B103" s="32"/>
      <c r="D103" s="177" t="s">
        <v>141</v>
      </c>
      <c r="F103" s="178" t="s">
        <v>406</v>
      </c>
      <c r="I103" s="136"/>
      <c r="L103" s="32"/>
      <c r="M103" s="61"/>
      <c r="N103" s="33"/>
      <c r="O103" s="33"/>
      <c r="P103" s="33"/>
      <c r="Q103" s="33"/>
      <c r="R103" s="33"/>
      <c r="S103" s="33"/>
      <c r="T103" s="62"/>
      <c r="AT103" s="15" t="s">
        <v>141</v>
      </c>
      <c r="AU103" s="15" t="s">
        <v>147</v>
      </c>
    </row>
    <row r="104" spans="2:63" s="10" customFormat="1" ht="21.75" customHeight="1">
      <c r="B104" s="148"/>
      <c r="D104" s="159" t="s">
        <v>73</v>
      </c>
      <c r="E104" s="160" t="s">
        <v>232</v>
      </c>
      <c r="F104" s="160" t="s">
        <v>233</v>
      </c>
      <c r="I104" s="151"/>
      <c r="J104" s="161">
        <f>BK104</f>
        <v>0</v>
      </c>
      <c r="L104" s="148"/>
      <c r="M104" s="153"/>
      <c r="N104" s="154"/>
      <c r="O104" s="154"/>
      <c r="P104" s="155">
        <f>SUM(P105:P106)</f>
        <v>0</v>
      </c>
      <c r="Q104" s="154"/>
      <c r="R104" s="155">
        <f>SUM(R105:R106)</f>
        <v>0</v>
      </c>
      <c r="S104" s="154"/>
      <c r="T104" s="156">
        <f>SUM(T105:T106)</f>
        <v>0</v>
      </c>
      <c r="AR104" s="149" t="s">
        <v>23</v>
      </c>
      <c r="AT104" s="157" t="s">
        <v>73</v>
      </c>
      <c r="AU104" s="157" t="s">
        <v>82</v>
      </c>
      <c r="AY104" s="149" t="s">
        <v>132</v>
      </c>
      <c r="BK104" s="158">
        <f>SUM(BK105:BK106)</f>
        <v>0</v>
      </c>
    </row>
    <row r="105" spans="2:65" s="1" customFormat="1" ht="22.5" customHeight="1">
      <c r="B105" s="162"/>
      <c r="C105" s="163" t="s">
        <v>147</v>
      </c>
      <c r="D105" s="163" t="s">
        <v>135</v>
      </c>
      <c r="E105" s="164" t="s">
        <v>236</v>
      </c>
      <c r="F105" s="165" t="s">
        <v>237</v>
      </c>
      <c r="G105" s="166" t="s">
        <v>226</v>
      </c>
      <c r="H105" s="167">
        <v>27</v>
      </c>
      <c r="I105" s="168"/>
      <c r="J105" s="169">
        <f>ROUND(I105*H105,2)</f>
        <v>0</v>
      </c>
      <c r="K105" s="165" t="s">
        <v>201</v>
      </c>
      <c r="L105" s="32"/>
      <c r="M105" s="170" t="s">
        <v>22</v>
      </c>
      <c r="N105" s="171" t="s">
        <v>45</v>
      </c>
      <c r="O105" s="33"/>
      <c r="P105" s="172">
        <f>O105*H105</f>
        <v>0</v>
      </c>
      <c r="Q105" s="172">
        <v>0</v>
      </c>
      <c r="R105" s="172">
        <f>Q105*H105</f>
        <v>0</v>
      </c>
      <c r="S105" s="172">
        <v>0</v>
      </c>
      <c r="T105" s="173">
        <f>S105*H105</f>
        <v>0</v>
      </c>
      <c r="AR105" s="15" t="s">
        <v>139</v>
      </c>
      <c r="AT105" s="15" t="s">
        <v>135</v>
      </c>
      <c r="AU105" s="15" t="s">
        <v>147</v>
      </c>
      <c r="AY105" s="15" t="s">
        <v>132</v>
      </c>
      <c r="BE105" s="174">
        <f>IF(N105="základní",J105,0)</f>
        <v>0</v>
      </c>
      <c r="BF105" s="174">
        <f>IF(N105="snížená",J105,0)</f>
        <v>0</v>
      </c>
      <c r="BG105" s="174">
        <f>IF(N105="zákl. přenesená",J105,0)</f>
        <v>0</v>
      </c>
      <c r="BH105" s="174">
        <f>IF(N105="sníž. přenesená",J105,0)</f>
        <v>0</v>
      </c>
      <c r="BI105" s="174">
        <f>IF(N105="nulová",J105,0)</f>
        <v>0</v>
      </c>
      <c r="BJ105" s="15" t="s">
        <v>23</v>
      </c>
      <c r="BK105" s="174">
        <f>ROUND(I105*H105,2)</f>
        <v>0</v>
      </c>
      <c r="BL105" s="15" t="s">
        <v>139</v>
      </c>
      <c r="BM105" s="15" t="s">
        <v>147</v>
      </c>
    </row>
    <row r="106" spans="2:47" s="1" customFormat="1" ht="13.5">
      <c r="B106" s="32"/>
      <c r="D106" s="177" t="s">
        <v>141</v>
      </c>
      <c r="F106" s="178" t="s">
        <v>237</v>
      </c>
      <c r="I106" s="136"/>
      <c r="L106" s="32"/>
      <c r="M106" s="61"/>
      <c r="N106" s="33"/>
      <c r="O106" s="33"/>
      <c r="P106" s="33"/>
      <c r="Q106" s="33"/>
      <c r="R106" s="33"/>
      <c r="S106" s="33"/>
      <c r="T106" s="62"/>
      <c r="AT106" s="15" t="s">
        <v>141</v>
      </c>
      <c r="AU106" s="15" t="s">
        <v>147</v>
      </c>
    </row>
    <row r="107" spans="2:63" s="10" customFormat="1" ht="21.75" customHeight="1">
      <c r="B107" s="148"/>
      <c r="D107" s="159" t="s">
        <v>73</v>
      </c>
      <c r="E107" s="160" t="s">
        <v>238</v>
      </c>
      <c r="F107" s="160" t="s">
        <v>239</v>
      </c>
      <c r="I107" s="151"/>
      <c r="J107" s="161">
        <f>BK107</f>
        <v>0</v>
      </c>
      <c r="L107" s="148"/>
      <c r="M107" s="153"/>
      <c r="N107" s="154"/>
      <c r="O107" s="154"/>
      <c r="P107" s="155">
        <f>SUM(P108:P109)</f>
        <v>0</v>
      </c>
      <c r="Q107" s="154"/>
      <c r="R107" s="155">
        <f>SUM(R108:R109)</f>
        <v>0</v>
      </c>
      <c r="S107" s="154"/>
      <c r="T107" s="156">
        <f>SUM(T108:T109)</f>
        <v>0</v>
      </c>
      <c r="AR107" s="149" t="s">
        <v>23</v>
      </c>
      <c r="AT107" s="157" t="s">
        <v>73</v>
      </c>
      <c r="AU107" s="157" t="s">
        <v>82</v>
      </c>
      <c r="AY107" s="149" t="s">
        <v>132</v>
      </c>
      <c r="BK107" s="158">
        <f>SUM(BK108:BK109)</f>
        <v>0</v>
      </c>
    </row>
    <row r="108" spans="2:65" s="1" customFormat="1" ht="22.5" customHeight="1">
      <c r="B108" s="162"/>
      <c r="C108" s="163" t="s">
        <v>139</v>
      </c>
      <c r="D108" s="163" t="s">
        <v>135</v>
      </c>
      <c r="E108" s="164" t="s">
        <v>244</v>
      </c>
      <c r="F108" s="165" t="s">
        <v>245</v>
      </c>
      <c r="G108" s="166" t="s">
        <v>226</v>
      </c>
      <c r="H108" s="167">
        <v>27</v>
      </c>
      <c r="I108" s="168"/>
      <c r="J108" s="169">
        <f>ROUND(I108*H108,2)</f>
        <v>0</v>
      </c>
      <c r="K108" s="165" t="s">
        <v>201</v>
      </c>
      <c r="L108" s="32"/>
      <c r="M108" s="170" t="s">
        <v>22</v>
      </c>
      <c r="N108" s="171" t="s">
        <v>45</v>
      </c>
      <c r="O108" s="33"/>
      <c r="P108" s="172">
        <f>O108*H108</f>
        <v>0</v>
      </c>
      <c r="Q108" s="172">
        <v>0</v>
      </c>
      <c r="R108" s="172">
        <f>Q108*H108</f>
        <v>0</v>
      </c>
      <c r="S108" s="172">
        <v>0</v>
      </c>
      <c r="T108" s="173">
        <f>S108*H108</f>
        <v>0</v>
      </c>
      <c r="AR108" s="15" t="s">
        <v>139</v>
      </c>
      <c r="AT108" s="15" t="s">
        <v>135</v>
      </c>
      <c r="AU108" s="15" t="s">
        <v>147</v>
      </c>
      <c r="AY108" s="15" t="s">
        <v>132</v>
      </c>
      <c r="BE108" s="174">
        <f>IF(N108="základní",J108,0)</f>
        <v>0</v>
      </c>
      <c r="BF108" s="174">
        <f>IF(N108="snížená",J108,0)</f>
        <v>0</v>
      </c>
      <c r="BG108" s="174">
        <f>IF(N108="zákl. přenesená",J108,0)</f>
        <v>0</v>
      </c>
      <c r="BH108" s="174">
        <f>IF(N108="sníž. přenesená",J108,0)</f>
        <v>0</v>
      </c>
      <c r="BI108" s="174">
        <f>IF(N108="nulová",J108,0)</f>
        <v>0</v>
      </c>
      <c r="BJ108" s="15" t="s">
        <v>23</v>
      </c>
      <c r="BK108" s="174">
        <f>ROUND(I108*H108,2)</f>
        <v>0</v>
      </c>
      <c r="BL108" s="15" t="s">
        <v>139</v>
      </c>
      <c r="BM108" s="15" t="s">
        <v>139</v>
      </c>
    </row>
    <row r="109" spans="2:47" s="1" customFormat="1" ht="13.5">
      <c r="B109" s="32"/>
      <c r="D109" s="177" t="s">
        <v>141</v>
      </c>
      <c r="F109" s="178" t="s">
        <v>245</v>
      </c>
      <c r="I109" s="136"/>
      <c r="L109" s="32"/>
      <c r="M109" s="61"/>
      <c r="N109" s="33"/>
      <c r="O109" s="33"/>
      <c r="P109" s="33"/>
      <c r="Q109" s="33"/>
      <c r="R109" s="33"/>
      <c r="S109" s="33"/>
      <c r="T109" s="62"/>
      <c r="AT109" s="15" t="s">
        <v>141</v>
      </c>
      <c r="AU109" s="15" t="s">
        <v>147</v>
      </c>
    </row>
    <row r="110" spans="2:63" s="10" customFormat="1" ht="29.25" customHeight="1">
      <c r="B110" s="148"/>
      <c r="D110" s="149" t="s">
        <v>73</v>
      </c>
      <c r="E110" s="183" t="s">
        <v>82</v>
      </c>
      <c r="F110" s="183" t="s">
        <v>325</v>
      </c>
      <c r="I110" s="151"/>
      <c r="J110" s="184">
        <f>BK110</f>
        <v>0</v>
      </c>
      <c r="L110" s="148"/>
      <c r="M110" s="153"/>
      <c r="N110" s="154"/>
      <c r="O110" s="154"/>
      <c r="P110" s="155">
        <f>P111</f>
        <v>0</v>
      </c>
      <c r="Q110" s="154"/>
      <c r="R110" s="155">
        <f>R111</f>
        <v>9.702</v>
      </c>
      <c r="S110" s="154"/>
      <c r="T110" s="156">
        <f>T111</f>
        <v>0</v>
      </c>
      <c r="AR110" s="149" t="s">
        <v>23</v>
      </c>
      <c r="AT110" s="157" t="s">
        <v>73</v>
      </c>
      <c r="AU110" s="157" t="s">
        <v>23</v>
      </c>
      <c r="AY110" s="149" t="s">
        <v>132</v>
      </c>
      <c r="BK110" s="158">
        <f>BK111</f>
        <v>0</v>
      </c>
    </row>
    <row r="111" spans="2:63" s="10" customFormat="1" ht="14.25" customHeight="1">
      <c r="B111" s="148"/>
      <c r="D111" s="159" t="s">
        <v>73</v>
      </c>
      <c r="E111" s="160" t="s">
        <v>407</v>
      </c>
      <c r="F111" s="160" t="s">
        <v>408</v>
      </c>
      <c r="I111" s="151"/>
      <c r="J111" s="161">
        <f>BK111</f>
        <v>0</v>
      </c>
      <c r="L111" s="148"/>
      <c r="M111" s="153"/>
      <c r="N111" s="154"/>
      <c r="O111" s="154"/>
      <c r="P111" s="155">
        <f>SUM(P112:P116)</f>
        <v>0</v>
      </c>
      <c r="Q111" s="154"/>
      <c r="R111" s="155">
        <f>SUM(R112:R116)</f>
        <v>9.702</v>
      </c>
      <c r="S111" s="154"/>
      <c r="T111" s="156">
        <f>SUM(T112:T116)</f>
        <v>0</v>
      </c>
      <c r="AR111" s="149" t="s">
        <v>23</v>
      </c>
      <c r="AT111" s="157" t="s">
        <v>73</v>
      </c>
      <c r="AU111" s="157" t="s">
        <v>82</v>
      </c>
      <c r="AY111" s="149" t="s">
        <v>132</v>
      </c>
      <c r="BK111" s="158">
        <f>SUM(BK112:BK116)</f>
        <v>0</v>
      </c>
    </row>
    <row r="112" spans="2:65" s="1" customFormat="1" ht="22.5" customHeight="1">
      <c r="B112" s="162"/>
      <c r="C112" s="163" t="s">
        <v>131</v>
      </c>
      <c r="D112" s="163" t="s">
        <v>135</v>
      </c>
      <c r="E112" s="164" t="s">
        <v>409</v>
      </c>
      <c r="F112" s="165" t="s">
        <v>410</v>
      </c>
      <c r="G112" s="166" t="s">
        <v>226</v>
      </c>
      <c r="H112" s="167">
        <v>4.9</v>
      </c>
      <c r="I112" s="168"/>
      <c r="J112" s="169">
        <f>ROUND(I112*H112,2)</f>
        <v>0</v>
      </c>
      <c r="K112" s="165" t="s">
        <v>201</v>
      </c>
      <c r="L112" s="32"/>
      <c r="M112" s="170" t="s">
        <v>22</v>
      </c>
      <c r="N112" s="171" t="s">
        <v>45</v>
      </c>
      <c r="O112" s="33"/>
      <c r="P112" s="172">
        <f>O112*H112</f>
        <v>0</v>
      </c>
      <c r="Q112" s="172">
        <v>1.98</v>
      </c>
      <c r="R112" s="172">
        <f>Q112*H112</f>
        <v>9.702</v>
      </c>
      <c r="S112" s="172">
        <v>0</v>
      </c>
      <c r="T112" s="173">
        <f>S112*H112</f>
        <v>0</v>
      </c>
      <c r="AR112" s="15" t="s">
        <v>139</v>
      </c>
      <c r="AT112" s="15" t="s">
        <v>135</v>
      </c>
      <c r="AU112" s="15" t="s">
        <v>147</v>
      </c>
      <c r="AY112" s="15" t="s">
        <v>132</v>
      </c>
      <c r="BE112" s="174">
        <f>IF(N112="základní",J112,0)</f>
        <v>0</v>
      </c>
      <c r="BF112" s="174">
        <f>IF(N112="snížená",J112,0)</f>
        <v>0</v>
      </c>
      <c r="BG112" s="174">
        <f>IF(N112="zákl. přenesená",J112,0)</f>
        <v>0</v>
      </c>
      <c r="BH112" s="174">
        <f>IF(N112="sníž. přenesená",J112,0)</f>
        <v>0</v>
      </c>
      <c r="BI112" s="174">
        <f>IF(N112="nulová",J112,0)</f>
        <v>0</v>
      </c>
      <c r="BJ112" s="15" t="s">
        <v>23</v>
      </c>
      <c r="BK112" s="174">
        <f>ROUND(I112*H112,2)</f>
        <v>0</v>
      </c>
      <c r="BL112" s="15" t="s">
        <v>139</v>
      </c>
      <c r="BM112" s="15" t="s">
        <v>131</v>
      </c>
    </row>
    <row r="113" spans="2:47" s="1" customFormat="1" ht="13.5">
      <c r="B113" s="32"/>
      <c r="D113" s="177" t="s">
        <v>141</v>
      </c>
      <c r="F113" s="178" t="s">
        <v>411</v>
      </c>
      <c r="I113" s="136"/>
      <c r="L113" s="32"/>
      <c r="M113" s="61"/>
      <c r="N113" s="33"/>
      <c r="O113" s="33"/>
      <c r="P113" s="33"/>
      <c r="Q113" s="33"/>
      <c r="R113" s="33"/>
      <c r="S113" s="33"/>
      <c r="T113" s="62"/>
      <c r="AT113" s="15" t="s">
        <v>141</v>
      </c>
      <c r="AU113" s="15" t="s">
        <v>147</v>
      </c>
    </row>
    <row r="114" spans="2:47" s="1" customFormat="1" ht="54">
      <c r="B114" s="32"/>
      <c r="D114" s="175" t="s">
        <v>207</v>
      </c>
      <c r="F114" s="185" t="s">
        <v>412</v>
      </c>
      <c r="I114" s="136"/>
      <c r="L114" s="32"/>
      <c r="M114" s="61"/>
      <c r="N114" s="33"/>
      <c r="O114" s="33"/>
      <c r="P114" s="33"/>
      <c r="Q114" s="33"/>
      <c r="R114" s="33"/>
      <c r="S114" s="33"/>
      <c r="T114" s="62"/>
      <c r="AT114" s="15" t="s">
        <v>207</v>
      </c>
      <c r="AU114" s="15" t="s">
        <v>147</v>
      </c>
    </row>
    <row r="115" spans="2:65" s="1" customFormat="1" ht="22.5" customHeight="1">
      <c r="B115" s="162"/>
      <c r="C115" s="163" t="s">
        <v>162</v>
      </c>
      <c r="D115" s="163" t="s">
        <v>135</v>
      </c>
      <c r="E115" s="164" t="s">
        <v>413</v>
      </c>
      <c r="F115" s="165" t="s">
        <v>414</v>
      </c>
      <c r="G115" s="166" t="s">
        <v>226</v>
      </c>
      <c r="H115" s="167">
        <v>22.1</v>
      </c>
      <c r="I115" s="168"/>
      <c r="J115" s="169">
        <f>ROUND(I115*H115,2)</f>
        <v>0</v>
      </c>
      <c r="K115" s="165" t="s">
        <v>201</v>
      </c>
      <c r="L115" s="32"/>
      <c r="M115" s="170" t="s">
        <v>22</v>
      </c>
      <c r="N115" s="171" t="s">
        <v>45</v>
      </c>
      <c r="O115" s="33"/>
      <c r="P115" s="172">
        <f>O115*H115</f>
        <v>0</v>
      </c>
      <c r="Q115" s="172">
        <v>0</v>
      </c>
      <c r="R115" s="172">
        <f>Q115*H115</f>
        <v>0</v>
      </c>
      <c r="S115" s="172">
        <v>0</v>
      </c>
      <c r="T115" s="173">
        <f>S115*H115</f>
        <v>0</v>
      </c>
      <c r="AR115" s="15" t="s">
        <v>139</v>
      </c>
      <c r="AT115" s="15" t="s">
        <v>135</v>
      </c>
      <c r="AU115" s="15" t="s">
        <v>147</v>
      </c>
      <c r="AY115" s="15" t="s">
        <v>132</v>
      </c>
      <c r="BE115" s="174">
        <f>IF(N115="základní",J115,0)</f>
        <v>0</v>
      </c>
      <c r="BF115" s="174">
        <f>IF(N115="snížená",J115,0)</f>
        <v>0</v>
      </c>
      <c r="BG115" s="174">
        <f>IF(N115="zákl. přenesená",J115,0)</f>
        <v>0</v>
      </c>
      <c r="BH115" s="174">
        <f>IF(N115="sníž. přenesená",J115,0)</f>
        <v>0</v>
      </c>
      <c r="BI115" s="174">
        <f>IF(N115="nulová",J115,0)</f>
        <v>0</v>
      </c>
      <c r="BJ115" s="15" t="s">
        <v>23</v>
      </c>
      <c r="BK115" s="174">
        <f>ROUND(I115*H115,2)</f>
        <v>0</v>
      </c>
      <c r="BL115" s="15" t="s">
        <v>139</v>
      </c>
      <c r="BM115" s="15" t="s">
        <v>162</v>
      </c>
    </row>
    <row r="116" spans="2:47" s="1" customFormat="1" ht="13.5">
      <c r="B116" s="32"/>
      <c r="D116" s="177" t="s">
        <v>141</v>
      </c>
      <c r="F116" s="178" t="s">
        <v>414</v>
      </c>
      <c r="I116" s="136"/>
      <c r="L116" s="32"/>
      <c r="M116" s="61"/>
      <c r="N116" s="33"/>
      <c r="O116" s="33"/>
      <c r="P116" s="33"/>
      <c r="Q116" s="33"/>
      <c r="R116" s="33"/>
      <c r="S116" s="33"/>
      <c r="T116" s="62"/>
      <c r="AT116" s="15" t="s">
        <v>141</v>
      </c>
      <c r="AU116" s="15" t="s">
        <v>147</v>
      </c>
    </row>
    <row r="117" spans="2:63" s="10" customFormat="1" ht="29.25" customHeight="1">
      <c r="B117" s="148"/>
      <c r="D117" s="149" t="s">
        <v>73</v>
      </c>
      <c r="E117" s="183" t="s">
        <v>147</v>
      </c>
      <c r="F117" s="183" t="s">
        <v>256</v>
      </c>
      <c r="I117" s="151"/>
      <c r="J117" s="184">
        <f>BK117</f>
        <v>0</v>
      </c>
      <c r="L117" s="148"/>
      <c r="M117" s="153"/>
      <c r="N117" s="154"/>
      <c r="O117" s="154"/>
      <c r="P117" s="155">
        <f>P118</f>
        <v>0</v>
      </c>
      <c r="Q117" s="154"/>
      <c r="R117" s="155">
        <f>R118</f>
        <v>3.86032</v>
      </c>
      <c r="S117" s="154"/>
      <c r="T117" s="156">
        <f>T118</f>
        <v>0</v>
      </c>
      <c r="AR117" s="149" t="s">
        <v>23</v>
      </c>
      <c r="AT117" s="157" t="s">
        <v>73</v>
      </c>
      <c r="AU117" s="157" t="s">
        <v>23</v>
      </c>
      <c r="AY117" s="149" t="s">
        <v>132</v>
      </c>
      <c r="BK117" s="158">
        <f>BK118</f>
        <v>0</v>
      </c>
    </row>
    <row r="118" spans="2:63" s="10" customFormat="1" ht="14.25" customHeight="1">
      <c r="B118" s="148"/>
      <c r="D118" s="159" t="s">
        <v>73</v>
      </c>
      <c r="E118" s="160" t="s">
        <v>415</v>
      </c>
      <c r="F118" s="160" t="s">
        <v>416</v>
      </c>
      <c r="I118" s="151"/>
      <c r="J118" s="161">
        <f>BK118</f>
        <v>0</v>
      </c>
      <c r="L118" s="148"/>
      <c r="M118" s="153"/>
      <c r="N118" s="154"/>
      <c r="O118" s="154"/>
      <c r="P118" s="155">
        <f>SUM(P119:P123)</f>
        <v>0</v>
      </c>
      <c r="Q118" s="154"/>
      <c r="R118" s="155">
        <f>SUM(R119:R123)</f>
        <v>3.86032</v>
      </c>
      <c r="S118" s="154"/>
      <c r="T118" s="156">
        <f>SUM(T119:T123)</f>
        <v>0</v>
      </c>
      <c r="AR118" s="149" t="s">
        <v>23</v>
      </c>
      <c r="AT118" s="157" t="s">
        <v>73</v>
      </c>
      <c r="AU118" s="157" t="s">
        <v>82</v>
      </c>
      <c r="AY118" s="149" t="s">
        <v>132</v>
      </c>
      <c r="BK118" s="158">
        <f>SUM(BK119:BK123)</f>
        <v>0</v>
      </c>
    </row>
    <row r="119" spans="2:65" s="1" customFormat="1" ht="31.5" customHeight="1">
      <c r="B119" s="162"/>
      <c r="C119" s="163" t="s">
        <v>167</v>
      </c>
      <c r="D119" s="163" t="s">
        <v>135</v>
      </c>
      <c r="E119" s="164" t="s">
        <v>417</v>
      </c>
      <c r="F119" s="165" t="s">
        <v>418</v>
      </c>
      <c r="G119" s="166" t="s">
        <v>212</v>
      </c>
      <c r="H119" s="167">
        <v>16</v>
      </c>
      <c r="I119" s="168"/>
      <c r="J119" s="169">
        <f>ROUND(I119*H119,2)</f>
        <v>0</v>
      </c>
      <c r="K119" s="165" t="s">
        <v>201</v>
      </c>
      <c r="L119" s="32"/>
      <c r="M119" s="170" t="s">
        <v>22</v>
      </c>
      <c r="N119" s="171" t="s">
        <v>45</v>
      </c>
      <c r="O119" s="33"/>
      <c r="P119" s="172">
        <f>O119*H119</f>
        <v>0</v>
      </c>
      <c r="Q119" s="172">
        <v>0.24127</v>
      </c>
      <c r="R119" s="172">
        <f>Q119*H119</f>
        <v>3.86032</v>
      </c>
      <c r="S119" s="172">
        <v>0</v>
      </c>
      <c r="T119" s="173">
        <f>S119*H119</f>
        <v>0</v>
      </c>
      <c r="AR119" s="15" t="s">
        <v>139</v>
      </c>
      <c r="AT119" s="15" t="s">
        <v>135</v>
      </c>
      <c r="AU119" s="15" t="s">
        <v>147</v>
      </c>
      <c r="AY119" s="15" t="s">
        <v>132</v>
      </c>
      <c r="BE119" s="174">
        <f>IF(N119="základní",J119,0)</f>
        <v>0</v>
      </c>
      <c r="BF119" s="174">
        <f>IF(N119="snížená",J119,0)</f>
        <v>0</v>
      </c>
      <c r="BG119" s="174">
        <f>IF(N119="zákl. přenesená",J119,0)</f>
        <v>0</v>
      </c>
      <c r="BH119" s="174">
        <f>IF(N119="sníž. přenesená",J119,0)</f>
        <v>0</v>
      </c>
      <c r="BI119" s="174">
        <f>IF(N119="nulová",J119,0)</f>
        <v>0</v>
      </c>
      <c r="BJ119" s="15" t="s">
        <v>23</v>
      </c>
      <c r="BK119" s="174">
        <f>ROUND(I119*H119,2)</f>
        <v>0</v>
      </c>
      <c r="BL119" s="15" t="s">
        <v>139</v>
      </c>
      <c r="BM119" s="15" t="s">
        <v>167</v>
      </c>
    </row>
    <row r="120" spans="2:47" s="1" customFormat="1" ht="13.5">
      <c r="B120" s="32"/>
      <c r="D120" s="177" t="s">
        <v>141</v>
      </c>
      <c r="F120" s="178" t="s">
        <v>419</v>
      </c>
      <c r="I120" s="136"/>
      <c r="L120" s="32"/>
      <c r="M120" s="61"/>
      <c r="N120" s="33"/>
      <c r="O120" s="33"/>
      <c r="P120" s="33"/>
      <c r="Q120" s="33"/>
      <c r="R120" s="33"/>
      <c r="S120" s="33"/>
      <c r="T120" s="62"/>
      <c r="AT120" s="15" t="s">
        <v>141</v>
      </c>
      <c r="AU120" s="15" t="s">
        <v>147</v>
      </c>
    </row>
    <row r="121" spans="2:47" s="1" customFormat="1" ht="67.5">
      <c r="B121" s="32"/>
      <c r="D121" s="175" t="s">
        <v>207</v>
      </c>
      <c r="F121" s="185" t="s">
        <v>420</v>
      </c>
      <c r="I121" s="136"/>
      <c r="L121" s="32"/>
      <c r="M121" s="61"/>
      <c r="N121" s="33"/>
      <c r="O121" s="33"/>
      <c r="P121" s="33"/>
      <c r="Q121" s="33"/>
      <c r="R121" s="33"/>
      <c r="S121" s="33"/>
      <c r="T121" s="62"/>
      <c r="AT121" s="15" t="s">
        <v>207</v>
      </c>
      <c r="AU121" s="15" t="s">
        <v>147</v>
      </c>
    </row>
    <row r="122" spans="2:65" s="1" customFormat="1" ht="22.5" customHeight="1">
      <c r="B122" s="162"/>
      <c r="C122" s="187" t="s">
        <v>172</v>
      </c>
      <c r="D122" s="187" t="s">
        <v>347</v>
      </c>
      <c r="E122" s="188" t="s">
        <v>421</v>
      </c>
      <c r="F122" s="189" t="s">
        <v>422</v>
      </c>
      <c r="G122" s="190" t="s">
        <v>265</v>
      </c>
      <c r="H122" s="191">
        <v>84</v>
      </c>
      <c r="I122" s="192"/>
      <c r="J122" s="193">
        <f>ROUND(I122*H122,2)</f>
        <v>0</v>
      </c>
      <c r="K122" s="189" t="s">
        <v>201</v>
      </c>
      <c r="L122" s="194"/>
      <c r="M122" s="195" t="s">
        <v>22</v>
      </c>
      <c r="N122" s="196" t="s">
        <v>45</v>
      </c>
      <c r="O122" s="33"/>
      <c r="P122" s="172">
        <f>O122*H122</f>
        <v>0</v>
      </c>
      <c r="Q122" s="172">
        <v>0</v>
      </c>
      <c r="R122" s="172">
        <f>Q122*H122</f>
        <v>0</v>
      </c>
      <c r="S122" s="172">
        <v>0</v>
      </c>
      <c r="T122" s="173">
        <f>S122*H122</f>
        <v>0</v>
      </c>
      <c r="AR122" s="15" t="s">
        <v>172</v>
      </c>
      <c r="AT122" s="15" t="s">
        <v>347</v>
      </c>
      <c r="AU122" s="15" t="s">
        <v>147</v>
      </c>
      <c r="AY122" s="15" t="s">
        <v>132</v>
      </c>
      <c r="BE122" s="174">
        <f>IF(N122="základní",J122,0)</f>
        <v>0</v>
      </c>
      <c r="BF122" s="174">
        <f>IF(N122="snížená",J122,0)</f>
        <v>0</v>
      </c>
      <c r="BG122" s="174">
        <f>IF(N122="zákl. přenesená",J122,0)</f>
        <v>0</v>
      </c>
      <c r="BH122" s="174">
        <f>IF(N122="sníž. přenesená",J122,0)</f>
        <v>0</v>
      </c>
      <c r="BI122" s="174">
        <f>IF(N122="nulová",J122,0)</f>
        <v>0</v>
      </c>
      <c r="BJ122" s="15" t="s">
        <v>23</v>
      </c>
      <c r="BK122" s="174">
        <f>ROUND(I122*H122,2)</f>
        <v>0</v>
      </c>
      <c r="BL122" s="15" t="s">
        <v>139</v>
      </c>
      <c r="BM122" s="15" t="s">
        <v>172</v>
      </c>
    </row>
    <row r="123" spans="2:47" s="1" customFormat="1" ht="13.5">
      <c r="B123" s="32"/>
      <c r="D123" s="177" t="s">
        <v>141</v>
      </c>
      <c r="F123" s="178" t="s">
        <v>422</v>
      </c>
      <c r="I123" s="136"/>
      <c r="L123" s="32"/>
      <c r="M123" s="61"/>
      <c r="N123" s="33"/>
      <c r="O123" s="33"/>
      <c r="P123" s="33"/>
      <c r="Q123" s="33"/>
      <c r="R123" s="33"/>
      <c r="S123" s="33"/>
      <c r="T123" s="62"/>
      <c r="AT123" s="15" t="s">
        <v>141</v>
      </c>
      <c r="AU123" s="15" t="s">
        <v>147</v>
      </c>
    </row>
    <row r="124" spans="2:63" s="10" customFormat="1" ht="29.25" customHeight="1">
      <c r="B124" s="148"/>
      <c r="D124" s="149" t="s">
        <v>73</v>
      </c>
      <c r="E124" s="183" t="s">
        <v>131</v>
      </c>
      <c r="F124" s="183" t="s">
        <v>423</v>
      </c>
      <c r="I124" s="151"/>
      <c r="J124" s="184">
        <f>BK124</f>
        <v>0</v>
      </c>
      <c r="L124" s="148"/>
      <c r="M124" s="153"/>
      <c r="N124" s="154"/>
      <c r="O124" s="154"/>
      <c r="P124" s="155">
        <f>P125+P134+P139+P147</f>
        <v>0</v>
      </c>
      <c r="Q124" s="154"/>
      <c r="R124" s="155">
        <f>R125+R134+R139+R147</f>
        <v>1316.968693</v>
      </c>
      <c r="S124" s="154"/>
      <c r="T124" s="156">
        <f>T125+T134+T139+T147</f>
        <v>0</v>
      </c>
      <c r="AR124" s="149" t="s">
        <v>23</v>
      </c>
      <c r="AT124" s="157" t="s">
        <v>73</v>
      </c>
      <c r="AU124" s="157" t="s">
        <v>23</v>
      </c>
      <c r="AY124" s="149" t="s">
        <v>132</v>
      </c>
      <c r="BK124" s="158">
        <f>BK125+BK134+BK139+BK147</f>
        <v>0</v>
      </c>
    </row>
    <row r="125" spans="2:63" s="10" customFormat="1" ht="14.25" customHeight="1">
      <c r="B125" s="148"/>
      <c r="D125" s="159" t="s">
        <v>73</v>
      </c>
      <c r="E125" s="160" t="s">
        <v>424</v>
      </c>
      <c r="F125" s="160" t="s">
        <v>425</v>
      </c>
      <c r="I125" s="151"/>
      <c r="J125" s="161">
        <f>BK125</f>
        <v>0</v>
      </c>
      <c r="L125" s="148"/>
      <c r="M125" s="153"/>
      <c r="N125" s="154"/>
      <c r="O125" s="154"/>
      <c r="P125" s="155">
        <f>SUM(P126:P133)</f>
        <v>0</v>
      </c>
      <c r="Q125" s="154"/>
      <c r="R125" s="155">
        <f>SUM(R126:R133)</f>
        <v>1293.7190679999999</v>
      </c>
      <c r="S125" s="154"/>
      <c r="T125" s="156">
        <f>SUM(T126:T133)</f>
        <v>0</v>
      </c>
      <c r="AR125" s="149" t="s">
        <v>23</v>
      </c>
      <c r="AT125" s="157" t="s">
        <v>73</v>
      </c>
      <c r="AU125" s="157" t="s">
        <v>82</v>
      </c>
      <c r="AY125" s="149" t="s">
        <v>132</v>
      </c>
      <c r="BK125" s="158">
        <f>SUM(BK126:BK133)</f>
        <v>0</v>
      </c>
    </row>
    <row r="126" spans="2:65" s="1" customFormat="1" ht="22.5" customHeight="1">
      <c r="B126" s="162"/>
      <c r="C126" s="163" t="s">
        <v>176</v>
      </c>
      <c r="D126" s="163" t="s">
        <v>135</v>
      </c>
      <c r="E126" s="164" t="s">
        <v>426</v>
      </c>
      <c r="F126" s="165" t="s">
        <v>427</v>
      </c>
      <c r="G126" s="166" t="s">
        <v>200</v>
      </c>
      <c r="H126" s="167">
        <v>136.5</v>
      </c>
      <c r="I126" s="168"/>
      <c r="J126" s="169">
        <f>ROUND(I126*H126,2)</f>
        <v>0</v>
      </c>
      <c r="K126" s="165" t="s">
        <v>201</v>
      </c>
      <c r="L126" s="32"/>
      <c r="M126" s="170" t="s">
        <v>22</v>
      </c>
      <c r="N126" s="171" t="s">
        <v>45</v>
      </c>
      <c r="O126" s="33"/>
      <c r="P126" s="172">
        <f>O126*H126</f>
        <v>0</v>
      </c>
      <c r="Q126" s="172">
        <v>0</v>
      </c>
      <c r="R126" s="172">
        <f>Q126*H126</f>
        <v>0</v>
      </c>
      <c r="S126" s="172">
        <v>0</v>
      </c>
      <c r="T126" s="173">
        <f>S126*H126</f>
        <v>0</v>
      </c>
      <c r="AR126" s="15" t="s">
        <v>139</v>
      </c>
      <c r="AT126" s="15" t="s">
        <v>135</v>
      </c>
      <c r="AU126" s="15" t="s">
        <v>147</v>
      </c>
      <c r="AY126" s="15" t="s">
        <v>132</v>
      </c>
      <c r="BE126" s="174">
        <f>IF(N126="základní",J126,0)</f>
        <v>0</v>
      </c>
      <c r="BF126" s="174">
        <f>IF(N126="snížená",J126,0)</f>
        <v>0</v>
      </c>
      <c r="BG126" s="174">
        <f>IF(N126="zákl. přenesená",J126,0)</f>
        <v>0</v>
      </c>
      <c r="BH126" s="174">
        <f>IF(N126="sníž. přenesená",J126,0)</f>
        <v>0</v>
      </c>
      <c r="BI126" s="174">
        <f>IF(N126="nulová",J126,0)</f>
        <v>0</v>
      </c>
      <c r="BJ126" s="15" t="s">
        <v>23</v>
      </c>
      <c r="BK126" s="174">
        <f>ROUND(I126*H126,2)</f>
        <v>0</v>
      </c>
      <c r="BL126" s="15" t="s">
        <v>139</v>
      </c>
      <c r="BM126" s="15" t="s">
        <v>176</v>
      </c>
    </row>
    <row r="127" spans="2:47" s="1" customFormat="1" ht="13.5">
      <c r="B127" s="32"/>
      <c r="D127" s="175" t="s">
        <v>141</v>
      </c>
      <c r="F127" s="176" t="s">
        <v>427</v>
      </c>
      <c r="I127" s="136"/>
      <c r="L127" s="32"/>
      <c r="M127" s="61"/>
      <c r="N127" s="33"/>
      <c r="O127" s="33"/>
      <c r="P127" s="33"/>
      <c r="Q127" s="33"/>
      <c r="R127" s="33"/>
      <c r="S127" s="33"/>
      <c r="T127" s="62"/>
      <c r="AT127" s="15" t="s">
        <v>141</v>
      </c>
      <c r="AU127" s="15" t="s">
        <v>147</v>
      </c>
    </row>
    <row r="128" spans="2:65" s="1" customFormat="1" ht="22.5" customHeight="1">
      <c r="B128" s="162"/>
      <c r="C128" s="163" t="s">
        <v>28</v>
      </c>
      <c r="D128" s="163" t="s">
        <v>135</v>
      </c>
      <c r="E128" s="164" t="s">
        <v>428</v>
      </c>
      <c r="F128" s="165" t="s">
        <v>429</v>
      </c>
      <c r="G128" s="166" t="s">
        <v>200</v>
      </c>
      <c r="H128" s="167">
        <v>327</v>
      </c>
      <c r="I128" s="168"/>
      <c r="J128" s="169">
        <f>ROUND(I128*H128,2)</f>
        <v>0</v>
      </c>
      <c r="K128" s="165" t="s">
        <v>201</v>
      </c>
      <c r="L128" s="32"/>
      <c r="M128" s="170" t="s">
        <v>22</v>
      </c>
      <c r="N128" s="171" t="s">
        <v>45</v>
      </c>
      <c r="O128" s="33"/>
      <c r="P128" s="172">
        <f>O128*H128</f>
        <v>0</v>
      </c>
      <c r="Q128" s="172">
        <v>0.27994</v>
      </c>
      <c r="R128" s="172">
        <f>Q128*H128</f>
        <v>91.54038000000001</v>
      </c>
      <c r="S128" s="172">
        <v>0</v>
      </c>
      <c r="T128" s="173">
        <f>S128*H128</f>
        <v>0</v>
      </c>
      <c r="AR128" s="15" t="s">
        <v>139</v>
      </c>
      <c r="AT128" s="15" t="s">
        <v>135</v>
      </c>
      <c r="AU128" s="15" t="s">
        <v>147</v>
      </c>
      <c r="AY128" s="15" t="s">
        <v>132</v>
      </c>
      <c r="BE128" s="174">
        <f>IF(N128="základní",J128,0)</f>
        <v>0</v>
      </c>
      <c r="BF128" s="174">
        <f>IF(N128="snížená",J128,0)</f>
        <v>0</v>
      </c>
      <c r="BG128" s="174">
        <f>IF(N128="zákl. přenesená",J128,0)</f>
        <v>0</v>
      </c>
      <c r="BH128" s="174">
        <f>IF(N128="sníž. přenesená",J128,0)</f>
        <v>0</v>
      </c>
      <c r="BI128" s="174">
        <f>IF(N128="nulová",J128,0)</f>
        <v>0</v>
      </c>
      <c r="BJ128" s="15" t="s">
        <v>23</v>
      </c>
      <c r="BK128" s="174">
        <f>ROUND(I128*H128,2)</f>
        <v>0</v>
      </c>
      <c r="BL128" s="15" t="s">
        <v>139</v>
      </c>
      <c r="BM128" s="15" t="s">
        <v>202</v>
      </c>
    </row>
    <row r="129" spans="2:47" s="1" customFormat="1" ht="13.5">
      <c r="B129" s="32"/>
      <c r="D129" s="175" t="s">
        <v>141</v>
      </c>
      <c r="F129" s="176" t="s">
        <v>430</v>
      </c>
      <c r="I129" s="136"/>
      <c r="L129" s="32"/>
      <c r="M129" s="61"/>
      <c r="N129" s="33"/>
      <c r="O129" s="33"/>
      <c r="P129" s="33"/>
      <c r="Q129" s="33"/>
      <c r="R129" s="33"/>
      <c r="S129" s="33"/>
      <c r="T129" s="62"/>
      <c r="AT129" s="15" t="s">
        <v>141</v>
      </c>
      <c r="AU129" s="15" t="s">
        <v>147</v>
      </c>
    </row>
    <row r="130" spans="2:65" s="1" customFormat="1" ht="22.5" customHeight="1">
      <c r="B130" s="162"/>
      <c r="C130" s="163" t="s">
        <v>196</v>
      </c>
      <c r="D130" s="163" t="s">
        <v>135</v>
      </c>
      <c r="E130" s="164" t="s">
        <v>431</v>
      </c>
      <c r="F130" s="165" t="s">
        <v>432</v>
      </c>
      <c r="G130" s="166" t="s">
        <v>200</v>
      </c>
      <c r="H130" s="167">
        <v>136.5</v>
      </c>
      <c r="I130" s="168"/>
      <c r="J130" s="169">
        <f>ROUND(I130*H130,2)</f>
        <v>0</v>
      </c>
      <c r="K130" s="165" t="s">
        <v>201</v>
      </c>
      <c r="L130" s="32"/>
      <c r="M130" s="170" t="s">
        <v>22</v>
      </c>
      <c r="N130" s="171" t="s">
        <v>45</v>
      </c>
      <c r="O130" s="33"/>
      <c r="P130" s="172">
        <f>O130*H130</f>
        <v>0</v>
      </c>
      <c r="Q130" s="172">
        <v>0</v>
      </c>
      <c r="R130" s="172">
        <f>Q130*H130</f>
        <v>0</v>
      </c>
      <c r="S130" s="172">
        <v>0</v>
      </c>
      <c r="T130" s="173">
        <f>S130*H130</f>
        <v>0</v>
      </c>
      <c r="AR130" s="15" t="s">
        <v>139</v>
      </c>
      <c r="AT130" s="15" t="s">
        <v>135</v>
      </c>
      <c r="AU130" s="15" t="s">
        <v>147</v>
      </c>
      <c r="AY130" s="15" t="s">
        <v>132</v>
      </c>
      <c r="BE130" s="174">
        <f>IF(N130="základní",J130,0)</f>
        <v>0</v>
      </c>
      <c r="BF130" s="174">
        <f>IF(N130="snížená",J130,0)</f>
        <v>0</v>
      </c>
      <c r="BG130" s="174">
        <f>IF(N130="zákl. přenesená",J130,0)</f>
        <v>0</v>
      </c>
      <c r="BH130" s="174">
        <f>IF(N130="sníž. přenesená",J130,0)</f>
        <v>0</v>
      </c>
      <c r="BI130" s="174">
        <f>IF(N130="nulová",J130,0)</f>
        <v>0</v>
      </c>
      <c r="BJ130" s="15" t="s">
        <v>23</v>
      </c>
      <c r="BK130" s="174">
        <f>ROUND(I130*H130,2)</f>
        <v>0</v>
      </c>
      <c r="BL130" s="15" t="s">
        <v>139</v>
      </c>
      <c r="BM130" s="15" t="s">
        <v>7</v>
      </c>
    </row>
    <row r="131" spans="2:47" s="1" customFormat="1" ht="13.5">
      <c r="B131" s="32"/>
      <c r="D131" s="175" t="s">
        <v>141</v>
      </c>
      <c r="F131" s="176" t="s">
        <v>432</v>
      </c>
      <c r="I131" s="136"/>
      <c r="L131" s="32"/>
      <c r="M131" s="61"/>
      <c r="N131" s="33"/>
      <c r="O131" s="33"/>
      <c r="P131" s="33"/>
      <c r="Q131" s="33"/>
      <c r="R131" s="33"/>
      <c r="S131" s="33"/>
      <c r="T131" s="62"/>
      <c r="AT131" s="15" t="s">
        <v>141</v>
      </c>
      <c r="AU131" s="15" t="s">
        <v>147</v>
      </c>
    </row>
    <row r="132" spans="2:65" s="1" customFormat="1" ht="22.5" customHeight="1">
      <c r="B132" s="162"/>
      <c r="C132" s="163" t="s">
        <v>222</v>
      </c>
      <c r="D132" s="163" t="s">
        <v>135</v>
      </c>
      <c r="E132" s="164" t="s">
        <v>433</v>
      </c>
      <c r="F132" s="165" t="s">
        <v>434</v>
      </c>
      <c r="G132" s="166" t="s">
        <v>200</v>
      </c>
      <c r="H132" s="167">
        <v>2166.4</v>
      </c>
      <c r="I132" s="168"/>
      <c r="J132" s="169">
        <f>ROUND(I132*H132,2)</f>
        <v>0</v>
      </c>
      <c r="K132" s="165" t="s">
        <v>201</v>
      </c>
      <c r="L132" s="32"/>
      <c r="M132" s="170" t="s">
        <v>22</v>
      </c>
      <c r="N132" s="171" t="s">
        <v>45</v>
      </c>
      <c r="O132" s="33"/>
      <c r="P132" s="172">
        <f>O132*H132</f>
        <v>0</v>
      </c>
      <c r="Q132" s="172">
        <v>0.55492</v>
      </c>
      <c r="R132" s="172">
        <f>Q132*H132</f>
        <v>1202.178688</v>
      </c>
      <c r="S132" s="172">
        <v>0</v>
      </c>
      <c r="T132" s="173">
        <f>S132*H132</f>
        <v>0</v>
      </c>
      <c r="AR132" s="15" t="s">
        <v>139</v>
      </c>
      <c r="AT132" s="15" t="s">
        <v>135</v>
      </c>
      <c r="AU132" s="15" t="s">
        <v>147</v>
      </c>
      <c r="AY132" s="15" t="s">
        <v>132</v>
      </c>
      <c r="BE132" s="174">
        <f>IF(N132="základní",J132,0)</f>
        <v>0</v>
      </c>
      <c r="BF132" s="174">
        <f>IF(N132="snížená",J132,0)</f>
        <v>0</v>
      </c>
      <c r="BG132" s="174">
        <f>IF(N132="zákl. přenesená",J132,0)</f>
        <v>0</v>
      </c>
      <c r="BH132" s="174">
        <f>IF(N132="sníž. přenesená",J132,0)</f>
        <v>0</v>
      </c>
      <c r="BI132" s="174">
        <f>IF(N132="nulová",J132,0)</f>
        <v>0</v>
      </c>
      <c r="BJ132" s="15" t="s">
        <v>23</v>
      </c>
      <c r="BK132" s="174">
        <f>ROUND(I132*H132,2)</f>
        <v>0</v>
      </c>
      <c r="BL132" s="15" t="s">
        <v>139</v>
      </c>
      <c r="BM132" s="15" t="s">
        <v>238</v>
      </c>
    </row>
    <row r="133" spans="2:47" s="1" customFormat="1" ht="27">
      <c r="B133" s="32"/>
      <c r="D133" s="177" t="s">
        <v>141</v>
      </c>
      <c r="F133" s="178" t="s">
        <v>435</v>
      </c>
      <c r="I133" s="136"/>
      <c r="L133" s="32"/>
      <c r="M133" s="61"/>
      <c r="N133" s="33"/>
      <c r="O133" s="33"/>
      <c r="P133" s="33"/>
      <c r="Q133" s="33"/>
      <c r="R133" s="33"/>
      <c r="S133" s="33"/>
      <c r="T133" s="62"/>
      <c r="AT133" s="15" t="s">
        <v>141</v>
      </c>
      <c r="AU133" s="15" t="s">
        <v>147</v>
      </c>
    </row>
    <row r="134" spans="2:63" s="10" customFormat="1" ht="21.75" customHeight="1">
      <c r="B134" s="148"/>
      <c r="D134" s="159" t="s">
        <v>73</v>
      </c>
      <c r="E134" s="160" t="s">
        <v>436</v>
      </c>
      <c r="F134" s="160" t="s">
        <v>437</v>
      </c>
      <c r="I134" s="151"/>
      <c r="J134" s="161">
        <f>BK134</f>
        <v>0</v>
      </c>
      <c r="L134" s="148"/>
      <c r="M134" s="153"/>
      <c r="N134" s="154"/>
      <c r="O134" s="154"/>
      <c r="P134" s="155">
        <f>SUM(P135:P138)</f>
        <v>0</v>
      </c>
      <c r="Q134" s="154"/>
      <c r="R134" s="155">
        <f>SUM(R135:R138)</f>
        <v>0</v>
      </c>
      <c r="S134" s="154"/>
      <c r="T134" s="156">
        <f>SUM(T135:T138)</f>
        <v>0</v>
      </c>
      <c r="AR134" s="149" t="s">
        <v>23</v>
      </c>
      <c r="AT134" s="157" t="s">
        <v>73</v>
      </c>
      <c r="AU134" s="157" t="s">
        <v>82</v>
      </c>
      <c r="AY134" s="149" t="s">
        <v>132</v>
      </c>
      <c r="BK134" s="158">
        <f>SUM(BK135:BK138)</f>
        <v>0</v>
      </c>
    </row>
    <row r="135" spans="2:65" s="1" customFormat="1" ht="22.5" customHeight="1">
      <c r="B135" s="162"/>
      <c r="C135" s="163" t="s">
        <v>202</v>
      </c>
      <c r="D135" s="163" t="s">
        <v>135</v>
      </c>
      <c r="E135" s="164" t="s">
        <v>438</v>
      </c>
      <c r="F135" s="165" t="s">
        <v>439</v>
      </c>
      <c r="G135" s="166" t="s">
        <v>200</v>
      </c>
      <c r="H135" s="167">
        <v>2166.4</v>
      </c>
      <c r="I135" s="168"/>
      <c r="J135" s="169">
        <f>ROUND(I135*H135,2)</f>
        <v>0</v>
      </c>
      <c r="K135" s="165" t="s">
        <v>201</v>
      </c>
      <c r="L135" s="32"/>
      <c r="M135" s="170" t="s">
        <v>22</v>
      </c>
      <c r="N135" s="171" t="s">
        <v>45</v>
      </c>
      <c r="O135" s="33"/>
      <c r="P135" s="172">
        <f>O135*H135</f>
        <v>0</v>
      </c>
      <c r="Q135" s="172">
        <v>0</v>
      </c>
      <c r="R135" s="172">
        <f>Q135*H135</f>
        <v>0</v>
      </c>
      <c r="S135" s="172">
        <v>0</v>
      </c>
      <c r="T135" s="173">
        <f>S135*H135</f>
        <v>0</v>
      </c>
      <c r="AR135" s="15" t="s">
        <v>139</v>
      </c>
      <c r="AT135" s="15" t="s">
        <v>135</v>
      </c>
      <c r="AU135" s="15" t="s">
        <v>147</v>
      </c>
      <c r="AY135" s="15" t="s">
        <v>132</v>
      </c>
      <c r="BE135" s="174">
        <f>IF(N135="základní",J135,0)</f>
        <v>0</v>
      </c>
      <c r="BF135" s="174">
        <f>IF(N135="snížená",J135,0)</f>
        <v>0</v>
      </c>
      <c r="BG135" s="174">
        <f>IF(N135="zákl. přenesená",J135,0)</f>
        <v>0</v>
      </c>
      <c r="BH135" s="174">
        <f>IF(N135="sníž. přenesená",J135,0)</f>
        <v>0</v>
      </c>
      <c r="BI135" s="174">
        <f>IF(N135="nulová",J135,0)</f>
        <v>0</v>
      </c>
      <c r="BJ135" s="15" t="s">
        <v>23</v>
      </c>
      <c r="BK135" s="174">
        <f>ROUND(I135*H135,2)</f>
        <v>0</v>
      </c>
      <c r="BL135" s="15" t="s">
        <v>139</v>
      </c>
      <c r="BM135" s="15" t="s">
        <v>440</v>
      </c>
    </row>
    <row r="136" spans="2:47" s="1" customFormat="1" ht="27">
      <c r="B136" s="32"/>
      <c r="D136" s="175" t="s">
        <v>141</v>
      </c>
      <c r="F136" s="176" t="s">
        <v>441</v>
      </c>
      <c r="I136" s="136"/>
      <c r="L136" s="32"/>
      <c r="M136" s="61"/>
      <c r="N136" s="33"/>
      <c r="O136" s="33"/>
      <c r="P136" s="33"/>
      <c r="Q136" s="33"/>
      <c r="R136" s="33"/>
      <c r="S136" s="33"/>
      <c r="T136" s="62"/>
      <c r="AT136" s="15" t="s">
        <v>141</v>
      </c>
      <c r="AU136" s="15" t="s">
        <v>147</v>
      </c>
    </row>
    <row r="137" spans="2:65" s="1" customFormat="1" ht="22.5" customHeight="1">
      <c r="B137" s="162"/>
      <c r="C137" s="163" t="s">
        <v>209</v>
      </c>
      <c r="D137" s="163" t="s">
        <v>135</v>
      </c>
      <c r="E137" s="164" t="s">
        <v>442</v>
      </c>
      <c r="F137" s="165" t="s">
        <v>443</v>
      </c>
      <c r="G137" s="166" t="s">
        <v>200</v>
      </c>
      <c r="H137" s="167">
        <v>2166.4</v>
      </c>
      <c r="I137" s="168"/>
      <c r="J137" s="169">
        <f>ROUND(I137*H137,2)</f>
        <v>0</v>
      </c>
      <c r="K137" s="165" t="s">
        <v>201</v>
      </c>
      <c r="L137" s="32"/>
      <c r="M137" s="170" t="s">
        <v>22</v>
      </c>
      <c r="N137" s="171" t="s">
        <v>45</v>
      </c>
      <c r="O137" s="33"/>
      <c r="P137" s="172">
        <f>O137*H137</f>
        <v>0</v>
      </c>
      <c r="Q137" s="172">
        <v>0</v>
      </c>
      <c r="R137" s="172">
        <f>Q137*H137</f>
        <v>0</v>
      </c>
      <c r="S137" s="172">
        <v>0</v>
      </c>
      <c r="T137" s="173">
        <f>S137*H137</f>
        <v>0</v>
      </c>
      <c r="AR137" s="15" t="s">
        <v>139</v>
      </c>
      <c r="AT137" s="15" t="s">
        <v>135</v>
      </c>
      <c r="AU137" s="15" t="s">
        <v>147</v>
      </c>
      <c r="AY137" s="15" t="s">
        <v>132</v>
      </c>
      <c r="BE137" s="174">
        <f>IF(N137="základní",J137,0)</f>
        <v>0</v>
      </c>
      <c r="BF137" s="174">
        <f>IF(N137="snížená",J137,0)</f>
        <v>0</v>
      </c>
      <c r="BG137" s="174">
        <f>IF(N137="zákl. přenesená",J137,0)</f>
        <v>0</v>
      </c>
      <c r="BH137" s="174">
        <f>IF(N137="sníž. přenesená",J137,0)</f>
        <v>0</v>
      </c>
      <c r="BI137" s="174">
        <f>IF(N137="nulová",J137,0)</f>
        <v>0</v>
      </c>
      <c r="BJ137" s="15" t="s">
        <v>23</v>
      </c>
      <c r="BK137" s="174">
        <f>ROUND(I137*H137,2)</f>
        <v>0</v>
      </c>
      <c r="BL137" s="15" t="s">
        <v>139</v>
      </c>
      <c r="BM137" s="15" t="s">
        <v>444</v>
      </c>
    </row>
    <row r="138" spans="2:47" s="1" customFormat="1" ht="27">
      <c r="B138" s="32"/>
      <c r="D138" s="177" t="s">
        <v>141</v>
      </c>
      <c r="F138" s="178" t="s">
        <v>445</v>
      </c>
      <c r="I138" s="136"/>
      <c r="L138" s="32"/>
      <c r="M138" s="61"/>
      <c r="N138" s="33"/>
      <c r="O138" s="33"/>
      <c r="P138" s="33"/>
      <c r="Q138" s="33"/>
      <c r="R138" s="33"/>
      <c r="S138" s="33"/>
      <c r="T138" s="62"/>
      <c r="AT138" s="15" t="s">
        <v>141</v>
      </c>
      <c r="AU138" s="15" t="s">
        <v>147</v>
      </c>
    </row>
    <row r="139" spans="2:63" s="10" customFormat="1" ht="21.75" customHeight="1">
      <c r="B139" s="148"/>
      <c r="D139" s="159" t="s">
        <v>73</v>
      </c>
      <c r="E139" s="160" t="s">
        <v>446</v>
      </c>
      <c r="F139" s="160" t="s">
        <v>447</v>
      </c>
      <c r="I139" s="151"/>
      <c r="J139" s="161">
        <f>BK139</f>
        <v>0</v>
      </c>
      <c r="L139" s="148"/>
      <c r="M139" s="153"/>
      <c r="N139" s="154"/>
      <c r="O139" s="154"/>
      <c r="P139" s="155">
        <f>SUM(P140:P146)</f>
        <v>0</v>
      </c>
      <c r="Q139" s="154"/>
      <c r="R139" s="155">
        <f>SUM(R140:R146)</f>
        <v>7.2</v>
      </c>
      <c r="S139" s="154"/>
      <c r="T139" s="156">
        <f>SUM(T140:T146)</f>
        <v>0</v>
      </c>
      <c r="AR139" s="149" t="s">
        <v>23</v>
      </c>
      <c r="AT139" s="157" t="s">
        <v>73</v>
      </c>
      <c r="AU139" s="157" t="s">
        <v>82</v>
      </c>
      <c r="AY139" s="149" t="s">
        <v>132</v>
      </c>
      <c r="BK139" s="158">
        <f>SUM(BK140:BK146)</f>
        <v>0</v>
      </c>
    </row>
    <row r="140" spans="2:65" s="1" customFormat="1" ht="31.5" customHeight="1">
      <c r="B140" s="162"/>
      <c r="C140" s="163" t="s">
        <v>8</v>
      </c>
      <c r="D140" s="163" t="s">
        <v>135</v>
      </c>
      <c r="E140" s="164" t="s">
        <v>448</v>
      </c>
      <c r="F140" s="165" t="s">
        <v>449</v>
      </c>
      <c r="G140" s="166" t="s">
        <v>200</v>
      </c>
      <c r="H140" s="167">
        <v>1242.4</v>
      </c>
      <c r="I140" s="168"/>
      <c r="J140" s="169">
        <f>ROUND(I140*H140,2)</f>
        <v>0</v>
      </c>
      <c r="K140" s="165" t="s">
        <v>22</v>
      </c>
      <c r="L140" s="32"/>
      <c r="M140" s="170" t="s">
        <v>22</v>
      </c>
      <c r="N140" s="171" t="s">
        <v>45</v>
      </c>
      <c r="O140" s="33"/>
      <c r="P140" s="172">
        <f>O140*H140</f>
        <v>0</v>
      </c>
      <c r="Q140" s="172">
        <v>0</v>
      </c>
      <c r="R140" s="172">
        <f>Q140*H140</f>
        <v>0</v>
      </c>
      <c r="S140" s="172">
        <v>0</v>
      </c>
      <c r="T140" s="173">
        <f>S140*H140</f>
        <v>0</v>
      </c>
      <c r="AR140" s="15" t="s">
        <v>139</v>
      </c>
      <c r="AT140" s="15" t="s">
        <v>135</v>
      </c>
      <c r="AU140" s="15" t="s">
        <v>147</v>
      </c>
      <c r="AY140" s="15" t="s">
        <v>132</v>
      </c>
      <c r="BE140" s="174">
        <f>IF(N140="základní",J140,0)</f>
        <v>0</v>
      </c>
      <c r="BF140" s="174">
        <f>IF(N140="snížená",J140,0)</f>
        <v>0</v>
      </c>
      <c r="BG140" s="174">
        <f>IF(N140="zákl. přenesená",J140,0)</f>
        <v>0</v>
      </c>
      <c r="BH140" s="174">
        <f>IF(N140="sníž. přenesená",J140,0)</f>
        <v>0</v>
      </c>
      <c r="BI140" s="174">
        <f>IF(N140="nulová",J140,0)</f>
        <v>0</v>
      </c>
      <c r="BJ140" s="15" t="s">
        <v>23</v>
      </c>
      <c r="BK140" s="174">
        <f>ROUND(I140*H140,2)</f>
        <v>0</v>
      </c>
      <c r="BL140" s="15" t="s">
        <v>139</v>
      </c>
      <c r="BM140" s="15" t="s">
        <v>450</v>
      </c>
    </row>
    <row r="141" spans="2:47" s="1" customFormat="1" ht="13.5">
      <c r="B141" s="32"/>
      <c r="D141" s="175" t="s">
        <v>141</v>
      </c>
      <c r="F141" s="176" t="s">
        <v>449</v>
      </c>
      <c r="I141" s="136"/>
      <c r="L141" s="32"/>
      <c r="M141" s="61"/>
      <c r="N141" s="33"/>
      <c r="O141" s="33"/>
      <c r="P141" s="33"/>
      <c r="Q141" s="33"/>
      <c r="R141" s="33"/>
      <c r="S141" s="33"/>
      <c r="T141" s="62"/>
      <c r="AT141" s="15" t="s">
        <v>141</v>
      </c>
      <c r="AU141" s="15" t="s">
        <v>147</v>
      </c>
    </row>
    <row r="142" spans="2:65" s="1" customFormat="1" ht="22.5" customHeight="1">
      <c r="B142" s="162"/>
      <c r="C142" s="163" t="s">
        <v>232</v>
      </c>
      <c r="D142" s="163" t="s">
        <v>135</v>
      </c>
      <c r="E142" s="164" t="s">
        <v>451</v>
      </c>
      <c r="F142" s="165" t="s">
        <v>452</v>
      </c>
      <c r="G142" s="166" t="s">
        <v>200</v>
      </c>
      <c r="H142" s="167">
        <v>900</v>
      </c>
      <c r="I142" s="168"/>
      <c r="J142" s="169">
        <f>ROUND(I142*H142,2)</f>
        <v>0</v>
      </c>
      <c r="K142" s="165" t="s">
        <v>22</v>
      </c>
      <c r="L142" s="32"/>
      <c r="M142" s="170" t="s">
        <v>22</v>
      </c>
      <c r="N142" s="171" t="s">
        <v>45</v>
      </c>
      <c r="O142" s="33"/>
      <c r="P142" s="172">
        <f>O142*H142</f>
        <v>0</v>
      </c>
      <c r="Q142" s="172">
        <v>0.008</v>
      </c>
      <c r="R142" s="172">
        <f>Q142*H142</f>
        <v>7.2</v>
      </c>
      <c r="S142" s="172">
        <v>0</v>
      </c>
      <c r="T142" s="173">
        <f>S142*H142</f>
        <v>0</v>
      </c>
      <c r="AR142" s="15" t="s">
        <v>139</v>
      </c>
      <c r="AT142" s="15" t="s">
        <v>135</v>
      </c>
      <c r="AU142" s="15" t="s">
        <v>147</v>
      </c>
      <c r="AY142" s="15" t="s">
        <v>132</v>
      </c>
      <c r="BE142" s="174">
        <f>IF(N142="základní",J142,0)</f>
        <v>0</v>
      </c>
      <c r="BF142" s="174">
        <f>IF(N142="snížená",J142,0)</f>
        <v>0</v>
      </c>
      <c r="BG142" s="174">
        <f>IF(N142="zákl. přenesená",J142,0)</f>
        <v>0</v>
      </c>
      <c r="BH142" s="174">
        <f>IF(N142="sníž. přenesená",J142,0)</f>
        <v>0</v>
      </c>
      <c r="BI142" s="174">
        <f>IF(N142="nulová",J142,0)</f>
        <v>0</v>
      </c>
      <c r="BJ142" s="15" t="s">
        <v>23</v>
      </c>
      <c r="BK142" s="174">
        <f>ROUND(I142*H142,2)</f>
        <v>0</v>
      </c>
      <c r="BL142" s="15" t="s">
        <v>139</v>
      </c>
      <c r="BM142" s="15" t="s">
        <v>453</v>
      </c>
    </row>
    <row r="143" spans="2:47" s="1" customFormat="1" ht="13.5">
      <c r="B143" s="32"/>
      <c r="D143" s="177" t="s">
        <v>141</v>
      </c>
      <c r="F143" s="178" t="s">
        <v>454</v>
      </c>
      <c r="I143" s="136"/>
      <c r="L143" s="32"/>
      <c r="M143" s="61"/>
      <c r="N143" s="33"/>
      <c r="O143" s="33"/>
      <c r="P143" s="33"/>
      <c r="Q143" s="33"/>
      <c r="R143" s="33"/>
      <c r="S143" s="33"/>
      <c r="T143" s="62"/>
      <c r="AT143" s="15" t="s">
        <v>141</v>
      </c>
      <c r="AU143" s="15" t="s">
        <v>147</v>
      </c>
    </row>
    <row r="144" spans="2:51" s="11" customFormat="1" ht="13.5">
      <c r="B144" s="197"/>
      <c r="D144" s="175" t="s">
        <v>455</v>
      </c>
      <c r="E144" s="198" t="s">
        <v>22</v>
      </c>
      <c r="F144" s="199" t="s">
        <v>456</v>
      </c>
      <c r="H144" s="200">
        <v>900</v>
      </c>
      <c r="I144" s="201"/>
      <c r="L144" s="197"/>
      <c r="M144" s="202"/>
      <c r="N144" s="203"/>
      <c r="O144" s="203"/>
      <c r="P144" s="203"/>
      <c r="Q144" s="203"/>
      <c r="R144" s="203"/>
      <c r="S144" s="203"/>
      <c r="T144" s="204"/>
      <c r="AT144" s="205" t="s">
        <v>455</v>
      </c>
      <c r="AU144" s="205" t="s">
        <v>147</v>
      </c>
      <c r="AV144" s="11" t="s">
        <v>82</v>
      </c>
      <c r="AW144" s="11" t="s">
        <v>38</v>
      </c>
      <c r="AX144" s="11" t="s">
        <v>23</v>
      </c>
      <c r="AY144" s="205" t="s">
        <v>132</v>
      </c>
    </row>
    <row r="145" spans="2:65" s="1" customFormat="1" ht="22.5" customHeight="1">
      <c r="B145" s="162"/>
      <c r="C145" s="163" t="s">
        <v>238</v>
      </c>
      <c r="D145" s="163" t="s">
        <v>135</v>
      </c>
      <c r="E145" s="164" t="s">
        <v>457</v>
      </c>
      <c r="F145" s="165" t="s">
        <v>458</v>
      </c>
      <c r="G145" s="166" t="s">
        <v>459</v>
      </c>
      <c r="H145" s="167">
        <v>1400</v>
      </c>
      <c r="I145" s="168"/>
      <c r="J145" s="169">
        <f>ROUND(I145*H145,2)</f>
        <v>0</v>
      </c>
      <c r="K145" s="165" t="s">
        <v>22</v>
      </c>
      <c r="L145" s="32"/>
      <c r="M145" s="170" t="s">
        <v>22</v>
      </c>
      <c r="N145" s="171" t="s">
        <v>45</v>
      </c>
      <c r="O145" s="33"/>
      <c r="P145" s="172">
        <f>O145*H145</f>
        <v>0</v>
      </c>
      <c r="Q145" s="172">
        <v>0</v>
      </c>
      <c r="R145" s="172">
        <f>Q145*H145</f>
        <v>0</v>
      </c>
      <c r="S145" s="172">
        <v>0</v>
      </c>
      <c r="T145" s="173">
        <f>S145*H145</f>
        <v>0</v>
      </c>
      <c r="AR145" s="15" t="s">
        <v>139</v>
      </c>
      <c r="AT145" s="15" t="s">
        <v>135</v>
      </c>
      <c r="AU145" s="15" t="s">
        <v>147</v>
      </c>
      <c r="AY145" s="15" t="s">
        <v>132</v>
      </c>
      <c r="BE145" s="174">
        <f>IF(N145="základní",J145,0)</f>
        <v>0</v>
      </c>
      <c r="BF145" s="174">
        <f>IF(N145="snížená",J145,0)</f>
        <v>0</v>
      </c>
      <c r="BG145" s="174">
        <f>IF(N145="zákl. přenesená",J145,0)</f>
        <v>0</v>
      </c>
      <c r="BH145" s="174">
        <f>IF(N145="sníž. přenesená",J145,0)</f>
        <v>0</v>
      </c>
      <c r="BI145" s="174">
        <f>IF(N145="nulová",J145,0)</f>
        <v>0</v>
      </c>
      <c r="BJ145" s="15" t="s">
        <v>23</v>
      </c>
      <c r="BK145" s="174">
        <f>ROUND(I145*H145,2)</f>
        <v>0</v>
      </c>
      <c r="BL145" s="15" t="s">
        <v>139</v>
      </c>
      <c r="BM145" s="15" t="s">
        <v>460</v>
      </c>
    </row>
    <row r="146" spans="2:47" s="1" customFormat="1" ht="13.5">
      <c r="B146" s="32"/>
      <c r="D146" s="177" t="s">
        <v>141</v>
      </c>
      <c r="F146" s="178" t="s">
        <v>458</v>
      </c>
      <c r="I146" s="136"/>
      <c r="L146" s="32"/>
      <c r="M146" s="61"/>
      <c r="N146" s="33"/>
      <c r="O146" s="33"/>
      <c r="P146" s="33"/>
      <c r="Q146" s="33"/>
      <c r="R146" s="33"/>
      <c r="S146" s="33"/>
      <c r="T146" s="62"/>
      <c r="AT146" s="15" t="s">
        <v>141</v>
      </c>
      <c r="AU146" s="15" t="s">
        <v>147</v>
      </c>
    </row>
    <row r="147" spans="2:63" s="10" customFormat="1" ht="21.75" customHeight="1">
      <c r="B147" s="148"/>
      <c r="D147" s="159" t="s">
        <v>73</v>
      </c>
      <c r="E147" s="160" t="s">
        <v>461</v>
      </c>
      <c r="F147" s="160" t="s">
        <v>462</v>
      </c>
      <c r="I147" s="151"/>
      <c r="J147" s="161">
        <f>BK147</f>
        <v>0</v>
      </c>
      <c r="L147" s="148"/>
      <c r="M147" s="153"/>
      <c r="N147" s="154"/>
      <c r="O147" s="154"/>
      <c r="P147" s="155">
        <f>SUM(P148:P152)</f>
        <v>0</v>
      </c>
      <c r="Q147" s="154"/>
      <c r="R147" s="155">
        <f>SUM(R148:R152)</f>
        <v>16.049625000000002</v>
      </c>
      <c r="S147" s="154"/>
      <c r="T147" s="156">
        <f>SUM(T148:T152)</f>
        <v>0</v>
      </c>
      <c r="AR147" s="149" t="s">
        <v>23</v>
      </c>
      <c r="AT147" s="157" t="s">
        <v>73</v>
      </c>
      <c r="AU147" s="157" t="s">
        <v>82</v>
      </c>
      <c r="AY147" s="149" t="s">
        <v>132</v>
      </c>
      <c r="BK147" s="158">
        <f>SUM(BK148:BK152)</f>
        <v>0</v>
      </c>
    </row>
    <row r="148" spans="2:65" s="1" customFormat="1" ht="22.5" customHeight="1">
      <c r="B148" s="162"/>
      <c r="C148" s="163" t="s">
        <v>250</v>
      </c>
      <c r="D148" s="163" t="s">
        <v>135</v>
      </c>
      <c r="E148" s="164" t="s">
        <v>463</v>
      </c>
      <c r="F148" s="165" t="s">
        <v>464</v>
      </c>
      <c r="G148" s="166" t="s">
        <v>200</v>
      </c>
      <c r="H148" s="167">
        <v>190.5</v>
      </c>
      <c r="I148" s="168"/>
      <c r="J148" s="169">
        <f>ROUND(I148*H148,2)</f>
        <v>0</v>
      </c>
      <c r="K148" s="165" t="s">
        <v>201</v>
      </c>
      <c r="L148" s="32"/>
      <c r="M148" s="170" t="s">
        <v>22</v>
      </c>
      <c r="N148" s="171" t="s">
        <v>45</v>
      </c>
      <c r="O148" s="33"/>
      <c r="P148" s="172">
        <f>O148*H148</f>
        <v>0</v>
      </c>
      <c r="Q148" s="172">
        <v>0.08425</v>
      </c>
      <c r="R148" s="172">
        <f>Q148*H148</f>
        <v>16.049625000000002</v>
      </c>
      <c r="S148" s="172">
        <v>0</v>
      </c>
      <c r="T148" s="173">
        <f>S148*H148</f>
        <v>0</v>
      </c>
      <c r="AR148" s="15" t="s">
        <v>139</v>
      </c>
      <c r="AT148" s="15" t="s">
        <v>135</v>
      </c>
      <c r="AU148" s="15" t="s">
        <v>147</v>
      </c>
      <c r="AY148" s="15" t="s">
        <v>132</v>
      </c>
      <c r="BE148" s="174">
        <f>IF(N148="základní",J148,0)</f>
        <v>0</v>
      </c>
      <c r="BF148" s="174">
        <f>IF(N148="snížená",J148,0)</f>
        <v>0</v>
      </c>
      <c r="BG148" s="174">
        <f>IF(N148="zákl. přenesená",J148,0)</f>
        <v>0</v>
      </c>
      <c r="BH148" s="174">
        <f>IF(N148="sníž. přenesená",J148,0)</f>
        <v>0</v>
      </c>
      <c r="BI148" s="174">
        <f>IF(N148="nulová",J148,0)</f>
        <v>0</v>
      </c>
      <c r="BJ148" s="15" t="s">
        <v>23</v>
      </c>
      <c r="BK148" s="174">
        <f>ROUND(I148*H148,2)</f>
        <v>0</v>
      </c>
      <c r="BL148" s="15" t="s">
        <v>139</v>
      </c>
      <c r="BM148" s="15" t="s">
        <v>465</v>
      </c>
    </row>
    <row r="149" spans="2:47" s="1" customFormat="1" ht="40.5">
      <c r="B149" s="32"/>
      <c r="D149" s="177" t="s">
        <v>141</v>
      </c>
      <c r="F149" s="178" t="s">
        <v>466</v>
      </c>
      <c r="I149" s="136"/>
      <c r="L149" s="32"/>
      <c r="M149" s="61"/>
      <c r="N149" s="33"/>
      <c r="O149" s="33"/>
      <c r="P149" s="33"/>
      <c r="Q149" s="33"/>
      <c r="R149" s="33"/>
      <c r="S149" s="33"/>
      <c r="T149" s="62"/>
      <c r="AT149" s="15" t="s">
        <v>141</v>
      </c>
      <c r="AU149" s="15" t="s">
        <v>147</v>
      </c>
    </row>
    <row r="150" spans="2:47" s="1" customFormat="1" ht="121.5">
      <c r="B150" s="32"/>
      <c r="D150" s="175" t="s">
        <v>207</v>
      </c>
      <c r="F150" s="185" t="s">
        <v>467</v>
      </c>
      <c r="I150" s="136"/>
      <c r="L150" s="32"/>
      <c r="M150" s="61"/>
      <c r="N150" s="33"/>
      <c r="O150" s="33"/>
      <c r="P150" s="33"/>
      <c r="Q150" s="33"/>
      <c r="R150" s="33"/>
      <c r="S150" s="33"/>
      <c r="T150" s="62"/>
      <c r="AT150" s="15" t="s">
        <v>207</v>
      </c>
      <c r="AU150" s="15" t="s">
        <v>147</v>
      </c>
    </row>
    <row r="151" spans="2:65" s="1" customFormat="1" ht="22.5" customHeight="1">
      <c r="B151" s="162"/>
      <c r="C151" s="187" t="s">
        <v>216</v>
      </c>
      <c r="D151" s="187" t="s">
        <v>347</v>
      </c>
      <c r="E151" s="188" t="s">
        <v>468</v>
      </c>
      <c r="F151" s="189" t="s">
        <v>469</v>
      </c>
      <c r="G151" s="190" t="s">
        <v>200</v>
      </c>
      <c r="H151" s="191">
        <v>200</v>
      </c>
      <c r="I151" s="192"/>
      <c r="J151" s="193">
        <f>ROUND(I151*H151,2)</f>
        <v>0</v>
      </c>
      <c r="K151" s="189" t="s">
        <v>201</v>
      </c>
      <c r="L151" s="194"/>
      <c r="M151" s="195" t="s">
        <v>22</v>
      </c>
      <c r="N151" s="196" t="s">
        <v>45</v>
      </c>
      <c r="O151" s="33"/>
      <c r="P151" s="172">
        <f>O151*H151</f>
        <v>0</v>
      </c>
      <c r="Q151" s="172">
        <v>0</v>
      </c>
      <c r="R151" s="172">
        <f>Q151*H151</f>
        <v>0</v>
      </c>
      <c r="S151" s="172">
        <v>0</v>
      </c>
      <c r="T151" s="173">
        <f>S151*H151</f>
        <v>0</v>
      </c>
      <c r="AR151" s="15" t="s">
        <v>172</v>
      </c>
      <c r="AT151" s="15" t="s">
        <v>347</v>
      </c>
      <c r="AU151" s="15" t="s">
        <v>147</v>
      </c>
      <c r="AY151" s="15" t="s">
        <v>132</v>
      </c>
      <c r="BE151" s="174">
        <f>IF(N151="základní",J151,0)</f>
        <v>0</v>
      </c>
      <c r="BF151" s="174">
        <f>IF(N151="snížená",J151,0)</f>
        <v>0</v>
      </c>
      <c r="BG151" s="174">
        <f>IF(N151="zákl. přenesená",J151,0)</f>
        <v>0</v>
      </c>
      <c r="BH151" s="174">
        <f>IF(N151="sníž. přenesená",J151,0)</f>
        <v>0</v>
      </c>
      <c r="BI151" s="174">
        <f>IF(N151="nulová",J151,0)</f>
        <v>0</v>
      </c>
      <c r="BJ151" s="15" t="s">
        <v>23</v>
      </c>
      <c r="BK151" s="174">
        <f>ROUND(I151*H151,2)</f>
        <v>0</v>
      </c>
      <c r="BL151" s="15" t="s">
        <v>139</v>
      </c>
      <c r="BM151" s="15" t="s">
        <v>407</v>
      </c>
    </row>
    <row r="152" spans="2:47" s="1" customFormat="1" ht="13.5">
      <c r="B152" s="32"/>
      <c r="D152" s="177" t="s">
        <v>141</v>
      </c>
      <c r="F152" s="178" t="s">
        <v>469</v>
      </c>
      <c r="I152" s="136"/>
      <c r="L152" s="32"/>
      <c r="M152" s="61"/>
      <c r="N152" s="33"/>
      <c r="O152" s="33"/>
      <c r="P152" s="33"/>
      <c r="Q152" s="33"/>
      <c r="R152" s="33"/>
      <c r="S152" s="33"/>
      <c r="T152" s="62"/>
      <c r="AT152" s="15" t="s">
        <v>141</v>
      </c>
      <c r="AU152" s="15" t="s">
        <v>147</v>
      </c>
    </row>
    <row r="153" spans="2:63" s="10" customFormat="1" ht="29.25" customHeight="1">
      <c r="B153" s="148"/>
      <c r="D153" s="149" t="s">
        <v>73</v>
      </c>
      <c r="E153" s="183" t="s">
        <v>147</v>
      </c>
      <c r="F153" s="183" t="s">
        <v>256</v>
      </c>
      <c r="I153" s="151"/>
      <c r="J153" s="184">
        <f>BK153</f>
        <v>0</v>
      </c>
      <c r="L153" s="148"/>
      <c r="M153" s="153"/>
      <c r="N153" s="154"/>
      <c r="O153" s="154"/>
      <c r="P153" s="155">
        <f>P154+P159+P164</f>
        <v>0</v>
      </c>
      <c r="Q153" s="154"/>
      <c r="R153" s="155">
        <f>R154+R159+R164</f>
        <v>0</v>
      </c>
      <c r="S153" s="154"/>
      <c r="T153" s="156">
        <f>T154+T159+T164</f>
        <v>0</v>
      </c>
      <c r="AR153" s="149" t="s">
        <v>23</v>
      </c>
      <c r="AT153" s="157" t="s">
        <v>73</v>
      </c>
      <c r="AU153" s="157" t="s">
        <v>23</v>
      </c>
      <c r="AY153" s="149" t="s">
        <v>132</v>
      </c>
      <c r="BK153" s="158">
        <f>BK154+BK159+BK164</f>
        <v>0</v>
      </c>
    </row>
    <row r="154" spans="2:63" s="10" customFormat="1" ht="14.25" customHeight="1">
      <c r="B154" s="148"/>
      <c r="D154" s="159" t="s">
        <v>73</v>
      </c>
      <c r="E154" s="160" t="s">
        <v>415</v>
      </c>
      <c r="F154" s="160" t="s">
        <v>416</v>
      </c>
      <c r="I154" s="151"/>
      <c r="J154" s="161">
        <f>BK154</f>
        <v>0</v>
      </c>
      <c r="L154" s="148"/>
      <c r="M154" s="153"/>
      <c r="N154" s="154"/>
      <c r="O154" s="154"/>
      <c r="P154" s="155">
        <f>SUM(P155:P158)</f>
        <v>0</v>
      </c>
      <c r="Q154" s="154"/>
      <c r="R154" s="155">
        <f>SUM(R155:R158)</f>
        <v>0</v>
      </c>
      <c r="S154" s="154"/>
      <c r="T154" s="156">
        <f>SUM(T155:T158)</f>
        <v>0</v>
      </c>
      <c r="AR154" s="149" t="s">
        <v>23</v>
      </c>
      <c r="AT154" s="157" t="s">
        <v>73</v>
      </c>
      <c r="AU154" s="157" t="s">
        <v>82</v>
      </c>
      <c r="AY154" s="149" t="s">
        <v>132</v>
      </c>
      <c r="BK154" s="158">
        <f>SUM(BK155:BK158)</f>
        <v>0</v>
      </c>
    </row>
    <row r="155" spans="2:65" s="1" customFormat="1" ht="22.5" customHeight="1">
      <c r="B155" s="162"/>
      <c r="C155" s="163" t="s">
        <v>470</v>
      </c>
      <c r="D155" s="163" t="s">
        <v>135</v>
      </c>
      <c r="E155" s="164" t="s">
        <v>471</v>
      </c>
      <c r="F155" s="165" t="s">
        <v>472</v>
      </c>
      <c r="G155" s="166" t="s">
        <v>212</v>
      </c>
      <c r="H155" s="167">
        <v>560</v>
      </c>
      <c r="I155" s="168"/>
      <c r="J155" s="169">
        <f>ROUND(I155*H155,2)</f>
        <v>0</v>
      </c>
      <c r="K155" s="165" t="s">
        <v>201</v>
      </c>
      <c r="L155" s="32"/>
      <c r="M155" s="170" t="s">
        <v>22</v>
      </c>
      <c r="N155" s="171" t="s">
        <v>45</v>
      </c>
      <c r="O155" s="33"/>
      <c r="P155" s="172">
        <f>O155*H155</f>
        <v>0</v>
      </c>
      <c r="Q155" s="172">
        <v>0</v>
      </c>
      <c r="R155" s="172">
        <f>Q155*H155</f>
        <v>0</v>
      </c>
      <c r="S155" s="172">
        <v>0</v>
      </c>
      <c r="T155" s="173">
        <f>S155*H155</f>
        <v>0</v>
      </c>
      <c r="AR155" s="15" t="s">
        <v>139</v>
      </c>
      <c r="AT155" s="15" t="s">
        <v>135</v>
      </c>
      <c r="AU155" s="15" t="s">
        <v>147</v>
      </c>
      <c r="AY155" s="15" t="s">
        <v>132</v>
      </c>
      <c r="BE155" s="174">
        <f>IF(N155="základní",J155,0)</f>
        <v>0</v>
      </c>
      <c r="BF155" s="174">
        <f>IF(N155="snížená",J155,0)</f>
        <v>0</v>
      </c>
      <c r="BG155" s="174">
        <f>IF(N155="zákl. přenesená",J155,0)</f>
        <v>0</v>
      </c>
      <c r="BH155" s="174">
        <f>IF(N155="sníž. přenesená",J155,0)</f>
        <v>0</v>
      </c>
      <c r="BI155" s="174">
        <f>IF(N155="nulová",J155,0)</f>
        <v>0</v>
      </c>
      <c r="BJ155" s="15" t="s">
        <v>23</v>
      </c>
      <c r="BK155" s="174">
        <f>ROUND(I155*H155,2)</f>
        <v>0</v>
      </c>
      <c r="BL155" s="15" t="s">
        <v>139</v>
      </c>
      <c r="BM155" s="15" t="s">
        <v>473</v>
      </c>
    </row>
    <row r="156" spans="2:47" s="1" customFormat="1" ht="13.5">
      <c r="B156" s="32"/>
      <c r="D156" s="175" t="s">
        <v>141</v>
      </c>
      <c r="F156" s="176" t="s">
        <v>472</v>
      </c>
      <c r="I156" s="136"/>
      <c r="L156" s="32"/>
      <c r="M156" s="61"/>
      <c r="N156" s="33"/>
      <c r="O156" s="33"/>
      <c r="P156" s="33"/>
      <c r="Q156" s="33"/>
      <c r="R156" s="33"/>
      <c r="S156" s="33"/>
      <c r="T156" s="62"/>
      <c r="AT156" s="15" t="s">
        <v>141</v>
      </c>
      <c r="AU156" s="15" t="s">
        <v>147</v>
      </c>
    </row>
    <row r="157" spans="2:65" s="1" customFormat="1" ht="22.5" customHeight="1">
      <c r="B157" s="162"/>
      <c r="C157" s="187" t="s">
        <v>7</v>
      </c>
      <c r="D157" s="187" t="s">
        <v>347</v>
      </c>
      <c r="E157" s="188" t="s">
        <v>474</v>
      </c>
      <c r="F157" s="189" t="s">
        <v>475</v>
      </c>
      <c r="G157" s="190" t="s">
        <v>265</v>
      </c>
      <c r="H157" s="191">
        <v>1130</v>
      </c>
      <c r="I157" s="192"/>
      <c r="J157" s="193">
        <f>ROUND(I157*H157,2)</f>
        <v>0</v>
      </c>
      <c r="K157" s="189" t="s">
        <v>201</v>
      </c>
      <c r="L157" s="194"/>
      <c r="M157" s="195" t="s">
        <v>22</v>
      </c>
      <c r="N157" s="196" t="s">
        <v>45</v>
      </c>
      <c r="O157" s="33"/>
      <c r="P157" s="172">
        <f>O157*H157</f>
        <v>0</v>
      </c>
      <c r="Q157" s="172">
        <v>0</v>
      </c>
      <c r="R157" s="172">
        <f>Q157*H157</f>
        <v>0</v>
      </c>
      <c r="S157" s="172">
        <v>0</v>
      </c>
      <c r="T157" s="173">
        <f>S157*H157</f>
        <v>0</v>
      </c>
      <c r="AR157" s="15" t="s">
        <v>172</v>
      </c>
      <c r="AT157" s="15" t="s">
        <v>347</v>
      </c>
      <c r="AU157" s="15" t="s">
        <v>147</v>
      </c>
      <c r="AY157" s="15" t="s">
        <v>132</v>
      </c>
      <c r="BE157" s="174">
        <f>IF(N157="základní",J157,0)</f>
        <v>0</v>
      </c>
      <c r="BF157" s="174">
        <f>IF(N157="snížená",J157,0)</f>
        <v>0</v>
      </c>
      <c r="BG157" s="174">
        <f>IF(N157="zákl. přenesená",J157,0)</f>
        <v>0</v>
      </c>
      <c r="BH157" s="174">
        <f>IF(N157="sníž. přenesená",J157,0)</f>
        <v>0</v>
      </c>
      <c r="BI157" s="174">
        <f>IF(N157="nulová",J157,0)</f>
        <v>0</v>
      </c>
      <c r="BJ157" s="15" t="s">
        <v>23</v>
      </c>
      <c r="BK157" s="174">
        <f>ROUND(I157*H157,2)</f>
        <v>0</v>
      </c>
      <c r="BL157" s="15" t="s">
        <v>139</v>
      </c>
      <c r="BM157" s="15" t="s">
        <v>476</v>
      </c>
    </row>
    <row r="158" spans="2:47" s="1" customFormat="1" ht="13.5">
      <c r="B158" s="32"/>
      <c r="D158" s="177" t="s">
        <v>141</v>
      </c>
      <c r="F158" s="178" t="s">
        <v>475</v>
      </c>
      <c r="I158" s="136"/>
      <c r="L158" s="32"/>
      <c r="M158" s="61"/>
      <c r="N158" s="33"/>
      <c r="O158" s="33"/>
      <c r="P158" s="33"/>
      <c r="Q158" s="33"/>
      <c r="R158" s="33"/>
      <c r="S158" s="33"/>
      <c r="T158" s="62"/>
      <c r="AT158" s="15" t="s">
        <v>141</v>
      </c>
      <c r="AU158" s="15" t="s">
        <v>147</v>
      </c>
    </row>
    <row r="159" spans="2:63" s="10" customFormat="1" ht="21.75" customHeight="1">
      <c r="B159" s="148"/>
      <c r="D159" s="159" t="s">
        <v>73</v>
      </c>
      <c r="E159" s="160" t="s">
        <v>477</v>
      </c>
      <c r="F159" s="160" t="s">
        <v>478</v>
      </c>
      <c r="I159" s="151"/>
      <c r="J159" s="161">
        <f>BK159</f>
        <v>0</v>
      </c>
      <c r="L159" s="148"/>
      <c r="M159" s="153"/>
      <c r="N159" s="154"/>
      <c r="O159" s="154"/>
      <c r="P159" s="155">
        <f>SUM(P160:P163)</f>
        <v>0</v>
      </c>
      <c r="Q159" s="154"/>
      <c r="R159" s="155">
        <f>SUM(R160:R163)</f>
        <v>0</v>
      </c>
      <c r="S159" s="154"/>
      <c r="T159" s="156">
        <f>SUM(T160:T163)</f>
        <v>0</v>
      </c>
      <c r="AR159" s="149" t="s">
        <v>23</v>
      </c>
      <c r="AT159" s="157" t="s">
        <v>73</v>
      </c>
      <c r="AU159" s="157" t="s">
        <v>82</v>
      </c>
      <c r="AY159" s="149" t="s">
        <v>132</v>
      </c>
      <c r="BK159" s="158">
        <f>SUM(BK160:BK163)</f>
        <v>0</v>
      </c>
    </row>
    <row r="160" spans="2:65" s="1" customFormat="1" ht="22.5" customHeight="1">
      <c r="B160" s="162"/>
      <c r="C160" s="163" t="s">
        <v>479</v>
      </c>
      <c r="D160" s="163" t="s">
        <v>135</v>
      </c>
      <c r="E160" s="164" t="s">
        <v>480</v>
      </c>
      <c r="F160" s="165" t="s">
        <v>481</v>
      </c>
      <c r="G160" s="166" t="s">
        <v>265</v>
      </c>
      <c r="H160" s="167">
        <v>4</v>
      </c>
      <c r="I160" s="168"/>
      <c r="J160" s="169">
        <f>ROUND(I160*H160,2)</f>
        <v>0</v>
      </c>
      <c r="K160" s="165" t="s">
        <v>201</v>
      </c>
      <c r="L160" s="32"/>
      <c r="M160" s="170" t="s">
        <v>22</v>
      </c>
      <c r="N160" s="171" t="s">
        <v>45</v>
      </c>
      <c r="O160" s="33"/>
      <c r="P160" s="172">
        <f>O160*H160</f>
        <v>0</v>
      </c>
      <c r="Q160" s="172">
        <v>0</v>
      </c>
      <c r="R160" s="172">
        <f>Q160*H160</f>
        <v>0</v>
      </c>
      <c r="S160" s="172">
        <v>0</v>
      </c>
      <c r="T160" s="173">
        <f>S160*H160</f>
        <v>0</v>
      </c>
      <c r="AR160" s="15" t="s">
        <v>139</v>
      </c>
      <c r="AT160" s="15" t="s">
        <v>135</v>
      </c>
      <c r="AU160" s="15" t="s">
        <v>147</v>
      </c>
      <c r="AY160" s="15" t="s">
        <v>132</v>
      </c>
      <c r="BE160" s="174">
        <f>IF(N160="základní",J160,0)</f>
        <v>0</v>
      </c>
      <c r="BF160" s="174">
        <f>IF(N160="snížená",J160,0)</f>
        <v>0</v>
      </c>
      <c r="BG160" s="174">
        <f>IF(N160="zákl. přenesená",J160,0)</f>
        <v>0</v>
      </c>
      <c r="BH160" s="174">
        <f>IF(N160="sníž. přenesená",J160,0)</f>
        <v>0</v>
      </c>
      <c r="BI160" s="174">
        <f>IF(N160="nulová",J160,0)</f>
        <v>0</v>
      </c>
      <c r="BJ160" s="15" t="s">
        <v>23</v>
      </c>
      <c r="BK160" s="174">
        <f>ROUND(I160*H160,2)</f>
        <v>0</v>
      </c>
      <c r="BL160" s="15" t="s">
        <v>139</v>
      </c>
      <c r="BM160" s="15" t="s">
        <v>482</v>
      </c>
    </row>
    <row r="161" spans="2:47" s="1" customFormat="1" ht="13.5">
      <c r="B161" s="32"/>
      <c r="D161" s="175" t="s">
        <v>141</v>
      </c>
      <c r="F161" s="176" t="s">
        <v>481</v>
      </c>
      <c r="I161" s="136"/>
      <c r="L161" s="32"/>
      <c r="M161" s="61"/>
      <c r="N161" s="33"/>
      <c r="O161" s="33"/>
      <c r="P161" s="33"/>
      <c r="Q161" s="33"/>
      <c r="R161" s="33"/>
      <c r="S161" s="33"/>
      <c r="T161" s="62"/>
      <c r="AT161" s="15" t="s">
        <v>141</v>
      </c>
      <c r="AU161" s="15" t="s">
        <v>147</v>
      </c>
    </row>
    <row r="162" spans="2:65" s="1" customFormat="1" ht="22.5" customHeight="1">
      <c r="B162" s="162"/>
      <c r="C162" s="187" t="s">
        <v>483</v>
      </c>
      <c r="D162" s="187" t="s">
        <v>347</v>
      </c>
      <c r="E162" s="188" t="s">
        <v>484</v>
      </c>
      <c r="F162" s="189" t="s">
        <v>485</v>
      </c>
      <c r="G162" s="190" t="s">
        <v>265</v>
      </c>
      <c r="H162" s="191">
        <v>4</v>
      </c>
      <c r="I162" s="192"/>
      <c r="J162" s="193">
        <f>ROUND(I162*H162,2)</f>
        <v>0</v>
      </c>
      <c r="K162" s="189" t="s">
        <v>22</v>
      </c>
      <c r="L162" s="194"/>
      <c r="M162" s="195" t="s">
        <v>22</v>
      </c>
      <c r="N162" s="196" t="s">
        <v>45</v>
      </c>
      <c r="O162" s="33"/>
      <c r="P162" s="172">
        <f>O162*H162</f>
        <v>0</v>
      </c>
      <c r="Q162" s="172">
        <v>0</v>
      </c>
      <c r="R162" s="172">
        <f>Q162*H162</f>
        <v>0</v>
      </c>
      <c r="S162" s="172">
        <v>0</v>
      </c>
      <c r="T162" s="173">
        <f>S162*H162</f>
        <v>0</v>
      </c>
      <c r="AR162" s="15" t="s">
        <v>172</v>
      </c>
      <c r="AT162" s="15" t="s">
        <v>347</v>
      </c>
      <c r="AU162" s="15" t="s">
        <v>147</v>
      </c>
      <c r="AY162" s="15" t="s">
        <v>132</v>
      </c>
      <c r="BE162" s="174">
        <f>IF(N162="základní",J162,0)</f>
        <v>0</v>
      </c>
      <c r="BF162" s="174">
        <f>IF(N162="snížená",J162,0)</f>
        <v>0</v>
      </c>
      <c r="BG162" s="174">
        <f>IF(N162="zákl. přenesená",J162,0)</f>
        <v>0</v>
      </c>
      <c r="BH162" s="174">
        <f>IF(N162="sníž. přenesená",J162,0)</f>
        <v>0</v>
      </c>
      <c r="BI162" s="174">
        <f>IF(N162="nulová",J162,0)</f>
        <v>0</v>
      </c>
      <c r="BJ162" s="15" t="s">
        <v>23</v>
      </c>
      <c r="BK162" s="174">
        <f>ROUND(I162*H162,2)</f>
        <v>0</v>
      </c>
      <c r="BL162" s="15" t="s">
        <v>139</v>
      </c>
      <c r="BM162" s="15" t="s">
        <v>486</v>
      </c>
    </row>
    <row r="163" spans="2:47" s="1" customFormat="1" ht="13.5">
      <c r="B163" s="32"/>
      <c r="D163" s="177" t="s">
        <v>141</v>
      </c>
      <c r="F163" s="178" t="s">
        <v>485</v>
      </c>
      <c r="I163" s="136"/>
      <c r="L163" s="32"/>
      <c r="M163" s="61"/>
      <c r="N163" s="33"/>
      <c r="O163" s="33"/>
      <c r="P163" s="33"/>
      <c r="Q163" s="33"/>
      <c r="R163" s="33"/>
      <c r="S163" s="33"/>
      <c r="T163" s="62"/>
      <c r="AT163" s="15" t="s">
        <v>141</v>
      </c>
      <c r="AU163" s="15" t="s">
        <v>147</v>
      </c>
    </row>
    <row r="164" spans="2:63" s="10" customFormat="1" ht="21.75" customHeight="1">
      <c r="B164" s="148"/>
      <c r="D164" s="159" t="s">
        <v>73</v>
      </c>
      <c r="E164" s="160" t="s">
        <v>273</v>
      </c>
      <c r="F164" s="160" t="s">
        <v>274</v>
      </c>
      <c r="I164" s="151"/>
      <c r="J164" s="161">
        <f>BK164</f>
        <v>0</v>
      </c>
      <c r="L164" s="148"/>
      <c r="M164" s="153"/>
      <c r="N164" s="154"/>
      <c r="O164" s="154"/>
      <c r="P164" s="155">
        <f>SUM(P165:P166)</f>
        <v>0</v>
      </c>
      <c r="Q164" s="154"/>
      <c r="R164" s="155">
        <f>SUM(R165:R166)</f>
        <v>0</v>
      </c>
      <c r="S164" s="154"/>
      <c r="T164" s="156">
        <f>SUM(T165:T166)</f>
        <v>0</v>
      </c>
      <c r="AR164" s="149" t="s">
        <v>23</v>
      </c>
      <c r="AT164" s="157" t="s">
        <v>73</v>
      </c>
      <c r="AU164" s="157" t="s">
        <v>82</v>
      </c>
      <c r="AY164" s="149" t="s">
        <v>132</v>
      </c>
      <c r="BK164" s="158">
        <f>SUM(BK165:BK166)</f>
        <v>0</v>
      </c>
    </row>
    <row r="165" spans="2:65" s="1" customFormat="1" ht="22.5" customHeight="1">
      <c r="B165" s="162"/>
      <c r="C165" s="163" t="s">
        <v>450</v>
      </c>
      <c r="D165" s="163" t="s">
        <v>135</v>
      </c>
      <c r="E165" s="164" t="s">
        <v>487</v>
      </c>
      <c r="F165" s="165" t="s">
        <v>488</v>
      </c>
      <c r="G165" s="166" t="s">
        <v>249</v>
      </c>
      <c r="H165" s="167">
        <v>500</v>
      </c>
      <c r="I165" s="168"/>
      <c r="J165" s="169">
        <f>ROUND(I165*H165,2)</f>
        <v>0</v>
      </c>
      <c r="K165" s="165" t="s">
        <v>201</v>
      </c>
      <c r="L165" s="32"/>
      <c r="M165" s="170" t="s">
        <v>22</v>
      </c>
      <c r="N165" s="171" t="s">
        <v>45</v>
      </c>
      <c r="O165" s="33"/>
      <c r="P165" s="172">
        <f>O165*H165</f>
        <v>0</v>
      </c>
      <c r="Q165" s="172">
        <v>0</v>
      </c>
      <c r="R165" s="172">
        <f>Q165*H165</f>
        <v>0</v>
      </c>
      <c r="S165" s="172">
        <v>0</v>
      </c>
      <c r="T165" s="173">
        <f>S165*H165</f>
        <v>0</v>
      </c>
      <c r="AR165" s="15" t="s">
        <v>139</v>
      </c>
      <c r="AT165" s="15" t="s">
        <v>135</v>
      </c>
      <c r="AU165" s="15" t="s">
        <v>147</v>
      </c>
      <c r="AY165" s="15" t="s">
        <v>132</v>
      </c>
      <c r="BE165" s="174">
        <f>IF(N165="základní",J165,0)</f>
        <v>0</v>
      </c>
      <c r="BF165" s="174">
        <f>IF(N165="snížená",J165,0)</f>
        <v>0</v>
      </c>
      <c r="BG165" s="174">
        <f>IF(N165="zákl. přenesená",J165,0)</f>
        <v>0</v>
      </c>
      <c r="BH165" s="174">
        <f>IF(N165="sníž. přenesená",J165,0)</f>
        <v>0</v>
      </c>
      <c r="BI165" s="174">
        <f>IF(N165="nulová",J165,0)</f>
        <v>0</v>
      </c>
      <c r="BJ165" s="15" t="s">
        <v>23</v>
      </c>
      <c r="BK165" s="174">
        <f>ROUND(I165*H165,2)</f>
        <v>0</v>
      </c>
      <c r="BL165" s="15" t="s">
        <v>139</v>
      </c>
      <c r="BM165" s="15" t="s">
        <v>489</v>
      </c>
    </row>
    <row r="166" spans="2:47" s="1" customFormat="1" ht="13.5">
      <c r="B166" s="32"/>
      <c r="D166" s="177" t="s">
        <v>141</v>
      </c>
      <c r="F166" s="178" t="s">
        <v>488</v>
      </c>
      <c r="I166" s="136"/>
      <c r="L166" s="32"/>
      <c r="M166" s="61"/>
      <c r="N166" s="33"/>
      <c r="O166" s="33"/>
      <c r="P166" s="33"/>
      <c r="Q166" s="33"/>
      <c r="R166" s="33"/>
      <c r="S166" s="33"/>
      <c r="T166" s="62"/>
      <c r="AT166" s="15" t="s">
        <v>141</v>
      </c>
      <c r="AU166" s="15" t="s">
        <v>147</v>
      </c>
    </row>
    <row r="167" spans="2:63" s="10" customFormat="1" ht="36.75" customHeight="1">
      <c r="B167" s="148"/>
      <c r="D167" s="149" t="s">
        <v>73</v>
      </c>
      <c r="E167" s="150" t="s">
        <v>490</v>
      </c>
      <c r="F167" s="150" t="s">
        <v>491</v>
      </c>
      <c r="I167" s="151"/>
      <c r="J167" s="152">
        <f>BK167</f>
        <v>0</v>
      </c>
      <c r="L167" s="148"/>
      <c r="M167" s="153"/>
      <c r="N167" s="154"/>
      <c r="O167" s="154"/>
      <c r="P167" s="155">
        <f>P168</f>
        <v>0</v>
      </c>
      <c r="Q167" s="154"/>
      <c r="R167" s="155">
        <f>R168</f>
        <v>0</v>
      </c>
      <c r="S167" s="154"/>
      <c r="T167" s="156">
        <f>T168</f>
        <v>0</v>
      </c>
      <c r="AR167" s="149" t="s">
        <v>82</v>
      </c>
      <c r="AT167" s="157" t="s">
        <v>73</v>
      </c>
      <c r="AU167" s="157" t="s">
        <v>74</v>
      </c>
      <c r="AY167" s="149" t="s">
        <v>132</v>
      </c>
      <c r="BK167" s="158">
        <f>BK168</f>
        <v>0</v>
      </c>
    </row>
    <row r="168" spans="2:63" s="10" customFormat="1" ht="19.5" customHeight="1">
      <c r="B168" s="148"/>
      <c r="D168" s="159" t="s">
        <v>73</v>
      </c>
      <c r="E168" s="160" t="s">
        <v>492</v>
      </c>
      <c r="F168" s="160" t="s">
        <v>493</v>
      </c>
      <c r="I168" s="151"/>
      <c r="J168" s="161">
        <f>BK168</f>
        <v>0</v>
      </c>
      <c r="L168" s="148"/>
      <c r="M168" s="153"/>
      <c r="N168" s="154"/>
      <c r="O168" s="154"/>
      <c r="P168" s="155">
        <f>SUM(P169:P186)</f>
        <v>0</v>
      </c>
      <c r="Q168" s="154"/>
      <c r="R168" s="155">
        <f>SUM(R169:R186)</f>
        <v>0</v>
      </c>
      <c r="S168" s="154"/>
      <c r="T168" s="156">
        <f>SUM(T169:T186)</f>
        <v>0</v>
      </c>
      <c r="AR168" s="149" t="s">
        <v>23</v>
      </c>
      <c r="AT168" s="157" t="s">
        <v>73</v>
      </c>
      <c r="AU168" s="157" t="s">
        <v>23</v>
      </c>
      <c r="AY168" s="149" t="s">
        <v>132</v>
      </c>
      <c r="BK168" s="158">
        <f>SUM(BK169:BK186)</f>
        <v>0</v>
      </c>
    </row>
    <row r="169" spans="2:65" s="1" customFormat="1" ht="22.5" customHeight="1">
      <c r="B169" s="162"/>
      <c r="C169" s="163" t="s">
        <v>460</v>
      </c>
      <c r="D169" s="163" t="s">
        <v>135</v>
      </c>
      <c r="E169" s="164" t="s">
        <v>494</v>
      </c>
      <c r="F169" s="165" t="s">
        <v>495</v>
      </c>
      <c r="G169" s="166" t="s">
        <v>265</v>
      </c>
      <c r="H169" s="167">
        <v>1</v>
      </c>
      <c r="I169" s="168"/>
      <c r="J169" s="169">
        <f>ROUND(I169*H169,2)</f>
        <v>0</v>
      </c>
      <c r="K169" s="165" t="s">
        <v>22</v>
      </c>
      <c r="L169" s="32"/>
      <c r="M169" s="170" t="s">
        <v>22</v>
      </c>
      <c r="N169" s="171" t="s">
        <v>45</v>
      </c>
      <c r="O169" s="33"/>
      <c r="P169" s="172">
        <f>O169*H169</f>
        <v>0</v>
      </c>
      <c r="Q169" s="172">
        <v>0</v>
      </c>
      <c r="R169" s="172">
        <f>Q169*H169</f>
        <v>0</v>
      </c>
      <c r="S169" s="172">
        <v>0</v>
      </c>
      <c r="T169" s="173">
        <f>S169*H169</f>
        <v>0</v>
      </c>
      <c r="AR169" s="15" t="s">
        <v>139</v>
      </c>
      <c r="AT169" s="15" t="s">
        <v>135</v>
      </c>
      <c r="AU169" s="15" t="s">
        <v>82</v>
      </c>
      <c r="AY169" s="15" t="s">
        <v>132</v>
      </c>
      <c r="BE169" s="174">
        <f>IF(N169="základní",J169,0)</f>
        <v>0</v>
      </c>
      <c r="BF169" s="174">
        <f>IF(N169="snížená",J169,0)</f>
        <v>0</v>
      </c>
      <c r="BG169" s="174">
        <f>IF(N169="zákl. přenesená",J169,0)</f>
        <v>0</v>
      </c>
      <c r="BH169" s="174">
        <f>IF(N169="sníž. přenesená",J169,0)</f>
        <v>0</v>
      </c>
      <c r="BI169" s="174">
        <f>IF(N169="nulová",J169,0)</f>
        <v>0</v>
      </c>
      <c r="BJ169" s="15" t="s">
        <v>23</v>
      </c>
      <c r="BK169" s="174">
        <f>ROUND(I169*H169,2)</f>
        <v>0</v>
      </c>
      <c r="BL169" s="15" t="s">
        <v>139</v>
      </c>
      <c r="BM169" s="15" t="s">
        <v>415</v>
      </c>
    </row>
    <row r="170" spans="2:47" s="1" customFormat="1" ht="13.5">
      <c r="B170" s="32"/>
      <c r="D170" s="175" t="s">
        <v>141</v>
      </c>
      <c r="F170" s="176" t="s">
        <v>495</v>
      </c>
      <c r="I170" s="136"/>
      <c r="L170" s="32"/>
      <c r="M170" s="61"/>
      <c r="N170" s="33"/>
      <c r="O170" s="33"/>
      <c r="P170" s="33"/>
      <c r="Q170" s="33"/>
      <c r="R170" s="33"/>
      <c r="S170" s="33"/>
      <c r="T170" s="62"/>
      <c r="AT170" s="15" t="s">
        <v>141</v>
      </c>
      <c r="AU170" s="15" t="s">
        <v>82</v>
      </c>
    </row>
    <row r="171" spans="2:65" s="1" customFormat="1" ht="22.5" customHeight="1">
      <c r="B171" s="162"/>
      <c r="C171" s="163" t="s">
        <v>465</v>
      </c>
      <c r="D171" s="163" t="s">
        <v>135</v>
      </c>
      <c r="E171" s="164" t="s">
        <v>496</v>
      </c>
      <c r="F171" s="165" t="s">
        <v>497</v>
      </c>
      <c r="G171" s="166" t="s">
        <v>265</v>
      </c>
      <c r="H171" s="167">
        <v>1</v>
      </c>
      <c r="I171" s="168"/>
      <c r="J171" s="169">
        <f>ROUND(I171*H171,2)</f>
        <v>0</v>
      </c>
      <c r="K171" s="165" t="s">
        <v>22</v>
      </c>
      <c r="L171" s="32"/>
      <c r="M171" s="170" t="s">
        <v>22</v>
      </c>
      <c r="N171" s="171" t="s">
        <v>45</v>
      </c>
      <c r="O171" s="33"/>
      <c r="P171" s="172">
        <f>O171*H171</f>
        <v>0</v>
      </c>
      <c r="Q171" s="172">
        <v>0</v>
      </c>
      <c r="R171" s="172">
        <f>Q171*H171</f>
        <v>0</v>
      </c>
      <c r="S171" s="172">
        <v>0</v>
      </c>
      <c r="T171" s="173">
        <f>S171*H171</f>
        <v>0</v>
      </c>
      <c r="AR171" s="15" t="s">
        <v>139</v>
      </c>
      <c r="AT171" s="15" t="s">
        <v>135</v>
      </c>
      <c r="AU171" s="15" t="s">
        <v>82</v>
      </c>
      <c r="AY171" s="15" t="s">
        <v>132</v>
      </c>
      <c r="BE171" s="174">
        <f>IF(N171="základní",J171,0)</f>
        <v>0</v>
      </c>
      <c r="BF171" s="174">
        <f>IF(N171="snížená",J171,0)</f>
        <v>0</v>
      </c>
      <c r="BG171" s="174">
        <f>IF(N171="zákl. přenesená",J171,0)</f>
        <v>0</v>
      </c>
      <c r="BH171" s="174">
        <f>IF(N171="sníž. přenesená",J171,0)</f>
        <v>0</v>
      </c>
      <c r="BI171" s="174">
        <f>IF(N171="nulová",J171,0)</f>
        <v>0</v>
      </c>
      <c r="BJ171" s="15" t="s">
        <v>23</v>
      </c>
      <c r="BK171" s="174">
        <f>ROUND(I171*H171,2)</f>
        <v>0</v>
      </c>
      <c r="BL171" s="15" t="s">
        <v>139</v>
      </c>
      <c r="BM171" s="15" t="s">
        <v>498</v>
      </c>
    </row>
    <row r="172" spans="2:47" s="1" customFormat="1" ht="13.5">
      <c r="B172" s="32"/>
      <c r="D172" s="175" t="s">
        <v>141</v>
      </c>
      <c r="F172" s="176" t="s">
        <v>497</v>
      </c>
      <c r="I172" s="136"/>
      <c r="L172" s="32"/>
      <c r="M172" s="61"/>
      <c r="N172" s="33"/>
      <c r="O172" s="33"/>
      <c r="P172" s="33"/>
      <c r="Q172" s="33"/>
      <c r="R172" s="33"/>
      <c r="S172" s="33"/>
      <c r="T172" s="62"/>
      <c r="AT172" s="15" t="s">
        <v>141</v>
      </c>
      <c r="AU172" s="15" t="s">
        <v>82</v>
      </c>
    </row>
    <row r="173" spans="2:65" s="1" customFormat="1" ht="31.5" customHeight="1">
      <c r="B173" s="162"/>
      <c r="C173" s="163" t="s">
        <v>407</v>
      </c>
      <c r="D173" s="163" t="s">
        <v>135</v>
      </c>
      <c r="E173" s="164" t="s">
        <v>499</v>
      </c>
      <c r="F173" s="165" t="s">
        <v>500</v>
      </c>
      <c r="G173" s="166" t="s">
        <v>265</v>
      </c>
      <c r="H173" s="167">
        <v>1</v>
      </c>
      <c r="I173" s="168"/>
      <c r="J173" s="169">
        <f>ROUND(I173*H173,2)</f>
        <v>0</v>
      </c>
      <c r="K173" s="165" t="s">
        <v>22</v>
      </c>
      <c r="L173" s="32"/>
      <c r="M173" s="170" t="s">
        <v>22</v>
      </c>
      <c r="N173" s="171" t="s">
        <v>45</v>
      </c>
      <c r="O173" s="33"/>
      <c r="P173" s="172">
        <f>O173*H173</f>
        <v>0</v>
      </c>
      <c r="Q173" s="172">
        <v>0</v>
      </c>
      <c r="R173" s="172">
        <f>Q173*H173</f>
        <v>0</v>
      </c>
      <c r="S173" s="172">
        <v>0</v>
      </c>
      <c r="T173" s="173">
        <f>S173*H173</f>
        <v>0</v>
      </c>
      <c r="AR173" s="15" t="s">
        <v>139</v>
      </c>
      <c r="AT173" s="15" t="s">
        <v>135</v>
      </c>
      <c r="AU173" s="15" t="s">
        <v>82</v>
      </c>
      <c r="AY173" s="15" t="s">
        <v>132</v>
      </c>
      <c r="BE173" s="174">
        <f>IF(N173="základní",J173,0)</f>
        <v>0</v>
      </c>
      <c r="BF173" s="174">
        <f>IF(N173="snížená",J173,0)</f>
        <v>0</v>
      </c>
      <c r="BG173" s="174">
        <f>IF(N173="zákl. přenesená",J173,0)</f>
        <v>0</v>
      </c>
      <c r="BH173" s="174">
        <f>IF(N173="sníž. přenesená",J173,0)</f>
        <v>0</v>
      </c>
      <c r="BI173" s="174">
        <f>IF(N173="nulová",J173,0)</f>
        <v>0</v>
      </c>
      <c r="BJ173" s="15" t="s">
        <v>23</v>
      </c>
      <c r="BK173" s="174">
        <f>ROUND(I173*H173,2)</f>
        <v>0</v>
      </c>
      <c r="BL173" s="15" t="s">
        <v>139</v>
      </c>
      <c r="BM173" s="15" t="s">
        <v>501</v>
      </c>
    </row>
    <row r="174" spans="2:47" s="1" customFormat="1" ht="27">
      <c r="B174" s="32"/>
      <c r="D174" s="175" t="s">
        <v>141</v>
      </c>
      <c r="F174" s="176" t="s">
        <v>500</v>
      </c>
      <c r="I174" s="136"/>
      <c r="L174" s="32"/>
      <c r="M174" s="61"/>
      <c r="N174" s="33"/>
      <c r="O174" s="33"/>
      <c r="P174" s="33"/>
      <c r="Q174" s="33"/>
      <c r="R174" s="33"/>
      <c r="S174" s="33"/>
      <c r="T174" s="62"/>
      <c r="AT174" s="15" t="s">
        <v>141</v>
      </c>
      <c r="AU174" s="15" t="s">
        <v>82</v>
      </c>
    </row>
    <row r="175" spans="2:65" s="1" customFormat="1" ht="22.5" customHeight="1">
      <c r="B175" s="162"/>
      <c r="C175" s="163" t="s">
        <v>473</v>
      </c>
      <c r="D175" s="163" t="s">
        <v>135</v>
      </c>
      <c r="E175" s="164" t="s">
        <v>502</v>
      </c>
      <c r="F175" s="165" t="s">
        <v>503</v>
      </c>
      <c r="G175" s="166" t="s">
        <v>265</v>
      </c>
      <c r="H175" s="167">
        <v>1</v>
      </c>
      <c r="I175" s="168"/>
      <c r="J175" s="169">
        <f>ROUND(I175*H175,2)</f>
        <v>0</v>
      </c>
      <c r="K175" s="165" t="s">
        <v>22</v>
      </c>
      <c r="L175" s="32"/>
      <c r="M175" s="170" t="s">
        <v>22</v>
      </c>
      <c r="N175" s="171" t="s">
        <v>45</v>
      </c>
      <c r="O175" s="33"/>
      <c r="P175" s="172">
        <f>O175*H175</f>
        <v>0</v>
      </c>
      <c r="Q175" s="172">
        <v>0</v>
      </c>
      <c r="R175" s="172">
        <f>Q175*H175</f>
        <v>0</v>
      </c>
      <c r="S175" s="172">
        <v>0</v>
      </c>
      <c r="T175" s="173">
        <f>S175*H175</f>
        <v>0</v>
      </c>
      <c r="AR175" s="15" t="s">
        <v>139</v>
      </c>
      <c r="AT175" s="15" t="s">
        <v>135</v>
      </c>
      <c r="AU175" s="15" t="s">
        <v>82</v>
      </c>
      <c r="AY175" s="15" t="s">
        <v>132</v>
      </c>
      <c r="BE175" s="174">
        <f>IF(N175="základní",J175,0)</f>
        <v>0</v>
      </c>
      <c r="BF175" s="174">
        <f>IF(N175="snížená",J175,0)</f>
        <v>0</v>
      </c>
      <c r="BG175" s="174">
        <f>IF(N175="zákl. přenesená",J175,0)</f>
        <v>0</v>
      </c>
      <c r="BH175" s="174">
        <f>IF(N175="sníž. přenesená",J175,0)</f>
        <v>0</v>
      </c>
      <c r="BI175" s="174">
        <f>IF(N175="nulová",J175,0)</f>
        <v>0</v>
      </c>
      <c r="BJ175" s="15" t="s">
        <v>23</v>
      </c>
      <c r="BK175" s="174">
        <f>ROUND(I175*H175,2)</f>
        <v>0</v>
      </c>
      <c r="BL175" s="15" t="s">
        <v>139</v>
      </c>
      <c r="BM175" s="15" t="s">
        <v>504</v>
      </c>
    </row>
    <row r="176" spans="2:47" s="1" customFormat="1" ht="13.5">
      <c r="B176" s="32"/>
      <c r="D176" s="175" t="s">
        <v>141</v>
      </c>
      <c r="F176" s="176" t="s">
        <v>503</v>
      </c>
      <c r="I176" s="136"/>
      <c r="L176" s="32"/>
      <c r="M176" s="61"/>
      <c r="N176" s="33"/>
      <c r="O176" s="33"/>
      <c r="P176" s="33"/>
      <c r="Q176" s="33"/>
      <c r="R176" s="33"/>
      <c r="S176" s="33"/>
      <c r="T176" s="62"/>
      <c r="AT176" s="15" t="s">
        <v>141</v>
      </c>
      <c r="AU176" s="15" t="s">
        <v>82</v>
      </c>
    </row>
    <row r="177" spans="2:65" s="1" customFormat="1" ht="22.5" customHeight="1">
      <c r="B177" s="162"/>
      <c r="C177" s="163" t="s">
        <v>476</v>
      </c>
      <c r="D177" s="163" t="s">
        <v>135</v>
      </c>
      <c r="E177" s="164" t="s">
        <v>505</v>
      </c>
      <c r="F177" s="165" t="s">
        <v>506</v>
      </c>
      <c r="G177" s="166" t="s">
        <v>265</v>
      </c>
      <c r="H177" s="167">
        <v>3</v>
      </c>
      <c r="I177" s="168"/>
      <c r="J177" s="169">
        <f>ROUND(I177*H177,2)</f>
        <v>0</v>
      </c>
      <c r="K177" s="165" t="s">
        <v>22</v>
      </c>
      <c r="L177" s="32"/>
      <c r="M177" s="170" t="s">
        <v>22</v>
      </c>
      <c r="N177" s="171" t="s">
        <v>45</v>
      </c>
      <c r="O177" s="33"/>
      <c r="P177" s="172">
        <f>O177*H177</f>
        <v>0</v>
      </c>
      <c r="Q177" s="172">
        <v>0</v>
      </c>
      <c r="R177" s="172">
        <f>Q177*H177</f>
        <v>0</v>
      </c>
      <c r="S177" s="172">
        <v>0</v>
      </c>
      <c r="T177" s="173">
        <f>S177*H177</f>
        <v>0</v>
      </c>
      <c r="AR177" s="15" t="s">
        <v>139</v>
      </c>
      <c r="AT177" s="15" t="s">
        <v>135</v>
      </c>
      <c r="AU177" s="15" t="s">
        <v>82</v>
      </c>
      <c r="AY177" s="15" t="s">
        <v>132</v>
      </c>
      <c r="BE177" s="174">
        <f>IF(N177="základní",J177,0)</f>
        <v>0</v>
      </c>
      <c r="BF177" s="174">
        <f>IF(N177="snížená",J177,0)</f>
        <v>0</v>
      </c>
      <c r="BG177" s="174">
        <f>IF(N177="zákl. přenesená",J177,0)</f>
        <v>0</v>
      </c>
      <c r="BH177" s="174">
        <f>IF(N177="sníž. přenesená",J177,0)</f>
        <v>0</v>
      </c>
      <c r="BI177" s="174">
        <f>IF(N177="nulová",J177,0)</f>
        <v>0</v>
      </c>
      <c r="BJ177" s="15" t="s">
        <v>23</v>
      </c>
      <c r="BK177" s="174">
        <f>ROUND(I177*H177,2)</f>
        <v>0</v>
      </c>
      <c r="BL177" s="15" t="s">
        <v>139</v>
      </c>
      <c r="BM177" s="15" t="s">
        <v>507</v>
      </c>
    </row>
    <row r="178" spans="2:47" s="1" customFormat="1" ht="13.5">
      <c r="B178" s="32"/>
      <c r="D178" s="175" t="s">
        <v>141</v>
      </c>
      <c r="F178" s="176" t="s">
        <v>506</v>
      </c>
      <c r="I178" s="136"/>
      <c r="L178" s="32"/>
      <c r="M178" s="61"/>
      <c r="N178" s="33"/>
      <c r="O178" s="33"/>
      <c r="P178" s="33"/>
      <c r="Q178" s="33"/>
      <c r="R178" s="33"/>
      <c r="S178" s="33"/>
      <c r="T178" s="62"/>
      <c r="AT178" s="15" t="s">
        <v>141</v>
      </c>
      <c r="AU178" s="15" t="s">
        <v>82</v>
      </c>
    </row>
    <row r="179" spans="2:65" s="1" customFormat="1" ht="22.5" customHeight="1">
      <c r="B179" s="162"/>
      <c r="C179" s="163" t="s">
        <v>482</v>
      </c>
      <c r="D179" s="163" t="s">
        <v>135</v>
      </c>
      <c r="E179" s="164" t="s">
        <v>508</v>
      </c>
      <c r="F179" s="165" t="s">
        <v>509</v>
      </c>
      <c r="G179" s="166" t="s">
        <v>265</v>
      </c>
      <c r="H179" s="167">
        <v>1</v>
      </c>
      <c r="I179" s="168"/>
      <c r="J179" s="169">
        <f>ROUND(I179*H179,2)</f>
        <v>0</v>
      </c>
      <c r="K179" s="165" t="s">
        <v>22</v>
      </c>
      <c r="L179" s="32"/>
      <c r="M179" s="170" t="s">
        <v>22</v>
      </c>
      <c r="N179" s="171" t="s">
        <v>45</v>
      </c>
      <c r="O179" s="33"/>
      <c r="P179" s="172">
        <f>O179*H179</f>
        <v>0</v>
      </c>
      <c r="Q179" s="172">
        <v>0</v>
      </c>
      <c r="R179" s="172">
        <f>Q179*H179</f>
        <v>0</v>
      </c>
      <c r="S179" s="172">
        <v>0</v>
      </c>
      <c r="T179" s="173">
        <f>S179*H179</f>
        <v>0</v>
      </c>
      <c r="AR179" s="15" t="s">
        <v>139</v>
      </c>
      <c r="AT179" s="15" t="s">
        <v>135</v>
      </c>
      <c r="AU179" s="15" t="s">
        <v>82</v>
      </c>
      <c r="AY179" s="15" t="s">
        <v>132</v>
      </c>
      <c r="BE179" s="174">
        <f>IF(N179="základní",J179,0)</f>
        <v>0</v>
      </c>
      <c r="BF179" s="174">
        <f>IF(N179="snížená",J179,0)</f>
        <v>0</v>
      </c>
      <c r="BG179" s="174">
        <f>IF(N179="zákl. přenesená",J179,0)</f>
        <v>0</v>
      </c>
      <c r="BH179" s="174">
        <f>IF(N179="sníž. přenesená",J179,0)</f>
        <v>0</v>
      </c>
      <c r="BI179" s="174">
        <f>IF(N179="nulová",J179,0)</f>
        <v>0</v>
      </c>
      <c r="BJ179" s="15" t="s">
        <v>23</v>
      </c>
      <c r="BK179" s="174">
        <f>ROUND(I179*H179,2)</f>
        <v>0</v>
      </c>
      <c r="BL179" s="15" t="s">
        <v>139</v>
      </c>
      <c r="BM179" s="15" t="s">
        <v>510</v>
      </c>
    </row>
    <row r="180" spans="2:47" s="1" customFormat="1" ht="13.5">
      <c r="B180" s="32"/>
      <c r="D180" s="175" t="s">
        <v>141</v>
      </c>
      <c r="F180" s="176" t="s">
        <v>509</v>
      </c>
      <c r="I180" s="136"/>
      <c r="L180" s="32"/>
      <c r="M180" s="61"/>
      <c r="N180" s="33"/>
      <c r="O180" s="33"/>
      <c r="P180" s="33"/>
      <c r="Q180" s="33"/>
      <c r="R180" s="33"/>
      <c r="S180" s="33"/>
      <c r="T180" s="62"/>
      <c r="AT180" s="15" t="s">
        <v>141</v>
      </c>
      <c r="AU180" s="15" t="s">
        <v>82</v>
      </c>
    </row>
    <row r="181" spans="2:65" s="1" customFormat="1" ht="22.5" customHeight="1">
      <c r="B181" s="162"/>
      <c r="C181" s="187" t="s">
        <v>486</v>
      </c>
      <c r="D181" s="187" t="s">
        <v>347</v>
      </c>
      <c r="E181" s="188" t="s">
        <v>511</v>
      </c>
      <c r="F181" s="189" t="s">
        <v>512</v>
      </c>
      <c r="G181" s="190" t="s">
        <v>513</v>
      </c>
      <c r="H181" s="191">
        <v>2</v>
      </c>
      <c r="I181" s="192"/>
      <c r="J181" s="193">
        <f>ROUND(I181*H181,2)</f>
        <v>0</v>
      </c>
      <c r="K181" s="189" t="s">
        <v>22</v>
      </c>
      <c r="L181" s="194"/>
      <c r="M181" s="195" t="s">
        <v>22</v>
      </c>
      <c r="N181" s="196" t="s">
        <v>45</v>
      </c>
      <c r="O181" s="33"/>
      <c r="P181" s="172">
        <f>O181*H181</f>
        <v>0</v>
      </c>
      <c r="Q181" s="172">
        <v>0</v>
      </c>
      <c r="R181" s="172">
        <f>Q181*H181</f>
        <v>0</v>
      </c>
      <c r="S181" s="172">
        <v>0</v>
      </c>
      <c r="T181" s="173">
        <f>S181*H181</f>
        <v>0</v>
      </c>
      <c r="AR181" s="15" t="s">
        <v>172</v>
      </c>
      <c r="AT181" s="15" t="s">
        <v>347</v>
      </c>
      <c r="AU181" s="15" t="s">
        <v>82</v>
      </c>
      <c r="AY181" s="15" t="s">
        <v>132</v>
      </c>
      <c r="BE181" s="174">
        <f>IF(N181="základní",J181,0)</f>
        <v>0</v>
      </c>
      <c r="BF181" s="174">
        <f>IF(N181="snížená",J181,0)</f>
        <v>0</v>
      </c>
      <c r="BG181" s="174">
        <f>IF(N181="zákl. přenesená",J181,0)</f>
        <v>0</v>
      </c>
      <c r="BH181" s="174">
        <f>IF(N181="sníž. přenesená",J181,0)</f>
        <v>0</v>
      </c>
      <c r="BI181" s="174">
        <f>IF(N181="nulová",J181,0)</f>
        <v>0</v>
      </c>
      <c r="BJ181" s="15" t="s">
        <v>23</v>
      </c>
      <c r="BK181" s="174">
        <f>ROUND(I181*H181,2)</f>
        <v>0</v>
      </c>
      <c r="BL181" s="15" t="s">
        <v>139</v>
      </c>
      <c r="BM181" s="15" t="s">
        <v>514</v>
      </c>
    </row>
    <row r="182" spans="2:47" s="1" customFormat="1" ht="13.5">
      <c r="B182" s="32"/>
      <c r="D182" s="175" t="s">
        <v>141</v>
      </c>
      <c r="F182" s="176" t="s">
        <v>512</v>
      </c>
      <c r="I182" s="136"/>
      <c r="L182" s="32"/>
      <c r="M182" s="61"/>
      <c r="N182" s="33"/>
      <c r="O182" s="33"/>
      <c r="P182" s="33"/>
      <c r="Q182" s="33"/>
      <c r="R182" s="33"/>
      <c r="S182" s="33"/>
      <c r="T182" s="62"/>
      <c r="AT182" s="15" t="s">
        <v>141</v>
      </c>
      <c r="AU182" s="15" t="s">
        <v>82</v>
      </c>
    </row>
    <row r="183" spans="2:65" s="1" customFormat="1" ht="22.5" customHeight="1">
      <c r="B183" s="162"/>
      <c r="C183" s="187" t="s">
        <v>489</v>
      </c>
      <c r="D183" s="187" t="s">
        <v>347</v>
      </c>
      <c r="E183" s="188" t="s">
        <v>515</v>
      </c>
      <c r="F183" s="189" t="s">
        <v>516</v>
      </c>
      <c r="G183" s="190" t="s">
        <v>517</v>
      </c>
      <c r="H183" s="191">
        <v>2</v>
      </c>
      <c r="I183" s="192"/>
      <c r="J183" s="193">
        <f>ROUND(I183*H183,2)</f>
        <v>0</v>
      </c>
      <c r="K183" s="189" t="s">
        <v>22</v>
      </c>
      <c r="L183" s="194"/>
      <c r="M183" s="195" t="s">
        <v>22</v>
      </c>
      <c r="N183" s="196" t="s">
        <v>45</v>
      </c>
      <c r="O183" s="33"/>
      <c r="P183" s="172">
        <f>O183*H183</f>
        <v>0</v>
      </c>
      <c r="Q183" s="172">
        <v>0</v>
      </c>
      <c r="R183" s="172">
        <f>Q183*H183</f>
        <v>0</v>
      </c>
      <c r="S183" s="172">
        <v>0</v>
      </c>
      <c r="T183" s="173">
        <f>S183*H183</f>
        <v>0</v>
      </c>
      <c r="AR183" s="15" t="s">
        <v>172</v>
      </c>
      <c r="AT183" s="15" t="s">
        <v>347</v>
      </c>
      <c r="AU183" s="15" t="s">
        <v>82</v>
      </c>
      <c r="AY183" s="15" t="s">
        <v>132</v>
      </c>
      <c r="BE183" s="174">
        <f>IF(N183="základní",J183,0)</f>
        <v>0</v>
      </c>
      <c r="BF183" s="174">
        <f>IF(N183="snížená",J183,0)</f>
        <v>0</v>
      </c>
      <c r="BG183" s="174">
        <f>IF(N183="zákl. přenesená",J183,0)</f>
        <v>0</v>
      </c>
      <c r="BH183" s="174">
        <f>IF(N183="sníž. přenesená",J183,0)</f>
        <v>0</v>
      </c>
      <c r="BI183" s="174">
        <f>IF(N183="nulová",J183,0)</f>
        <v>0</v>
      </c>
      <c r="BJ183" s="15" t="s">
        <v>23</v>
      </c>
      <c r="BK183" s="174">
        <f>ROUND(I183*H183,2)</f>
        <v>0</v>
      </c>
      <c r="BL183" s="15" t="s">
        <v>139</v>
      </c>
      <c r="BM183" s="15" t="s">
        <v>518</v>
      </c>
    </row>
    <row r="184" spans="2:47" s="1" customFormat="1" ht="13.5">
      <c r="B184" s="32"/>
      <c r="D184" s="175" t="s">
        <v>141</v>
      </c>
      <c r="F184" s="176" t="s">
        <v>516</v>
      </c>
      <c r="I184" s="136"/>
      <c r="L184" s="32"/>
      <c r="M184" s="61"/>
      <c r="N184" s="33"/>
      <c r="O184" s="33"/>
      <c r="P184" s="33"/>
      <c r="Q184" s="33"/>
      <c r="R184" s="33"/>
      <c r="S184" s="33"/>
      <c r="T184" s="62"/>
      <c r="AT184" s="15" t="s">
        <v>141</v>
      </c>
      <c r="AU184" s="15" t="s">
        <v>82</v>
      </c>
    </row>
    <row r="185" spans="2:65" s="1" customFormat="1" ht="22.5" customHeight="1">
      <c r="B185" s="162"/>
      <c r="C185" s="187" t="s">
        <v>415</v>
      </c>
      <c r="D185" s="187" t="s">
        <v>347</v>
      </c>
      <c r="E185" s="188" t="s">
        <v>519</v>
      </c>
      <c r="F185" s="189" t="s">
        <v>520</v>
      </c>
      <c r="G185" s="190" t="s">
        <v>513</v>
      </c>
      <c r="H185" s="191">
        <v>2</v>
      </c>
      <c r="I185" s="192"/>
      <c r="J185" s="193">
        <f>ROUND(I185*H185,2)</f>
        <v>0</v>
      </c>
      <c r="K185" s="189" t="s">
        <v>22</v>
      </c>
      <c r="L185" s="194"/>
      <c r="M185" s="195" t="s">
        <v>22</v>
      </c>
      <c r="N185" s="196" t="s">
        <v>45</v>
      </c>
      <c r="O185" s="33"/>
      <c r="P185" s="172">
        <f>O185*H185</f>
        <v>0</v>
      </c>
      <c r="Q185" s="172">
        <v>0</v>
      </c>
      <c r="R185" s="172">
        <f>Q185*H185</f>
        <v>0</v>
      </c>
      <c r="S185" s="172">
        <v>0</v>
      </c>
      <c r="T185" s="173">
        <f>S185*H185</f>
        <v>0</v>
      </c>
      <c r="AR185" s="15" t="s">
        <v>172</v>
      </c>
      <c r="AT185" s="15" t="s">
        <v>347</v>
      </c>
      <c r="AU185" s="15" t="s">
        <v>82</v>
      </c>
      <c r="AY185" s="15" t="s">
        <v>132</v>
      </c>
      <c r="BE185" s="174">
        <f>IF(N185="základní",J185,0)</f>
        <v>0</v>
      </c>
      <c r="BF185" s="174">
        <f>IF(N185="snížená",J185,0)</f>
        <v>0</v>
      </c>
      <c r="BG185" s="174">
        <f>IF(N185="zákl. přenesená",J185,0)</f>
        <v>0</v>
      </c>
      <c r="BH185" s="174">
        <f>IF(N185="sníž. přenesená",J185,0)</f>
        <v>0</v>
      </c>
      <c r="BI185" s="174">
        <f>IF(N185="nulová",J185,0)</f>
        <v>0</v>
      </c>
      <c r="BJ185" s="15" t="s">
        <v>23</v>
      </c>
      <c r="BK185" s="174">
        <f>ROUND(I185*H185,2)</f>
        <v>0</v>
      </c>
      <c r="BL185" s="15" t="s">
        <v>139</v>
      </c>
      <c r="BM185" s="15" t="s">
        <v>521</v>
      </c>
    </row>
    <row r="186" spans="2:47" s="1" customFormat="1" ht="13.5">
      <c r="B186" s="32"/>
      <c r="D186" s="177" t="s">
        <v>141</v>
      </c>
      <c r="F186" s="178" t="s">
        <v>520</v>
      </c>
      <c r="I186" s="136"/>
      <c r="L186" s="32"/>
      <c r="M186" s="179"/>
      <c r="N186" s="180"/>
      <c r="O186" s="180"/>
      <c r="P186" s="180"/>
      <c r="Q186" s="180"/>
      <c r="R186" s="180"/>
      <c r="S186" s="180"/>
      <c r="T186" s="181"/>
      <c r="AT186" s="15" t="s">
        <v>141</v>
      </c>
      <c r="AU186" s="15" t="s">
        <v>82</v>
      </c>
    </row>
    <row r="187" spans="2:12" s="1" customFormat="1" ht="6.75" customHeight="1">
      <c r="B187" s="47"/>
      <c r="C187" s="48"/>
      <c r="D187" s="48"/>
      <c r="E187" s="48"/>
      <c r="F187" s="48"/>
      <c r="G187" s="48"/>
      <c r="H187" s="48"/>
      <c r="I187" s="114"/>
      <c r="J187" s="48"/>
      <c r="K187" s="48"/>
      <c r="L187" s="32"/>
    </row>
    <row r="188" ht="13.5">
      <c r="AT188" s="182"/>
    </row>
  </sheetData>
  <sheetProtection password="CC35" sheet="1" objects="1" scenarios="1" formatColumns="0" formatRows="0" sort="0" autoFilter="0"/>
  <autoFilter ref="C95:K95"/>
  <mergeCells count="9">
    <mergeCell ref="E88:H88"/>
    <mergeCell ref="G1:H1"/>
    <mergeCell ref="L2:V2"/>
    <mergeCell ref="E7:H7"/>
    <mergeCell ref="E9:H9"/>
    <mergeCell ref="E24:H24"/>
    <mergeCell ref="E45:H45"/>
    <mergeCell ref="E47:H47"/>
    <mergeCell ref="E86:H86"/>
  </mergeCells>
  <hyperlinks>
    <hyperlink ref="F1:G1" location="C2" tooltip="Krycí list soupisu" display="1) Krycí list soupisu"/>
    <hyperlink ref="G1:H1" location="C54" tooltip="Rekapitulace" display="2) Rekapitulace"/>
    <hyperlink ref="J1" location="C95"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8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214"/>
      <c r="C1" s="214"/>
      <c r="D1" s="213" t="s">
        <v>1</v>
      </c>
      <c r="E1" s="214"/>
      <c r="F1" s="215" t="s">
        <v>825</v>
      </c>
      <c r="G1" s="339" t="s">
        <v>826</v>
      </c>
      <c r="H1" s="339"/>
      <c r="I1" s="220"/>
      <c r="J1" s="215" t="s">
        <v>827</v>
      </c>
      <c r="K1" s="213" t="s">
        <v>104</v>
      </c>
      <c r="L1" s="215" t="s">
        <v>828</v>
      </c>
      <c r="M1" s="215"/>
      <c r="N1" s="215"/>
      <c r="O1" s="215"/>
      <c r="P1" s="215"/>
      <c r="Q1" s="215"/>
      <c r="R1" s="215"/>
      <c r="S1" s="215"/>
      <c r="T1" s="215"/>
      <c r="U1" s="211"/>
      <c r="V1" s="211"/>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75" customHeight="1">
      <c r="L2" s="303"/>
      <c r="M2" s="303"/>
      <c r="N2" s="303"/>
      <c r="O2" s="303"/>
      <c r="P2" s="303"/>
      <c r="Q2" s="303"/>
      <c r="R2" s="303"/>
      <c r="S2" s="303"/>
      <c r="T2" s="303"/>
      <c r="U2" s="303"/>
      <c r="V2" s="303"/>
      <c r="AT2" s="15" t="s">
        <v>94</v>
      </c>
    </row>
    <row r="3" spans="2:46" ht="6.75" customHeight="1">
      <c r="B3" s="16"/>
      <c r="C3" s="17"/>
      <c r="D3" s="17"/>
      <c r="E3" s="17"/>
      <c r="F3" s="17"/>
      <c r="G3" s="17"/>
      <c r="H3" s="17"/>
      <c r="I3" s="91"/>
      <c r="J3" s="17"/>
      <c r="K3" s="18"/>
      <c r="AT3" s="15" t="s">
        <v>82</v>
      </c>
    </row>
    <row r="4" spans="2:46" ht="36.75" customHeight="1">
      <c r="B4" s="19"/>
      <c r="C4" s="20"/>
      <c r="D4" s="21" t="s">
        <v>105</v>
      </c>
      <c r="E4" s="20"/>
      <c r="F4" s="20"/>
      <c r="G4" s="20"/>
      <c r="H4" s="20"/>
      <c r="I4" s="92"/>
      <c r="J4" s="20"/>
      <c r="K4" s="22"/>
      <c r="M4" s="23" t="s">
        <v>10</v>
      </c>
      <c r="AT4" s="15" t="s">
        <v>4</v>
      </c>
    </row>
    <row r="5" spans="2:11" ht="6.75" customHeight="1">
      <c r="B5" s="19"/>
      <c r="C5" s="20"/>
      <c r="D5" s="20"/>
      <c r="E5" s="20"/>
      <c r="F5" s="20"/>
      <c r="G5" s="20"/>
      <c r="H5" s="20"/>
      <c r="I5" s="92"/>
      <c r="J5" s="20"/>
      <c r="K5" s="22"/>
    </row>
    <row r="6" spans="2:11" ht="15">
      <c r="B6" s="19"/>
      <c r="C6" s="20"/>
      <c r="D6" s="28" t="s">
        <v>16</v>
      </c>
      <c r="E6" s="20"/>
      <c r="F6" s="20"/>
      <c r="G6" s="20"/>
      <c r="H6" s="20"/>
      <c r="I6" s="92"/>
      <c r="J6" s="20"/>
      <c r="K6" s="22"/>
    </row>
    <row r="7" spans="2:11" ht="22.5" customHeight="1">
      <c r="B7" s="19"/>
      <c r="C7" s="20"/>
      <c r="D7" s="20"/>
      <c r="E7" s="340" t="str">
        <f>'Rekapitulace stavby'!K6</f>
        <v>Rekonstrukce stávajícího sportovního areálu</v>
      </c>
      <c r="F7" s="332"/>
      <c r="G7" s="332"/>
      <c r="H7" s="332"/>
      <c r="I7" s="92"/>
      <c r="J7" s="20"/>
      <c r="K7" s="22"/>
    </row>
    <row r="8" spans="2:11" s="1" customFormat="1" ht="15">
      <c r="B8" s="32"/>
      <c r="C8" s="33"/>
      <c r="D8" s="28" t="s">
        <v>106</v>
      </c>
      <c r="E8" s="33"/>
      <c r="F8" s="33"/>
      <c r="G8" s="33"/>
      <c r="H8" s="33"/>
      <c r="I8" s="93"/>
      <c r="J8" s="33"/>
      <c r="K8" s="36"/>
    </row>
    <row r="9" spans="2:11" s="1" customFormat="1" ht="36.75" customHeight="1">
      <c r="B9" s="32"/>
      <c r="C9" s="33"/>
      <c r="D9" s="33"/>
      <c r="E9" s="341" t="s">
        <v>522</v>
      </c>
      <c r="F9" s="325"/>
      <c r="G9" s="325"/>
      <c r="H9" s="325"/>
      <c r="I9" s="93"/>
      <c r="J9" s="33"/>
      <c r="K9" s="36"/>
    </row>
    <row r="10" spans="2:11" s="1" customFormat="1" ht="13.5">
      <c r="B10" s="32"/>
      <c r="C10" s="33"/>
      <c r="D10" s="33"/>
      <c r="E10" s="33"/>
      <c r="F10" s="33"/>
      <c r="G10" s="33"/>
      <c r="H10" s="33"/>
      <c r="I10" s="93"/>
      <c r="J10" s="33"/>
      <c r="K10" s="36"/>
    </row>
    <row r="11" spans="2:11" s="1" customFormat="1" ht="14.25" customHeight="1">
      <c r="B11" s="32"/>
      <c r="C11" s="33"/>
      <c r="D11" s="28" t="s">
        <v>19</v>
      </c>
      <c r="E11" s="33"/>
      <c r="F11" s="26" t="s">
        <v>22</v>
      </c>
      <c r="G11" s="33"/>
      <c r="H11" s="33"/>
      <c r="I11" s="94" t="s">
        <v>21</v>
      </c>
      <c r="J11" s="26" t="s">
        <v>22</v>
      </c>
      <c r="K11" s="36"/>
    </row>
    <row r="12" spans="2:11" s="1" customFormat="1" ht="14.25" customHeight="1">
      <c r="B12" s="32"/>
      <c r="C12" s="33"/>
      <c r="D12" s="28" t="s">
        <v>24</v>
      </c>
      <c r="E12" s="33"/>
      <c r="F12" s="26" t="s">
        <v>25</v>
      </c>
      <c r="G12" s="33"/>
      <c r="H12" s="33"/>
      <c r="I12" s="94" t="s">
        <v>26</v>
      </c>
      <c r="J12" s="95" t="str">
        <f>'Rekapitulace stavby'!AN8</f>
        <v>4.10.2016</v>
      </c>
      <c r="K12" s="36"/>
    </row>
    <row r="13" spans="2:11" s="1" customFormat="1" ht="10.5" customHeight="1">
      <c r="B13" s="32"/>
      <c r="C13" s="33"/>
      <c r="D13" s="33"/>
      <c r="E13" s="33"/>
      <c r="F13" s="33"/>
      <c r="G13" s="33"/>
      <c r="H13" s="33"/>
      <c r="I13" s="93"/>
      <c r="J13" s="33"/>
      <c r="K13" s="36"/>
    </row>
    <row r="14" spans="2:11" s="1" customFormat="1" ht="14.25" customHeight="1">
      <c r="B14" s="32"/>
      <c r="C14" s="33"/>
      <c r="D14" s="28" t="s">
        <v>30</v>
      </c>
      <c r="E14" s="33"/>
      <c r="F14" s="33"/>
      <c r="G14" s="33"/>
      <c r="H14" s="33"/>
      <c r="I14" s="94" t="s">
        <v>31</v>
      </c>
      <c r="J14" s="26" t="s">
        <v>22</v>
      </c>
      <c r="K14" s="36"/>
    </row>
    <row r="15" spans="2:11" s="1" customFormat="1" ht="18" customHeight="1">
      <c r="B15" s="32"/>
      <c r="C15" s="33"/>
      <c r="D15" s="33"/>
      <c r="E15" s="26" t="s">
        <v>32</v>
      </c>
      <c r="F15" s="33"/>
      <c r="G15" s="33"/>
      <c r="H15" s="33"/>
      <c r="I15" s="94" t="s">
        <v>33</v>
      </c>
      <c r="J15" s="26" t="s">
        <v>22</v>
      </c>
      <c r="K15" s="36"/>
    </row>
    <row r="16" spans="2:11" s="1" customFormat="1" ht="6.75" customHeight="1">
      <c r="B16" s="32"/>
      <c r="C16" s="33"/>
      <c r="D16" s="33"/>
      <c r="E16" s="33"/>
      <c r="F16" s="33"/>
      <c r="G16" s="33"/>
      <c r="H16" s="33"/>
      <c r="I16" s="93"/>
      <c r="J16" s="33"/>
      <c r="K16" s="36"/>
    </row>
    <row r="17" spans="2:11" s="1" customFormat="1" ht="14.25" customHeight="1">
      <c r="B17" s="32"/>
      <c r="C17" s="33"/>
      <c r="D17" s="28" t="s">
        <v>34</v>
      </c>
      <c r="E17" s="33"/>
      <c r="F17" s="33"/>
      <c r="G17" s="33"/>
      <c r="H17" s="33"/>
      <c r="I17" s="94" t="s">
        <v>31</v>
      </c>
      <c r="J17" s="26">
        <f>IF('Rekapitulace stavby'!AN13="Vyplň údaj","",IF('Rekapitulace stavby'!AN13="","",'Rekapitulace stavby'!AN13))</f>
      </c>
      <c r="K17" s="36"/>
    </row>
    <row r="18" spans="2:11" s="1" customFormat="1" ht="18" customHeight="1">
      <c r="B18" s="32"/>
      <c r="C18" s="33"/>
      <c r="D18" s="33"/>
      <c r="E18" s="26">
        <f>IF('Rekapitulace stavby'!E14="Vyplň údaj","",IF('Rekapitulace stavby'!E14="","",'Rekapitulace stavby'!E14))</f>
      </c>
      <c r="F18" s="33"/>
      <c r="G18" s="33"/>
      <c r="H18" s="33"/>
      <c r="I18" s="94" t="s">
        <v>33</v>
      </c>
      <c r="J18" s="26">
        <f>IF('Rekapitulace stavby'!AN14="Vyplň údaj","",IF('Rekapitulace stavby'!AN14="","",'Rekapitulace stavby'!AN14))</f>
      </c>
      <c r="K18" s="36"/>
    </row>
    <row r="19" spans="2:11" s="1" customFormat="1" ht="6.75" customHeight="1">
      <c r="B19" s="32"/>
      <c r="C19" s="33"/>
      <c r="D19" s="33"/>
      <c r="E19" s="33"/>
      <c r="F19" s="33"/>
      <c r="G19" s="33"/>
      <c r="H19" s="33"/>
      <c r="I19" s="93"/>
      <c r="J19" s="33"/>
      <c r="K19" s="36"/>
    </row>
    <row r="20" spans="2:11" s="1" customFormat="1" ht="14.25" customHeight="1">
      <c r="B20" s="32"/>
      <c r="C20" s="33"/>
      <c r="D20" s="28" t="s">
        <v>36</v>
      </c>
      <c r="E20" s="33"/>
      <c r="F20" s="33"/>
      <c r="G20" s="33"/>
      <c r="H20" s="33"/>
      <c r="I20" s="94" t="s">
        <v>31</v>
      </c>
      <c r="J20" s="26" t="s">
        <v>22</v>
      </c>
      <c r="K20" s="36"/>
    </row>
    <row r="21" spans="2:11" s="1" customFormat="1" ht="18" customHeight="1">
      <c r="B21" s="32"/>
      <c r="C21" s="33"/>
      <c r="D21" s="33"/>
      <c r="E21" s="26" t="s">
        <v>37</v>
      </c>
      <c r="F21" s="33"/>
      <c r="G21" s="33"/>
      <c r="H21" s="33"/>
      <c r="I21" s="94" t="s">
        <v>33</v>
      </c>
      <c r="J21" s="26" t="s">
        <v>22</v>
      </c>
      <c r="K21" s="36"/>
    </row>
    <row r="22" spans="2:11" s="1" customFormat="1" ht="6.75" customHeight="1">
      <c r="B22" s="32"/>
      <c r="C22" s="33"/>
      <c r="D22" s="33"/>
      <c r="E22" s="33"/>
      <c r="F22" s="33"/>
      <c r="G22" s="33"/>
      <c r="H22" s="33"/>
      <c r="I22" s="93"/>
      <c r="J22" s="33"/>
      <c r="K22" s="36"/>
    </row>
    <row r="23" spans="2:11" s="1" customFormat="1" ht="14.25" customHeight="1">
      <c r="B23" s="32"/>
      <c r="C23" s="33"/>
      <c r="D23" s="28" t="s">
        <v>39</v>
      </c>
      <c r="E23" s="33"/>
      <c r="F23" s="33"/>
      <c r="G23" s="33"/>
      <c r="H23" s="33"/>
      <c r="I23" s="93"/>
      <c r="J23" s="33"/>
      <c r="K23" s="36"/>
    </row>
    <row r="24" spans="2:11" s="6" customFormat="1" ht="22.5" customHeight="1">
      <c r="B24" s="96"/>
      <c r="C24" s="97"/>
      <c r="D24" s="97"/>
      <c r="E24" s="335" t="s">
        <v>22</v>
      </c>
      <c r="F24" s="342"/>
      <c r="G24" s="342"/>
      <c r="H24" s="342"/>
      <c r="I24" s="98"/>
      <c r="J24" s="97"/>
      <c r="K24" s="99"/>
    </row>
    <row r="25" spans="2:11" s="1" customFormat="1" ht="6.75" customHeight="1">
      <c r="B25" s="32"/>
      <c r="C25" s="33"/>
      <c r="D25" s="33"/>
      <c r="E25" s="33"/>
      <c r="F25" s="33"/>
      <c r="G25" s="33"/>
      <c r="H25" s="33"/>
      <c r="I25" s="93"/>
      <c r="J25" s="33"/>
      <c r="K25" s="36"/>
    </row>
    <row r="26" spans="2:11" s="1" customFormat="1" ht="6.75" customHeight="1">
      <c r="B26" s="32"/>
      <c r="C26" s="33"/>
      <c r="D26" s="59"/>
      <c r="E26" s="59"/>
      <c r="F26" s="59"/>
      <c r="G26" s="59"/>
      <c r="H26" s="59"/>
      <c r="I26" s="100"/>
      <c r="J26" s="59"/>
      <c r="K26" s="101"/>
    </row>
    <row r="27" spans="2:11" s="1" customFormat="1" ht="24.75" customHeight="1">
      <c r="B27" s="32"/>
      <c r="C27" s="33"/>
      <c r="D27" s="102" t="s">
        <v>40</v>
      </c>
      <c r="E27" s="33"/>
      <c r="F27" s="33"/>
      <c r="G27" s="33"/>
      <c r="H27" s="33"/>
      <c r="I27" s="93"/>
      <c r="J27" s="103">
        <f>ROUND(J83,2)</f>
        <v>0</v>
      </c>
      <c r="K27" s="36"/>
    </row>
    <row r="28" spans="2:11" s="1" customFormat="1" ht="6.75" customHeight="1">
      <c r="B28" s="32"/>
      <c r="C28" s="33"/>
      <c r="D28" s="59"/>
      <c r="E28" s="59"/>
      <c r="F28" s="59"/>
      <c r="G28" s="59"/>
      <c r="H28" s="59"/>
      <c r="I28" s="100"/>
      <c r="J28" s="59"/>
      <c r="K28" s="101"/>
    </row>
    <row r="29" spans="2:11" s="1" customFormat="1" ht="14.25" customHeight="1">
      <c r="B29" s="32"/>
      <c r="C29" s="33"/>
      <c r="D29" s="33"/>
      <c r="E29" s="33"/>
      <c r="F29" s="37" t="s">
        <v>42</v>
      </c>
      <c r="G29" s="33"/>
      <c r="H29" s="33"/>
      <c r="I29" s="104" t="s">
        <v>41</v>
      </c>
      <c r="J29" s="37" t="s">
        <v>43</v>
      </c>
      <c r="K29" s="36"/>
    </row>
    <row r="30" spans="2:11" s="1" customFormat="1" ht="14.25" customHeight="1">
      <c r="B30" s="32"/>
      <c r="C30" s="33"/>
      <c r="D30" s="40" t="s">
        <v>44</v>
      </c>
      <c r="E30" s="40" t="s">
        <v>45</v>
      </c>
      <c r="F30" s="105">
        <f>ROUND(SUM(BE83:BE125),2)</f>
        <v>0</v>
      </c>
      <c r="G30" s="33"/>
      <c r="H30" s="33"/>
      <c r="I30" s="106">
        <v>0.21</v>
      </c>
      <c r="J30" s="105">
        <f>ROUND(ROUND((SUM(BE83:BE125)),2)*I30,2)</f>
        <v>0</v>
      </c>
      <c r="K30" s="36"/>
    </row>
    <row r="31" spans="2:11" s="1" customFormat="1" ht="14.25" customHeight="1">
      <c r="B31" s="32"/>
      <c r="C31" s="33"/>
      <c r="D31" s="33"/>
      <c r="E31" s="40" t="s">
        <v>46</v>
      </c>
      <c r="F31" s="105">
        <f>ROUND(SUM(BF83:BF125),2)</f>
        <v>0</v>
      </c>
      <c r="G31" s="33"/>
      <c r="H31" s="33"/>
      <c r="I31" s="106">
        <v>0.15</v>
      </c>
      <c r="J31" s="105">
        <f>ROUND(ROUND((SUM(BF83:BF125)),2)*I31,2)</f>
        <v>0</v>
      </c>
      <c r="K31" s="36"/>
    </row>
    <row r="32" spans="2:11" s="1" customFormat="1" ht="14.25" customHeight="1" hidden="1">
      <c r="B32" s="32"/>
      <c r="C32" s="33"/>
      <c r="D32" s="33"/>
      <c r="E32" s="40" t="s">
        <v>47</v>
      </c>
      <c r="F32" s="105">
        <f>ROUND(SUM(BG83:BG125),2)</f>
        <v>0</v>
      </c>
      <c r="G32" s="33"/>
      <c r="H32" s="33"/>
      <c r="I32" s="106">
        <v>0.21</v>
      </c>
      <c r="J32" s="105">
        <v>0</v>
      </c>
      <c r="K32" s="36"/>
    </row>
    <row r="33" spans="2:11" s="1" customFormat="1" ht="14.25" customHeight="1" hidden="1">
      <c r="B33" s="32"/>
      <c r="C33" s="33"/>
      <c r="D33" s="33"/>
      <c r="E33" s="40" t="s">
        <v>48</v>
      </c>
      <c r="F33" s="105">
        <f>ROUND(SUM(BH83:BH125),2)</f>
        <v>0</v>
      </c>
      <c r="G33" s="33"/>
      <c r="H33" s="33"/>
      <c r="I33" s="106">
        <v>0.15</v>
      </c>
      <c r="J33" s="105">
        <v>0</v>
      </c>
      <c r="K33" s="36"/>
    </row>
    <row r="34" spans="2:11" s="1" customFormat="1" ht="14.25" customHeight="1" hidden="1">
      <c r="B34" s="32"/>
      <c r="C34" s="33"/>
      <c r="D34" s="33"/>
      <c r="E34" s="40" t="s">
        <v>49</v>
      </c>
      <c r="F34" s="105">
        <f>ROUND(SUM(BI83:BI125),2)</f>
        <v>0</v>
      </c>
      <c r="G34" s="33"/>
      <c r="H34" s="33"/>
      <c r="I34" s="106">
        <v>0</v>
      </c>
      <c r="J34" s="105">
        <v>0</v>
      </c>
      <c r="K34" s="36"/>
    </row>
    <row r="35" spans="2:11" s="1" customFormat="1" ht="6.75" customHeight="1">
      <c r="B35" s="32"/>
      <c r="C35" s="33"/>
      <c r="D35" s="33"/>
      <c r="E35" s="33"/>
      <c r="F35" s="33"/>
      <c r="G35" s="33"/>
      <c r="H35" s="33"/>
      <c r="I35" s="93"/>
      <c r="J35" s="33"/>
      <c r="K35" s="36"/>
    </row>
    <row r="36" spans="2:11" s="1" customFormat="1" ht="24.75" customHeight="1">
      <c r="B36" s="32"/>
      <c r="C36" s="107"/>
      <c r="D36" s="108" t="s">
        <v>50</v>
      </c>
      <c r="E36" s="63"/>
      <c r="F36" s="63"/>
      <c r="G36" s="109" t="s">
        <v>51</v>
      </c>
      <c r="H36" s="110" t="s">
        <v>52</v>
      </c>
      <c r="I36" s="111"/>
      <c r="J36" s="112">
        <f>SUM(J27:J34)</f>
        <v>0</v>
      </c>
      <c r="K36" s="113"/>
    </row>
    <row r="37" spans="2:11" s="1" customFormat="1" ht="14.25" customHeight="1">
      <c r="B37" s="47"/>
      <c r="C37" s="48"/>
      <c r="D37" s="48"/>
      <c r="E37" s="48"/>
      <c r="F37" s="48"/>
      <c r="G37" s="48"/>
      <c r="H37" s="48"/>
      <c r="I37" s="114"/>
      <c r="J37" s="48"/>
      <c r="K37" s="49"/>
    </row>
    <row r="41" spans="2:11" s="1" customFormat="1" ht="6.75" customHeight="1">
      <c r="B41" s="50"/>
      <c r="C41" s="51"/>
      <c r="D41" s="51"/>
      <c r="E41" s="51"/>
      <c r="F41" s="51"/>
      <c r="G41" s="51"/>
      <c r="H41" s="51"/>
      <c r="I41" s="115"/>
      <c r="J41" s="51"/>
      <c r="K41" s="116"/>
    </row>
    <row r="42" spans="2:11" s="1" customFormat="1" ht="36.75" customHeight="1">
      <c r="B42" s="32"/>
      <c r="C42" s="21" t="s">
        <v>108</v>
      </c>
      <c r="D42" s="33"/>
      <c r="E42" s="33"/>
      <c r="F42" s="33"/>
      <c r="G42" s="33"/>
      <c r="H42" s="33"/>
      <c r="I42" s="93"/>
      <c r="J42" s="33"/>
      <c r="K42" s="36"/>
    </row>
    <row r="43" spans="2:11" s="1" customFormat="1" ht="6.75" customHeight="1">
      <c r="B43" s="32"/>
      <c r="C43" s="33"/>
      <c r="D43" s="33"/>
      <c r="E43" s="33"/>
      <c r="F43" s="33"/>
      <c r="G43" s="33"/>
      <c r="H43" s="33"/>
      <c r="I43" s="93"/>
      <c r="J43" s="33"/>
      <c r="K43" s="36"/>
    </row>
    <row r="44" spans="2:11" s="1" customFormat="1" ht="14.25" customHeight="1">
      <c r="B44" s="32"/>
      <c r="C44" s="28" t="s">
        <v>16</v>
      </c>
      <c r="D44" s="33"/>
      <c r="E44" s="33"/>
      <c r="F44" s="33"/>
      <c r="G44" s="33"/>
      <c r="H44" s="33"/>
      <c r="I44" s="93"/>
      <c r="J44" s="33"/>
      <c r="K44" s="36"/>
    </row>
    <row r="45" spans="2:11" s="1" customFormat="1" ht="22.5" customHeight="1">
      <c r="B45" s="32"/>
      <c r="C45" s="33"/>
      <c r="D45" s="33"/>
      <c r="E45" s="340" t="str">
        <f>E7</f>
        <v>Rekonstrukce stávajícího sportovního areálu</v>
      </c>
      <c r="F45" s="325"/>
      <c r="G45" s="325"/>
      <c r="H45" s="325"/>
      <c r="I45" s="93"/>
      <c r="J45" s="33"/>
      <c r="K45" s="36"/>
    </row>
    <row r="46" spans="2:11" s="1" customFormat="1" ht="14.25" customHeight="1">
      <c r="B46" s="32"/>
      <c r="C46" s="28" t="s">
        <v>106</v>
      </c>
      <c r="D46" s="33"/>
      <c r="E46" s="33"/>
      <c r="F46" s="33"/>
      <c r="G46" s="33"/>
      <c r="H46" s="33"/>
      <c r="I46" s="93"/>
      <c r="J46" s="33"/>
      <c r="K46" s="36"/>
    </row>
    <row r="47" spans="2:11" s="1" customFormat="1" ht="23.25" customHeight="1">
      <c r="B47" s="32"/>
      <c r="C47" s="33"/>
      <c r="D47" s="33"/>
      <c r="E47" s="341" t="str">
        <f>E9</f>
        <v>04 - Oplocení víceúč. hř.</v>
      </c>
      <c r="F47" s="325"/>
      <c r="G47" s="325"/>
      <c r="H47" s="325"/>
      <c r="I47" s="93"/>
      <c r="J47" s="33"/>
      <c r="K47" s="36"/>
    </row>
    <row r="48" spans="2:11" s="1" customFormat="1" ht="6.75" customHeight="1">
      <c r="B48" s="32"/>
      <c r="C48" s="33"/>
      <c r="D48" s="33"/>
      <c r="E48" s="33"/>
      <c r="F48" s="33"/>
      <c r="G48" s="33"/>
      <c r="H48" s="33"/>
      <c r="I48" s="93"/>
      <c r="J48" s="33"/>
      <c r="K48" s="36"/>
    </row>
    <row r="49" spans="2:11" s="1" customFormat="1" ht="18" customHeight="1">
      <c r="B49" s="32"/>
      <c r="C49" s="28" t="s">
        <v>24</v>
      </c>
      <c r="D49" s="33"/>
      <c r="E49" s="33"/>
      <c r="F49" s="26" t="str">
        <f>F12</f>
        <v>Lidická 40, Karlovy Vary</v>
      </c>
      <c r="G49" s="33"/>
      <c r="H49" s="33"/>
      <c r="I49" s="94" t="s">
        <v>26</v>
      </c>
      <c r="J49" s="95" t="str">
        <f>IF(J12="","",J12)</f>
        <v>4.10.2016</v>
      </c>
      <c r="K49" s="36"/>
    </row>
    <row r="50" spans="2:11" s="1" customFormat="1" ht="6.75" customHeight="1">
      <c r="B50" s="32"/>
      <c r="C50" s="33"/>
      <c r="D50" s="33"/>
      <c r="E50" s="33"/>
      <c r="F50" s="33"/>
      <c r="G50" s="33"/>
      <c r="H50" s="33"/>
      <c r="I50" s="93"/>
      <c r="J50" s="33"/>
      <c r="K50" s="36"/>
    </row>
    <row r="51" spans="2:11" s="1" customFormat="1" ht="15">
      <c r="B51" s="32"/>
      <c r="C51" s="28" t="s">
        <v>30</v>
      </c>
      <c r="D51" s="33"/>
      <c r="E51" s="33"/>
      <c r="F51" s="26" t="str">
        <f>E15</f>
        <v>SPŠ, gymnázium a VOŠ Karlovy Vary, p. o</v>
      </c>
      <c r="G51" s="33"/>
      <c r="H51" s="33"/>
      <c r="I51" s="94" t="s">
        <v>36</v>
      </c>
      <c r="J51" s="26" t="str">
        <f>E21</f>
        <v>Sportprojekta Praha s.r.o.</v>
      </c>
      <c r="K51" s="36"/>
    </row>
    <row r="52" spans="2:11" s="1" customFormat="1" ht="14.25" customHeight="1">
      <c r="B52" s="32"/>
      <c r="C52" s="28" t="s">
        <v>34</v>
      </c>
      <c r="D52" s="33"/>
      <c r="E52" s="33"/>
      <c r="F52" s="26">
        <f>IF(E18="","",E18)</f>
      </c>
      <c r="G52" s="33"/>
      <c r="H52" s="33"/>
      <c r="I52" s="93"/>
      <c r="J52" s="33"/>
      <c r="K52" s="36"/>
    </row>
    <row r="53" spans="2:11" s="1" customFormat="1" ht="9.75" customHeight="1">
      <c r="B53" s="32"/>
      <c r="C53" s="33"/>
      <c r="D53" s="33"/>
      <c r="E53" s="33"/>
      <c r="F53" s="33"/>
      <c r="G53" s="33"/>
      <c r="H53" s="33"/>
      <c r="I53" s="93"/>
      <c r="J53" s="33"/>
      <c r="K53" s="36"/>
    </row>
    <row r="54" spans="2:11" s="1" customFormat="1" ht="29.25" customHeight="1">
      <c r="B54" s="32"/>
      <c r="C54" s="117" t="s">
        <v>109</v>
      </c>
      <c r="D54" s="107"/>
      <c r="E54" s="107"/>
      <c r="F54" s="107"/>
      <c r="G54" s="107"/>
      <c r="H54" s="107"/>
      <c r="I54" s="118"/>
      <c r="J54" s="119" t="s">
        <v>110</v>
      </c>
      <c r="K54" s="120"/>
    </row>
    <row r="55" spans="2:11" s="1" customFormat="1" ht="9.75" customHeight="1">
      <c r="B55" s="32"/>
      <c r="C55" s="33"/>
      <c r="D55" s="33"/>
      <c r="E55" s="33"/>
      <c r="F55" s="33"/>
      <c r="G55" s="33"/>
      <c r="H55" s="33"/>
      <c r="I55" s="93"/>
      <c r="J55" s="33"/>
      <c r="K55" s="36"/>
    </row>
    <row r="56" spans="2:47" s="1" customFormat="1" ht="29.25" customHeight="1">
      <c r="B56" s="32"/>
      <c r="C56" s="121" t="s">
        <v>111</v>
      </c>
      <c r="D56" s="33"/>
      <c r="E56" s="33"/>
      <c r="F56" s="33"/>
      <c r="G56" s="33"/>
      <c r="H56" s="33"/>
      <c r="I56" s="93"/>
      <c r="J56" s="103">
        <f>J83</f>
        <v>0</v>
      </c>
      <c r="K56" s="36"/>
      <c r="AU56" s="15" t="s">
        <v>112</v>
      </c>
    </row>
    <row r="57" spans="2:11" s="7" customFormat="1" ht="24.75" customHeight="1">
      <c r="B57" s="122"/>
      <c r="C57" s="123"/>
      <c r="D57" s="124" t="s">
        <v>183</v>
      </c>
      <c r="E57" s="125"/>
      <c r="F57" s="125"/>
      <c r="G57" s="125"/>
      <c r="H57" s="125"/>
      <c r="I57" s="126"/>
      <c r="J57" s="127">
        <f>J84</f>
        <v>0</v>
      </c>
      <c r="K57" s="128"/>
    </row>
    <row r="58" spans="2:11" s="8" customFormat="1" ht="19.5" customHeight="1">
      <c r="B58" s="129"/>
      <c r="C58" s="130"/>
      <c r="D58" s="131" t="s">
        <v>190</v>
      </c>
      <c r="E58" s="132"/>
      <c r="F58" s="132"/>
      <c r="G58" s="132"/>
      <c r="H58" s="132"/>
      <c r="I58" s="133"/>
      <c r="J58" s="134">
        <f>J85</f>
        <v>0</v>
      </c>
      <c r="K58" s="135"/>
    </row>
    <row r="59" spans="2:11" s="8" customFormat="1" ht="14.25" customHeight="1">
      <c r="B59" s="129"/>
      <c r="C59" s="130"/>
      <c r="D59" s="131" t="s">
        <v>523</v>
      </c>
      <c r="E59" s="132"/>
      <c r="F59" s="132"/>
      <c r="G59" s="132"/>
      <c r="H59" s="132"/>
      <c r="I59" s="133"/>
      <c r="J59" s="134">
        <f>J86</f>
        <v>0</v>
      </c>
      <c r="K59" s="135"/>
    </row>
    <row r="60" spans="2:11" s="8" customFormat="1" ht="14.25" customHeight="1">
      <c r="B60" s="129"/>
      <c r="C60" s="130"/>
      <c r="D60" s="131" t="s">
        <v>400</v>
      </c>
      <c r="E60" s="132"/>
      <c r="F60" s="132"/>
      <c r="G60" s="132"/>
      <c r="H60" s="132"/>
      <c r="I60" s="133"/>
      <c r="J60" s="134">
        <f>J91</f>
        <v>0</v>
      </c>
      <c r="K60" s="135"/>
    </row>
    <row r="61" spans="2:11" s="7" customFormat="1" ht="24.75" customHeight="1">
      <c r="B61" s="122"/>
      <c r="C61" s="123"/>
      <c r="D61" s="124" t="s">
        <v>401</v>
      </c>
      <c r="E61" s="125"/>
      <c r="F61" s="125"/>
      <c r="G61" s="125"/>
      <c r="H61" s="125"/>
      <c r="I61" s="126"/>
      <c r="J61" s="127">
        <f>J100</f>
        <v>0</v>
      </c>
      <c r="K61" s="128"/>
    </row>
    <row r="62" spans="2:11" s="8" customFormat="1" ht="19.5" customHeight="1">
      <c r="B62" s="129"/>
      <c r="C62" s="130"/>
      <c r="D62" s="131" t="s">
        <v>524</v>
      </c>
      <c r="E62" s="132"/>
      <c r="F62" s="132"/>
      <c r="G62" s="132"/>
      <c r="H62" s="132"/>
      <c r="I62" s="133"/>
      <c r="J62" s="134">
        <f>J101</f>
        <v>0</v>
      </c>
      <c r="K62" s="135"/>
    </row>
    <row r="63" spans="2:11" s="8" customFormat="1" ht="19.5" customHeight="1">
      <c r="B63" s="129"/>
      <c r="C63" s="130"/>
      <c r="D63" s="131" t="s">
        <v>525</v>
      </c>
      <c r="E63" s="132"/>
      <c r="F63" s="132"/>
      <c r="G63" s="132"/>
      <c r="H63" s="132"/>
      <c r="I63" s="133"/>
      <c r="J63" s="134">
        <f>J119</f>
        <v>0</v>
      </c>
      <c r="K63" s="135"/>
    </row>
    <row r="64" spans="2:11" s="1" customFormat="1" ht="21.75" customHeight="1">
      <c r="B64" s="32"/>
      <c r="C64" s="33"/>
      <c r="D64" s="33"/>
      <c r="E64" s="33"/>
      <c r="F64" s="33"/>
      <c r="G64" s="33"/>
      <c r="H64" s="33"/>
      <c r="I64" s="93"/>
      <c r="J64" s="33"/>
      <c r="K64" s="36"/>
    </row>
    <row r="65" spans="2:11" s="1" customFormat="1" ht="6.75" customHeight="1">
      <c r="B65" s="47"/>
      <c r="C65" s="48"/>
      <c r="D65" s="48"/>
      <c r="E65" s="48"/>
      <c r="F65" s="48"/>
      <c r="G65" s="48"/>
      <c r="H65" s="48"/>
      <c r="I65" s="114"/>
      <c r="J65" s="48"/>
      <c r="K65" s="49"/>
    </row>
    <row r="69" spans="2:12" s="1" customFormat="1" ht="6.75" customHeight="1">
      <c r="B69" s="50"/>
      <c r="C69" s="51"/>
      <c r="D69" s="51"/>
      <c r="E69" s="51"/>
      <c r="F69" s="51"/>
      <c r="G69" s="51"/>
      <c r="H69" s="51"/>
      <c r="I69" s="115"/>
      <c r="J69" s="51"/>
      <c r="K69" s="51"/>
      <c r="L69" s="32"/>
    </row>
    <row r="70" spans="2:12" s="1" customFormat="1" ht="36.75" customHeight="1">
      <c r="B70" s="32"/>
      <c r="C70" s="52" t="s">
        <v>116</v>
      </c>
      <c r="I70" s="136"/>
      <c r="L70" s="32"/>
    </row>
    <row r="71" spans="2:12" s="1" customFormat="1" ht="6.75" customHeight="1">
      <c r="B71" s="32"/>
      <c r="I71" s="136"/>
      <c r="L71" s="32"/>
    </row>
    <row r="72" spans="2:12" s="1" customFormat="1" ht="14.25" customHeight="1">
      <c r="B72" s="32"/>
      <c r="C72" s="54" t="s">
        <v>16</v>
      </c>
      <c r="I72" s="136"/>
      <c r="L72" s="32"/>
    </row>
    <row r="73" spans="2:12" s="1" customFormat="1" ht="22.5" customHeight="1">
      <c r="B73" s="32"/>
      <c r="E73" s="343" t="str">
        <f>E7</f>
        <v>Rekonstrukce stávajícího sportovního areálu</v>
      </c>
      <c r="F73" s="320"/>
      <c r="G73" s="320"/>
      <c r="H73" s="320"/>
      <c r="I73" s="136"/>
      <c r="L73" s="32"/>
    </row>
    <row r="74" spans="2:12" s="1" customFormat="1" ht="14.25" customHeight="1">
      <c r="B74" s="32"/>
      <c r="C74" s="54" t="s">
        <v>106</v>
      </c>
      <c r="I74" s="136"/>
      <c r="L74" s="32"/>
    </row>
    <row r="75" spans="2:12" s="1" customFormat="1" ht="23.25" customHeight="1">
      <c r="B75" s="32"/>
      <c r="E75" s="317" t="str">
        <f>E9</f>
        <v>04 - Oplocení víceúč. hř.</v>
      </c>
      <c r="F75" s="320"/>
      <c r="G75" s="320"/>
      <c r="H75" s="320"/>
      <c r="I75" s="136"/>
      <c r="L75" s="32"/>
    </row>
    <row r="76" spans="2:12" s="1" customFormat="1" ht="6.75" customHeight="1">
      <c r="B76" s="32"/>
      <c r="I76" s="136"/>
      <c r="L76" s="32"/>
    </row>
    <row r="77" spans="2:12" s="1" customFormat="1" ht="18" customHeight="1">
      <c r="B77" s="32"/>
      <c r="C77" s="54" t="s">
        <v>24</v>
      </c>
      <c r="F77" s="137" t="str">
        <f>F12</f>
        <v>Lidická 40, Karlovy Vary</v>
      </c>
      <c r="I77" s="138" t="s">
        <v>26</v>
      </c>
      <c r="J77" s="58" t="str">
        <f>IF(J12="","",J12)</f>
        <v>4.10.2016</v>
      </c>
      <c r="L77" s="32"/>
    </row>
    <row r="78" spans="2:12" s="1" customFormat="1" ht="6.75" customHeight="1">
      <c r="B78" s="32"/>
      <c r="I78" s="136"/>
      <c r="L78" s="32"/>
    </row>
    <row r="79" spans="2:12" s="1" customFormat="1" ht="15">
      <c r="B79" s="32"/>
      <c r="C79" s="54" t="s">
        <v>30</v>
      </c>
      <c r="F79" s="137" t="str">
        <f>E15</f>
        <v>SPŠ, gymnázium a VOŠ Karlovy Vary, p. o</v>
      </c>
      <c r="I79" s="138" t="s">
        <v>36</v>
      </c>
      <c r="J79" s="137" t="str">
        <f>E21</f>
        <v>Sportprojekta Praha s.r.o.</v>
      </c>
      <c r="L79" s="32"/>
    </row>
    <row r="80" spans="2:12" s="1" customFormat="1" ht="14.25" customHeight="1">
      <c r="B80" s="32"/>
      <c r="C80" s="54" t="s">
        <v>34</v>
      </c>
      <c r="F80" s="137">
        <f>IF(E18="","",E18)</f>
      </c>
      <c r="I80" s="136"/>
      <c r="L80" s="32"/>
    </row>
    <row r="81" spans="2:12" s="1" customFormat="1" ht="9.75" customHeight="1">
      <c r="B81" s="32"/>
      <c r="I81" s="136"/>
      <c r="L81" s="32"/>
    </row>
    <row r="82" spans="2:20" s="9" customFormat="1" ht="29.25" customHeight="1">
      <c r="B82" s="139"/>
      <c r="C82" s="140" t="s">
        <v>117</v>
      </c>
      <c r="D82" s="141" t="s">
        <v>59</v>
      </c>
      <c r="E82" s="141" t="s">
        <v>55</v>
      </c>
      <c r="F82" s="141" t="s">
        <v>118</v>
      </c>
      <c r="G82" s="141" t="s">
        <v>119</v>
      </c>
      <c r="H82" s="141" t="s">
        <v>120</v>
      </c>
      <c r="I82" s="142" t="s">
        <v>121</v>
      </c>
      <c r="J82" s="141" t="s">
        <v>110</v>
      </c>
      <c r="K82" s="143" t="s">
        <v>122</v>
      </c>
      <c r="L82" s="139"/>
      <c r="M82" s="65" t="s">
        <v>123</v>
      </c>
      <c r="N82" s="66" t="s">
        <v>44</v>
      </c>
      <c r="O82" s="66" t="s">
        <v>124</v>
      </c>
      <c r="P82" s="66" t="s">
        <v>125</v>
      </c>
      <c r="Q82" s="66" t="s">
        <v>126</v>
      </c>
      <c r="R82" s="66" t="s">
        <v>127</v>
      </c>
      <c r="S82" s="66" t="s">
        <v>128</v>
      </c>
      <c r="T82" s="67" t="s">
        <v>129</v>
      </c>
    </row>
    <row r="83" spans="2:63" s="1" customFormat="1" ht="29.25" customHeight="1">
      <c r="B83" s="32"/>
      <c r="C83" s="69" t="s">
        <v>111</v>
      </c>
      <c r="I83" s="136"/>
      <c r="J83" s="144">
        <f>BK83</f>
        <v>0</v>
      </c>
      <c r="L83" s="32"/>
      <c r="M83" s="68"/>
      <c r="N83" s="59"/>
      <c r="O83" s="59"/>
      <c r="P83" s="145">
        <f>P84+P100</f>
        <v>0</v>
      </c>
      <c r="Q83" s="59"/>
      <c r="R83" s="145">
        <f>R84+R100</f>
        <v>0.60879925</v>
      </c>
      <c r="S83" s="59"/>
      <c r="T83" s="146">
        <f>T84+T100</f>
        <v>0</v>
      </c>
      <c r="AT83" s="15" t="s">
        <v>73</v>
      </c>
      <c r="AU83" s="15" t="s">
        <v>112</v>
      </c>
      <c r="BK83" s="147">
        <f>BK84+BK100</f>
        <v>0</v>
      </c>
    </row>
    <row r="84" spans="2:63" s="10" customFormat="1" ht="36.75" customHeight="1">
      <c r="B84" s="148"/>
      <c r="D84" s="149" t="s">
        <v>73</v>
      </c>
      <c r="E84" s="150" t="s">
        <v>193</v>
      </c>
      <c r="F84" s="150" t="s">
        <v>194</v>
      </c>
      <c r="I84" s="151"/>
      <c r="J84" s="152">
        <f>BK84</f>
        <v>0</v>
      </c>
      <c r="L84" s="148"/>
      <c r="M84" s="153"/>
      <c r="N84" s="154"/>
      <c r="O84" s="154"/>
      <c r="P84" s="155">
        <f>P85</f>
        <v>0</v>
      </c>
      <c r="Q84" s="154"/>
      <c r="R84" s="155">
        <f>R85</f>
        <v>0.0374</v>
      </c>
      <c r="S84" s="154"/>
      <c r="T84" s="156">
        <f>T85</f>
        <v>0</v>
      </c>
      <c r="AR84" s="149" t="s">
        <v>23</v>
      </c>
      <c r="AT84" s="157" t="s">
        <v>73</v>
      </c>
      <c r="AU84" s="157" t="s">
        <v>74</v>
      </c>
      <c r="AY84" s="149" t="s">
        <v>132</v>
      </c>
      <c r="BK84" s="158">
        <f>BK85</f>
        <v>0</v>
      </c>
    </row>
    <row r="85" spans="2:63" s="10" customFormat="1" ht="19.5" customHeight="1">
      <c r="B85" s="148"/>
      <c r="D85" s="149" t="s">
        <v>73</v>
      </c>
      <c r="E85" s="183" t="s">
        <v>176</v>
      </c>
      <c r="F85" s="183" t="s">
        <v>256</v>
      </c>
      <c r="I85" s="151"/>
      <c r="J85" s="184">
        <f>BK85</f>
        <v>0</v>
      </c>
      <c r="L85" s="148"/>
      <c r="M85" s="153"/>
      <c r="N85" s="154"/>
      <c r="O85" s="154"/>
      <c r="P85" s="155">
        <f>P86+P91</f>
        <v>0</v>
      </c>
      <c r="Q85" s="154"/>
      <c r="R85" s="155">
        <f>R86+R91</f>
        <v>0.0374</v>
      </c>
      <c r="S85" s="154"/>
      <c r="T85" s="156">
        <f>T86+T91</f>
        <v>0</v>
      </c>
      <c r="AR85" s="149" t="s">
        <v>23</v>
      </c>
      <c r="AT85" s="157" t="s">
        <v>73</v>
      </c>
      <c r="AU85" s="157" t="s">
        <v>23</v>
      </c>
      <c r="AY85" s="149" t="s">
        <v>132</v>
      </c>
      <c r="BK85" s="158">
        <f>BK86+BK91</f>
        <v>0</v>
      </c>
    </row>
    <row r="86" spans="2:63" s="10" customFormat="1" ht="14.25" customHeight="1">
      <c r="B86" s="148"/>
      <c r="D86" s="159" t="s">
        <v>73</v>
      </c>
      <c r="E86" s="160" t="s">
        <v>526</v>
      </c>
      <c r="F86" s="160" t="s">
        <v>527</v>
      </c>
      <c r="I86" s="151"/>
      <c r="J86" s="161">
        <f>BK86</f>
        <v>0</v>
      </c>
      <c r="L86" s="148"/>
      <c r="M86" s="153"/>
      <c r="N86" s="154"/>
      <c r="O86" s="154"/>
      <c r="P86" s="155">
        <f>SUM(P87:P90)</f>
        <v>0</v>
      </c>
      <c r="Q86" s="154"/>
      <c r="R86" s="155">
        <f>SUM(R87:R90)</f>
        <v>0</v>
      </c>
      <c r="S86" s="154"/>
      <c r="T86" s="156">
        <f>SUM(T87:T90)</f>
        <v>0</v>
      </c>
      <c r="AR86" s="149" t="s">
        <v>23</v>
      </c>
      <c r="AT86" s="157" t="s">
        <v>73</v>
      </c>
      <c r="AU86" s="157" t="s">
        <v>82</v>
      </c>
      <c r="AY86" s="149" t="s">
        <v>132</v>
      </c>
      <c r="BK86" s="158">
        <f>SUM(BK87:BK90)</f>
        <v>0</v>
      </c>
    </row>
    <row r="87" spans="2:65" s="1" customFormat="1" ht="31.5" customHeight="1">
      <c r="B87" s="162"/>
      <c r="C87" s="163" t="s">
        <v>23</v>
      </c>
      <c r="D87" s="163" t="s">
        <v>135</v>
      </c>
      <c r="E87" s="164" t="s">
        <v>528</v>
      </c>
      <c r="F87" s="165" t="s">
        <v>529</v>
      </c>
      <c r="G87" s="166" t="s">
        <v>200</v>
      </c>
      <c r="H87" s="167">
        <v>256</v>
      </c>
      <c r="I87" s="168"/>
      <c r="J87" s="169">
        <f>ROUND(I87*H87,2)</f>
        <v>0</v>
      </c>
      <c r="K87" s="165" t="s">
        <v>201</v>
      </c>
      <c r="L87" s="32"/>
      <c r="M87" s="170" t="s">
        <v>22</v>
      </c>
      <c r="N87" s="171" t="s">
        <v>45</v>
      </c>
      <c r="O87" s="33"/>
      <c r="P87" s="172">
        <f>O87*H87</f>
        <v>0</v>
      </c>
      <c r="Q87" s="172">
        <v>0</v>
      </c>
      <c r="R87" s="172">
        <f>Q87*H87</f>
        <v>0</v>
      </c>
      <c r="S87" s="172">
        <v>0</v>
      </c>
      <c r="T87" s="173">
        <f>S87*H87</f>
        <v>0</v>
      </c>
      <c r="AR87" s="15" t="s">
        <v>139</v>
      </c>
      <c r="AT87" s="15" t="s">
        <v>135</v>
      </c>
      <c r="AU87" s="15" t="s">
        <v>147</v>
      </c>
      <c r="AY87" s="15" t="s">
        <v>132</v>
      </c>
      <c r="BE87" s="174">
        <f>IF(N87="základní",J87,0)</f>
        <v>0</v>
      </c>
      <c r="BF87" s="174">
        <f>IF(N87="snížená",J87,0)</f>
        <v>0</v>
      </c>
      <c r="BG87" s="174">
        <f>IF(N87="zákl. přenesená",J87,0)</f>
        <v>0</v>
      </c>
      <c r="BH87" s="174">
        <f>IF(N87="sníž. přenesená",J87,0)</f>
        <v>0</v>
      </c>
      <c r="BI87" s="174">
        <f>IF(N87="nulová",J87,0)</f>
        <v>0</v>
      </c>
      <c r="BJ87" s="15" t="s">
        <v>23</v>
      </c>
      <c r="BK87" s="174">
        <f>ROUND(I87*H87,2)</f>
        <v>0</v>
      </c>
      <c r="BL87" s="15" t="s">
        <v>139</v>
      </c>
      <c r="BM87" s="15" t="s">
        <v>23</v>
      </c>
    </row>
    <row r="88" spans="2:47" s="1" customFormat="1" ht="27">
      <c r="B88" s="32"/>
      <c r="D88" s="175" t="s">
        <v>141</v>
      </c>
      <c r="F88" s="176" t="s">
        <v>529</v>
      </c>
      <c r="I88" s="136"/>
      <c r="L88" s="32"/>
      <c r="M88" s="61"/>
      <c r="N88" s="33"/>
      <c r="O88" s="33"/>
      <c r="P88" s="33"/>
      <c r="Q88" s="33"/>
      <c r="R88" s="33"/>
      <c r="S88" s="33"/>
      <c r="T88" s="62"/>
      <c r="AT88" s="15" t="s">
        <v>141</v>
      </c>
      <c r="AU88" s="15" t="s">
        <v>147</v>
      </c>
    </row>
    <row r="89" spans="2:65" s="1" customFormat="1" ht="31.5" customHeight="1">
      <c r="B89" s="162"/>
      <c r="C89" s="163" t="s">
        <v>82</v>
      </c>
      <c r="D89" s="163" t="s">
        <v>135</v>
      </c>
      <c r="E89" s="164" t="s">
        <v>530</v>
      </c>
      <c r="F89" s="165" t="s">
        <v>531</v>
      </c>
      <c r="G89" s="166" t="s">
        <v>200</v>
      </c>
      <c r="H89" s="167">
        <v>256</v>
      </c>
      <c r="I89" s="168"/>
      <c r="J89" s="169">
        <f>ROUND(I89*H89,2)</f>
        <v>0</v>
      </c>
      <c r="K89" s="165" t="s">
        <v>201</v>
      </c>
      <c r="L89" s="32"/>
      <c r="M89" s="170" t="s">
        <v>22</v>
      </c>
      <c r="N89" s="171" t="s">
        <v>45</v>
      </c>
      <c r="O89" s="33"/>
      <c r="P89" s="172">
        <f>O89*H89</f>
        <v>0</v>
      </c>
      <c r="Q89" s="172">
        <v>0</v>
      </c>
      <c r="R89" s="172">
        <f>Q89*H89</f>
        <v>0</v>
      </c>
      <c r="S89" s="172">
        <v>0</v>
      </c>
      <c r="T89" s="173">
        <f>S89*H89</f>
        <v>0</v>
      </c>
      <c r="AR89" s="15" t="s">
        <v>139</v>
      </c>
      <c r="AT89" s="15" t="s">
        <v>135</v>
      </c>
      <c r="AU89" s="15" t="s">
        <v>147</v>
      </c>
      <c r="AY89" s="15" t="s">
        <v>132</v>
      </c>
      <c r="BE89" s="174">
        <f>IF(N89="základní",J89,0)</f>
        <v>0</v>
      </c>
      <c r="BF89" s="174">
        <f>IF(N89="snížená",J89,0)</f>
        <v>0</v>
      </c>
      <c r="BG89" s="174">
        <f>IF(N89="zákl. přenesená",J89,0)</f>
        <v>0</v>
      </c>
      <c r="BH89" s="174">
        <f>IF(N89="sníž. přenesená",J89,0)</f>
        <v>0</v>
      </c>
      <c r="BI89" s="174">
        <f>IF(N89="nulová",J89,0)</f>
        <v>0</v>
      </c>
      <c r="BJ89" s="15" t="s">
        <v>23</v>
      </c>
      <c r="BK89" s="174">
        <f>ROUND(I89*H89,2)</f>
        <v>0</v>
      </c>
      <c r="BL89" s="15" t="s">
        <v>139</v>
      </c>
      <c r="BM89" s="15" t="s">
        <v>82</v>
      </c>
    </row>
    <row r="90" spans="2:47" s="1" customFormat="1" ht="27">
      <c r="B90" s="32"/>
      <c r="D90" s="177" t="s">
        <v>141</v>
      </c>
      <c r="F90" s="178" t="s">
        <v>531</v>
      </c>
      <c r="I90" s="136"/>
      <c r="L90" s="32"/>
      <c r="M90" s="61"/>
      <c r="N90" s="33"/>
      <c r="O90" s="33"/>
      <c r="P90" s="33"/>
      <c r="Q90" s="33"/>
      <c r="R90" s="33"/>
      <c r="S90" s="33"/>
      <c r="T90" s="62"/>
      <c r="AT90" s="15" t="s">
        <v>141</v>
      </c>
      <c r="AU90" s="15" t="s">
        <v>147</v>
      </c>
    </row>
    <row r="91" spans="2:63" s="10" customFormat="1" ht="21.75" customHeight="1">
      <c r="B91" s="148"/>
      <c r="D91" s="159" t="s">
        <v>73</v>
      </c>
      <c r="E91" s="160" t="s">
        <v>477</v>
      </c>
      <c r="F91" s="160" t="s">
        <v>478</v>
      </c>
      <c r="I91" s="151"/>
      <c r="J91" s="161">
        <f>BK91</f>
        <v>0</v>
      </c>
      <c r="L91" s="148"/>
      <c r="M91" s="153"/>
      <c r="N91" s="154"/>
      <c r="O91" s="154"/>
      <c r="P91" s="155">
        <f>SUM(P92:P99)</f>
        <v>0</v>
      </c>
      <c r="Q91" s="154"/>
      <c r="R91" s="155">
        <f>SUM(R92:R99)</f>
        <v>0.0374</v>
      </c>
      <c r="S91" s="154"/>
      <c r="T91" s="156">
        <f>SUM(T92:T99)</f>
        <v>0</v>
      </c>
      <c r="AR91" s="149" t="s">
        <v>23</v>
      </c>
      <c r="AT91" s="157" t="s">
        <v>73</v>
      </c>
      <c r="AU91" s="157" t="s">
        <v>82</v>
      </c>
      <c r="AY91" s="149" t="s">
        <v>132</v>
      </c>
      <c r="BK91" s="158">
        <f>SUM(BK92:BK99)</f>
        <v>0</v>
      </c>
    </row>
    <row r="92" spans="2:65" s="1" customFormat="1" ht="22.5" customHeight="1">
      <c r="B92" s="162"/>
      <c r="C92" s="163" t="s">
        <v>147</v>
      </c>
      <c r="D92" s="163" t="s">
        <v>135</v>
      </c>
      <c r="E92" s="164" t="s">
        <v>532</v>
      </c>
      <c r="F92" s="165" t="s">
        <v>533</v>
      </c>
      <c r="G92" s="166" t="s">
        <v>265</v>
      </c>
      <c r="H92" s="167">
        <v>55</v>
      </c>
      <c r="I92" s="168"/>
      <c r="J92" s="169">
        <f>ROUND(I92*H92,2)</f>
        <v>0</v>
      </c>
      <c r="K92" s="165" t="s">
        <v>201</v>
      </c>
      <c r="L92" s="32"/>
      <c r="M92" s="170" t="s">
        <v>22</v>
      </c>
      <c r="N92" s="171" t="s">
        <v>45</v>
      </c>
      <c r="O92" s="33"/>
      <c r="P92" s="172">
        <f>O92*H92</f>
        <v>0</v>
      </c>
      <c r="Q92" s="172">
        <v>0.00068</v>
      </c>
      <c r="R92" s="172">
        <f>Q92*H92</f>
        <v>0.0374</v>
      </c>
      <c r="S92" s="172">
        <v>0</v>
      </c>
      <c r="T92" s="173">
        <f>S92*H92</f>
        <v>0</v>
      </c>
      <c r="AR92" s="15" t="s">
        <v>139</v>
      </c>
      <c r="AT92" s="15" t="s">
        <v>135</v>
      </c>
      <c r="AU92" s="15" t="s">
        <v>147</v>
      </c>
      <c r="AY92" s="15" t="s">
        <v>132</v>
      </c>
      <c r="BE92" s="174">
        <f>IF(N92="základní",J92,0)</f>
        <v>0</v>
      </c>
      <c r="BF92" s="174">
        <f>IF(N92="snížená",J92,0)</f>
        <v>0</v>
      </c>
      <c r="BG92" s="174">
        <f>IF(N92="zákl. přenesená",J92,0)</f>
        <v>0</v>
      </c>
      <c r="BH92" s="174">
        <f>IF(N92="sníž. přenesená",J92,0)</f>
        <v>0</v>
      </c>
      <c r="BI92" s="174">
        <f>IF(N92="nulová",J92,0)</f>
        <v>0</v>
      </c>
      <c r="BJ92" s="15" t="s">
        <v>23</v>
      </c>
      <c r="BK92" s="174">
        <f>ROUND(I92*H92,2)</f>
        <v>0</v>
      </c>
      <c r="BL92" s="15" t="s">
        <v>139</v>
      </c>
      <c r="BM92" s="15" t="s">
        <v>147</v>
      </c>
    </row>
    <row r="93" spans="2:47" s="1" customFormat="1" ht="27">
      <c r="B93" s="32"/>
      <c r="D93" s="177" t="s">
        <v>141</v>
      </c>
      <c r="F93" s="178" t="s">
        <v>534</v>
      </c>
      <c r="I93" s="136"/>
      <c r="L93" s="32"/>
      <c r="M93" s="61"/>
      <c r="N93" s="33"/>
      <c r="O93" s="33"/>
      <c r="P93" s="33"/>
      <c r="Q93" s="33"/>
      <c r="R93" s="33"/>
      <c r="S93" s="33"/>
      <c r="T93" s="62"/>
      <c r="AT93" s="15" t="s">
        <v>141</v>
      </c>
      <c r="AU93" s="15" t="s">
        <v>147</v>
      </c>
    </row>
    <row r="94" spans="2:47" s="1" customFormat="1" ht="81">
      <c r="B94" s="32"/>
      <c r="D94" s="175" t="s">
        <v>207</v>
      </c>
      <c r="F94" s="185" t="s">
        <v>535</v>
      </c>
      <c r="I94" s="136"/>
      <c r="L94" s="32"/>
      <c r="M94" s="61"/>
      <c r="N94" s="33"/>
      <c r="O94" s="33"/>
      <c r="P94" s="33"/>
      <c r="Q94" s="33"/>
      <c r="R94" s="33"/>
      <c r="S94" s="33"/>
      <c r="T94" s="62"/>
      <c r="AT94" s="15" t="s">
        <v>207</v>
      </c>
      <c r="AU94" s="15" t="s">
        <v>147</v>
      </c>
    </row>
    <row r="95" spans="2:65" s="1" customFormat="1" ht="22.5" customHeight="1">
      <c r="B95" s="162"/>
      <c r="C95" s="187" t="s">
        <v>139</v>
      </c>
      <c r="D95" s="187" t="s">
        <v>347</v>
      </c>
      <c r="E95" s="188" t="s">
        <v>536</v>
      </c>
      <c r="F95" s="189" t="s">
        <v>537</v>
      </c>
      <c r="G95" s="190" t="s">
        <v>517</v>
      </c>
      <c r="H95" s="191">
        <v>55</v>
      </c>
      <c r="I95" s="192"/>
      <c r="J95" s="193">
        <f>ROUND(I95*H95,2)</f>
        <v>0</v>
      </c>
      <c r="K95" s="189" t="s">
        <v>22</v>
      </c>
      <c r="L95" s="194"/>
      <c r="M95" s="195" t="s">
        <v>22</v>
      </c>
      <c r="N95" s="196" t="s">
        <v>45</v>
      </c>
      <c r="O95" s="33"/>
      <c r="P95" s="172">
        <f>O95*H95</f>
        <v>0</v>
      </c>
      <c r="Q95" s="172">
        <v>0</v>
      </c>
      <c r="R95" s="172">
        <f>Q95*H95</f>
        <v>0</v>
      </c>
      <c r="S95" s="172">
        <v>0</v>
      </c>
      <c r="T95" s="173">
        <f>S95*H95</f>
        <v>0</v>
      </c>
      <c r="AR95" s="15" t="s">
        <v>172</v>
      </c>
      <c r="AT95" s="15" t="s">
        <v>347</v>
      </c>
      <c r="AU95" s="15" t="s">
        <v>147</v>
      </c>
      <c r="AY95" s="15" t="s">
        <v>132</v>
      </c>
      <c r="BE95" s="174">
        <f>IF(N95="základní",J95,0)</f>
        <v>0</v>
      </c>
      <c r="BF95" s="174">
        <f>IF(N95="snížená",J95,0)</f>
        <v>0</v>
      </c>
      <c r="BG95" s="174">
        <f>IF(N95="zákl. přenesená",J95,0)</f>
        <v>0</v>
      </c>
      <c r="BH95" s="174">
        <f>IF(N95="sníž. přenesená",J95,0)</f>
        <v>0</v>
      </c>
      <c r="BI95" s="174">
        <f>IF(N95="nulová",J95,0)</f>
        <v>0</v>
      </c>
      <c r="BJ95" s="15" t="s">
        <v>23</v>
      </c>
      <c r="BK95" s="174">
        <f>ROUND(I95*H95,2)</f>
        <v>0</v>
      </c>
      <c r="BL95" s="15" t="s">
        <v>139</v>
      </c>
      <c r="BM95" s="15" t="s">
        <v>139</v>
      </c>
    </row>
    <row r="96" spans="2:47" s="1" customFormat="1" ht="13.5">
      <c r="B96" s="32"/>
      <c r="D96" s="175" t="s">
        <v>141</v>
      </c>
      <c r="F96" s="176" t="s">
        <v>537</v>
      </c>
      <c r="I96" s="136"/>
      <c r="L96" s="32"/>
      <c r="M96" s="61"/>
      <c r="N96" s="33"/>
      <c r="O96" s="33"/>
      <c r="P96" s="33"/>
      <c r="Q96" s="33"/>
      <c r="R96" s="33"/>
      <c r="S96" s="33"/>
      <c r="T96" s="62"/>
      <c r="AT96" s="15" t="s">
        <v>141</v>
      </c>
      <c r="AU96" s="15" t="s">
        <v>147</v>
      </c>
    </row>
    <row r="97" spans="2:65" s="1" customFormat="1" ht="22.5" customHeight="1">
      <c r="B97" s="162"/>
      <c r="C97" s="163" t="s">
        <v>131</v>
      </c>
      <c r="D97" s="163" t="s">
        <v>135</v>
      </c>
      <c r="E97" s="164" t="s">
        <v>538</v>
      </c>
      <c r="F97" s="165" t="s">
        <v>539</v>
      </c>
      <c r="G97" s="166" t="s">
        <v>249</v>
      </c>
      <c r="H97" s="167">
        <v>1.95</v>
      </c>
      <c r="I97" s="168"/>
      <c r="J97" s="169">
        <f>ROUND(I97*H97,2)</f>
        <v>0</v>
      </c>
      <c r="K97" s="165" t="s">
        <v>201</v>
      </c>
      <c r="L97" s="32"/>
      <c r="M97" s="170" t="s">
        <v>22</v>
      </c>
      <c r="N97" s="171" t="s">
        <v>45</v>
      </c>
      <c r="O97" s="33"/>
      <c r="P97" s="172">
        <f>O97*H97</f>
        <v>0</v>
      </c>
      <c r="Q97" s="172">
        <v>0</v>
      </c>
      <c r="R97" s="172">
        <f>Q97*H97</f>
        <v>0</v>
      </c>
      <c r="S97" s="172">
        <v>0</v>
      </c>
      <c r="T97" s="173">
        <f>S97*H97</f>
        <v>0</v>
      </c>
      <c r="AR97" s="15" t="s">
        <v>139</v>
      </c>
      <c r="AT97" s="15" t="s">
        <v>135</v>
      </c>
      <c r="AU97" s="15" t="s">
        <v>147</v>
      </c>
      <c r="AY97" s="15" t="s">
        <v>132</v>
      </c>
      <c r="BE97" s="174">
        <f>IF(N97="základní",J97,0)</f>
        <v>0</v>
      </c>
      <c r="BF97" s="174">
        <f>IF(N97="snížená",J97,0)</f>
        <v>0</v>
      </c>
      <c r="BG97" s="174">
        <f>IF(N97="zákl. přenesená",J97,0)</f>
        <v>0</v>
      </c>
      <c r="BH97" s="174">
        <f>IF(N97="sníž. přenesená",J97,0)</f>
        <v>0</v>
      </c>
      <c r="BI97" s="174">
        <f>IF(N97="nulová",J97,0)</f>
        <v>0</v>
      </c>
      <c r="BJ97" s="15" t="s">
        <v>23</v>
      </c>
      <c r="BK97" s="174">
        <f>ROUND(I97*H97,2)</f>
        <v>0</v>
      </c>
      <c r="BL97" s="15" t="s">
        <v>139</v>
      </c>
      <c r="BM97" s="15" t="s">
        <v>131</v>
      </c>
    </row>
    <row r="98" spans="2:47" s="1" customFormat="1" ht="27">
      <c r="B98" s="32"/>
      <c r="D98" s="177" t="s">
        <v>141</v>
      </c>
      <c r="F98" s="178" t="s">
        <v>540</v>
      </c>
      <c r="I98" s="136"/>
      <c r="L98" s="32"/>
      <c r="M98" s="61"/>
      <c r="N98" s="33"/>
      <c r="O98" s="33"/>
      <c r="P98" s="33"/>
      <c r="Q98" s="33"/>
      <c r="R98" s="33"/>
      <c r="S98" s="33"/>
      <c r="T98" s="62"/>
      <c r="AT98" s="15" t="s">
        <v>141</v>
      </c>
      <c r="AU98" s="15" t="s">
        <v>147</v>
      </c>
    </row>
    <row r="99" spans="2:47" s="1" customFormat="1" ht="40.5">
      <c r="B99" s="32"/>
      <c r="D99" s="177" t="s">
        <v>207</v>
      </c>
      <c r="F99" s="186" t="s">
        <v>541</v>
      </c>
      <c r="I99" s="136"/>
      <c r="L99" s="32"/>
      <c r="M99" s="61"/>
      <c r="N99" s="33"/>
      <c r="O99" s="33"/>
      <c r="P99" s="33"/>
      <c r="Q99" s="33"/>
      <c r="R99" s="33"/>
      <c r="S99" s="33"/>
      <c r="T99" s="62"/>
      <c r="AT99" s="15" t="s">
        <v>207</v>
      </c>
      <c r="AU99" s="15" t="s">
        <v>147</v>
      </c>
    </row>
    <row r="100" spans="2:63" s="10" customFormat="1" ht="36.75" customHeight="1">
      <c r="B100" s="148"/>
      <c r="D100" s="149" t="s">
        <v>73</v>
      </c>
      <c r="E100" s="150" t="s">
        <v>490</v>
      </c>
      <c r="F100" s="150" t="s">
        <v>491</v>
      </c>
      <c r="I100" s="151"/>
      <c r="J100" s="152">
        <f>BK100</f>
        <v>0</v>
      </c>
      <c r="L100" s="148"/>
      <c r="M100" s="153"/>
      <c r="N100" s="154"/>
      <c r="O100" s="154"/>
      <c r="P100" s="155">
        <f>P101+P119</f>
        <v>0</v>
      </c>
      <c r="Q100" s="154"/>
      <c r="R100" s="155">
        <f>R101+R119</f>
        <v>0.57139925</v>
      </c>
      <c r="S100" s="154"/>
      <c r="T100" s="156">
        <f>T101+T119</f>
        <v>0</v>
      </c>
      <c r="AR100" s="149" t="s">
        <v>82</v>
      </c>
      <c r="AT100" s="157" t="s">
        <v>73</v>
      </c>
      <c r="AU100" s="157" t="s">
        <v>74</v>
      </c>
      <c r="AY100" s="149" t="s">
        <v>132</v>
      </c>
      <c r="BK100" s="158">
        <f>BK101+BK119</f>
        <v>0</v>
      </c>
    </row>
    <row r="101" spans="2:63" s="10" customFormat="1" ht="19.5" customHeight="1">
      <c r="B101" s="148"/>
      <c r="D101" s="159" t="s">
        <v>73</v>
      </c>
      <c r="E101" s="160" t="s">
        <v>542</v>
      </c>
      <c r="F101" s="160" t="s">
        <v>543</v>
      </c>
      <c r="I101" s="151"/>
      <c r="J101" s="161">
        <f>BK101</f>
        <v>0</v>
      </c>
      <c r="L101" s="148"/>
      <c r="M101" s="153"/>
      <c r="N101" s="154"/>
      <c r="O101" s="154"/>
      <c r="P101" s="155">
        <f>SUM(P102:P118)</f>
        <v>0</v>
      </c>
      <c r="Q101" s="154"/>
      <c r="R101" s="155">
        <f>SUM(R102:R118)</f>
        <v>0.52784</v>
      </c>
      <c r="S101" s="154"/>
      <c r="T101" s="156">
        <f>SUM(T102:T118)</f>
        <v>0</v>
      </c>
      <c r="AR101" s="149" t="s">
        <v>82</v>
      </c>
      <c r="AT101" s="157" t="s">
        <v>73</v>
      </c>
      <c r="AU101" s="157" t="s">
        <v>23</v>
      </c>
      <c r="AY101" s="149" t="s">
        <v>132</v>
      </c>
      <c r="BK101" s="158">
        <f>SUM(BK102:BK118)</f>
        <v>0</v>
      </c>
    </row>
    <row r="102" spans="2:65" s="1" customFormat="1" ht="22.5" customHeight="1">
      <c r="B102" s="162"/>
      <c r="C102" s="163" t="s">
        <v>162</v>
      </c>
      <c r="D102" s="163" t="s">
        <v>135</v>
      </c>
      <c r="E102" s="164" t="s">
        <v>544</v>
      </c>
      <c r="F102" s="165" t="s">
        <v>545</v>
      </c>
      <c r="G102" s="166" t="s">
        <v>546</v>
      </c>
      <c r="H102" s="167">
        <v>520</v>
      </c>
      <c r="I102" s="168"/>
      <c r="J102" s="169">
        <f>ROUND(I102*H102,2)</f>
        <v>0</v>
      </c>
      <c r="K102" s="165" t="s">
        <v>201</v>
      </c>
      <c r="L102" s="32"/>
      <c r="M102" s="170" t="s">
        <v>22</v>
      </c>
      <c r="N102" s="171" t="s">
        <v>45</v>
      </c>
      <c r="O102" s="33"/>
      <c r="P102" s="172">
        <f>O102*H102</f>
        <v>0</v>
      </c>
      <c r="Q102" s="172">
        <v>6E-05</v>
      </c>
      <c r="R102" s="172">
        <f>Q102*H102</f>
        <v>0.031200000000000002</v>
      </c>
      <c r="S102" s="172">
        <v>0</v>
      </c>
      <c r="T102" s="173">
        <f>S102*H102</f>
        <v>0</v>
      </c>
      <c r="AR102" s="15" t="s">
        <v>232</v>
      </c>
      <c r="AT102" s="15" t="s">
        <v>135</v>
      </c>
      <c r="AU102" s="15" t="s">
        <v>82</v>
      </c>
      <c r="AY102" s="15" t="s">
        <v>132</v>
      </c>
      <c r="BE102" s="174">
        <f>IF(N102="základní",J102,0)</f>
        <v>0</v>
      </c>
      <c r="BF102" s="174">
        <f>IF(N102="snížená",J102,0)</f>
        <v>0</v>
      </c>
      <c r="BG102" s="174">
        <f>IF(N102="zákl. přenesená",J102,0)</f>
        <v>0</v>
      </c>
      <c r="BH102" s="174">
        <f>IF(N102="sníž. přenesená",J102,0)</f>
        <v>0</v>
      </c>
      <c r="BI102" s="174">
        <f>IF(N102="nulová",J102,0)</f>
        <v>0</v>
      </c>
      <c r="BJ102" s="15" t="s">
        <v>23</v>
      </c>
      <c r="BK102" s="174">
        <f>ROUND(I102*H102,2)</f>
        <v>0</v>
      </c>
      <c r="BL102" s="15" t="s">
        <v>232</v>
      </c>
      <c r="BM102" s="15" t="s">
        <v>162</v>
      </c>
    </row>
    <row r="103" spans="2:47" s="1" customFormat="1" ht="13.5">
      <c r="B103" s="32"/>
      <c r="D103" s="177" t="s">
        <v>141</v>
      </c>
      <c r="F103" s="178" t="s">
        <v>547</v>
      </c>
      <c r="I103" s="136"/>
      <c r="L103" s="32"/>
      <c r="M103" s="61"/>
      <c r="N103" s="33"/>
      <c r="O103" s="33"/>
      <c r="P103" s="33"/>
      <c r="Q103" s="33"/>
      <c r="R103" s="33"/>
      <c r="S103" s="33"/>
      <c r="T103" s="62"/>
      <c r="AT103" s="15" t="s">
        <v>141</v>
      </c>
      <c r="AU103" s="15" t="s">
        <v>82</v>
      </c>
    </row>
    <row r="104" spans="2:47" s="1" customFormat="1" ht="27">
      <c r="B104" s="32"/>
      <c r="D104" s="175" t="s">
        <v>207</v>
      </c>
      <c r="F104" s="185" t="s">
        <v>548</v>
      </c>
      <c r="I104" s="136"/>
      <c r="L104" s="32"/>
      <c r="M104" s="61"/>
      <c r="N104" s="33"/>
      <c r="O104" s="33"/>
      <c r="P104" s="33"/>
      <c r="Q104" s="33"/>
      <c r="R104" s="33"/>
      <c r="S104" s="33"/>
      <c r="T104" s="62"/>
      <c r="AT104" s="15" t="s">
        <v>207</v>
      </c>
      <c r="AU104" s="15" t="s">
        <v>82</v>
      </c>
    </row>
    <row r="105" spans="2:65" s="1" customFormat="1" ht="22.5" customHeight="1">
      <c r="B105" s="162"/>
      <c r="C105" s="187" t="s">
        <v>167</v>
      </c>
      <c r="D105" s="187" t="s">
        <v>347</v>
      </c>
      <c r="E105" s="188" t="s">
        <v>549</v>
      </c>
      <c r="F105" s="189" t="s">
        <v>550</v>
      </c>
      <c r="G105" s="190" t="s">
        <v>212</v>
      </c>
      <c r="H105" s="191">
        <v>256</v>
      </c>
      <c r="I105" s="192"/>
      <c r="J105" s="193">
        <f>ROUND(I105*H105,2)</f>
        <v>0</v>
      </c>
      <c r="K105" s="189" t="s">
        <v>201</v>
      </c>
      <c r="L105" s="194"/>
      <c r="M105" s="195" t="s">
        <v>22</v>
      </c>
      <c r="N105" s="196" t="s">
        <v>45</v>
      </c>
      <c r="O105" s="33"/>
      <c r="P105" s="172">
        <f>O105*H105</f>
        <v>0</v>
      </c>
      <c r="Q105" s="172">
        <v>0.00194</v>
      </c>
      <c r="R105" s="172">
        <f>Q105*H105</f>
        <v>0.49664</v>
      </c>
      <c r="S105" s="172">
        <v>0</v>
      </c>
      <c r="T105" s="173">
        <f>S105*H105</f>
        <v>0</v>
      </c>
      <c r="AR105" s="15" t="s">
        <v>489</v>
      </c>
      <c r="AT105" s="15" t="s">
        <v>347</v>
      </c>
      <c r="AU105" s="15" t="s">
        <v>82</v>
      </c>
      <c r="AY105" s="15" t="s">
        <v>132</v>
      </c>
      <c r="BE105" s="174">
        <f>IF(N105="základní",J105,0)</f>
        <v>0</v>
      </c>
      <c r="BF105" s="174">
        <f>IF(N105="snížená",J105,0)</f>
        <v>0</v>
      </c>
      <c r="BG105" s="174">
        <f>IF(N105="zákl. přenesená",J105,0)</f>
        <v>0</v>
      </c>
      <c r="BH105" s="174">
        <f>IF(N105="sníž. přenesená",J105,0)</f>
        <v>0</v>
      </c>
      <c r="BI105" s="174">
        <f>IF(N105="nulová",J105,0)</f>
        <v>0</v>
      </c>
      <c r="BJ105" s="15" t="s">
        <v>23</v>
      </c>
      <c r="BK105" s="174">
        <f>ROUND(I105*H105,2)</f>
        <v>0</v>
      </c>
      <c r="BL105" s="15" t="s">
        <v>232</v>
      </c>
      <c r="BM105" s="15" t="s">
        <v>167</v>
      </c>
    </row>
    <row r="106" spans="2:47" s="1" customFormat="1" ht="13.5">
      <c r="B106" s="32"/>
      <c r="D106" s="175" t="s">
        <v>141</v>
      </c>
      <c r="F106" s="176" t="s">
        <v>551</v>
      </c>
      <c r="I106" s="136"/>
      <c r="L106" s="32"/>
      <c r="M106" s="61"/>
      <c r="N106" s="33"/>
      <c r="O106" s="33"/>
      <c r="P106" s="33"/>
      <c r="Q106" s="33"/>
      <c r="R106" s="33"/>
      <c r="S106" s="33"/>
      <c r="T106" s="62"/>
      <c r="AT106" s="15" t="s">
        <v>141</v>
      </c>
      <c r="AU106" s="15" t="s">
        <v>82</v>
      </c>
    </row>
    <row r="107" spans="2:65" s="1" customFormat="1" ht="22.5" customHeight="1">
      <c r="B107" s="162"/>
      <c r="C107" s="187" t="s">
        <v>172</v>
      </c>
      <c r="D107" s="187" t="s">
        <v>347</v>
      </c>
      <c r="E107" s="188" t="s">
        <v>552</v>
      </c>
      <c r="F107" s="189" t="s">
        <v>553</v>
      </c>
      <c r="G107" s="190" t="s">
        <v>200</v>
      </c>
      <c r="H107" s="191">
        <v>384</v>
      </c>
      <c r="I107" s="192"/>
      <c r="J107" s="193">
        <f>ROUND(I107*H107,2)</f>
        <v>0</v>
      </c>
      <c r="K107" s="189" t="s">
        <v>22</v>
      </c>
      <c r="L107" s="194"/>
      <c r="M107" s="195" t="s">
        <v>22</v>
      </c>
      <c r="N107" s="196" t="s">
        <v>45</v>
      </c>
      <c r="O107" s="33"/>
      <c r="P107" s="172">
        <f>O107*H107</f>
        <v>0</v>
      </c>
      <c r="Q107" s="172">
        <v>0</v>
      </c>
      <c r="R107" s="172">
        <f>Q107*H107</f>
        <v>0</v>
      </c>
      <c r="S107" s="172">
        <v>0</v>
      </c>
      <c r="T107" s="173">
        <f>S107*H107</f>
        <v>0</v>
      </c>
      <c r="AR107" s="15" t="s">
        <v>489</v>
      </c>
      <c r="AT107" s="15" t="s">
        <v>347</v>
      </c>
      <c r="AU107" s="15" t="s">
        <v>82</v>
      </c>
      <c r="AY107" s="15" t="s">
        <v>132</v>
      </c>
      <c r="BE107" s="174">
        <f>IF(N107="základní",J107,0)</f>
        <v>0</v>
      </c>
      <c r="BF107" s="174">
        <f>IF(N107="snížená",J107,0)</f>
        <v>0</v>
      </c>
      <c r="BG107" s="174">
        <f>IF(N107="zákl. přenesená",J107,0)</f>
        <v>0</v>
      </c>
      <c r="BH107" s="174">
        <f>IF(N107="sníž. přenesená",J107,0)</f>
        <v>0</v>
      </c>
      <c r="BI107" s="174">
        <f>IF(N107="nulová",J107,0)</f>
        <v>0</v>
      </c>
      <c r="BJ107" s="15" t="s">
        <v>23</v>
      </c>
      <c r="BK107" s="174">
        <f>ROUND(I107*H107,2)</f>
        <v>0</v>
      </c>
      <c r="BL107" s="15" t="s">
        <v>232</v>
      </c>
      <c r="BM107" s="15" t="s">
        <v>172</v>
      </c>
    </row>
    <row r="108" spans="2:47" s="1" customFormat="1" ht="13.5">
      <c r="B108" s="32"/>
      <c r="D108" s="175" t="s">
        <v>141</v>
      </c>
      <c r="F108" s="176" t="s">
        <v>553</v>
      </c>
      <c r="I108" s="136"/>
      <c r="L108" s="32"/>
      <c r="M108" s="61"/>
      <c r="N108" s="33"/>
      <c r="O108" s="33"/>
      <c r="P108" s="33"/>
      <c r="Q108" s="33"/>
      <c r="R108" s="33"/>
      <c r="S108" s="33"/>
      <c r="T108" s="62"/>
      <c r="AT108" s="15" t="s">
        <v>141</v>
      </c>
      <c r="AU108" s="15" t="s">
        <v>82</v>
      </c>
    </row>
    <row r="109" spans="2:65" s="1" customFormat="1" ht="22.5" customHeight="1">
      <c r="B109" s="162"/>
      <c r="C109" s="187" t="s">
        <v>176</v>
      </c>
      <c r="D109" s="187" t="s">
        <v>347</v>
      </c>
      <c r="E109" s="188" t="s">
        <v>554</v>
      </c>
      <c r="F109" s="189" t="s">
        <v>555</v>
      </c>
      <c r="G109" s="190" t="s">
        <v>517</v>
      </c>
      <c r="H109" s="191">
        <v>1</v>
      </c>
      <c r="I109" s="192"/>
      <c r="J109" s="193">
        <f>ROUND(I109*H109,2)</f>
        <v>0</v>
      </c>
      <c r="K109" s="189" t="s">
        <v>22</v>
      </c>
      <c r="L109" s="194"/>
      <c r="M109" s="195" t="s">
        <v>22</v>
      </c>
      <c r="N109" s="196" t="s">
        <v>45</v>
      </c>
      <c r="O109" s="33"/>
      <c r="P109" s="172">
        <f>O109*H109</f>
        <v>0</v>
      </c>
      <c r="Q109" s="172">
        <v>0</v>
      </c>
      <c r="R109" s="172">
        <f>Q109*H109</f>
        <v>0</v>
      </c>
      <c r="S109" s="172">
        <v>0</v>
      </c>
      <c r="T109" s="173">
        <f>S109*H109</f>
        <v>0</v>
      </c>
      <c r="AR109" s="15" t="s">
        <v>489</v>
      </c>
      <c r="AT109" s="15" t="s">
        <v>347</v>
      </c>
      <c r="AU109" s="15" t="s">
        <v>82</v>
      </c>
      <c r="AY109" s="15" t="s">
        <v>132</v>
      </c>
      <c r="BE109" s="174">
        <f>IF(N109="základní",J109,0)</f>
        <v>0</v>
      </c>
      <c r="BF109" s="174">
        <f>IF(N109="snížená",J109,0)</f>
        <v>0</v>
      </c>
      <c r="BG109" s="174">
        <f>IF(N109="zákl. přenesená",J109,0)</f>
        <v>0</v>
      </c>
      <c r="BH109" s="174">
        <f>IF(N109="sníž. přenesená",J109,0)</f>
        <v>0</v>
      </c>
      <c r="BI109" s="174">
        <f>IF(N109="nulová",J109,0)</f>
        <v>0</v>
      </c>
      <c r="BJ109" s="15" t="s">
        <v>23</v>
      </c>
      <c r="BK109" s="174">
        <f>ROUND(I109*H109,2)</f>
        <v>0</v>
      </c>
      <c r="BL109" s="15" t="s">
        <v>232</v>
      </c>
      <c r="BM109" s="15" t="s">
        <v>176</v>
      </c>
    </row>
    <row r="110" spans="2:47" s="1" customFormat="1" ht="13.5">
      <c r="B110" s="32"/>
      <c r="D110" s="175" t="s">
        <v>141</v>
      </c>
      <c r="F110" s="176" t="s">
        <v>555</v>
      </c>
      <c r="I110" s="136"/>
      <c r="L110" s="32"/>
      <c r="M110" s="61"/>
      <c r="N110" s="33"/>
      <c r="O110" s="33"/>
      <c r="P110" s="33"/>
      <c r="Q110" s="33"/>
      <c r="R110" s="33"/>
      <c r="S110" s="33"/>
      <c r="T110" s="62"/>
      <c r="AT110" s="15" t="s">
        <v>141</v>
      </c>
      <c r="AU110" s="15" t="s">
        <v>82</v>
      </c>
    </row>
    <row r="111" spans="2:65" s="1" customFormat="1" ht="22.5" customHeight="1">
      <c r="B111" s="162"/>
      <c r="C111" s="187" t="s">
        <v>28</v>
      </c>
      <c r="D111" s="187" t="s">
        <v>347</v>
      </c>
      <c r="E111" s="188" t="s">
        <v>556</v>
      </c>
      <c r="F111" s="189" t="s">
        <v>557</v>
      </c>
      <c r="G111" s="190" t="s">
        <v>517</v>
      </c>
      <c r="H111" s="191">
        <v>3</v>
      </c>
      <c r="I111" s="192"/>
      <c r="J111" s="193">
        <f>ROUND(I111*H111,2)</f>
        <v>0</v>
      </c>
      <c r="K111" s="189" t="s">
        <v>22</v>
      </c>
      <c r="L111" s="194"/>
      <c r="M111" s="195" t="s">
        <v>22</v>
      </c>
      <c r="N111" s="196" t="s">
        <v>45</v>
      </c>
      <c r="O111" s="33"/>
      <c r="P111" s="172">
        <f>O111*H111</f>
        <v>0</v>
      </c>
      <c r="Q111" s="172">
        <v>0</v>
      </c>
      <c r="R111" s="172">
        <f>Q111*H111</f>
        <v>0</v>
      </c>
      <c r="S111" s="172">
        <v>0</v>
      </c>
      <c r="T111" s="173">
        <f>S111*H111</f>
        <v>0</v>
      </c>
      <c r="AR111" s="15" t="s">
        <v>489</v>
      </c>
      <c r="AT111" s="15" t="s">
        <v>347</v>
      </c>
      <c r="AU111" s="15" t="s">
        <v>82</v>
      </c>
      <c r="AY111" s="15" t="s">
        <v>132</v>
      </c>
      <c r="BE111" s="174">
        <f>IF(N111="základní",J111,0)</f>
        <v>0</v>
      </c>
      <c r="BF111" s="174">
        <f>IF(N111="snížená",J111,0)</f>
        <v>0</v>
      </c>
      <c r="BG111" s="174">
        <f>IF(N111="zákl. přenesená",J111,0)</f>
        <v>0</v>
      </c>
      <c r="BH111" s="174">
        <f>IF(N111="sníž. přenesená",J111,0)</f>
        <v>0</v>
      </c>
      <c r="BI111" s="174">
        <f>IF(N111="nulová",J111,0)</f>
        <v>0</v>
      </c>
      <c r="BJ111" s="15" t="s">
        <v>23</v>
      </c>
      <c r="BK111" s="174">
        <f>ROUND(I111*H111,2)</f>
        <v>0</v>
      </c>
      <c r="BL111" s="15" t="s">
        <v>232</v>
      </c>
      <c r="BM111" s="15" t="s">
        <v>28</v>
      </c>
    </row>
    <row r="112" spans="2:47" s="1" customFormat="1" ht="13.5">
      <c r="B112" s="32"/>
      <c r="D112" s="175" t="s">
        <v>141</v>
      </c>
      <c r="F112" s="176" t="s">
        <v>557</v>
      </c>
      <c r="I112" s="136"/>
      <c r="L112" s="32"/>
      <c r="M112" s="61"/>
      <c r="N112" s="33"/>
      <c r="O112" s="33"/>
      <c r="P112" s="33"/>
      <c r="Q112" s="33"/>
      <c r="R112" s="33"/>
      <c r="S112" s="33"/>
      <c r="T112" s="62"/>
      <c r="AT112" s="15" t="s">
        <v>141</v>
      </c>
      <c r="AU112" s="15" t="s">
        <v>82</v>
      </c>
    </row>
    <row r="113" spans="2:65" s="1" customFormat="1" ht="22.5" customHeight="1">
      <c r="B113" s="162"/>
      <c r="C113" s="163" t="s">
        <v>196</v>
      </c>
      <c r="D113" s="163" t="s">
        <v>135</v>
      </c>
      <c r="E113" s="164" t="s">
        <v>558</v>
      </c>
      <c r="F113" s="165" t="s">
        <v>559</v>
      </c>
      <c r="G113" s="166" t="s">
        <v>517</v>
      </c>
      <c r="H113" s="167">
        <v>30</v>
      </c>
      <c r="I113" s="168"/>
      <c r="J113" s="169">
        <f>ROUND(I113*H113,2)</f>
        <v>0</v>
      </c>
      <c r="K113" s="165" t="s">
        <v>22</v>
      </c>
      <c r="L113" s="32"/>
      <c r="M113" s="170" t="s">
        <v>22</v>
      </c>
      <c r="N113" s="171" t="s">
        <v>45</v>
      </c>
      <c r="O113" s="33"/>
      <c r="P113" s="172">
        <f>O113*H113</f>
        <v>0</v>
      </c>
      <c r="Q113" s="172">
        <v>0</v>
      </c>
      <c r="R113" s="172">
        <f>Q113*H113</f>
        <v>0</v>
      </c>
      <c r="S113" s="172">
        <v>0</v>
      </c>
      <c r="T113" s="173">
        <f>S113*H113</f>
        <v>0</v>
      </c>
      <c r="AR113" s="15" t="s">
        <v>232</v>
      </c>
      <c r="AT113" s="15" t="s">
        <v>135</v>
      </c>
      <c r="AU113" s="15" t="s">
        <v>82</v>
      </c>
      <c r="AY113" s="15" t="s">
        <v>132</v>
      </c>
      <c r="BE113" s="174">
        <f>IF(N113="základní",J113,0)</f>
        <v>0</v>
      </c>
      <c r="BF113" s="174">
        <f>IF(N113="snížená",J113,0)</f>
        <v>0</v>
      </c>
      <c r="BG113" s="174">
        <f>IF(N113="zákl. přenesená",J113,0)</f>
        <v>0</v>
      </c>
      <c r="BH113" s="174">
        <f>IF(N113="sníž. přenesená",J113,0)</f>
        <v>0</v>
      </c>
      <c r="BI113" s="174">
        <f>IF(N113="nulová",J113,0)</f>
        <v>0</v>
      </c>
      <c r="BJ113" s="15" t="s">
        <v>23</v>
      </c>
      <c r="BK113" s="174">
        <f>ROUND(I113*H113,2)</f>
        <v>0</v>
      </c>
      <c r="BL113" s="15" t="s">
        <v>232</v>
      </c>
      <c r="BM113" s="15" t="s">
        <v>196</v>
      </c>
    </row>
    <row r="114" spans="2:47" s="1" customFormat="1" ht="13.5">
      <c r="B114" s="32"/>
      <c r="D114" s="175" t="s">
        <v>141</v>
      </c>
      <c r="F114" s="176" t="s">
        <v>559</v>
      </c>
      <c r="I114" s="136"/>
      <c r="L114" s="32"/>
      <c r="M114" s="61"/>
      <c r="N114" s="33"/>
      <c r="O114" s="33"/>
      <c r="P114" s="33"/>
      <c r="Q114" s="33"/>
      <c r="R114" s="33"/>
      <c r="S114" s="33"/>
      <c r="T114" s="62"/>
      <c r="AT114" s="15" t="s">
        <v>141</v>
      </c>
      <c r="AU114" s="15" t="s">
        <v>82</v>
      </c>
    </row>
    <row r="115" spans="2:65" s="1" customFormat="1" ht="22.5" customHeight="1">
      <c r="B115" s="162"/>
      <c r="C115" s="163" t="s">
        <v>222</v>
      </c>
      <c r="D115" s="163" t="s">
        <v>135</v>
      </c>
      <c r="E115" s="164" t="s">
        <v>560</v>
      </c>
      <c r="F115" s="165" t="s">
        <v>561</v>
      </c>
      <c r="G115" s="166" t="s">
        <v>517</v>
      </c>
      <c r="H115" s="167">
        <v>210</v>
      </c>
      <c r="I115" s="168"/>
      <c r="J115" s="169">
        <f>ROUND(I115*H115,2)</f>
        <v>0</v>
      </c>
      <c r="K115" s="165" t="s">
        <v>22</v>
      </c>
      <c r="L115" s="32"/>
      <c r="M115" s="170" t="s">
        <v>22</v>
      </c>
      <c r="N115" s="171" t="s">
        <v>45</v>
      </c>
      <c r="O115" s="33"/>
      <c r="P115" s="172">
        <f>O115*H115</f>
        <v>0</v>
      </c>
      <c r="Q115" s="172">
        <v>0</v>
      </c>
      <c r="R115" s="172">
        <f>Q115*H115</f>
        <v>0</v>
      </c>
      <c r="S115" s="172">
        <v>0</v>
      </c>
      <c r="T115" s="173">
        <f>S115*H115</f>
        <v>0</v>
      </c>
      <c r="AR115" s="15" t="s">
        <v>232</v>
      </c>
      <c r="AT115" s="15" t="s">
        <v>135</v>
      </c>
      <c r="AU115" s="15" t="s">
        <v>82</v>
      </c>
      <c r="AY115" s="15" t="s">
        <v>132</v>
      </c>
      <c r="BE115" s="174">
        <f>IF(N115="základní",J115,0)</f>
        <v>0</v>
      </c>
      <c r="BF115" s="174">
        <f>IF(N115="snížená",J115,0)</f>
        <v>0</v>
      </c>
      <c r="BG115" s="174">
        <f>IF(N115="zákl. přenesená",J115,0)</f>
        <v>0</v>
      </c>
      <c r="BH115" s="174">
        <f>IF(N115="sníž. přenesená",J115,0)</f>
        <v>0</v>
      </c>
      <c r="BI115" s="174">
        <f>IF(N115="nulová",J115,0)</f>
        <v>0</v>
      </c>
      <c r="BJ115" s="15" t="s">
        <v>23</v>
      </c>
      <c r="BK115" s="174">
        <f>ROUND(I115*H115,2)</f>
        <v>0</v>
      </c>
      <c r="BL115" s="15" t="s">
        <v>232</v>
      </c>
      <c r="BM115" s="15" t="s">
        <v>222</v>
      </c>
    </row>
    <row r="116" spans="2:47" s="1" customFormat="1" ht="13.5">
      <c r="B116" s="32"/>
      <c r="D116" s="175" t="s">
        <v>141</v>
      </c>
      <c r="F116" s="176" t="s">
        <v>561</v>
      </c>
      <c r="I116" s="136"/>
      <c r="L116" s="32"/>
      <c r="M116" s="61"/>
      <c r="N116" s="33"/>
      <c r="O116" s="33"/>
      <c r="P116" s="33"/>
      <c r="Q116" s="33"/>
      <c r="R116" s="33"/>
      <c r="S116" s="33"/>
      <c r="T116" s="62"/>
      <c r="AT116" s="15" t="s">
        <v>141</v>
      </c>
      <c r="AU116" s="15" t="s">
        <v>82</v>
      </c>
    </row>
    <row r="117" spans="2:65" s="1" customFormat="1" ht="22.5" customHeight="1">
      <c r="B117" s="162"/>
      <c r="C117" s="163" t="s">
        <v>202</v>
      </c>
      <c r="D117" s="163" t="s">
        <v>135</v>
      </c>
      <c r="E117" s="164" t="s">
        <v>562</v>
      </c>
      <c r="F117" s="165" t="s">
        <v>563</v>
      </c>
      <c r="G117" s="166" t="s">
        <v>249</v>
      </c>
      <c r="H117" s="167">
        <v>2</v>
      </c>
      <c r="I117" s="168"/>
      <c r="J117" s="169">
        <f>ROUND(I117*H117,2)</f>
        <v>0</v>
      </c>
      <c r="K117" s="165" t="s">
        <v>201</v>
      </c>
      <c r="L117" s="32"/>
      <c r="M117" s="170" t="s">
        <v>22</v>
      </c>
      <c r="N117" s="171" t="s">
        <v>45</v>
      </c>
      <c r="O117" s="33"/>
      <c r="P117" s="172">
        <f>O117*H117</f>
        <v>0</v>
      </c>
      <c r="Q117" s="172">
        <v>0</v>
      </c>
      <c r="R117" s="172">
        <f>Q117*H117</f>
        <v>0</v>
      </c>
      <c r="S117" s="172">
        <v>0</v>
      </c>
      <c r="T117" s="173">
        <f>S117*H117</f>
        <v>0</v>
      </c>
      <c r="AR117" s="15" t="s">
        <v>232</v>
      </c>
      <c r="AT117" s="15" t="s">
        <v>135</v>
      </c>
      <c r="AU117" s="15" t="s">
        <v>82</v>
      </c>
      <c r="AY117" s="15" t="s">
        <v>132</v>
      </c>
      <c r="BE117" s="174">
        <f>IF(N117="základní",J117,0)</f>
        <v>0</v>
      </c>
      <c r="BF117" s="174">
        <f>IF(N117="snížená",J117,0)</f>
        <v>0</v>
      </c>
      <c r="BG117" s="174">
        <f>IF(N117="zákl. přenesená",J117,0)</f>
        <v>0</v>
      </c>
      <c r="BH117" s="174">
        <f>IF(N117="sníž. přenesená",J117,0)</f>
        <v>0</v>
      </c>
      <c r="BI117" s="174">
        <f>IF(N117="nulová",J117,0)</f>
        <v>0</v>
      </c>
      <c r="BJ117" s="15" t="s">
        <v>23</v>
      </c>
      <c r="BK117" s="174">
        <f>ROUND(I117*H117,2)</f>
        <v>0</v>
      </c>
      <c r="BL117" s="15" t="s">
        <v>232</v>
      </c>
      <c r="BM117" s="15" t="s">
        <v>202</v>
      </c>
    </row>
    <row r="118" spans="2:47" s="1" customFormat="1" ht="13.5">
      <c r="B118" s="32"/>
      <c r="D118" s="177" t="s">
        <v>141</v>
      </c>
      <c r="F118" s="178" t="s">
        <v>563</v>
      </c>
      <c r="I118" s="136"/>
      <c r="L118" s="32"/>
      <c r="M118" s="61"/>
      <c r="N118" s="33"/>
      <c r="O118" s="33"/>
      <c r="P118" s="33"/>
      <c r="Q118" s="33"/>
      <c r="R118" s="33"/>
      <c r="S118" s="33"/>
      <c r="T118" s="62"/>
      <c r="AT118" s="15" t="s">
        <v>141</v>
      </c>
      <c r="AU118" s="15" t="s">
        <v>82</v>
      </c>
    </row>
    <row r="119" spans="2:63" s="10" customFormat="1" ht="29.25" customHeight="1">
      <c r="B119" s="148"/>
      <c r="D119" s="159" t="s">
        <v>73</v>
      </c>
      <c r="E119" s="160" t="s">
        <v>564</v>
      </c>
      <c r="F119" s="160" t="s">
        <v>565</v>
      </c>
      <c r="I119" s="151"/>
      <c r="J119" s="161">
        <f>BK119</f>
        <v>0</v>
      </c>
      <c r="L119" s="148"/>
      <c r="M119" s="153"/>
      <c r="N119" s="154"/>
      <c r="O119" s="154"/>
      <c r="P119" s="155">
        <f>SUM(P120:P125)</f>
        <v>0</v>
      </c>
      <c r="Q119" s="154"/>
      <c r="R119" s="155">
        <f>SUM(R120:R125)</f>
        <v>0.04355925000000001</v>
      </c>
      <c r="S119" s="154"/>
      <c r="T119" s="156">
        <f>SUM(T120:T125)</f>
        <v>0</v>
      </c>
      <c r="AR119" s="149" t="s">
        <v>82</v>
      </c>
      <c r="AT119" s="157" t="s">
        <v>73</v>
      </c>
      <c r="AU119" s="157" t="s">
        <v>23</v>
      </c>
      <c r="AY119" s="149" t="s">
        <v>132</v>
      </c>
      <c r="BK119" s="158">
        <f>SUM(BK120:BK125)</f>
        <v>0</v>
      </c>
    </row>
    <row r="120" spans="2:65" s="1" customFormat="1" ht="31.5" customHeight="1">
      <c r="B120" s="162"/>
      <c r="C120" s="163" t="s">
        <v>209</v>
      </c>
      <c r="D120" s="163" t="s">
        <v>135</v>
      </c>
      <c r="E120" s="164" t="s">
        <v>566</v>
      </c>
      <c r="F120" s="165" t="s">
        <v>567</v>
      </c>
      <c r="G120" s="166" t="s">
        <v>200</v>
      </c>
      <c r="H120" s="167">
        <v>105</v>
      </c>
      <c r="I120" s="168"/>
      <c r="J120" s="169">
        <f>ROUND(I120*H120,2)</f>
        <v>0</v>
      </c>
      <c r="K120" s="165" t="s">
        <v>201</v>
      </c>
      <c r="L120" s="32"/>
      <c r="M120" s="170" t="s">
        <v>22</v>
      </c>
      <c r="N120" s="171" t="s">
        <v>45</v>
      </c>
      <c r="O120" s="33"/>
      <c r="P120" s="172">
        <f>O120*H120</f>
        <v>0</v>
      </c>
      <c r="Q120" s="172">
        <v>0.00016875</v>
      </c>
      <c r="R120" s="172">
        <f>Q120*H120</f>
        <v>0.017718750000000002</v>
      </c>
      <c r="S120" s="172">
        <v>0</v>
      </c>
      <c r="T120" s="173">
        <f>S120*H120</f>
        <v>0</v>
      </c>
      <c r="AR120" s="15" t="s">
        <v>232</v>
      </c>
      <c r="AT120" s="15" t="s">
        <v>135</v>
      </c>
      <c r="AU120" s="15" t="s">
        <v>82</v>
      </c>
      <c r="AY120" s="15" t="s">
        <v>132</v>
      </c>
      <c r="BE120" s="174">
        <f>IF(N120="základní",J120,0)</f>
        <v>0</v>
      </c>
      <c r="BF120" s="174">
        <f>IF(N120="snížená",J120,0)</f>
        <v>0</v>
      </c>
      <c r="BG120" s="174">
        <f>IF(N120="zákl. přenesená",J120,0)</f>
        <v>0</v>
      </c>
      <c r="BH120" s="174">
        <f>IF(N120="sníž. přenesená",J120,0)</f>
        <v>0</v>
      </c>
      <c r="BI120" s="174">
        <f>IF(N120="nulová",J120,0)</f>
        <v>0</v>
      </c>
      <c r="BJ120" s="15" t="s">
        <v>23</v>
      </c>
      <c r="BK120" s="174">
        <f>ROUND(I120*H120,2)</f>
        <v>0</v>
      </c>
      <c r="BL120" s="15" t="s">
        <v>232</v>
      </c>
      <c r="BM120" s="15" t="s">
        <v>568</v>
      </c>
    </row>
    <row r="121" spans="2:47" s="1" customFormat="1" ht="13.5">
      <c r="B121" s="32"/>
      <c r="D121" s="175" t="s">
        <v>141</v>
      </c>
      <c r="F121" s="176" t="s">
        <v>569</v>
      </c>
      <c r="I121" s="136"/>
      <c r="L121" s="32"/>
      <c r="M121" s="61"/>
      <c r="N121" s="33"/>
      <c r="O121" s="33"/>
      <c r="P121" s="33"/>
      <c r="Q121" s="33"/>
      <c r="R121" s="33"/>
      <c r="S121" s="33"/>
      <c r="T121" s="62"/>
      <c r="AT121" s="15" t="s">
        <v>141</v>
      </c>
      <c r="AU121" s="15" t="s">
        <v>82</v>
      </c>
    </row>
    <row r="122" spans="2:65" s="1" customFormat="1" ht="22.5" customHeight="1">
      <c r="B122" s="162"/>
      <c r="C122" s="163" t="s">
        <v>8</v>
      </c>
      <c r="D122" s="163" t="s">
        <v>135</v>
      </c>
      <c r="E122" s="164" t="s">
        <v>570</v>
      </c>
      <c r="F122" s="165" t="s">
        <v>571</v>
      </c>
      <c r="G122" s="166" t="s">
        <v>200</v>
      </c>
      <c r="H122" s="167">
        <v>105</v>
      </c>
      <c r="I122" s="168"/>
      <c r="J122" s="169">
        <f>ROUND(I122*H122,2)</f>
        <v>0</v>
      </c>
      <c r="K122" s="165" t="s">
        <v>201</v>
      </c>
      <c r="L122" s="32"/>
      <c r="M122" s="170" t="s">
        <v>22</v>
      </c>
      <c r="N122" s="171" t="s">
        <v>45</v>
      </c>
      <c r="O122" s="33"/>
      <c r="P122" s="172">
        <f>O122*H122</f>
        <v>0</v>
      </c>
      <c r="Q122" s="172">
        <v>0.00012305</v>
      </c>
      <c r="R122" s="172">
        <f>Q122*H122</f>
        <v>0.012920250000000001</v>
      </c>
      <c r="S122" s="172">
        <v>0</v>
      </c>
      <c r="T122" s="173">
        <f>S122*H122</f>
        <v>0</v>
      </c>
      <c r="AR122" s="15" t="s">
        <v>232</v>
      </c>
      <c r="AT122" s="15" t="s">
        <v>135</v>
      </c>
      <c r="AU122" s="15" t="s">
        <v>82</v>
      </c>
      <c r="AY122" s="15" t="s">
        <v>132</v>
      </c>
      <c r="BE122" s="174">
        <f>IF(N122="základní",J122,0)</f>
        <v>0</v>
      </c>
      <c r="BF122" s="174">
        <f>IF(N122="snížená",J122,0)</f>
        <v>0</v>
      </c>
      <c r="BG122" s="174">
        <f>IF(N122="zákl. přenesená",J122,0)</f>
        <v>0</v>
      </c>
      <c r="BH122" s="174">
        <f>IF(N122="sníž. přenesená",J122,0)</f>
        <v>0</v>
      </c>
      <c r="BI122" s="174">
        <f>IF(N122="nulová",J122,0)</f>
        <v>0</v>
      </c>
      <c r="BJ122" s="15" t="s">
        <v>23</v>
      </c>
      <c r="BK122" s="174">
        <f>ROUND(I122*H122,2)</f>
        <v>0</v>
      </c>
      <c r="BL122" s="15" t="s">
        <v>232</v>
      </c>
      <c r="BM122" s="15" t="s">
        <v>572</v>
      </c>
    </row>
    <row r="123" spans="2:47" s="1" customFormat="1" ht="13.5">
      <c r="B123" s="32"/>
      <c r="D123" s="175" t="s">
        <v>141</v>
      </c>
      <c r="F123" s="176" t="s">
        <v>573</v>
      </c>
      <c r="I123" s="136"/>
      <c r="L123" s="32"/>
      <c r="M123" s="61"/>
      <c r="N123" s="33"/>
      <c r="O123" s="33"/>
      <c r="P123" s="33"/>
      <c r="Q123" s="33"/>
      <c r="R123" s="33"/>
      <c r="S123" s="33"/>
      <c r="T123" s="62"/>
      <c r="AT123" s="15" t="s">
        <v>141</v>
      </c>
      <c r="AU123" s="15" t="s">
        <v>82</v>
      </c>
    </row>
    <row r="124" spans="2:65" s="1" customFormat="1" ht="22.5" customHeight="1">
      <c r="B124" s="162"/>
      <c r="C124" s="163" t="s">
        <v>232</v>
      </c>
      <c r="D124" s="163" t="s">
        <v>135</v>
      </c>
      <c r="E124" s="164" t="s">
        <v>574</v>
      </c>
      <c r="F124" s="165" t="s">
        <v>575</v>
      </c>
      <c r="G124" s="166" t="s">
        <v>200</v>
      </c>
      <c r="H124" s="167">
        <v>105</v>
      </c>
      <c r="I124" s="168"/>
      <c r="J124" s="169">
        <f>ROUND(I124*H124,2)</f>
        <v>0</v>
      </c>
      <c r="K124" s="165" t="s">
        <v>201</v>
      </c>
      <c r="L124" s="32"/>
      <c r="M124" s="170" t="s">
        <v>22</v>
      </c>
      <c r="N124" s="171" t="s">
        <v>45</v>
      </c>
      <c r="O124" s="33"/>
      <c r="P124" s="172">
        <f>O124*H124</f>
        <v>0</v>
      </c>
      <c r="Q124" s="172">
        <v>0.00012305</v>
      </c>
      <c r="R124" s="172">
        <f>Q124*H124</f>
        <v>0.012920250000000001</v>
      </c>
      <c r="S124" s="172">
        <v>0</v>
      </c>
      <c r="T124" s="173">
        <f>S124*H124</f>
        <v>0</v>
      </c>
      <c r="AR124" s="15" t="s">
        <v>232</v>
      </c>
      <c r="AT124" s="15" t="s">
        <v>135</v>
      </c>
      <c r="AU124" s="15" t="s">
        <v>82</v>
      </c>
      <c r="AY124" s="15" t="s">
        <v>132</v>
      </c>
      <c r="BE124" s="174">
        <f>IF(N124="základní",J124,0)</f>
        <v>0</v>
      </c>
      <c r="BF124" s="174">
        <f>IF(N124="snížená",J124,0)</f>
        <v>0</v>
      </c>
      <c r="BG124" s="174">
        <f>IF(N124="zákl. přenesená",J124,0)</f>
        <v>0</v>
      </c>
      <c r="BH124" s="174">
        <f>IF(N124="sníž. přenesená",J124,0)</f>
        <v>0</v>
      </c>
      <c r="BI124" s="174">
        <f>IF(N124="nulová",J124,0)</f>
        <v>0</v>
      </c>
      <c r="BJ124" s="15" t="s">
        <v>23</v>
      </c>
      <c r="BK124" s="174">
        <f>ROUND(I124*H124,2)</f>
        <v>0</v>
      </c>
      <c r="BL124" s="15" t="s">
        <v>232</v>
      </c>
      <c r="BM124" s="15" t="s">
        <v>576</v>
      </c>
    </row>
    <row r="125" spans="2:47" s="1" customFormat="1" ht="13.5">
      <c r="B125" s="32"/>
      <c r="D125" s="177" t="s">
        <v>141</v>
      </c>
      <c r="F125" s="178" t="s">
        <v>577</v>
      </c>
      <c r="I125" s="136"/>
      <c r="L125" s="32"/>
      <c r="M125" s="179"/>
      <c r="N125" s="180"/>
      <c r="O125" s="180"/>
      <c r="P125" s="180"/>
      <c r="Q125" s="180"/>
      <c r="R125" s="180"/>
      <c r="S125" s="180"/>
      <c r="T125" s="181"/>
      <c r="AT125" s="15" t="s">
        <v>141</v>
      </c>
      <c r="AU125" s="15" t="s">
        <v>82</v>
      </c>
    </row>
    <row r="126" spans="2:12" s="1" customFormat="1" ht="6.75" customHeight="1">
      <c r="B126" s="47"/>
      <c r="C126" s="48"/>
      <c r="D126" s="48"/>
      <c r="E126" s="48"/>
      <c r="F126" s="48"/>
      <c r="G126" s="48"/>
      <c r="H126" s="48"/>
      <c r="I126" s="114"/>
      <c r="J126" s="48"/>
      <c r="K126" s="48"/>
      <c r="L126" s="32"/>
    </row>
    <row r="188" ht="13.5">
      <c r="AT188" s="182"/>
    </row>
  </sheetData>
  <sheetProtection password="CC35" sheet="1" objects="1" scenarios="1" formatColumns="0" formatRows="0" sort="0" autoFilter="0"/>
  <autoFilter ref="C82:K82"/>
  <mergeCells count="9">
    <mergeCell ref="E75:H75"/>
    <mergeCell ref="G1:H1"/>
    <mergeCell ref="L2:V2"/>
    <mergeCell ref="E7:H7"/>
    <mergeCell ref="E9:H9"/>
    <mergeCell ref="E24:H24"/>
    <mergeCell ref="E45:H45"/>
    <mergeCell ref="E47:H47"/>
    <mergeCell ref="E73:H73"/>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8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214"/>
      <c r="C1" s="214"/>
      <c r="D1" s="213" t="s">
        <v>1</v>
      </c>
      <c r="E1" s="214"/>
      <c r="F1" s="215" t="s">
        <v>825</v>
      </c>
      <c r="G1" s="339" t="s">
        <v>826</v>
      </c>
      <c r="H1" s="339"/>
      <c r="I1" s="220"/>
      <c r="J1" s="215" t="s">
        <v>827</v>
      </c>
      <c r="K1" s="213" t="s">
        <v>104</v>
      </c>
      <c r="L1" s="215" t="s">
        <v>828</v>
      </c>
      <c r="M1" s="215"/>
      <c r="N1" s="215"/>
      <c r="O1" s="215"/>
      <c r="P1" s="215"/>
      <c r="Q1" s="215"/>
      <c r="R1" s="215"/>
      <c r="S1" s="215"/>
      <c r="T1" s="215"/>
      <c r="U1" s="211"/>
      <c r="V1" s="211"/>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75" customHeight="1">
      <c r="L2" s="303"/>
      <c r="M2" s="303"/>
      <c r="N2" s="303"/>
      <c r="O2" s="303"/>
      <c r="P2" s="303"/>
      <c r="Q2" s="303"/>
      <c r="R2" s="303"/>
      <c r="S2" s="303"/>
      <c r="T2" s="303"/>
      <c r="U2" s="303"/>
      <c r="V2" s="303"/>
      <c r="AT2" s="15" t="s">
        <v>97</v>
      </c>
    </row>
    <row r="3" spans="2:46" ht="6.75" customHeight="1">
      <c r="B3" s="16"/>
      <c r="C3" s="17"/>
      <c r="D3" s="17"/>
      <c r="E3" s="17"/>
      <c r="F3" s="17"/>
      <c r="G3" s="17"/>
      <c r="H3" s="17"/>
      <c r="I3" s="91"/>
      <c r="J3" s="17"/>
      <c r="K3" s="18"/>
      <c r="AT3" s="15" t="s">
        <v>82</v>
      </c>
    </row>
    <row r="4" spans="2:46" ht="36.75" customHeight="1">
      <c r="B4" s="19"/>
      <c r="C4" s="20"/>
      <c r="D4" s="21" t="s">
        <v>105</v>
      </c>
      <c r="E4" s="20"/>
      <c r="F4" s="20"/>
      <c r="G4" s="20"/>
      <c r="H4" s="20"/>
      <c r="I4" s="92"/>
      <c r="J4" s="20"/>
      <c r="K4" s="22"/>
      <c r="M4" s="23" t="s">
        <v>10</v>
      </c>
      <c r="AT4" s="15" t="s">
        <v>4</v>
      </c>
    </row>
    <row r="5" spans="2:11" ht="6.75" customHeight="1">
      <c r="B5" s="19"/>
      <c r="C5" s="20"/>
      <c r="D5" s="20"/>
      <c r="E5" s="20"/>
      <c r="F5" s="20"/>
      <c r="G5" s="20"/>
      <c r="H5" s="20"/>
      <c r="I5" s="92"/>
      <c r="J5" s="20"/>
      <c r="K5" s="22"/>
    </row>
    <row r="6" spans="2:11" ht="15">
      <c r="B6" s="19"/>
      <c r="C6" s="20"/>
      <c r="D6" s="28" t="s">
        <v>16</v>
      </c>
      <c r="E6" s="20"/>
      <c r="F6" s="20"/>
      <c r="G6" s="20"/>
      <c r="H6" s="20"/>
      <c r="I6" s="92"/>
      <c r="J6" s="20"/>
      <c r="K6" s="22"/>
    </row>
    <row r="7" spans="2:11" ht="22.5" customHeight="1">
      <c r="B7" s="19"/>
      <c r="C7" s="20"/>
      <c r="D7" s="20"/>
      <c r="E7" s="340" t="str">
        <f>'Rekapitulace stavby'!K6</f>
        <v>Rekonstrukce stávajícího sportovního areálu</v>
      </c>
      <c r="F7" s="332"/>
      <c r="G7" s="332"/>
      <c r="H7" s="332"/>
      <c r="I7" s="92"/>
      <c r="J7" s="20"/>
      <c r="K7" s="22"/>
    </row>
    <row r="8" spans="2:11" s="1" customFormat="1" ht="15">
      <c r="B8" s="32"/>
      <c r="C8" s="33"/>
      <c r="D8" s="28" t="s">
        <v>106</v>
      </c>
      <c r="E8" s="33"/>
      <c r="F8" s="33"/>
      <c r="G8" s="33"/>
      <c r="H8" s="33"/>
      <c r="I8" s="93"/>
      <c r="J8" s="33"/>
      <c r="K8" s="36"/>
    </row>
    <row r="9" spans="2:11" s="1" customFormat="1" ht="36.75" customHeight="1">
      <c r="B9" s="32"/>
      <c r="C9" s="33"/>
      <c r="D9" s="33"/>
      <c r="E9" s="341" t="s">
        <v>578</v>
      </c>
      <c r="F9" s="325"/>
      <c r="G9" s="325"/>
      <c r="H9" s="325"/>
      <c r="I9" s="93"/>
      <c r="J9" s="33"/>
      <c r="K9" s="36"/>
    </row>
    <row r="10" spans="2:11" s="1" customFormat="1" ht="13.5">
      <c r="B10" s="32"/>
      <c r="C10" s="33"/>
      <c r="D10" s="33"/>
      <c r="E10" s="33"/>
      <c r="F10" s="33"/>
      <c r="G10" s="33"/>
      <c r="H10" s="33"/>
      <c r="I10" s="93"/>
      <c r="J10" s="33"/>
      <c r="K10" s="36"/>
    </row>
    <row r="11" spans="2:11" s="1" customFormat="1" ht="14.25" customHeight="1">
      <c r="B11" s="32"/>
      <c r="C11" s="33"/>
      <c r="D11" s="28" t="s">
        <v>19</v>
      </c>
      <c r="E11" s="33"/>
      <c r="F11" s="26" t="s">
        <v>22</v>
      </c>
      <c r="G11" s="33"/>
      <c r="H11" s="33"/>
      <c r="I11" s="94" t="s">
        <v>21</v>
      </c>
      <c r="J11" s="26" t="s">
        <v>22</v>
      </c>
      <c r="K11" s="36"/>
    </row>
    <row r="12" spans="2:11" s="1" customFormat="1" ht="14.25" customHeight="1">
      <c r="B12" s="32"/>
      <c r="C12" s="33"/>
      <c r="D12" s="28" t="s">
        <v>24</v>
      </c>
      <c r="E12" s="33"/>
      <c r="F12" s="26" t="s">
        <v>25</v>
      </c>
      <c r="G12" s="33"/>
      <c r="H12" s="33"/>
      <c r="I12" s="94" t="s">
        <v>26</v>
      </c>
      <c r="J12" s="95" t="str">
        <f>'Rekapitulace stavby'!AN8</f>
        <v>4.10.2016</v>
      </c>
      <c r="K12" s="36"/>
    </row>
    <row r="13" spans="2:11" s="1" customFormat="1" ht="10.5" customHeight="1">
      <c r="B13" s="32"/>
      <c r="C13" s="33"/>
      <c r="D13" s="33"/>
      <c r="E13" s="33"/>
      <c r="F13" s="33"/>
      <c r="G13" s="33"/>
      <c r="H13" s="33"/>
      <c r="I13" s="93"/>
      <c r="J13" s="33"/>
      <c r="K13" s="36"/>
    </row>
    <row r="14" spans="2:11" s="1" customFormat="1" ht="14.25" customHeight="1">
      <c r="B14" s="32"/>
      <c r="C14" s="33"/>
      <c r="D14" s="28" t="s">
        <v>30</v>
      </c>
      <c r="E14" s="33"/>
      <c r="F14" s="33"/>
      <c r="G14" s="33"/>
      <c r="H14" s="33"/>
      <c r="I14" s="94" t="s">
        <v>31</v>
      </c>
      <c r="J14" s="26" t="s">
        <v>22</v>
      </c>
      <c r="K14" s="36"/>
    </row>
    <row r="15" spans="2:11" s="1" customFormat="1" ht="18" customHeight="1">
      <c r="B15" s="32"/>
      <c r="C15" s="33"/>
      <c r="D15" s="33"/>
      <c r="E15" s="26" t="s">
        <v>32</v>
      </c>
      <c r="F15" s="33"/>
      <c r="G15" s="33"/>
      <c r="H15" s="33"/>
      <c r="I15" s="94" t="s">
        <v>33</v>
      </c>
      <c r="J15" s="26" t="s">
        <v>22</v>
      </c>
      <c r="K15" s="36"/>
    </row>
    <row r="16" spans="2:11" s="1" customFormat="1" ht="6.75" customHeight="1">
      <c r="B16" s="32"/>
      <c r="C16" s="33"/>
      <c r="D16" s="33"/>
      <c r="E16" s="33"/>
      <c r="F16" s="33"/>
      <c r="G16" s="33"/>
      <c r="H16" s="33"/>
      <c r="I16" s="93"/>
      <c r="J16" s="33"/>
      <c r="K16" s="36"/>
    </row>
    <row r="17" spans="2:11" s="1" customFormat="1" ht="14.25" customHeight="1">
      <c r="B17" s="32"/>
      <c r="C17" s="33"/>
      <c r="D17" s="28" t="s">
        <v>34</v>
      </c>
      <c r="E17" s="33"/>
      <c r="F17" s="33"/>
      <c r="G17" s="33"/>
      <c r="H17" s="33"/>
      <c r="I17" s="94" t="s">
        <v>31</v>
      </c>
      <c r="J17" s="26">
        <f>IF('Rekapitulace stavby'!AN13="Vyplň údaj","",IF('Rekapitulace stavby'!AN13="","",'Rekapitulace stavby'!AN13))</f>
      </c>
      <c r="K17" s="36"/>
    </row>
    <row r="18" spans="2:11" s="1" customFormat="1" ht="18" customHeight="1">
      <c r="B18" s="32"/>
      <c r="C18" s="33"/>
      <c r="D18" s="33"/>
      <c r="E18" s="26">
        <f>IF('Rekapitulace stavby'!E14="Vyplň údaj","",IF('Rekapitulace stavby'!E14="","",'Rekapitulace stavby'!E14))</f>
      </c>
      <c r="F18" s="33"/>
      <c r="G18" s="33"/>
      <c r="H18" s="33"/>
      <c r="I18" s="94" t="s">
        <v>33</v>
      </c>
      <c r="J18" s="26">
        <f>IF('Rekapitulace stavby'!AN14="Vyplň údaj","",IF('Rekapitulace stavby'!AN14="","",'Rekapitulace stavby'!AN14))</f>
      </c>
      <c r="K18" s="36"/>
    </row>
    <row r="19" spans="2:11" s="1" customFormat="1" ht="6.75" customHeight="1">
      <c r="B19" s="32"/>
      <c r="C19" s="33"/>
      <c r="D19" s="33"/>
      <c r="E19" s="33"/>
      <c r="F19" s="33"/>
      <c r="G19" s="33"/>
      <c r="H19" s="33"/>
      <c r="I19" s="93"/>
      <c r="J19" s="33"/>
      <c r="K19" s="36"/>
    </row>
    <row r="20" spans="2:11" s="1" customFormat="1" ht="14.25" customHeight="1">
      <c r="B20" s="32"/>
      <c r="C20" s="33"/>
      <c r="D20" s="28" t="s">
        <v>36</v>
      </c>
      <c r="E20" s="33"/>
      <c r="F20" s="33"/>
      <c r="G20" s="33"/>
      <c r="H20" s="33"/>
      <c r="I20" s="94" t="s">
        <v>31</v>
      </c>
      <c r="J20" s="26" t="s">
        <v>22</v>
      </c>
      <c r="K20" s="36"/>
    </row>
    <row r="21" spans="2:11" s="1" customFormat="1" ht="18" customHeight="1">
      <c r="B21" s="32"/>
      <c r="C21" s="33"/>
      <c r="D21" s="33"/>
      <c r="E21" s="26" t="s">
        <v>37</v>
      </c>
      <c r="F21" s="33"/>
      <c r="G21" s="33"/>
      <c r="H21" s="33"/>
      <c r="I21" s="94" t="s">
        <v>33</v>
      </c>
      <c r="J21" s="26" t="s">
        <v>22</v>
      </c>
      <c r="K21" s="36"/>
    </row>
    <row r="22" spans="2:11" s="1" customFormat="1" ht="6.75" customHeight="1">
      <c r="B22" s="32"/>
      <c r="C22" s="33"/>
      <c r="D22" s="33"/>
      <c r="E22" s="33"/>
      <c r="F22" s="33"/>
      <c r="G22" s="33"/>
      <c r="H22" s="33"/>
      <c r="I22" s="93"/>
      <c r="J22" s="33"/>
      <c r="K22" s="36"/>
    </row>
    <row r="23" spans="2:11" s="1" customFormat="1" ht="14.25" customHeight="1">
      <c r="B23" s="32"/>
      <c r="C23" s="33"/>
      <c r="D23" s="28" t="s">
        <v>39</v>
      </c>
      <c r="E23" s="33"/>
      <c r="F23" s="33"/>
      <c r="G23" s="33"/>
      <c r="H23" s="33"/>
      <c r="I23" s="93"/>
      <c r="J23" s="33"/>
      <c r="K23" s="36"/>
    </row>
    <row r="24" spans="2:11" s="6" customFormat="1" ht="22.5" customHeight="1">
      <c r="B24" s="96"/>
      <c r="C24" s="97"/>
      <c r="D24" s="97"/>
      <c r="E24" s="335" t="s">
        <v>22</v>
      </c>
      <c r="F24" s="342"/>
      <c r="G24" s="342"/>
      <c r="H24" s="342"/>
      <c r="I24" s="98"/>
      <c r="J24" s="97"/>
      <c r="K24" s="99"/>
    </row>
    <row r="25" spans="2:11" s="1" customFormat="1" ht="6.75" customHeight="1">
      <c r="B25" s="32"/>
      <c r="C25" s="33"/>
      <c r="D25" s="33"/>
      <c r="E25" s="33"/>
      <c r="F25" s="33"/>
      <c r="G25" s="33"/>
      <c r="H25" s="33"/>
      <c r="I25" s="93"/>
      <c r="J25" s="33"/>
      <c r="K25" s="36"/>
    </row>
    <row r="26" spans="2:11" s="1" customFormat="1" ht="6.75" customHeight="1">
      <c r="B26" s="32"/>
      <c r="C26" s="33"/>
      <c r="D26" s="59"/>
      <c r="E26" s="59"/>
      <c r="F26" s="59"/>
      <c r="G26" s="59"/>
      <c r="H26" s="59"/>
      <c r="I26" s="100"/>
      <c r="J26" s="59"/>
      <c r="K26" s="101"/>
    </row>
    <row r="27" spans="2:11" s="1" customFormat="1" ht="24.75" customHeight="1">
      <c r="B27" s="32"/>
      <c r="C27" s="33"/>
      <c r="D27" s="102" t="s">
        <v>40</v>
      </c>
      <c r="E27" s="33"/>
      <c r="F27" s="33"/>
      <c r="G27" s="33"/>
      <c r="H27" s="33"/>
      <c r="I27" s="93"/>
      <c r="J27" s="103">
        <f>ROUND(J80,2)</f>
        <v>0</v>
      </c>
      <c r="K27" s="36"/>
    </row>
    <row r="28" spans="2:11" s="1" customFormat="1" ht="6.75" customHeight="1">
      <c r="B28" s="32"/>
      <c r="C28" s="33"/>
      <c r="D28" s="59"/>
      <c r="E28" s="59"/>
      <c r="F28" s="59"/>
      <c r="G28" s="59"/>
      <c r="H28" s="59"/>
      <c r="I28" s="100"/>
      <c r="J28" s="59"/>
      <c r="K28" s="101"/>
    </row>
    <row r="29" spans="2:11" s="1" customFormat="1" ht="14.25" customHeight="1">
      <c r="B29" s="32"/>
      <c r="C29" s="33"/>
      <c r="D29" s="33"/>
      <c r="E29" s="33"/>
      <c r="F29" s="37" t="s">
        <v>42</v>
      </c>
      <c r="G29" s="33"/>
      <c r="H29" s="33"/>
      <c r="I29" s="104" t="s">
        <v>41</v>
      </c>
      <c r="J29" s="37" t="s">
        <v>43</v>
      </c>
      <c r="K29" s="36"/>
    </row>
    <row r="30" spans="2:11" s="1" customFormat="1" ht="14.25" customHeight="1">
      <c r="B30" s="32"/>
      <c r="C30" s="33"/>
      <c r="D30" s="40" t="s">
        <v>44</v>
      </c>
      <c r="E30" s="40" t="s">
        <v>45</v>
      </c>
      <c r="F30" s="105">
        <f>ROUND(SUM(BE80:BE104),2)</f>
        <v>0</v>
      </c>
      <c r="G30" s="33"/>
      <c r="H30" s="33"/>
      <c r="I30" s="106">
        <v>0.21</v>
      </c>
      <c r="J30" s="105">
        <f>ROUND(ROUND((SUM(BE80:BE104)),2)*I30,2)</f>
        <v>0</v>
      </c>
      <c r="K30" s="36"/>
    </row>
    <row r="31" spans="2:11" s="1" customFormat="1" ht="14.25" customHeight="1">
      <c r="B31" s="32"/>
      <c r="C31" s="33"/>
      <c r="D31" s="33"/>
      <c r="E31" s="40" t="s">
        <v>46</v>
      </c>
      <c r="F31" s="105">
        <f>ROUND(SUM(BF80:BF104),2)</f>
        <v>0</v>
      </c>
      <c r="G31" s="33"/>
      <c r="H31" s="33"/>
      <c r="I31" s="106">
        <v>0.15</v>
      </c>
      <c r="J31" s="105">
        <f>ROUND(ROUND((SUM(BF80:BF104)),2)*I31,2)</f>
        <v>0</v>
      </c>
      <c r="K31" s="36"/>
    </row>
    <row r="32" spans="2:11" s="1" customFormat="1" ht="14.25" customHeight="1" hidden="1">
      <c r="B32" s="32"/>
      <c r="C32" s="33"/>
      <c r="D32" s="33"/>
      <c r="E32" s="40" t="s">
        <v>47</v>
      </c>
      <c r="F32" s="105">
        <f>ROUND(SUM(BG80:BG104),2)</f>
        <v>0</v>
      </c>
      <c r="G32" s="33"/>
      <c r="H32" s="33"/>
      <c r="I32" s="106">
        <v>0.21</v>
      </c>
      <c r="J32" s="105">
        <v>0</v>
      </c>
      <c r="K32" s="36"/>
    </row>
    <row r="33" spans="2:11" s="1" customFormat="1" ht="14.25" customHeight="1" hidden="1">
      <c r="B33" s="32"/>
      <c r="C33" s="33"/>
      <c r="D33" s="33"/>
      <c r="E33" s="40" t="s">
        <v>48</v>
      </c>
      <c r="F33" s="105">
        <f>ROUND(SUM(BH80:BH104),2)</f>
        <v>0</v>
      </c>
      <c r="G33" s="33"/>
      <c r="H33" s="33"/>
      <c r="I33" s="106">
        <v>0.15</v>
      </c>
      <c r="J33" s="105">
        <v>0</v>
      </c>
      <c r="K33" s="36"/>
    </row>
    <row r="34" spans="2:11" s="1" customFormat="1" ht="14.25" customHeight="1" hidden="1">
      <c r="B34" s="32"/>
      <c r="C34" s="33"/>
      <c r="D34" s="33"/>
      <c r="E34" s="40" t="s">
        <v>49</v>
      </c>
      <c r="F34" s="105">
        <f>ROUND(SUM(BI80:BI104),2)</f>
        <v>0</v>
      </c>
      <c r="G34" s="33"/>
      <c r="H34" s="33"/>
      <c r="I34" s="106">
        <v>0</v>
      </c>
      <c r="J34" s="105">
        <v>0</v>
      </c>
      <c r="K34" s="36"/>
    </row>
    <row r="35" spans="2:11" s="1" customFormat="1" ht="6.75" customHeight="1">
      <c r="B35" s="32"/>
      <c r="C35" s="33"/>
      <c r="D35" s="33"/>
      <c r="E35" s="33"/>
      <c r="F35" s="33"/>
      <c r="G35" s="33"/>
      <c r="H35" s="33"/>
      <c r="I35" s="93"/>
      <c r="J35" s="33"/>
      <c r="K35" s="36"/>
    </row>
    <row r="36" spans="2:11" s="1" customFormat="1" ht="24.75" customHeight="1">
      <c r="B36" s="32"/>
      <c r="C36" s="107"/>
      <c r="D36" s="108" t="s">
        <v>50</v>
      </c>
      <c r="E36" s="63"/>
      <c r="F36" s="63"/>
      <c r="G36" s="109" t="s">
        <v>51</v>
      </c>
      <c r="H36" s="110" t="s">
        <v>52</v>
      </c>
      <c r="I36" s="111"/>
      <c r="J36" s="112">
        <f>SUM(J27:J34)</f>
        <v>0</v>
      </c>
      <c r="K36" s="113"/>
    </row>
    <row r="37" spans="2:11" s="1" customFormat="1" ht="14.25" customHeight="1">
      <c r="B37" s="47"/>
      <c r="C37" s="48"/>
      <c r="D37" s="48"/>
      <c r="E37" s="48"/>
      <c r="F37" s="48"/>
      <c r="G37" s="48"/>
      <c r="H37" s="48"/>
      <c r="I37" s="114"/>
      <c r="J37" s="48"/>
      <c r="K37" s="49"/>
    </row>
    <row r="41" spans="2:11" s="1" customFormat="1" ht="6.75" customHeight="1">
      <c r="B41" s="50"/>
      <c r="C41" s="51"/>
      <c r="D41" s="51"/>
      <c r="E41" s="51"/>
      <c r="F41" s="51"/>
      <c r="G41" s="51"/>
      <c r="H41" s="51"/>
      <c r="I41" s="115"/>
      <c r="J41" s="51"/>
      <c r="K41" s="116"/>
    </row>
    <row r="42" spans="2:11" s="1" customFormat="1" ht="36.75" customHeight="1">
      <c r="B42" s="32"/>
      <c r="C42" s="21" t="s">
        <v>108</v>
      </c>
      <c r="D42" s="33"/>
      <c r="E42" s="33"/>
      <c r="F42" s="33"/>
      <c r="G42" s="33"/>
      <c r="H42" s="33"/>
      <c r="I42" s="93"/>
      <c r="J42" s="33"/>
      <c r="K42" s="36"/>
    </row>
    <row r="43" spans="2:11" s="1" customFormat="1" ht="6.75" customHeight="1">
      <c r="B43" s="32"/>
      <c r="C43" s="33"/>
      <c r="D43" s="33"/>
      <c r="E43" s="33"/>
      <c r="F43" s="33"/>
      <c r="G43" s="33"/>
      <c r="H43" s="33"/>
      <c r="I43" s="93"/>
      <c r="J43" s="33"/>
      <c r="K43" s="36"/>
    </row>
    <row r="44" spans="2:11" s="1" customFormat="1" ht="14.25" customHeight="1">
      <c r="B44" s="32"/>
      <c r="C44" s="28" t="s">
        <v>16</v>
      </c>
      <c r="D44" s="33"/>
      <c r="E44" s="33"/>
      <c r="F44" s="33"/>
      <c r="G44" s="33"/>
      <c r="H44" s="33"/>
      <c r="I44" s="93"/>
      <c r="J44" s="33"/>
      <c r="K44" s="36"/>
    </row>
    <row r="45" spans="2:11" s="1" customFormat="1" ht="22.5" customHeight="1">
      <c r="B45" s="32"/>
      <c r="C45" s="33"/>
      <c r="D45" s="33"/>
      <c r="E45" s="340" t="str">
        <f>E7</f>
        <v>Rekonstrukce stávajícího sportovního areálu</v>
      </c>
      <c r="F45" s="325"/>
      <c r="G45" s="325"/>
      <c r="H45" s="325"/>
      <c r="I45" s="93"/>
      <c r="J45" s="33"/>
      <c r="K45" s="36"/>
    </row>
    <row r="46" spans="2:11" s="1" customFormat="1" ht="14.25" customHeight="1">
      <c r="B46" s="32"/>
      <c r="C46" s="28" t="s">
        <v>106</v>
      </c>
      <c r="D46" s="33"/>
      <c r="E46" s="33"/>
      <c r="F46" s="33"/>
      <c r="G46" s="33"/>
      <c r="H46" s="33"/>
      <c r="I46" s="93"/>
      <c r="J46" s="33"/>
      <c r="K46" s="36"/>
    </row>
    <row r="47" spans="2:11" s="1" customFormat="1" ht="23.25" customHeight="1">
      <c r="B47" s="32"/>
      <c r="C47" s="33"/>
      <c r="D47" s="33"/>
      <c r="E47" s="341" t="str">
        <f>E9</f>
        <v>05 - Terenní úpravy</v>
      </c>
      <c r="F47" s="325"/>
      <c r="G47" s="325"/>
      <c r="H47" s="325"/>
      <c r="I47" s="93"/>
      <c r="J47" s="33"/>
      <c r="K47" s="36"/>
    </row>
    <row r="48" spans="2:11" s="1" customFormat="1" ht="6.75" customHeight="1">
      <c r="B48" s="32"/>
      <c r="C48" s="33"/>
      <c r="D48" s="33"/>
      <c r="E48" s="33"/>
      <c r="F48" s="33"/>
      <c r="G48" s="33"/>
      <c r="H48" s="33"/>
      <c r="I48" s="93"/>
      <c r="J48" s="33"/>
      <c r="K48" s="36"/>
    </row>
    <row r="49" spans="2:11" s="1" customFormat="1" ht="18" customHeight="1">
      <c r="B49" s="32"/>
      <c r="C49" s="28" t="s">
        <v>24</v>
      </c>
      <c r="D49" s="33"/>
      <c r="E49" s="33"/>
      <c r="F49" s="26" t="str">
        <f>F12</f>
        <v>Lidická 40, Karlovy Vary</v>
      </c>
      <c r="G49" s="33"/>
      <c r="H49" s="33"/>
      <c r="I49" s="94" t="s">
        <v>26</v>
      </c>
      <c r="J49" s="95" t="str">
        <f>IF(J12="","",J12)</f>
        <v>4.10.2016</v>
      </c>
      <c r="K49" s="36"/>
    </row>
    <row r="50" spans="2:11" s="1" customFormat="1" ht="6.75" customHeight="1">
      <c r="B50" s="32"/>
      <c r="C50" s="33"/>
      <c r="D50" s="33"/>
      <c r="E50" s="33"/>
      <c r="F50" s="33"/>
      <c r="G50" s="33"/>
      <c r="H50" s="33"/>
      <c r="I50" s="93"/>
      <c r="J50" s="33"/>
      <c r="K50" s="36"/>
    </row>
    <row r="51" spans="2:11" s="1" customFormat="1" ht="15">
      <c r="B51" s="32"/>
      <c r="C51" s="28" t="s">
        <v>30</v>
      </c>
      <c r="D51" s="33"/>
      <c r="E51" s="33"/>
      <c r="F51" s="26" t="str">
        <f>E15</f>
        <v>SPŠ, gymnázium a VOŠ Karlovy Vary, p. o</v>
      </c>
      <c r="G51" s="33"/>
      <c r="H51" s="33"/>
      <c r="I51" s="94" t="s">
        <v>36</v>
      </c>
      <c r="J51" s="26" t="str">
        <f>E21</f>
        <v>Sportprojekta Praha s.r.o.</v>
      </c>
      <c r="K51" s="36"/>
    </row>
    <row r="52" spans="2:11" s="1" customFormat="1" ht="14.25" customHeight="1">
      <c r="B52" s="32"/>
      <c r="C52" s="28" t="s">
        <v>34</v>
      </c>
      <c r="D52" s="33"/>
      <c r="E52" s="33"/>
      <c r="F52" s="26">
        <f>IF(E18="","",E18)</f>
      </c>
      <c r="G52" s="33"/>
      <c r="H52" s="33"/>
      <c r="I52" s="93"/>
      <c r="J52" s="33"/>
      <c r="K52" s="36"/>
    </row>
    <row r="53" spans="2:11" s="1" customFormat="1" ht="9.75" customHeight="1">
      <c r="B53" s="32"/>
      <c r="C53" s="33"/>
      <c r="D53" s="33"/>
      <c r="E53" s="33"/>
      <c r="F53" s="33"/>
      <c r="G53" s="33"/>
      <c r="H53" s="33"/>
      <c r="I53" s="93"/>
      <c r="J53" s="33"/>
      <c r="K53" s="36"/>
    </row>
    <row r="54" spans="2:11" s="1" customFormat="1" ht="29.25" customHeight="1">
      <c r="B54" s="32"/>
      <c r="C54" s="117" t="s">
        <v>109</v>
      </c>
      <c r="D54" s="107"/>
      <c r="E54" s="107"/>
      <c r="F54" s="107"/>
      <c r="G54" s="107"/>
      <c r="H54" s="107"/>
      <c r="I54" s="118"/>
      <c r="J54" s="119" t="s">
        <v>110</v>
      </c>
      <c r="K54" s="120"/>
    </row>
    <row r="55" spans="2:11" s="1" customFormat="1" ht="9.75" customHeight="1">
      <c r="B55" s="32"/>
      <c r="C55" s="33"/>
      <c r="D55" s="33"/>
      <c r="E55" s="33"/>
      <c r="F55" s="33"/>
      <c r="G55" s="33"/>
      <c r="H55" s="33"/>
      <c r="I55" s="93"/>
      <c r="J55" s="33"/>
      <c r="K55" s="36"/>
    </row>
    <row r="56" spans="2:47" s="1" customFormat="1" ht="29.25" customHeight="1">
      <c r="B56" s="32"/>
      <c r="C56" s="121" t="s">
        <v>111</v>
      </c>
      <c r="D56" s="33"/>
      <c r="E56" s="33"/>
      <c r="F56" s="33"/>
      <c r="G56" s="33"/>
      <c r="H56" s="33"/>
      <c r="I56" s="93"/>
      <c r="J56" s="103">
        <f>J80</f>
        <v>0</v>
      </c>
      <c r="K56" s="36"/>
      <c r="AU56" s="15" t="s">
        <v>112</v>
      </c>
    </row>
    <row r="57" spans="2:11" s="7" customFormat="1" ht="24.75" customHeight="1">
      <c r="B57" s="122"/>
      <c r="C57" s="123"/>
      <c r="D57" s="124" t="s">
        <v>183</v>
      </c>
      <c r="E57" s="125"/>
      <c r="F57" s="125"/>
      <c r="G57" s="125"/>
      <c r="H57" s="125"/>
      <c r="I57" s="126"/>
      <c r="J57" s="127">
        <f>J81</f>
        <v>0</v>
      </c>
      <c r="K57" s="128"/>
    </row>
    <row r="58" spans="2:11" s="8" customFormat="1" ht="19.5" customHeight="1">
      <c r="B58" s="129"/>
      <c r="C58" s="130"/>
      <c r="D58" s="131" t="s">
        <v>184</v>
      </c>
      <c r="E58" s="132"/>
      <c r="F58" s="132"/>
      <c r="G58" s="132"/>
      <c r="H58" s="132"/>
      <c r="I58" s="133"/>
      <c r="J58" s="134">
        <f>J82</f>
        <v>0</v>
      </c>
      <c r="K58" s="135"/>
    </row>
    <row r="59" spans="2:11" s="8" customFormat="1" ht="14.25" customHeight="1">
      <c r="B59" s="129"/>
      <c r="C59" s="130"/>
      <c r="D59" s="131" t="s">
        <v>189</v>
      </c>
      <c r="E59" s="132"/>
      <c r="F59" s="132"/>
      <c r="G59" s="132"/>
      <c r="H59" s="132"/>
      <c r="I59" s="133"/>
      <c r="J59" s="134">
        <f>J83</f>
        <v>0</v>
      </c>
      <c r="K59" s="135"/>
    </row>
    <row r="60" spans="2:11" s="8" customFormat="1" ht="19.5" customHeight="1">
      <c r="B60" s="129"/>
      <c r="C60" s="130"/>
      <c r="D60" s="131" t="s">
        <v>579</v>
      </c>
      <c r="E60" s="132"/>
      <c r="F60" s="132"/>
      <c r="G60" s="132"/>
      <c r="H60" s="132"/>
      <c r="I60" s="133"/>
      <c r="J60" s="134">
        <f>J102</f>
        <v>0</v>
      </c>
      <c r="K60" s="135"/>
    </row>
    <row r="61" spans="2:11" s="1" customFormat="1" ht="21.75" customHeight="1">
      <c r="B61" s="32"/>
      <c r="C61" s="33"/>
      <c r="D61" s="33"/>
      <c r="E61" s="33"/>
      <c r="F61" s="33"/>
      <c r="G61" s="33"/>
      <c r="H61" s="33"/>
      <c r="I61" s="93"/>
      <c r="J61" s="33"/>
      <c r="K61" s="36"/>
    </row>
    <row r="62" spans="2:11" s="1" customFormat="1" ht="6.75" customHeight="1">
      <c r="B62" s="47"/>
      <c r="C62" s="48"/>
      <c r="D62" s="48"/>
      <c r="E62" s="48"/>
      <c r="F62" s="48"/>
      <c r="G62" s="48"/>
      <c r="H62" s="48"/>
      <c r="I62" s="114"/>
      <c r="J62" s="48"/>
      <c r="K62" s="49"/>
    </row>
    <row r="66" spans="2:12" s="1" customFormat="1" ht="6.75" customHeight="1">
      <c r="B66" s="50"/>
      <c r="C66" s="51"/>
      <c r="D66" s="51"/>
      <c r="E66" s="51"/>
      <c r="F66" s="51"/>
      <c r="G66" s="51"/>
      <c r="H66" s="51"/>
      <c r="I66" s="115"/>
      <c r="J66" s="51"/>
      <c r="K66" s="51"/>
      <c r="L66" s="32"/>
    </row>
    <row r="67" spans="2:12" s="1" customFormat="1" ht="36.75" customHeight="1">
      <c r="B67" s="32"/>
      <c r="C67" s="52" t="s">
        <v>116</v>
      </c>
      <c r="I67" s="136"/>
      <c r="L67" s="32"/>
    </row>
    <row r="68" spans="2:12" s="1" customFormat="1" ht="6.75" customHeight="1">
      <c r="B68" s="32"/>
      <c r="I68" s="136"/>
      <c r="L68" s="32"/>
    </row>
    <row r="69" spans="2:12" s="1" customFormat="1" ht="14.25" customHeight="1">
      <c r="B69" s="32"/>
      <c r="C69" s="54" t="s">
        <v>16</v>
      </c>
      <c r="I69" s="136"/>
      <c r="L69" s="32"/>
    </row>
    <row r="70" spans="2:12" s="1" customFormat="1" ht="22.5" customHeight="1">
      <c r="B70" s="32"/>
      <c r="E70" s="343" t="str">
        <f>E7</f>
        <v>Rekonstrukce stávajícího sportovního areálu</v>
      </c>
      <c r="F70" s="320"/>
      <c r="G70" s="320"/>
      <c r="H70" s="320"/>
      <c r="I70" s="136"/>
      <c r="L70" s="32"/>
    </row>
    <row r="71" spans="2:12" s="1" customFormat="1" ht="14.25" customHeight="1">
      <c r="B71" s="32"/>
      <c r="C71" s="54" t="s">
        <v>106</v>
      </c>
      <c r="I71" s="136"/>
      <c r="L71" s="32"/>
    </row>
    <row r="72" spans="2:12" s="1" customFormat="1" ht="23.25" customHeight="1">
      <c r="B72" s="32"/>
      <c r="E72" s="317" t="str">
        <f>E9</f>
        <v>05 - Terenní úpravy</v>
      </c>
      <c r="F72" s="320"/>
      <c r="G72" s="320"/>
      <c r="H72" s="320"/>
      <c r="I72" s="136"/>
      <c r="L72" s="32"/>
    </row>
    <row r="73" spans="2:12" s="1" customFormat="1" ht="6.75" customHeight="1">
      <c r="B73" s="32"/>
      <c r="I73" s="136"/>
      <c r="L73" s="32"/>
    </row>
    <row r="74" spans="2:12" s="1" customFormat="1" ht="18" customHeight="1">
      <c r="B74" s="32"/>
      <c r="C74" s="54" t="s">
        <v>24</v>
      </c>
      <c r="F74" s="137" t="str">
        <f>F12</f>
        <v>Lidická 40, Karlovy Vary</v>
      </c>
      <c r="I74" s="138" t="s">
        <v>26</v>
      </c>
      <c r="J74" s="58" t="str">
        <f>IF(J12="","",J12)</f>
        <v>4.10.2016</v>
      </c>
      <c r="L74" s="32"/>
    </row>
    <row r="75" spans="2:12" s="1" customFormat="1" ht="6.75" customHeight="1">
      <c r="B75" s="32"/>
      <c r="I75" s="136"/>
      <c r="L75" s="32"/>
    </row>
    <row r="76" spans="2:12" s="1" customFormat="1" ht="15">
      <c r="B76" s="32"/>
      <c r="C76" s="54" t="s">
        <v>30</v>
      </c>
      <c r="F76" s="137" t="str">
        <f>E15</f>
        <v>SPŠ, gymnázium a VOŠ Karlovy Vary, p. o</v>
      </c>
      <c r="I76" s="138" t="s">
        <v>36</v>
      </c>
      <c r="J76" s="137" t="str">
        <f>E21</f>
        <v>Sportprojekta Praha s.r.o.</v>
      </c>
      <c r="L76" s="32"/>
    </row>
    <row r="77" spans="2:12" s="1" customFormat="1" ht="14.25" customHeight="1">
      <c r="B77" s="32"/>
      <c r="C77" s="54" t="s">
        <v>34</v>
      </c>
      <c r="F77" s="137">
        <f>IF(E18="","",E18)</f>
      </c>
      <c r="I77" s="136"/>
      <c r="L77" s="32"/>
    </row>
    <row r="78" spans="2:12" s="1" customFormat="1" ht="9.75" customHeight="1">
      <c r="B78" s="32"/>
      <c r="I78" s="136"/>
      <c r="L78" s="32"/>
    </row>
    <row r="79" spans="2:20" s="9" customFormat="1" ht="29.25" customHeight="1">
      <c r="B79" s="139"/>
      <c r="C79" s="140" t="s">
        <v>117</v>
      </c>
      <c r="D79" s="141" t="s">
        <v>59</v>
      </c>
      <c r="E79" s="141" t="s">
        <v>55</v>
      </c>
      <c r="F79" s="141" t="s">
        <v>118</v>
      </c>
      <c r="G79" s="141" t="s">
        <v>119</v>
      </c>
      <c r="H79" s="141" t="s">
        <v>120</v>
      </c>
      <c r="I79" s="142" t="s">
        <v>121</v>
      </c>
      <c r="J79" s="141" t="s">
        <v>110</v>
      </c>
      <c r="K79" s="143" t="s">
        <v>122</v>
      </c>
      <c r="L79" s="139"/>
      <c r="M79" s="65" t="s">
        <v>123</v>
      </c>
      <c r="N79" s="66" t="s">
        <v>44</v>
      </c>
      <c r="O79" s="66" t="s">
        <v>124</v>
      </c>
      <c r="P79" s="66" t="s">
        <v>125</v>
      </c>
      <c r="Q79" s="66" t="s">
        <v>126</v>
      </c>
      <c r="R79" s="66" t="s">
        <v>127</v>
      </c>
      <c r="S79" s="66" t="s">
        <v>128</v>
      </c>
      <c r="T79" s="67" t="s">
        <v>129</v>
      </c>
    </row>
    <row r="80" spans="2:63" s="1" customFormat="1" ht="29.25" customHeight="1">
      <c r="B80" s="32"/>
      <c r="C80" s="69" t="s">
        <v>111</v>
      </c>
      <c r="I80" s="136"/>
      <c r="J80" s="144">
        <f>BK80</f>
        <v>0</v>
      </c>
      <c r="L80" s="32"/>
      <c r="M80" s="68"/>
      <c r="N80" s="59"/>
      <c r="O80" s="59"/>
      <c r="P80" s="145">
        <f>P81</f>
        <v>0</v>
      </c>
      <c r="Q80" s="59"/>
      <c r="R80" s="145">
        <f>R81</f>
        <v>0</v>
      </c>
      <c r="S80" s="59"/>
      <c r="T80" s="146">
        <f>T81</f>
        <v>0</v>
      </c>
      <c r="AT80" s="15" t="s">
        <v>73</v>
      </c>
      <c r="AU80" s="15" t="s">
        <v>112</v>
      </c>
      <c r="BK80" s="147">
        <f>BK81</f>
        <v>0</v>
      </c>
    </row>
    <row r="81" spans="2:63" s="10" customFormat="1" ht="36.75" customHeight="1">
      <c r="B81" s="148"/>
      <c r="D81" s="149" t="s">
        <v>73</v>
      </c>
      <c r="E81" s="150" t="s">
        <v>193</v>
      </c>
      <c r="F81" s="150" t="s">
        <v>194</v>
      </c>
      <c r="I81" s="151"/>
      <c r="J81" s="152">
        <f>BK81</f>
        <v>0</v>
      </c>
      <c r="L81" s="148"/>
      <c r="M81" s="153"/>
      <c r="N81" s="154"/>
      <c r="O81" s="154"/>
      <c r="P81" s="155">
        <f>P82+P102</f>
        <v>0</v>
      </c>
      <c r="Q81" s="154"/>
      <c r="R81" s="155">
        <f>R82+R102</f>
        <v>0</v>
      </c>
      <c r="S81" s="154"/>
      <c r="T81" s="156">
        <f>T82+T102</f>
        <v>0</v>
      </c>
      <c r="AR81" s="149" t="s">
        <v>23</v>
      </c>
      <c r="AT81" s="157" t="s">
        <v>73</v>
      </c>
      <c r="AU81" s="157" t="s">
        <v>74</v>
      </c>
      <c r="AY81" s="149" t="s">
        <v>132</v>
      </c>
      <c r="BK81" s="158">
        <f>BK82+BK102</f>
        <v>0</v>
      </c>
    </row>
    <row r="82" spans="2:63" s="10" customFormat="1" ht="19.5" customHeight="1">
      <c r="B82" s="148"/>
      <c r="D82" s="149" t="s">
        <v>73</v>
      </c>
      <c r="E82" s="183" t="s">
        <v>23</v>
      </c>
      <c r="F82" s="183" t="s">
        <v>195</v>
      </c>
      <c r="I82" s="151"/>
      <c r="J82" s="184">
        <f>BK82</f>
        <v>0</v>
      </c>
      <c r="L82" s="148"/>
      <c r="M82" s="153"/>
      <c r="N82" s="154"/>
      <c r="O82" s="154"/>
      <c r="P82" s="155">
        <f>P83</f>
        <v>0</v>
      </c>
      <c r="Q82" s="154"/>
      <c r="R82" s="155">
        <f>R83</f>
        <v>0</v>
      </c>
      <c r="S82" s="154"/>
      <c r="T82" s="156">
        <f>T83</f>
        <v>0</v>
      </c>
      <c r="AR82" s="149" t="s">
        <v>23</v>
      </c>
      <c r="AT82" s="157" t="s">
        <v>73</v>
      </c>
      <c r="AU82" s="157" t="s">
        <v>23</v>
      </c>
      <c r="AY82" s="149" t="s">
        <v>132</v>
      </c>
      <c r="BK82" s="158">
        <f>BK83</f>
        <v>0</v>
      </c>
    </row>
    <row r="83" spans="2:63" s="10" customFormat="1" ht="14.25" customHeight="1">
      <c r="B83" s="148"/>
      <c r="D83" s="159" t="s">
        <v>73</v>
      </c>
      <c r="E83" s="160" t="s">
        <v>250</v>
      </c>
      <c r="F83" s="160" t="s">
        <v>251</v>
      </c>
      <c r="I83" s="151"/>
      <c r="J83" s="161">
        <f>BK83</f>
        <v>0</v>
      </c>
      <c r="L83" s="148"/>
      <c r="M83" s="153"/>
      <c r="N83" s="154"/>
      <c r="O83" s="154"/>
      <c r="P83" s="155">
        <f>SUM(P84:P101)</f>
        <v>0</v>
      </c>
      <c r="Q83" s="154"/>
      <c r="R83" s="155">
        <f>SUM(R84:R101)</f>
        <v>0</v>
      </c>
      <c r="S83" s="154"/>
      <c r="T83" s="156">
        <f>SUM(T84:T101)</f>
        <v>0</v>
      </c>
      <c r="AR83" s="149" t="s">
        <v>23</v>
      </c>
      <c r="AT83" s="157" t="s">
        <v>73</v>
      </c>
      <c r="AU83" s="157" t="s">
        <v>82</v>
      </c>
      <c r="AY83" s="149" t="s">
        <v>132</v>
      </c>
      <c r="BK83" s="158">
        <f>SUM(BK84:BK101)</f>
        <v>0</v>
      </c>
    </row>
    <row r="84" spans="2:65" s="1" customFormat="1" ht="22.5" customHeight="1">
      <c r="B84" s="162"/>
      <c r="C84" s="163" t="s">
        <v>23</v>
      </c>
      <c r="D84" s="163" t="s">
        <v>135</v>
      </c>
      <c r="E84" s="164" t="s">
        <v>580</v>
      </c>
      <c r="F84" s="165" t="s">
        <v>581</v>
      </c>
      <c r="G84" s="166" t="s">
        <v>200</v>
      </c>
      <c r="H84" s="167">
        <v>347</v>
      </c>
      <c r="I84" s="168"/>
      <c r="J84" s="169">
        <f>ROUND(I84*H84,2)</f>
        <v>0</v>
      </c>
      <c r="K84" s="165" t="s">
        <v>201</v>
      </c>
      <c r="L84" s="32"/>
      <c r="M84" s="170" t="s">
        <v>22</v>
      </c>
      <c r="N84" s="171" t="s">
        <v>45</v>
      </c>
      <c r="O84" s="33"/>
      <c r="P84" s="172">
        <f>O84*H84</f>
        <v>0</v>
      </c>
      <c r="Q84" s="172">
        <v>0</v>
      </c>
      <c r="R84" s="172">
        <f>Q84*H84</f>
        <v>0</v>
      </c>
      <c r="S84" s="172">
        <v>0</v>
      </c>
      <c r="T84" s="173">
        <f>S84*H84</f>
        <v>0</v>
      </c>
      <c r="AR84" s="15" t="s">
        <v>139</v>
      </c>
      <c r="AT84" s="15" t="s">
        <v>135</v>
      </c>
      <c r="AU84" s="15" t="s">
        <v>147</v>
      </c>
      <c r="AY84" s="15" t="s">
        <v>132</v>
      </c>
      <c r="BE84" s="174">
        <f>IF(N84="základní",J84,0)</f>
        <v>0</v>
      </c>
      <c r="BF84" s="174">
        <f>IF(N84="snížená",J84,0)</f>
        <v>0</v>
      </c>
      <c r="BG84" s="174">
        <f>IF(N84="zákl. přenesená",J84,0)</f>
        <v>0</v>
      </c>
      <c r="BH84" s="174">
        <f>IF(N84="sníž. přenesená",J84,0)</f>
        <v>0</v>
      </c>
      <c r="BI84" s="174">
        <f>IF(N84="nulová",J84,0)</f>
        <v>0</v>
      </c>
      <c r="BJ84" s="15" t="s">
        <v>23</v>
      </c>
      <c r="BK84" s="174">
        <f>ROUND(I84*H84,2)</f>
        <v>0</v>
      </c>
      <c r="BL84" s="15" t="s">
        <v>139</v>
      </c>
      <c r="BM84" s="15" t="s">
        <v>23</v>
      </c>
    </row>
    <row r="85" spans="2:47" s="1" customFormat="1" ht="13.5">
      <c r="B85" s="32"/>
      <c r="D85" s="175" t="s">
        <v>141</v>
      </c>
      <c r="F85" s="176" t="s">
        <v>581</v>
      </c>
      <c r="I85" s="136"/>
      <c r="L85" s="32"/>
      <c r="M85" s="61"/>
      <c r="N85" s="33"/>
      <c r="O85" s="33"/>
      <c r="P85" s="33"/>
      <c r="Q85" s="33"/>
      <c r="R85" s="33"/>
      <c r="S85" s="33"/>
      <c r="T85" s="62"/>
      <c r="AT85" s="15" t="s">
        <v>141</v>
      </c>
      <c r="AU85" s="15" t="s">
        <v>147</v>
      </c>
    </row>
    <row r="86" spans="2:65" s="1" customFormat="1" ht="31.5" customHeight="1">
      <c r="B86" s="162"/>
      <c r="C86" s="163" t="s">
        <v>82</v>
      </c>
      <c r="D86" s="163" t="s">
        <v>135</v>
      </c>
      <c r="E86" s="164" t="s">
        <v>582</v>
      </c>
      <c r="F86" s="165" t="s">
        <v>583</v>
      </c>
      <c r="G86" s="166" t="s">
        <v>200</v>
      </c>
      <c r="H86" s="167">
        <v>347</v>
      </c>
      <c r="I86" s="168"/>
      <c r="J86" s="169">
        <f>ROUND(I86*H86,2)</f>
        <v>0</v>
      </c>
      <c r="K86" s="165" t="s">
        <v>201</v>
      </c>
      <c r="L86" s="32"/>
      <c r="M86" s="170" t="s">
        <v>22</v>
      </c>
      <c r="N86" s="171" t="s">
        <v>45</v>
      </c>
      <c r="O86" s="33"/>
      <c r="P86" s="172">
        <f>O86*H86</f>
        <v>0</v>
      </c>
      <c r="Q86" s="172">
        <v>0</v>
      </c>
      <c r="R86" s="172">
        <f>Q86*H86</f>
        <v>0</v>
      </c>
      <c r="S86" s="172">
        <v>0</v>
      </c>
      <c r="T86" s="173">
        <f>S86*H86</f>
        <v>0</v>
      </c>
      <c r="AR86" s="15" t="s">
        <v>139</v>
      </c>
      <c r="AT86" s="15" t="s">
        <v>135</v>
      </c>
      <c r="AU86" s="15" t="s">
        <v>147</v>
      </c>
      <c r="AY86" s="15" t="s">
        <v>132</v>
      </c>
      <c r="BE86" s="174">
        <f>IF(N86="základní",J86,0)</f>
        <v>0</v>
      </c>
      <c r="BF86" s="174">
        <f>IF(N86="snížená",J86,0)</f>
        <v>0</v>
      </c>
      <c r="BG86" s="174">
        <f>IF(N86="zákl. přenesená",J86,0)</f>
        <v>0</v>
      </c>
      <c r="BH86" s="174">
        <f>IF(N86="sníž. přenesená",J86,0)</f>
        <v>0</v>
      </c>
      <c r="BI86" s="174">
        <f>IF(N86="nulová",J86,0)</f>
        <v>0</v>
      </c>
      <c r="BJ86" s="15" t="s">
        <v>23</v>
      </c>
      <c r="BK86" s="174">
        <f>ROUND(I86*H86,2)</f>
        <v>0</v>
      </c>
      <c r="BL86" s="15" t="s">
        <v>139</v>
      </c>
      <c r="BM86" s="15" t="s">
        <v>82</v>
      </c>
    </row>
    <row r="87" spans="2:47" s="1" customFormat="1" ht="27">
      <c r="B87" s="32"/>
      <c r="D87" s="175" t="s">
        <v>141</v>
      </c>
      <c r="F87" s="176" t="s">
        <v>583</v>
      </c>
      <c r="I87" s="136"/>
      <c r="L87" s="32"/>
      <c r="M87" s="61"/>
      <c r="N87" s="33"/>
      <c r="O87" s="33"/>
      <c r="P87" s="33"/>
      <c r="Q87" s="33"/>
      <c r="R87" s="33"/>
      <c r="S87" s="33"/>
      <c r="T87" s="62"/>
      <c r="AT87" s="15" t="s">
        <v>141</v>
      </c>
      <c r="AU87" s="15" t="s">
        <v>147</v>
      </c>
    </row>
    <row r="88" spans="2:65" s="1" customFormat="1" ht="22.5" customHeight="1">
      <c r="B88" s="162"/>
      <c r="C88" s="187" t="s">
        <v>147</v>
      </c>
      <c r="D88" s="187" t="s">
        <v>347</v>
      </c>
      <c r="E88" s="188" t="s">
        <v>584</v>
      </c>
      <c r="F88" s="189" t="s">
        <v>585</v>
      </c>
      <c r="G88" s="190" t="s">
        <v>586</v>
      </c>
      <c r="H88" s="191">
        <v>12</v>
      </c>
      <c r="I88" s="192"/>
      <c r="J88" s="193">
        <f>ROUND(I88*H88,2)</f>
        <v>0</v>
      </c>
      <c r="K88" s="189" t="s">
        <v>201</v>
      </c>
      <c r="L88" s="194"/>
      <c r="M88" s="195" t="s">
        <v>22</v>
      </c>
      <c r="N88" s="196" t="s">
        <v>45</v>
      </c>
      <c r="O88" s="33"/>
      <c r="P88" s="172">
        <f>O88*H88</f>
        <v>0</v>
      </c>
      <c r="Q88" s="172">
        <v>0</v>
      </c>
      <c r="R88" s="172">
        <f>Q88*H88</f>
        <v>0</v>
      </c>
      <c r="S88" s="172">
        <v>0</v>
      </c>
      <c r="T88" s="173">
        <f>S88*H88</f>
        <v>0</v>
      </c>
      <c r="AR88" s="15" t="s">
        <v>172</v>
      </c>
      <c r="AT88" s="15" t="s">
        <v>347</v>
      </c>
      <c r="AU88" s="15" t="s">
        <v>147</v>
      </c>
      <c r="AY88" s="15" t="s">
        <v>132</v>
      </c>
      <c r="BE88" s="174">
        <f>IF(N88="základní",J88,0)</f>
        <v>0</v>
      </c>
      <c r="BF88" s="174">
        <f>IF(N88="snížená",J88,0)</f>
        <v>0</v>
      </c>
      <c r="BG88" s="174">
        <f>IF(N88="zákl. přenesená",J88,0)</f>
        <v>0</v>
      </c>
      <c r="BH88" s="174">
        <f>IF(N88="sníž. přenesená",J88,0)</f>
        <v>0</v>
      </c>
      <c r="BI88" s="174">
        <f>IF(N88="nulová",J88,0)</f>
        <v>0</v>
      </c>
      <c r="BJ88" s="15" t="s">
        <v>23</v>
      </c>
      <c r="BK88" s="174">
        <f>ROUND(I88*H88,2)</f>
        <v>0</v>
      </c>
      <c r="BL88" s="15" t="s">
        <v>139</v>
      </c>
      <c r="BM88" s="15" t="s">
        <v>147</v>
      </c>
    </row>
    <row r="89" spans="2:47" s="1" customFormat="1" ht="13.5">
      <c r="B89" s="32"/>
      <c r="D89" s="175" t="s">
        <v>141</v>
      </c>
      <c r="F89" s="176" t="s">
        <v>585</v>
      </c>
      <c r="I89" s="136"/>
      <c r="L89" s="32"/>
      <c r="M89" s="61"/>
      <c r="N89" s="33"/>
      <c r="O89" s="33"/>
      <c r="P89" s="33"/>
      <c r="Q89" s="33"/>
      <c r="R89" s="33"/>
      <c r="S89" s="33"/>
      <c r="T89" s="62"/>
      <c r="AT89" s="15" t="s">
        <v>141</v>
      </c>
      <c r="AU89" s="15" t="s">
        <v>147</v>
      </c>
    </row>
    <row r="90" spans="2:65" s="1" customFormat="1" ht="31.5" customHeight="1">
      <c r="B90" s="162"/>
      <c r="C90" s="163" t="s">
        <v>139</v>
      </c>
      <c r="D90" s="163" t="s">
        <v>135</v>
      </c>
      <c r="E90" s="164" t="s">
        <v>587</v>
      </c>
      <c r="F90" s="165" t="s">
        <v>588</v>
      </c>
      <c r="G90" s="166" t="s">
        <v>200</v>
      </c>
      <c r="H90" s="167">
        <v>347</v>
      </c>
      <c r="I90" s="168"/>
      <c r="J90" s="169">
        <f>ROUND(I90*H90,2)</f>
        <v>0</v>
      </c>
      <c r="K90" s="165" t="s">
        <v>201</v>
      </c>
      <c r="L90" s="32"/>
      <c r="M90" s="170" t="s">
        <v>22</v>
      </c>
      <c r="N90" s="171" t="s">
        <v>45</v>
      </c>
      <c r="O90" s="33"/>
      <c r="P90" s="172">
        <f>O90*H90</f>
        <v>0</v>
      </c>
      <c r="Q90" s="172">
        <v>0</v>
      </c>
      <c r="R90" s="172">
        <f>Q90*H90</f>
        <v>0</v>
      </c>
      <c r="S90" s="172">
        <v>0</v>
      </c>
      <c r="T90" s="173">
        <f>S90*H90</f>
        <v>0</v>
      </c>
      <c r="AR90" s="15" t="s">
        <v>139</v>
      </c>
      <c r="AT90" s="15" t="s">
        <v>135</v>
      </c>
      <c r="AU90" s="15" t="s">
        <v>147</v>
      </c>
      <c r="AY90" s="15" t="s">
        <v>132</v>
      </c>
      <c r="BE90" s="174">
        <f>IF(N90="základní",J90,0)</f>
        <v>0</v>
      </c>
      <c r="BF90" s="174">
        <f>IF(N90="snížená",J90,0)</f>
        <v>0</v>
      </c>
      <c r="BG90" s="174">
        <f>IF(N90="zákl. přenesená",J90,0)</f>
        <v>0</v>
      </c>
      <c r="BH90" s="174">
        <f>IF(N90="sníž. přenesená",J90,0)</f>
        <v>0</v>
      </c>
      <c r="BI90" s="174">
        <f>IF(N90="nulová",J90,0)</f>
        <v>0</v>
      </c>
      <c r="BJ90" s="15" t="s">
        <v>23</v>
      </c>
      <c r="BK90" s="174">
        <f>ROUND(I90*H90,2)</f>
        <v>0</v>
      </c>
      <c r="BL90" s="15" t="s">
        <v>139</v>
      </c>
      <c r="BM90" s="15" t="s">
        <v>139</v>
      </c>
    </row>
    <row r="91" spans="2:47" s="1" customFormat="1" ht="27">
      <c r="B91" s="32"/>
      <c r="D91" s="177" t="s">
        <v>141</v>
      </c>
      <c r="F91" s="178" t="s">
        <v>589</v>
      </c>
      <c r="I91" s="136"/>
      <c r="L91" s="32"/>
      <c r="M91" s="61"/>
      <c r="N91" s="33"/>
      <c r="O91" s="33"/>
      <c r="P91" s="33"/>
      <c r="Q91" s="33"/>
      <c r="R91" s="33"/>
      <c r="S91" s="33"/>
      <c r="T91" s="62"/>
      <c r="AT91" s="15" t="s">
        <v>141</v>
      </c>
      <c r="AU91" s="15" t="s">
        <v>147</v>
      </c>
    </row>
    <row r="92" spans="2:47" s="1" customFormat="1" ht="94.5">
      <c r="B92" s="32"/>
      <c r="D92" s="175" t="s">
        <v>207</v>
      </c>
      <c r="F92" s="185" t="s">
        <v>590</v>
      </c>
      <c r="I92" s="136"/>
      <c r="L92" s="32"/>
      <c r="M92" s="61"/>
      <c r="N92" s="33"/>
      <c r="O92" s="33"/>
      <c r="P92" s="33"/>
      <c r="Q92" s="33"/>
      <c r="R92" s="33"/>
      <c r="S92" s="33"/>
      <c r="T92" s="62"/>
      <c r="AT92" s="15" t="s">
        <v>207</v>
      </c>
      <c r="AU92" s="15" t="s">
        <v>147</v>
      </c>
    </row>
    <row r="93" spans="2:65" s="1" customFormat="1" ht="22.5" customHeight="1">
      <c r="B93" s="162"/>
      <c r="C93" s="163" t="s">
        <v>131</v>
      </c>
      <c r="D93" s="163" t="s">
        <v>135</v>
      </c>
      <c r="E93" s="164" t="s">
        <v>591</v>
      </c>
      <c r="F93" s="165" t="s">
        <v>592</v>
      </c>
      <c r="G93" s="166" t="s">
        <v>200</v>
      </c>
      <c r="H93" s="167">
        <v>347</v>
      </c>
      <c r="I93" s="168"/>
      <c r="J93" s="169">
        <f>ROUND(I93*H93,2)</f>
        <v>0</v>
      </c>
      <c r="K93" s="165" t="s">
        <v>201</v>
      </c>
      <c r="L93" s="32"/>
      <c r="M93" s="170" t="s">
        <v>22</v>
      </c>
      <c r="N93" s="171" t="s">
        <v>45</v>
      </c>
      <c r="O93" s="33"/>
      <c r="P93" s="172">
        <f>O93*H93</f>
        <v>0</v>
      </c>
      <c r="Q93" s="172">
        <v>0</v>
      </c>
      <c r="R93" s="172">
        <f>Q93*H93</f>
        <v>0</v>
      </c>
      <c r="S93" s="172">
        <v>0</v>
      </c>
      <c r="T93" s="173">
        <f>S93*H93</f>
        <v>0</v>
      </c>
      <c r="AR93" s="15" t="s">
        <v>139</v>
      </c>
      <c r="AT93" s="15" t="s">
        <v>135</v>
      </c>
      <c r="AU93" s="15" t="s">
        <v>147</v>
      </c>
      <c r="AY93" s="15" t="s">
        <v>132</v>
      </c>
      <c r="BE93" s="174">
        <f>IF(N93="základní",J93,0)</f>
        <v>0</v>
      </c>
      <c r="BF93" s="174">
        <f>IF(N93="snížená",J93,0)</f>
        <v>0</v>
      </c>
      <c r="BG93" s="174">
        <f>IF(N93="zákl. přenesená",J93,0)</f>
        <v>0</v>
      </c>
      <c r="BH93" s="174">
        <f>IF(N93="sníž. přenesená",J93,0)</f>
        <v>0</v>
      </c>
      <c r="BI93" s="174">
        <f>IF(N93="nulová",J93,0)</f>
        <v>0</v>
      </c>
      <c r="BJ93" s="15" t="s">
        <v>23</v>
      </c>
      <c r="BK93" s="174">
        <f>ROUND(I93*H93,2)</f>
        <v>0</v>
      </c>
      <c r="BL93" s="15" t="s">
        <v>139</v>
      </c>
      <c r="BM93" s="15" t="s">
        <v>131</v>
      </c>
    </row>
    <row r="94" spans="2:47" s="1" customFormat="1" ht="13.5">
      <c r="B94" s="32"/>
      <c r="D94" s="175" t="s">
        <v>141</v>
      </c>
      <c r="F94" s="176" t="s">
        <v>592</v>
      </c>
      <c r="I94" s="136"/>
      <c r="L94" s="32"/>
      <c r="M94" s="61"/>
      <c r="N94" s="33"/>
      <c r="O94" s="33"/>
      <c r="P94" s="33"/>
      <c r="Q94" s="33"/>
      <c r="R94" s="33"/>
      <c r="S94" s="33"/>
      <c r="T94" s="62"/>
      <c r="AT94" s="15" t="s">
        <v>141</v>
      </c>
      <c r="AU94" s="15" t="s">
        <v>147</v>
      </c>
    </row>
    <row r="95" spans="2:65" s="1" customFormat="1" ht="22.5" customHeight="1">
      <c r="B95" s="162"/>
      <c r="C95" s="163" t="s">
        <v>162</v>
      </c>
      <c r="D95" s="163" t="s">
        <v>135</v>
      </c>
      <c r="E95" s="164" t="s">
        <v>593</v>
      </c>
      <c r="F95" s="165" t="s">
        <v>594</v>
      </c>
      <c r="G95" s="166" t="s">
        <v>200</v>
      </c>
      <c r="H95" s="167">
        <v>347</v>
      </c>
      <c r="I95" s="168"/>
      <c r="J95" s="169">
        <f>ROUND(I95*H95,2)</f>
        <v>0</v>
      </c>
      <c r="K95" s="165" t="s">
        <v>201</v>
      </c>
      <c r="L95" s="32"/>
      <c r="M95" s="170" t="s">
        <v>22</v>
      </c>
      <c r="N95" s="171" t="s">
        <v>45</v>
      </c>
      <c r="O95" s="33"/>
      <c r="P95" s="172">
        <f>O95*H95</f>
        <v>0</v>
      </c>
      <c r="Q95" s="172">
        <v>0</v>
      </c>
      <c r="R95" s="172">
        <f>Q95*H95</f>
        <v>0</v>
      </c>
      <c r="S95" s="172">
        <v>0</v>
      </c>
      <c r="T95" s="173">
        <f>S95*H95</f>
        <v>0</v>
      </c>
      <c r="AR95" s="15" t="s">
        <v>139</v>
      </c>
      <c r="AT95" s="15" t="s">
        <v>135</v>
      </c>
      <c r="AU95" s="15" t="s">
        <v>147</v>
      </c>
      <c r="AY95" s="15" t="s">
        <v>132</v>
      </c>
      <c r="BE95" s="174">
        <f>IF(N95="základní",J95,0)</f>
        <v>0</v>
      </c>
      <c r="BF95" s="174">
        <f>IF(N95="snížená",J95,0)</f>
        <v>0</v>
      </c>
      <c r="BG95" s="174">
        <f>IF(N95="zákl. přenesená",J95,0)</f>
        <v>0</v>
      </c>
      <c r="BH95" s="174">
        <f>IF(N95="sníž. přenesená",J95,0)</f>
        <v>0</v>
      </c>
      <c r="BI95" s="174">
        <f>IF(N95="nulová",J95,0)</f>
        <v>0</v>
      </c>
      <c r="BJ95" s="15" t="s">
        <v>23</v>
      </c>
      <c r="BK95" s="174">
        <f>ROUND(I95*H95,2)</f>
        <v>0</v>
      </c>
      <c r="BL95" s="15" t="s">
        <v>139</v>
      </c>
      <c r="BM95" s="15" t="s">
        <v>162</v>
      </c>
    </row>
    <row r="96" spans="2:47" s="1" customFormat="1" ht="27">
      <c r="B96" s="32"/>
      <c r="D96" s="177" t="s">
        <v>141</v>
      </c>
      <c r="F96" s="178" t="s">
        <v>595</v>
      </c>
      <c r="I96" s="136"/>
      <c r="L96" s="32"/>
      <c r="M96" s="61"/>
      <c r="N96" s="33"/>
      <c r="O96" s="33"/>
      <c r="P96" s="33"/>
      <c r="Q96" s="33"/>
      <c r="R96" s="33"/>
      <c r="S96" s="33"/>
      <c r="T96" s="62"/>
      <c r="AT96" s="15" t="s">
        <v>141</v>
      </c>
      <c r="AU96" s="15" t="s">
        <v>147</v>
      </c>
    </row>
    <row r="97" spans="2:47" s="1" customFormat="1" ht="121.5">
      <c r="B97" s="32"/>
      <c r="D97" s="175" t="s">
        <v>207</v>
      </c>
      <c r="F97" s="185" t="s">
        <v>596</v>
      </c>
      <c r="I97" s="136"/>
      <c r="L97" s="32"/>
      <c r="M97" s="61"/>
      <c r="N97" s="33"/>
      <c r="O97" s="33"/>
      <c r="P97" s="33"/>
      <c r="Q97" s="33"/>
      <c r="R97" s="33"/>
      <c r="S97" s="33"/>
      <c r="T97" s="62"/>
      <c r="AT97" s="15" t="s">
        <v>207</v>
      </c>
      <c r="AU97" s="15" t="s">
        <v>147</v>
      </c>
    </row>
    <row r="98" spans="2:65" s="1" customFormat="1" ht="22.5" customHeight="1">
      <c r="B98" s="162"/>
      <c r="C98" s="187" t="s">
        <v>167</v>
      </c>
      <c r="D98" s="187" t="s">
        <v>347</v>
      </c>
      <c r="E98" s="188" t="s">
        <v>597</v>
      </c>
      <c r="F98" s="189" t="s">
        <v>598</v>
      </c>
      <c r="G98" s="190" t="s">
        <v>546</v>
      </c>
      <c r="H98" s="191">
        <v>12</v>
      </c>
      <c r="I98" s="192"/>
      <c r="J98" s="193">
        <f>ROUND(I98*H98,2)</f>
        <v>0</v>
      </c>
      <c r="K98" s="189" t="s">
        <v>201</v>
      </c>
      <c r="L98" s="194"/>
      <c r="M98" s="195" t="s">
        <v>22</v>
      </c>
      <c r="N98" s="196" t="s">
        <v>45</v>
      </c>
      <c r="O98" s="33"/>
      <c r="P98" s="172">
        <f>O98*H98</f>
        <v>0</v>
      </c>
      <c r="Q98" s="172">
        <v>0</v>
      </c>
      <c r="R98" s="172">
        <f>Q98*H98</f>
        <v>0</v>
      </c>
      <c r="S98" s="172">
        <v>0</v>
      </c>
      <c r="T98" s="173">
        <f>S98*H98</f>
        <v>0</v>
      </c>
      <c r="AR98" s="15" t="s">
        <v>172</v>
      </c>
      <c r="AT98" s="15" t="s">
        <v>347</v>
      </c>
      <c r="AU98" s="15" t="s">
        <v>147</v>
      </c>
      <c r="AY98" s="15" t="s">
        <v>132</v>
      </c>
      <c r="BE98" s="174">
        <f>IF(N98="základní",J98,0)</f>
        <v>0</v>
      </c>
      <c r="BF98" s="174">
        <f>IF(N98="snížená",J98,0)</f>
        <v>0</v>
      </c>
      <c r="BG98" s="174">
        <f>IF(N98="zákl. přenesená",J98,0)</f>
        <v>0</v>
      </c>
      <c r="BH98" s="174">
        <f>IF(N98="sníž. přenesená",J98,0)</f>
        <v>0</v>
      </c>
      <c r="BI98" s="174">
        <f>IF(N98="nulová",J98,0)</f>
        <v>0</v>
      </c>
      <c r="BJ98" s="15" t="s">
        <v>23</v>
      </c>
      <c r="BK98" s="174">
        <f>ROUND(I98*H98,2)</f>
        <v>0</v>
      </c>
      <c r="BL98" s="15" t="s">
        <v>139</v>
      </c>
      <c r="BM98" s="15" t="s">
        <v>167</v>
      </c>
    </row>
    <row r="99" spans="2:47" s="1" customFormat="1" ht="13.5">
      <c r="B99" s="32"/>
      <c r="D99" s="175" t="s">
        <v>141</v>
      </c>
      <c r="F99" s="176" t="s">
        <v>598</v>
      </c>
      <c r="I99" s="136"/>
      <c r="L99" s="32"/>
      <c r="M99" s="61"/>
      <c r="N99" s="33"/>
      <c r="O99" s="33"/>
      <c r="P99" s="33"/>
      <c r="Q99" s="33"/>
      <c r="R99" s="33"/>
      <c r="S99" s="33"/>
      <c r="T99" s="62"/>
      <c r="AT99" s="15" t="s">
        <v>141</v>
      </c>
      <c r="AU99" s="15" t="s">
        <v>147</v>
      </c>
    </row>
    <row r="100" spans="2:65" s="1" customFormat="1" ht="22.5" customHeight="1">
      <c r="B100" s="162"/>
      <c r="C100" s="163" t="s">
        <v>172</v>
      </c>
      <c r="D100" s="163" t="s">
        <v>135</v>
      </c>
      <c r="E100" s="164" t="s">
        <v>599</v>
      </c>
      <c r="F100" s="165" t="s">
        <v>600</v>
      </c>
      <c r="G100" s="166" t="s">
        <v>200</v>
      </c>
      <c r="H100" s="167">
        <v>347</v>
      </c>
      <c r="I100" s="168"/>
      <c r="J100" s="169">
        <f>ROUND(I100*H100,2)</f>
        <v>0</v>
      </c>
      <c r="K100" s="165" t="s">
        <v>201</v>
      </c>
      <c r="L100" s="32"/>
      <c r="M100" s="170" t="s">
        <v>22</v>
      </c>
      <c r="N100" s="171" t="s">
        <v>45</v>
      </c>
      <c r="O100" s="33"/>
      <c r="P100" s="172">
        <f>O100*H100</f>
        <v>0</v>
      </c>
      <c r="Q100" s="172">
        <v>0</v>
      </c>
      <c r="R100" s="172">
        <f>Q100*H100</f>
        <v>0</v>
      </c>
      <c r="S100" s="172">
        <v>0</v>
      </c>
      <c r="T100" s="173">
        <f>S100*H100</f>
        <v>0</v>
      </c>
      <c r="AR100" s="15" t="s">
        <v>139</v>
      </c>
      <c r="AT100" s="15" t="s">
        <v>135</v>
      </c>
      <c r="AU100" s="15" t="s">
        <v>147</v>
      </c>
      <c r="AY100" s="15" t="s">
        <v>132</v>
      </c>
      <c r="BE100" s="174">
        <f>IF(N100="základní",J100,0)</f>
        <v>0</v>
      </c>
      <c r="BF100" s="174">
        <f>IF(N100="snížená",J100,0)</f>
        <v>0</v>
      </c>
      <c r="BG100" s="174">
        <f>IF(N100="zákl. přenesená",J100,0)</f>
        <v>0</v>
      </c>
      <c r="BH100" s="174">
        <f>IF(N100="sníž. přenesená",J100,0)</f>
        <v>0</v>
      </c>
      <c r="BI100" s="174">
        <f>IF(N100="nulová",J100,0)</f>
        <v>0</v>
      </c>
      <c r="BJ100" s="15" t="s">
        <v>23</v>
      </c>
      <c r="BK100" s="174">
        <f>ROUND(I100*H100,2)</f>
        <v>0</v>
      </c>
      <c r="BL100" s="15" t="s">
        <v>139</v>
      </c>
      <c r="BM100" s="15" t="s">
        <v>172</v>
      </c>
    </row>
    <row r="101" spans="2:47" s="1" customFormat="1" ht="13.5">
      <c r="B101" s="32"/>
      <c r="D101" s="177" t="s">
        <v>141</v>
      </c>
      <c r="F101" s="178" t="s">
        <v>600</v>
      </c>
      <c r="I101" s="136"/>
      <c r="L101" s="32"/>
      <c r="M101" s="61"/>
      <c r="N101" s="33"/>
      <c r="O101" s="33"/>
      <c r="P101" s="33"/>
      <c r="Q101" s="33"/>
      <c r="R101" s="33"/>
      <c r="S101" s="33"/>
      <c r="T101" s="62"/>
      <c r="AT101" s="15" t="s">
        <v>141</v>
      </c>
      <c r="AU101" s="15" t="s">
        <v>147</v>
      </c>
    </row>
    <row r="102" spans="2:63" s="10" customFormat="1" ht="29.25" customHeight="1">
      <c r="B102" s="148"/>
      <c r="D102" s="159" t="s">
        <v>73</v>
      </c>
      <c r="E102" s="160" t="s">
        <v>601</v>
      </c>
      <c r="F102" s="160" t="s">
        <v>274</v>
      </c>
      <c r="I102" s="151"/>
      <c r="J102" s="161">
        <f>BK102</f>
        <v>0</v>
      </c>
      <c r="L102" s="148"/>
      <c r="M102" s="153"/>
      <c r="N102" s="154"/>
      <c r="O102" s="154"/>
      <c r="P102" s="155">
        <f>SUM(P103:P104)</f>
        <v>0</v>
      </c>
      <c r="Q102" s="154"/>
      <c r="R102" s="155">
        <f>SUM(R103:R104)</f>
        <v>0</v>
      </c>
      <c r="S102" s="154"/>
      <c r="T102" s="156">
        <f>SUM(T103:T104)</f>
        <v>0</v>
      </c>
      <c r="AR102" s="149" t="s">
        <v>23</v>
      </c>
      <c r="AT102" s="157" t="s">
        <v>73</v>
      </c>
      <c r="AU102" s="157" t="s">
        <v>23</v>
      </c>
      <c r="AY102" s="149" t="s">
        <v>132</v>
      </c>
      <c r="BK102" s="158">
        <f>SUM(BK103:BK104)</f>
        <v>0</v>
      </c>
    </row>
    <row r="103" spans="2:65" s="1" customFormat="1" ht="22.5" customHeight="1">
      <c r="B103" s="162"/>
      <c r="C103" s="163" t="s">
        <v>176</v>
      </c>
      <c r="D103" s="163" t="s">
        <v>135</v>
      </c>
      <c r="E103" s="164" t="s">
        <v>602</v>
      </c>
      <c r="F103" s="165" t="s">
        <v>603</v>
      </c>
      <c r="G103" s="166" t="s">
        <v>249</v>
      </c>
      <c r="H103" s="167">
        <v>0.1</v>
      </c>
      <c r="I103" s="168"/>
      <c r="J103" s="169">
        <f>ROUND(I103*H103,2)</f>
        <v>0</v>
      </c>
      <c r="K103" s="165" t="s">
        <v>201</v>
      </c>
      <c r="L103" s="32"/>
      <c r="M103" s="170" t="s">
        <v>22</v>
      </c>
      <c r="N103" s="171" t="s">
        <v>45</v>
      </c>
      <c r="O103" s="33"/>
      <c r="P103" s="172">
        <f>O103*H103</f>
        <v>0</v>
      </c>
      <c r="Q103" s="172">
        <v>0</v>
      </c>
      <c r="R103" s="172">
        <f>Q103*H103</f>
        <v>0</v>
      </c>
      <c r="S103" s="172">
        <v>0</v>
      </c>
      <c r="T103" s="173">
        <f>S103*H103</f>
        <v>0</v>
      </c>
      <c r="AR103" s="15" t="s">
        <v>139</v>
      </c>
      <c r="AT103" s="15" t="s">
        <v>135</v>
      </c>
      <c r="AU103" s="15" t="s">
        <v>82</v>
      </c>
      <c r="AY103" s="15" t="s">
        <v>132</v>
      </c>
      <c r="BE103" s="174">
        <f>IF(N103="základní",J103,0)</f>
        <v>0</v>
      </c>
      <c r="BF103" s="174">
        <f>IF(N103="snížená",J103,0)</f>
        <v>0</v>
      </c>
      <c r="BG103" s="174">
        <f>IF(N103="zákl. přenesená",J103,0)</f>
        <v>0</v>
      </c>
      <c r="BH103" s="174">
        <f>IF(N103="sníž. přenesená",J103,0)</f>
        <v>0</v>
      </c>
      <c r="BI103" s="174">
        <f>IF(N103="nulová",J103,0)</f>
        <v>0</v>
      </c>
      <c r="BJ103" s="15" t="s">
        <v>23</v>
      </c>
      <c r="BK103" s="174">
        <f>ROUND(I103*H103,2)</f>
        <v>0</v>
      </c>
      <c r="BL103" s="15" t="s">
        <v>139</v>
      </c>
      <c r="BM103" s="15" t="s">
        <v>604</v>
      </c>
    </row>
    <row r="104" spans="2:47" s="1" customFormat="1" ht="13.5">
      <c r="B104" s="32"/>
      <c r="D104" s="177" t="s">
        <v>141</v>
      </c>
      <c r="F104" s="178" t="s">
        <v>605</v>
      </c>
      <c r="I104" s="136"/>
      <c r="L104" s="32"/>
      <c r="M104" s="179"/>
      <c r="N104" s="180"/>
      <c r="O104" s="180"/>
      <c r="P104" s="180"/>
      <c r="Q104" s="180"/>
      <c r="R104" s="180"/>
      <c r="S104" s="180"/>
      <c r="T104" s="181"/>
      <c r="AT104" s="15" t="s">
        <v>141</v>
      </c>
      <c r="AU104" s="15" t="s">
        <v>82</v>
      </c>
    </row>
    <row r="105" spans="2:12" s="1" customFormat="1" ht="6.75" customHeight="1">
      <c r="B105" s="47"/>
      <c r="C105" s="48"/>
      <c r="D105" s="48"/>
      <c r="E105" s="48"/>
      <c r="F105" s="48"/>
      <c r="G105" s="48"/>
      <c r="H105" s="48"/>
      <c r="I105" s="114"/>
      <c r="J105" s="48"/>
      <c r="K105" s="48"/>
      <c r="L105" s="32"/>
    </row>
    <row r="188" ht="13.5">
      <c r="AT188" s="182"/>
    </row>
  </sheetData>
  <sheetProtection password="CC35" sheet="1" objects="1" scenarios="1" formatColumns="0" formatRows="0" sort="0" autoFilter="0"/>
  <autoFilter ref="C79:K79"/>
  <mergeCells count="9">
    <mergeCell ref="E72:H72"/>
    <mergeCell ref="G1:H1"/>
    <mergeCell ref="L2:V2"/>
    <mergeCell ref="E7:H7"/>
    <mergeCell ref="E9:H9"/>
    <mergeCell ref="E24:H24"/>
    <mergeCell ref="E45:H45"/>
    <mergeCell ref="E47:H47"/>
    <mergeCell ref="E70:H70"/>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25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214"/>
      <c r="C1" s="214"/>
      <c r="D1" s="213" t="s">
        <v>1</v>
      </c>
      <c r="E1" s="214"/>
      <c r="F1" s="215" t="s">
        <v>825</v>
      </c>
      <c r="G1" s="339" t="s">
        <v>826</v>
      </c>
      <c r="H1" s="339"/>
      <c r="I1" s="220"/>
      <c r="J1" s="215" t="s">
        <v>827</v>
      </c>
      <c r="K1" s="213" t="s">
        <v>104</v>
      </c>
      <c r="L1" s="215" t="s">
        <v>828</v>
      </c>
      <c r="M1" s="215"/>
      <c r="N1" s="215"/>
      <c r="O1" s="215"/>
      <c r="P1" s="215"/>
      <c r="Q1" s="215"/>
      <c r="R1" s="215"/>
      <c r="S1" s="215"/>
      <c r="T1" s="215"/>
      <c r="U1" s="211"/>
      <c r="V1" s="211"/>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75" customHeight="1">
      <c r="L2" s="303"/>
      <c r="M2" s="303"/>
      <c r="N2" s="303"/>
      <c r="O2" s="303"/>
      <c r="P2" s="303"/>
      <c r="Q2" s="303"/>
      <c r="R2" s="303"/>
      <c r="S2" s="303"/>
      <c r="T2" s="303"/>
      <c r="U2" s="303"/>
      <c r="V2" s="303"/>
      <c r="AT2" s="15" t="s">
        <v>100</v>
      </c>
    </row>
    <row r="3" spans="2:46" ht="6.75" customHeight="1">
      <c r="B3" s="16"/>
      <c r="C3" s="17"/>
      <c r="D3" s="17"/>
      <c r="E3" s="17"/>
      <c r="F3" s="17"/>
      <c r="G3" s="17"/>
      <c r="H3" s="17"/>
      <c r="I3" s="91"/>
      <c r="J3" s="17"/>
      <c r="K3" s="18"/>
      <c r="AT3" s="15" t="s">
        <v>82</v>
      </c>
    </row>
    <row r="4" spans="2:46" ht="36.75" customHeight="1">
      <c r="B4" s="19"/>
      <c r="C4" s="20"/>
      <c r="D4" s="21" t="s">
        <v>105</v>
      </c>
      <c r="E4" s="20"/>
      <c r="F4" s="20"/>
      <c r="G4" s="20"/>
      <c r="H4" s="20"/>
      <c r="I4" s="92"/>
      <c r="J4" s="20"/>
      <c r="K4" s="22"/>
      <c r="M4" s="23" t="s">
        <v>10</v>
      </c>
      <c r="AT4" s="15" t="s">
        <v>4</v>
      </c>
    </row>
    <row r="5" spans="2:11" ht="6.75" customHeight="1">
      <c r="B5" s="19"/>
      <c r="C5" s="20"/>
      <c r="D5" s="20"/>
      <c r="E5" s="20"/>
      <c r="F5" s="20"/>
      <c r="G5" s="20"/>
      <c r="H5" s="20"/>
      <c r="I5" s="92"/>
      <c r="J5" s="20"/>
      <c r="K5" s="22"/>
    </row>
    <row r="6" spans="2:11" ht="15">
      <c r="B6" s="19"/>
      <c r="C6" s="20"/>
      <c r="D6" s="28" t="s">
        <v>16</v>
      </c>
      <c r="E6" s="20"/>
      <c r="F6" s="20"/>
      <c r="G6" s="20"/>
      <c r="H6" s="20"/>
      <c r="I6" s="92"/>
      <c r="J6" s="20"/>
      <c r="K6" s="22"/>
    </row>
    <row r="7" spans="2:11" ht="22.5" customHeight="1">
      <c r="B7" s="19"/>
      <c r="C7" s="20"/>
      <c r="D7" s="20"/>
      <c r="E7" s="340" t="str">
        <f>'Rekapitulace stavby'!K6</f>
        <v>Rekonstrukce stávajícího sportovního areálu</v>
      </c>
      <c r="F7" s="332"/>
      <c r="G7" s="332"/>
      <c r="H7" s="332"/>
      <c r="I7" s="92"/>
      <c r="J7" s="20"/>
      <c r="K7" s="22"/>
    </row>
    <row r="8" spans="2:11" s="1" customFormat="1" ht="15">
      <c r="B8" s="32"/>
      <c r="C8" s="33"/>
      <c r="D8" s="28" t="s">
        <v>106</v>
      </c>
      <c r="E8" s="33"/>
      <c r="F8" s="33"/>
      <c r="G8" s="33"/>
      <c r="H8" s="33"/>
      <c r="I8" s="93"/>
      <c r="J8" s="33"/>
      <c r="K8" s="36"/>
    </row>
    <row r="9" spans="2:11" s="1" customFormat="1" ht="36.75" customHeight="1">
      <c r="B9" s="32"/>
      <c r="C9" s="33"/>
      <c r="D9" s="33"/>
      <c r="E9" s="341" t="s">
        <v>606</v>
      </c>
      <c r="F9" s="325"/>
      <c r="G9" s="325"/>
      <c r="H9" s="325"/>
      <c r="I9" s="93"/>
      <c r="J9" s="33"/>
      <c r="K9" s="36"/>
    </row>
    <row r="10" spans="2:11" s="1" customFormat="1" ht="13.5">
      <c r="B10" s="32"/>
      <c r="C10" s="33"/>
      <c r="D10" s="33"/>
      <c r="E10" s="33"/>
      <c r="F10" s="33"/>
      <c r="G10" s="33"/>
      <c r="H10" s="33"/>
      <c r="I10" s="93"/>
      <c r="J10" s="33"/>
      <c r="K10" s="36"/>
    </row>
    <row r="11" spans="2:11" s="1" customFormat="1" ht="14.25" customHeight="1">
      <c r="B11" s="32"/>
      <c r="C11" s="33"/>
      <c r="D11" s="28" t="s">
        <v>19</v>
      </c>
      <c r="E11" s="33"/>
      <c r="F11" s="26" t="s">
        <v>22</v>
      </c>
      <c r="G11" s="33"/>
      <c r="H11" s="33"/>
      <c r="I11" s="94" t="s">
        <v>21</v>
      </c>
      <c r="J11" s="26" t="s">
        <v>22</v>
      </c>
      <c r="K11" s="36"/>
    </row>
    <row r="12" spans="2:11" s="1" customFormat="1" ht="14.25" customHeight="1">
      <c r="B12" s="32"/>
      <c r="C12" s="33"/>
      <c r="D12" s="28" t="s">
        <v>24</v>
      </c>
      <c r="E12" s="33"/>
      <c r="F12" s="26" t="s">
        <v>25</v>
      </c>
      <c r="G12" s="33"/>
      <c r="H12" s="33"/>
      <c r="I12" s="94" t="s">
        <v>26</v>
      </c>
      <c r="J12" s="95" t="str">
        <f>'Rekapitulace stavby'!AN8</f>
        <v>4.10.2016</v>
      </c>
      <c r="K12" s="36"/>
    </row>
    <row r="13" spans="2:11" s="1" customFormat="1" ht="10.5" customHeight="1">
      <c r="B13" s="32"/>
      <c r="C13" s="33"/>
      <c r="D13" s="33"/>
      <c r="E13" s="33"/>
      <c r="F13" s="33"/>
      <c r="G13" s="33"/>
      <c r="H13" s="33"/>
      <c r="I13" s="93"/>
      <c r="J13" s="33"/>
      <c r="K13" s="36"/>
    </row>
    <row r="14" spans="2:11" s="1" customFormat="1" ht="14.25" customHeight="1">
      <c r="B14" s="32"/>
      <c r="C14" s="33"/>
      <c r="D14" s="28" t="s">
        <v>30</v>
      </c>
      <c r="E14" s="33"/>
      <c r="F14" s="33"/>
      <c r="G14" s="33"/>
      <c r="H14" s="33"/>
      <c r="I14" s="94" t="s">
        <v>31</v>
      </c>
      <c r="J14" s="26" t="s">
        <v>22</v>
      </c>
      <c r="K14" s="36"/>
    </row>
    <row r="15" spans="2:11" s="1" customFormat="1" ht="18" customHeight="1">
      <c r="B15" s="32"/>
      <c r="C15" s="33"/>
      <c r="D15" s="33"/>
      <c r="E15" s="26" t="s">
        <v>32</v>
      </c>
      <c r="F15" s="33"/>
      <c r="G15" s="33"/>
      <c r="H15" s="33"/>
      <c r="I15" s="94" t="s">
        <v>33</v>
      </c>
      <c r="J15" s="26" t="s">
        <v>22</v>
      </c>
      <c r="K15" s="36"/>
    </row>
    <row r="16" spans="2:11" s="1" customFormat="1" ht="6.75" customHeight="1">
      <c r="B16" s="32"/>
      <c r="C16" s="33"/>
      <c r="D16" s="33"/>
      <c r="E16" s="33"/>
      <c r="F16" s="33"/>
      <c r="G16" s="33"/>
      <c r="H16" s="33"/>
      <c r="I16" s="93"/>
      <c r="J16" s="33"/>
      <c r="K16" s="36"/>
    </row>
    <row r="17" spans="2:11" s="1" customFormat="1" ht="14.25" customHeight="1">
      <c r="B17" s="32"/>
      <c r="C17" s="33"/>
      <c r="D17" s="28" t="s">
        <v>34</v>
      </c>
      <c r="E17" s="33"/>
      <c r="F17" s="33"/>
      <c r="G17" s="33"/>
      <c r="H17" s="33"/>
      <c r="I17" s="94" t="s">
        <v>31</v>
      </c>
      <c r="J17" s="26">
        <f>IF('Rekapitulace stavby'!AN13="Vyplň údaj","",IF('Rekapitulace stavby'!AN13="","",'Rekapitulace stavby'!AN13))</f>
      </c>
      <c r="K17" s="36"/>
    </row>
    <row r="18" spans="2:11" s="1" customFormat="1" ht="18" customHeight="1">
      <c r="B18" s="32"/>
      <c r="C18" s="33"/>
      <c r="D18" s="33"/>
      <c r="E18" s="26">
        <f>IF('Rekapitulace stavby'!E14="Vyplň údaj","",IF('Rekapitulace stavby'!E14="","",'Rekapitulace stavby'!E14))</f>
      </c>
      <c r="F18" s="33"/>
      <c r="G18" s="33"/>
      <c r="H18" s="33"/>
      <c r="I18" s="94" t="s">
        <v>33</v>
      </c>
      <c r="J18" s="26">
        <f>IF('Rekapitulace stavby'!AN14="Vyplň údaj","",IF('Rekapitulace stavby'!AN14="","",'Rekapitulace stavby'!AN14))</f>
      </c>
      <c r="K18" s="36"/>
    </row>
    <row r="19" spans="2:11" s="1" customFormat="1" ht="6.75" customHeight="1">
      <c r="B19" s="32"/>
      <c r="C19" s="33"/>
      <c r="D19" s="33"/>
      <c r="E19" s="33"/>
      <c r="F19" s="33"/>
      <c r="G19" s="33"/>
      <c r="H19" s="33"/>
      <c r="I19" s="93"/>
      <c r="J19" s="33"/>
      <c r="K19" s="36"/>
    </row>
    <row r="20" spans="2:11" s="1" customFormat="1" ht="14.25" customHeight="1">
      <c r="B20" s="32"/>
      <c r="C20" s="33"/>
      <c r="D20" s="28" t="s">
        <v>36</v>
      </c>
      <c r="E20" s="33"/>
      <c r="F20" s="33"/>
      <c r="G20" s="33"/>
      <c r="H20" s="33"/>
      <c r="I20" s="94" t="s">
        <v>31</v>
      </c>
      <c r="J20" s="26" t="s">
        <v>22</v>
      </c>
      <c r="K20" s="36"/>
    </row>
    <row r="21" spans="2:11" s="1" customFormat="1" ht="18" customHeight="1">
      <c r="B21" s="32"/>
      <c r="C21" s="33"/>
      <c r="D21" s="33"/>
      <c r="E21" s="26" t="s">
        <v>37</v>
      </c>
      <c r="F21" s="33"/>
      <c r="G21" s="33"/>
      <c r="H21" s="33"/>
      <c r="I21" s="94" t="s">
        <v>33</v>
      </c>
      <c r="J21" s="26" t="s">
        <v>22</v>
      </c>
      <c r="K21" s="36"/>
    </row>
    <row r="22" spans="2:11" s="1" customFormat="1" ht="6.75" customHeight="1">
      <c r="B22" s="32"/>
      <c r="C22" s="33"/>
      <c r="D22" s="33"/>
      <c r="E22" s="33"/>
      <c r="F22" s="33"/>
      <c r="G22" s="33"/>
      <c r="H22" s="33"/>
      <c r="I22" s="93"/>
      <c r="J22" s="33"/>
      <c r="K22" s="36"/>
    </row>
    <row r="23" spans="2:11" s="1" customFormat="1" ht="14.25" customHeight="1">
      <c r="B23" s="32"/>
      <c r="C23" s="33"/>
      <c r="D23" s="28" t="s">
        <v>39</v>
      </c>
      <c r="E23" s="33"/>
      <c r="F23" s="33"/>
      <c r="G23" s="33"/>
      <c r="H23" s="33"/>
      <c r="I23" s="93"/>
      <c r="J23" s="33"/>
      <c r="K23" s="36"/>
    </row>
    <row r="24" spans="2:11" s="6" customFormat="1" ht="22.5" customHeight="1">
      <c r="B24" s="96"/>
      <c r="C24" s="97"/>
      <c r="D24" s="97"/>
      <c r="E24" s="335" t="s">
        <v>22</v>
      </c>
      <c r="F24" s="342"/>
      <c r="G24" s="342"/>
      <c r="H24" s="342"/>
      <c r="I24" s="98"/>
      <c r="J24" s="97"/>
      <c r="K24" s="99"/>
    </row>
    <row r="25" spans="2:11" s="1" customFormat="1" ht="6.75" customHeight="1">
      <c r="B25" s="32"/>
      <c r="C25" s="33"/>
      <c r="D25" s="33"/>
      <c r="E25" s="33"/>
      <c r="F25" s="33"/>
      <c r="G25" s="33"/>
      <c r="H25" s="33"/>
      <c r="I25" s="93"/>
      <c r="J25" s="33"/>
      <c r="K25" s="36"/>
    </row>
    <row r="26" spans="2:11" s="1" customFormat="1" ht="6.75" customHeight="1">
      <c r="B26" s="32"/>
      <c r="C26" s="33"/>
      <c r="D26" s="59"/>
      <c r="E26" s="59"/>
      <c r="F26" s="59"/>
      <c r="G26" s="59"/>
      <c r="H26" s="59"/>
      <c r="I26" s="100"/>
      <c r="J26" s="59"/>
      <c r="K26" s="101"/>
    </row>
    <row r="27" spans="2:11" s="1" customFormat="1" ht="24.75" customHeight="1">
      <c r="B27" s="32"/>
      <c r="C27" s="33"/>
      <c r="D27" s="102" t="s">
        <v>40</v>
      </c>
      <c r="E27" s="33"/>
      <c r="F27" s="33"/>
      <c r="G27" s="33"/>
      <c r="H27" s="33"/>
      <c r="I27" s="93"/>
      <c r="J27" s="103">
        <f>ROUND(J101,2)</f>
        <v>0</v>
      </c>
      <c r="K27" s="36"/>
    </row>
    <row r="28" spans="2:11" s="1" customFormat="1" ht="6.75" customHeight="1">
      <c r="B28" s="32"/>
      <c r="C28" s="33"/>
      <c r="D28" s="59"/>
      <c r="E28" s="59"/>
      <c r="F28" s="59"/>
      <c r="G28" s="59"/>
      <c r="H28" s="59"/>
      <c r="I28" s="100"/>
      <c r="J28" s="59"/>
      <c r="K28" s="101"/>
    </row>
    <row r="29" spans="2:11" s="1" customFormat="1" ht="14.25" customHeight="1">
      <c r="B29" s="32"/>
      <c r="C29" s="33"/>
      <c r="D29" s="33"/>
      <c r="E29" s="33"/>
      <c r="F29" s="37" t="s">
        <v>42</v>
      </c>
      <c r="G29" s="33"/>
      <c r="H29" s="33"/>
      <c r="I29" s="104" t="s">
        <v>41</v>
      </c>
      <c r="J29" s="37" t="s">
        <v>43</v>
      </c>
      <c r="K29" s="36"/>
    </row>
    <row r="30" spans="2:11" s="1" customFormat="1" ht="14.25" customHeight="1">
      <c r="B30" s="32"/>
      <c r="C30" s="33"/>
      <c r="D30" s="40" t="s">
        <v>44</v>
      </c>
      <c r="E30" s="40" t="s">
        <v>45</v>
      </c>
      <c r="F30" s="105">
        <f>ROUND(SUM(BE101:BE253),2)</f>
        <v>0</v>
      </c>
      <c r="G30" s="33"/>
      <c r="H30" s="33"/>
      <c r="I30" s="106">
        <v>0.21</v>
      </c>
      <c r="J30" s="105">
        <f>ROUND(ROUND((SUM(BE101:BE253)),2)*I30,2)</f>
        <v>0</v>
      </c>
      <c r="K30" s="36"/>
    </row>
    <row r="31" spans="2:11" s="1" customFormat="1" ht="14.25" customHeight="1">
      <c r="B31" s="32"/>
      <c r="C31" s="33"/>
      <c r="D31" s="33"/>
      <c r="E31" s="40" t="s">
        <v>46</v>
      </c>
      <c r="F31" s="105">
        <f>ROUND(SUM(BF101:BF253),2)</f>
        <v>0</v>
      </c>
      <c r="G31" s="33"/>
      <c r="H31" s="33"/>
      <c r="I31" s="106">
        <v>0.15</v>
      </c>
      <c r="J31" s="105">
        <f>ROUND(ROUND((SUM(BF101:BF253)),2)*I31,2)</f>
        <v>0</v>
      </c>
      <c r="K31" s="36"/>
    </row>
    <row r="32" spans="2:11" s="1" customFormat="1" ht="14.25" customHeight="1" hidden="1">
      <c r="B32" s="32"/>
      <c r="C32" s="33"/>
      <c r="D32" s="33"/>
      <c r="E32" s="40" t="s">
        <v>47</v>
      </c>
      <c r="F32" s="105">
        <f>ROUND(SUM(BG101:BG253),2)</f>
        <v>0</v>
      </c>
      <c r="G32" s="33"/>
      <c r="H32" s="33"/>
      <c r="I32" s="106">
        <v>0.21</v>
      </c>
      <c r="J32" s="105">
        <v>0</v>
      </c>
      <c r="K32" s="36"/>
    </row>
    <row r="33" spans="2:11" s="1" customFormat="1" ht="14.25" customHeight="1" hidden="1">
      <c r="B33" s="32"/>
      <c r="C33" s="33"/>
      <c r="D33" s="33"/>
      <c r="E33" s="40" t="s">
        <v>48</v>
      </c>
      <c r="F33" s="105">
        <f>ROUND(SUM(BH101:BH253),2)</f>
        <v>0</v>
      </c>
      <c r="G33" s="33"/>
      <c r="H33" s="33"/>
      <c r="I33" s="106">
        <v>0.15</v>
      </c>
      <c r="J33" s="105">
        <v>0</v>
      </c>
      <c r="K33" s="36"/>
    </row>
    <row r="34" spans="2:11" s="1" customFormat="1" ht="14.25" customHeight="1" hidden="1">
      <c r="B34" s="32"/>
      <c r="C34" s="33"/>
      <c r="D34" s="33"/>
      <c r="E34" s="40" t="s">
        <v>49</v>
      </c>
      <c r="F34" s="105">
        <f>ROUND(SUM(BI101:BI253),2)</f>
        <v>0</v>
      </c>
      <c r="G34" s="33"/>
      <c r="H34" s="33"/>
      <c r="I34" s="106">
        <v>0</v>
      </c>
      <c r="J34" s="105">
        <v>0</v>
      </c>
      <c r="K34" s="36"/>
    </row>
    <row r="35" spans="2:11" s="1" customFormat="1" ht="6.75" customHeight="1">
      <c r="B35" s="32"/>
      <c r="C35" s="33"/>
      <c r="D35" s="33"/>
      <c r="E35" s="33"/>
      <c r="F35" s="33"/>
      <c r="G35" s="33"/>
      <c r="H35" s="33"/>
      <c r="I35" s="93"/>
      <c r="J35" s="33"/>
      <c r="K35" s="36"/>
    </row>
    <row r="36" spans="2:11" s="1" customFormat="1" ht="24.75" customHeight="1">
      <c r="B36" s="32"/>
      <c r="C36" s="107"/>
      <c r="D36" s="108" t="s">
        <v>50</v>
      </c>
      <c r="E36" s="63"/>
      <c r="F36" s="63"/>
      <c r="G36" s="109" t="s">
        <v>51</v>
      </c>
      <c r="H36" s="110" t="s">
        <v>52</v>
      </c>
      <c r="I36" s="111"/>
      <c r="J36" s="112">
        <f>SUM(J27:J34)</f>
        <v>0</v>
      </c>
      <c r="K36" s="113"/>
    </row>
    <row r="37" spans="2:11" s="1" customFormat="1" ht="14.25" customHeight="1">
      <c r="B37" s="47"/>
      <c r="C37" s="48"/>
      <c r="D37" s="48"/>
      <c r="E37" s="48"/>
      <c r="F37" s="48"/>
      <c r="G37" s="48"/>
      <c r="H37" s="48"/>
      <c r="I37" s="114"/>
      <c r="J37" s="48"/>
      <c r="K37" s="49"/>
    </row>
    <row r="41" spans="2:11" s="1" customFormat="1" ht="6.75" customHeight="1">
      <c r="B41" s="50"/>
      <c r="C41" s="51"/>
      <c r="D41" s="51"/>
      <c r="E41" s="51"/>
      <c r="F41" s="51"/>
      <c r="G41" s="51"/>
      <c r="H41" s="51"/>
      <c r="I41" s="115"/>
      <c r="J41" s="51"/>
      <c r="K41" s="116"/>
    </row>
    <row r="42" spans="2:11" s="1" customFormat="1" ht="36.75" customHeight="1">
      <c r="B42" s="32"/>
      <c r="C42" s="21" t="s">
        <v>108</v>
      </c>
      <c r="D42" s="33"/>
      <c r="E42" s="33"/>
      <c r="F42" s="33"/>
      <c r="G42" s="33"/>
      <c r="H42" s="33"/>
      <c r="I42" s="93"/>
      <c r="J42" s="33"/>
      <c r="K42" s="36"/>
    </row>
    <row r="43" spans="2:11" s="1" customFormat="1" ht="6.75" customHeight="1">
      <c r="B43" s="32"/>
      <c r="C43" s="33"/>
      <c r="D43" s="33"/>
      <c r="E43" s="33"/>
      <c r="F43" s="33"/>
      <c r="G43" s="33"/>
      <c r="H43" s="33"/>
      <c r="I43" s="93"/>
      <c r="J43" s="33"/>
      <c r="K43" s="36"/>
    </row>
    <row r="44" spans="2:11" s="1" customFormat="1" ht="14.25" customHeight="1">
      <c r="B44" s="32"/>
      <c r="C44" s="28" t="s">
        <v>16</v>
      </c>
      <c r="D44" s="33"/>
      <c r="E44" s="33"/>
      <c r="F44" s="33"/>
      <c r="G44" s="33"/>
      <c r="H44" s="33"/>
      <c r="I44" s="93"/>
      <c r="J44" s="33"/>
      <c r="K44" s="36"/>
    </row>
    <row r="45" spans="2:11" s="1" customFormat="1" ht="22.5" customHeight="1">
      <c r="B45" s="32"/>
      <c r="C45" s="33"/>
      <c r="D45" s="33"/>
      <c r="E45" s="340" t="str">
        <f>E7</f>
        <v>Rekonstrukce stávajícího sportovního areálu</v>
      </c>
      <c r="F45" s="325"/>
      <c r="G45" s="325"/>
      <c r="H45" s="325"/>
      <c r="I45" s="93"/>
      <c r="J45" s="33"/>
      <c r="K45" s="36"/>
    </row>
    <row r="46" spans="2:11" s="1" customFormat="1" ht="14.25" customHeight="1">
      <c r="B46" s="32"/>
      <c r="C46" s="28" t="s">
        <v>106</v>
      </c>
      <c r="D46" s="33"/>
      <c r="E46" s="33"/>
      <c r="F46" s="33"/>
      <c r="G46" s="33"/>
      <c r="H46" s="33"/>
      <c r="I46" s="93"/>
      <c r="J46" s="33"/>
      <c r="K46" s="36"/>
    </row>
    <row r="47" spans="2:11" s="1" customFormat="1" ht="23.25" customHeight="1">
      <c r="B47" s="32"/>
      <c r="C47" s="33"/>
      <c r="D47" s="33"/>
      <c r="E47" s="341" t="str">
        <f>E9</f>
        <v>06 - Osvětlení položky</v>
      </c>
      <c r="F47" s="325"/>
      <c r="G47" s="325"/>
      <c r="H47" s="325"/>
      <c r="I47" s="93"/>
      <c r="J47" s="33"/>
      <c r="K47" s="36"/>
    </row>
    <row r="48" spans="2:11" s="1" customFormat="1" ht="6.75" customHeight="1">
      <c r="B48" s="32"/>
      <c r="C48" s="33"/>
      <c r="D48" s="33"/>
      <c r="E48" s="33"/>
      <c r="F48" s="33"/>
      <c r="G48" s="33"/>
      <c r="H48" s="33"/>
      <c r="I48" s="93"/>
      <c r="J48" s="33"/>
      <c r="K48" s="36"/>
    </row>
    <row r="49" spans="2:11" s="1" customFormat="1" ht="18" customHeight="1">
      <c r="B49" s="32"/>
      <c r="C49" s="28" t="s">
        <v>24</v>
      </c>
      <c r="D49" s="33"/>
      <c r="E49" s="33"/>
      <c r="F49" s="26" t="str">
        <f>F12</f>
        <v>Lidická 40, Karlovy Vary</v>
      </c>
      <c r="G49" s="33"/>
      <c r="H49" s="33"/>
      <c r="I49" s="94" t="s">
        <v>26</v>
      </c>
      <c r="J49" s="95" t="str">
        <f>IF(J12="","",J12)</f>
        <v>4.10.2016</v>
      </c>
      <c r="K49" s="36"/>
    </row>
    <row r="50" spans="2:11" s="1" customFormat="1" ht="6.75" customHeight="1">
      <c r="B50" s="32"/>
      <c r="C50" s="33"/>
      <c r="D50" s="33"/>
      <c r="E50" s="33"/>
      <c r="F50" s="33"/>
      <c r="G50" s="33"/>
      <c r="H50" s="33"/>
      <c r="I50" s="93"/>
      <c r="J50" s="33"/>
      <c r="K50" s="36"/>
    </row>
    <row r="51" spans="2:11" s="1" customFormat="1" ht="15">
      <c r="B51" s="32"/>
      <c r="C51" s="28" t="s">
        <v>30</v>
      </c>
      <c r="D51" s="33"/>
      <c r="E51" s="33"/>
      <c r="F51" s="26" t="str">
        <f>E15</f>
        <v>SPŠ, gymnázium a VOŠ Karlovy Vary, p. o</v>
      </c>
      <c r="G51" s="33"/>
      <c r="H51" s="33"/>
      <c r="I51" s="94" t="s">
        <v>36</v>
      </c>
      <c r="J51" s="26" t="str">
        <f>E21</f>
        <v>Sportprojekta Praha s.r.o.</v>
      </c>
      <c r="K51" s="36"/>
    </row>
    <row r="52" spans="2:11" s="1" customFormat="1" ht="14.25" customHeight="1">
      <c r="B52" s="32"/>
      <c r="C52" s="28" t="s">
        <v>34</v>
      </c>
      <c r="D52" s="33"/>
      <c r="E52" s="33"/>
      <c r="F52" s="26">
        <f>IF(E18="","",E18)</f>
      </c>
      <c r="G52" s="33"/>
      <c r="H52" s="33"/>
      <c r="I52" s="93"/>
      <c r="J52" s="33"/>
      <c r="K52" s="36"/>
    </row>
    <row r="53" spans="2:11" s="1" customFormat="1" ht="9.75" customHeight="1">
      <c r="B53" s="32"/>
      <c r="C53" s="33"/>
      <c r="D53" s="33"/>
      <c r="E53" s="33"/>
      <c r="F53" s="33"/>
      <c r="G53" s="33"/>
      <c r="H53" s="33"/>
      <c r="I53" s="93"/>
      <c r="J53" s="33"/>
      <c r="K53" s="36"/>
    </row>
    <row r="54" spans="2:11" s="1" customFormat="1" ht="29.25" customHeight="1">
      <c r="B54" s="32"/>
      <c r="C54" s="117" t="s">
        <v>109</v>
      </c>
      <c r="D54" s="107"/>
      <c r="E54" s="107"/>
      <c r="F54" s="107"/>
      <c r="G54" s="107"/>
      <c r="H54" s="107"/>
      <c r="I54" s="118"/>
      <c r="J54" s="119" t="s">
        <v>110</v>
      </c>
      <c r="K54" s="120"/>
    </row>
    <row r="55" spans="2:11" s="1" customFormat="1" ht="9.75" customHeight="1">
      <c r="B55" s="32"/>
      <c r="C55" s="33"/>
      <c r="D55" s="33"/>
      <c r="E55" s="33"/>
      <c r="F55" s="33"/>
      <c r="G55" s="33"/>
      <c r="H55" s="33"/>
      <c r="I55" s="93"/>
      <c r="J55" s="33"/>
      <c r="K55" s="36"/>
    </row>
    <row r="56" spans="2:47" s="1" customFormat="1" ht="29.25" customHeight="1">
      <c r="B56" s="32"/>
      <c r="C56" s="121" t="s">
        <v>111</v>
      </c>
      <c r="D56" s="33"/>
      <c r="E56" s="33"/>
      <c r="F56" s="33"/>
      <c r="G56" s="33"/>
      <c r="H56" s="33"/>
      <c r="I56" s="93"/>
      <c r="J56" s="103">
        <f>J101</f>
        <v>0</v>
      </c>
      <c r="K56" s="36"/>
      <c r="AU56" s="15" t="s">
        <v>112</v>
      </c>
    </row>
    <row r="57" spans="2:11" s="7" customFormat="1" ht="24.75" customHeight="1">
      <c r="B57" s="122"/>
      <c r="C57" s="123"/>
      <c r="D57" s="124" t="s">
        <v>183</v>
      </c>
      <c r="E57" s="125"/>
      <c r="F57" s="125"/>
      <c r="G57" s="125"/>
      <c r="H57" s="125"/>
      <c r="I57" s="126"/>
      <c r="J57" s="127">
        <f>J102</f>
        <v>0</v>
      </c>
      <c r="K57" s="128"/>
    </row>
    <row r="58" spans="2:11" s="8" customFormat="1" ht="19.5" customHeight="1">
      <c r="B58" s="129"/>
      <c r="C58" s="130"/>
      <c r="D58" s="131" t="s">
        <v>184</v>
      </c>
      <c r="E58" s="132"/>
      <c r="F58" s="132"/>
      <c r="G58" s="132"/>
      <c r="H58" s="132"/>
      <c r="I58" s="133"/>
      <c r="J58" s="134">
        <f>J103</f>
        <v>0</v>
      </c>
      <c r="K58" s="135"/>
    </row>
    <row r="59" spans="2:11" s="8" customFormat="1" ht="14.25" customHeight="1">
      <c r="B59" s="129"/>
      <c r="C59" s="130"/>
      <c r="D59" s="131" t="s">
        <v>185</v>
      </c>
      <c r="E59" s="132"/>
      <c r="F59" s="132"/>
      <c r="G59" s="132"/>
      <c r="H59" s="132"/>
      <c r="I59" s="133"/>
      <c r="J59" s="134">
        <f>J104</f>
        <v>0</v>
      </c>
      <c r="K59" s="135"/>
    </row>
    <row r="60" spans="2:11" s="8" customFormat="1" ht="14.25" customHeight="1">
      <c r="B60" s="129"/>
      <c r="C60" s="130"/>
      <c r="D60" s="131" t="s">
        <v>295</v>
      </c>
      <c r="E60" s="132"/>
      <c r="F60" s="132"/>
      <c r="G60" s="132"/>
      <c r="H60" s="132"/>
      <c r="I60" s="133"/>
      <c r="J60" s="134">
        <f>J111</f>
        <v>0</v>
      </c>
      <c r="K60" s="135"/>
    </row>
    <row r="61" spans="2:11" s="8" customFormat="1" ht="14.25" customHeight="1">
      <c r="B61" s="129"/>
      <c r="C61" s="130"/>
      <c r="D61" s="131" t="s">
        <v>187</v>
      </c>
      <c r="E61" s="132"/>
      <c r="F61" s="132"/>
      <c r="G61" s="132"/>
      <c r="H61" s="132"/>
      <c r="I61" s="133"/>
      <c r="J61" s="134">
        <f>J119</f>
        <v>0</v>
      </c>
      <c r="K61" s="135"/>
    </row>
    <row r="62" spans="2:11" s="8" customFormat="1" ht="14.25" customHeight="1">
      <c r="B62" s="129"/>
      <c r="C62" s="130"/>
      <c r="D62" s="131" t="s">
        <v>188</v>
      </c>
      <c r="E62" s="132"/>
      <c r="F62" s="132"/>
      <c r="G62" s="132"/>
      <c r="H62" s="132"/>
      <c r="I62" s="133"/>
      <c r="J62" s="134">
        <f>J125</f>
        <v>0</v>
      </c>
      <c r="K62" s="135"/>
    </row>
    <row r="63" spans="2:11" s="8" customFormat="1" ht="14.25" customHeight="1">
      <c r="B63" s="129"/>
      <c r="C63" s="130"/>
      <c r="D63" s="131" t="s">
        <v>189</v>
      </c>
      <c r="E63" s="132"/>
      <c r="F63" s="132"/>
      <c r="G63" s="132"/>
      <c r="H63" s="132"/>
      <c r="I63" s="133"/>
      <c r="J63" s="134">
        <f>J134</f>
        <v>0</v>
      </c>
      <c r="K63" s="135"/>
    </row>
    <row r="64" spans="2:11" s="8" customFormat="1" ht="19.5" customHeight="1">
      <c r="B64" s="129"/>
      <c r="C64" s="130"/>
      <c r="D64" s="131" t="s">
        <v>296</v>
      </c>
      <c r="E64" s="132"/>
      <c r="F64" s="132"/>
      <c r="G64" s="132"/>
      <c r="H64" s="132"/>
      <c r="I64" s="133"/>
      <c r="J64" s="134">
        <f>J138</f>
        <v>0</v>
      </c>
      <c r="K64" s="135"/>
    </row>
    <row r="65" spans="2:11" s="8" customFormat="1" ht="14.25" customHeight="1">
      <c r="B65" s="129"/>
      <c r="C65" s="130"/>
      <c r="D65" s="131" t="s">
        <v>392</v>
      </c>
      <c r="E65" s="132"/>
      <c r="F65" s="132"/>
      <c r="G65" s="132"/>
      <c r="H65" s="132"/>
      <c r="I65" s="133"/>
      <c r="J65" s="134">
        <f>J139</f>
        <v>0</v>
      </c>
      <c r="K65" s="135"/>
    </row>
    <row r="66" spans="2:11" s="8" customFormat="1" ht="19.5" customHeight="1">
      <c r="B66" s="129"/>
      <c r="C66" s="130"/>
      <c r="D66" s="131" t="s">
        <v>607</v>
      </c>
      <c r="E66" s="132"/>
      <c r="F66" s="132"/>
      <c r="G66" s="132"/>
      <c r="H66" s="132"/>
      <c r="I66" s="133"/>
      <c r="J66" s="134">
        <f>J142</f>
        <v>0</v>
      </c>
      <c r="K66" s="135"/>
    </row>
    <row r="67" spans="2:11" s="8" customFormat="1" ht="19.5" customHeight="1">
      <c r="B67" s="129"/>
      <c r="C67" s="130"/>
      <c r="D67" s="131" t="s">
        <v>608</v>
      </c>
      <c r="E67" s="132"/>
      <c r="F67" s="132"/>
      <c r="G67" s="132"/>
      <c r="H67" s="132"/>
      <c r="I67" s="133"/>
      <c r="J67" s="134">
        <f>J146</f>
        <v>0</v>
      </c>
      <c r="K67" s="135"/>
    </row>
    <row r="68" spans="2:11" s="8" customFormat="1" ht="14.25" customHeight="1">
      <c r="B68" s="129"/>
      <c r="C68" s="130"/>
      <c r="D68" s="131" t="s">
        <v>396</v>
      </c>
      <c r="E68" s="132"/>
      <c r="F68" s="132"/>
      <c r="G68" s="132"/>
      <c r="H68" s="132"/>
      <c r="I68" s="133"/>
      <c r="J68" s="134">
        <f>J147</f>
        <v>0</v>
      </c>
      <c r="K68" s="135"/>
    </row>
    <row r="69" spans="2:11" s="8" customFormat="1" ht="19.5" customHeight="1">
      <c r="B69" s="129"/>
      <c r="C69" s="130"/>
      <c r="D69" s="131" t="s">
        <v>609</v>
      </c>
      <c r="E69" s="132"/>
      <c r="F69" s="132"/>
      <c r="G69" s="132"/>
      <c r="H69" s="132"/>
      <c r="I69" s="133"/>
      <c r="J69" s="134">
        <f>J151</f>
        <v>0</v>
      </c>
      <c r="K69" s="135"/>
    </row>
    <row r="70" spans="2:11" s="8" customFormat="1" ht="14.25" customHeight="1">
      <c r="B70" s="129"/>
      <c r="C70" s="130"/>
      <c r="D70" s="131" t="s">
        <v>610</v>
      </c>
      <c r="E70" s="132"/>
      <c r="F70" s="132"/>
      <c r="G70" s="132"/>
      <c r="H70" s="132"/>
      <c r="I70" s="133"/>
      <c r="J70" s="134">
        <f>J152</f>
        <v>0</v>
      </c>
      <c r="K70" s="135"/>
    </row>
    <row r="71" spans="2:11" s="8" customFormat="1" ht="14.25" customHeight="1">
      <c r="B71" s="129"/>
      <c r="C71" s="130"/>
      <c r="D71" s="131" t="s">
        <v>400</v>
      </c>
      <c r="E71" s="132"/>
      <c r="F71" s="132"/>
      <c r="G71" s="132"/>
      <c r="H71" s="132"/>
      <c r="I71" s="133"/>
      <c r="J71" s="134">
        <f>J156</f>
        <v>0</v>
      </c>
      <c r="K71" s="135"/>
    </row>
    <row r="72" spans="2:11" s="8" customFormat="1" ht="14.25" customHeight="1">
      <c r="B72" s="129"/>
      <c r="C72" s="130"/>
      <c r="D72" s="131" t="s">
        <v>611</v>
      </c>
      <c r="E72" s="132"/>
      <c r="F72" s="132"/>
      <c r="G72" s="132"/>
      <c r="H72" s="132"/>
      <c r="I72" s="133"/>
      <c r="J72" s="134">
        <f>J161</f>
        <v>0</v>
      </c>
      <c r="K72" s="135"/>
    </row>
    <row r="73" spans="2:11" s="8" customFormat="1" ht="14.25" customHeight="1">
      <c r="B73" s="129"/>
      <c r="C73" s="130"/>
      <c r="D73" s="131" t="s">
        <v>612</v>
      </c>
      <c r="E73" s="132"/>
      <c r="F73" s="132"/>
      <c r="G73" s="132"/>
      <c r="H73" s="132"/>
      <c r="I73" s="133"/>
      <c r="J73" s="134">
        <f>J174</f>
        <v>0</v>
      </c>
      <c r="K73" s="135"/>
    </row>
    <row r="74" spans="2:11" s="7" customFormat="1" ht="24.75" customHeight="1">
      <c r="B74" s="122"/>
      <c r="C74" s="123"/>
      <c r="D74" s="124" t="s">
        <v>613</v>
      </c>
      <c r="E74" s="125"/>
      <c r="F74" s="125"/>
      <c r="G74" s="125"/>
      <c r="H74" s="125"/>
      <c r="I74" s="126"/>
      <c r="J74" s="127">
        <f>J178</f>
        <v>0</v>
      </c>
      <c r="K74" s="128"/>
    </row>
    <row r="75" spans="2:11" s="8" customFormat="1" ht="19.5" customHeight="1">
      <c r="B75" s="129"/>
      <c r="C75" s="130"/>
      <c r="D75" s="131" t="s">
        <v>614</v>
      </c>
      <c r="E75" s="132"/>
      <c r="F75" s="132"/>
      <c r="G75" s="132"/>
      <c r="H75" s="132"/>
      <c r="I75" s="133"/>
      <c r="J75" s="134">
        <f>J179</f>
        <v>0</v>
      </c>
      <c r="K75" s="135"/>
    </row>
    <row r="76" spans="2:11" s="8" customFormat="1" ht="19.5" customHeight="1">
      <c r="B76" s="129"/>
      <c r="C76" s="130"/>
      <c r="D76" s="131" t="s">
        <v>615</v>
      </c>
      <c r="E76" s="132"/>
      <c r="F76" s="132"/>
      <c r="G76" s="132"/>
      <c r="H76" s="132"/>
      <c r="I76" s="133"/>
      <c r="J76" s="134">
        <f>J197</f>
        <v>0</v>
      </c>
      <c r="K76" s="135"/>
    </row>
    <row r="77" spans="2:11" s="8" customFormat="1" ht="19.5" customHeight="1">
      <c r="B77" s="129"/>
      <c r="C77" s="130"/>
      <c r="D77" s="131" t="s">
        <v>616</v>
      </c>
      <c r="E77" s="132"/>
      <c r="F77" s="132"/>
      <c r="G77" s="132"/>
      <c r="H77" s="132"/>
      <c r="I77" s="133"/>
      <c r="J77" s="134">
        <f>J212</f>
        <v>0</v>
      </c>
      <c r="K77" s="135"/>
    </row>
    <row r="78" spans="2:11" s="8" customFormat="1" ht="19.5" customHeight="1">
      <c r="B78" s="129"/>
      <c r="C78" s="130"/>
      <c r="D78" s="131" t="s">
        <v>617</v>
      </c>
      <c r="E78" s="132"/>
      <c r="F78" s="132"/>
      <c r="G78" s="132"/>
      <c r="H78" s="132"/>
      <c r="I78" s="133"/>
      <c r="J78" s="134">
        <f>J225</f>
        <v>0</v>
      </c>
      <c r="K78" s="135"/>
    </row>
    <row r="79" spans="2:11" s="8" customFormat="1" ht="19.5" customHeight="1">
      <c r="B79" s="129"/>
      <c r="C79" s="130"/>
      <c r="D79" s="131" t="s">
        <v>618</v>
      </c>
      <c r="E79" s="132"/>
      <c r="F79" s="132"/>
      <c r="G79" s="132"/>
      <c r="H79" s="132"/>
      <c r="I79" s="133"/>
      <c r="J79" s="134">
        <f>J230</f>
        <v>0</v>
      </c>
      <c r="K79" s="135"/>
    </row>
    <row r="80" spans="2:11" s="8" customFormat="1" ht="19.5" customHeight="1">
      <c r="B80" s="129"/>
      <c r="C80" s="130"/>
      <c r="D80" s="131" t="s">
        <v>619</v>
      </c>
      <c r="E80" s="132"/>
      <c r="F80" s="132"/>
      <c r="G80" s="132"/>
      <c r="H80" s="132"/>
      <c r="I80" s="133"/>
      <c r="J80" s="134">
        <f>J235</f>
        <v>0</v>
      </c>
      <c r="K80" s="135"/>
    </row>
    <row r="81" spans="2:11" s="7" customFormat="1" ht="24.75" customHeight="1">
      <c r="B81" s="122"/>
      <c r="C81" s="123"/>
      <c r="D81" s="124" t="s">
        <v>620</v>
      </c>
      <c r="E81" s="125"/>
      <c r="F81" s="125"/>
      <c r="G81" s="125"/>
      <c r="H81" s="125"/>
      <c r="I81" s="126"/>
      <c r="J81" s="127">
        <f>J248</f>
        <v>0</v>
      </c>
      <c r="K81" s="128"/>
    </row>
    <row r="82" spans="2:11" s="1" customFormat="1" ht="21.75" customHeight="1">
      <c r="B82" s="32"/>
      <c r="C82" s="33"/>
      <c r="D82" s="33"/>
      <c r="E82" s="33"/>
      <c r="F82" s="33"/>
      <c r="G82" s="33"/>
      <c r="H82" s="33"/>
      <c r="I82" s="93"/>
      <c r="J82" s="33"/>
      <c r="K82" s="36"/>
    </row>
    <row r="83" spans="2:11" s="1" customFormat="1" ht="6.75" customHeight="1">
      <c r="B83" s="47"/>
      <c r="C83" s="48"/>
      <c r="D83" s="48"/>
      <c r="E83" s="48"/>
      <c r="F83" s="48"/>
      <c r="G83" s="48"/>
      <c r="H83" s="48"/>
      <c r="I83" s="114"/>
      <c r="J83" s="48"/>
      <c r="K83" s="49"/>
    </row>
    <row r="87" spans="2:12" s="1" customFormat="1" ht="6.75" customHeight="1">
      <c r="B87" s="50"/>
      <c r="C87" s="51"/>
      <c r="D87" s="51"/>
      <c r="E87" s="51"/>
      <c r="F87" s="51"/>
      <c r="G87" s="51"/>
      <c r="H87" s="51"/>
      <c r="I87" s="115"/>
      <c r="J87" s="51"/>
      <c r="K87" s="51"/>
      <c r="L87" s="32"/>
    </row>
    <row r="88" spans="2:12" s="1" customFormat="1" ht="36.75" customHeight="1">
      <c r="B88" s="32"/>
      <c r="C88" s="52" t="s">
        <v>116</v>
      </c>
      <c r="I88" s="136"/>
      <c r="L88" s="32"/>
    </row>
    <row r="89" spans="2:12" s="1" customFormat="1" ht="6.75" customHeight="1">
      <c r="B89" s="32"/>
      <c r="I89" s="136"/>
      <c r="L89" s="32"/>
    </row>
    <row r="90" spans="2:12" s="1" customFormat="1" ht="14.25" customHeight="1">
      <c r="B90" s="32"/>
      <c r="C90" s="54" t="s">
        <v>16</v>
      </c>
      <c r="I90" s="136"/>
      <c r="L90" s="32"/>
    </row>
    <row r="91" spans="2:12" s="1" customFormat="1" ht="22.5" customHeight="1">
      <c r="B91" s="32"/>
      <c r="E91" s="343" t="str">
        <f>E7</f>
        <v>Rekonstrukce stávajícího sportovního areálu</v>
      </c>
      <c r="F91" s="320"/>
      <c r="G91" s="320"/>
      <c r="H91" s="320"/>
      <c r="I91" s="136"/>
      <c r="L91" s="32"/>
    </row>
    <row r="92" spans="2:12" s="1" customFormat="1" ht="14.25" customHeight="1">
      <c r="B92" s="32"/>
      <c r="C92" s="54" t="s">
        <v>106</v>
      </c>
      <c r="I92" s="136"/>
      <c r="L92" s="32"/>
    </row>
    <row r="93" spans="2:12" s="1" customFormat="1" ht="23.25" customHeight="1">
      <c r="B93" s="32"/>
      <c r="E93" s="317" t="str">
        <f>E9</f>
        <v>06 - Osvětlení položky</v>
      </c>
      <c r="F93" s="320"/>
      <c r="G93" s="320"/>
      <c r="H93" s="320"/>
      <c r="I93" s="136"/>
      <c r="L93" s="32"/>
    </row>
    <row r="94" spans="2:12" s="1" customFormat="1" ht="6.75" customHeight="1">
      <c r="B94" s="32"/>
      <c r="I94" s="136"/>
      <c r="L94" s="32"/>
    </row>
    <row r="95" spans="2:12" s="1" customFormat="1" ht="18" customHeight="1">
      <c r="B95" s="32"/>
      <c r="C95" s="54" t="s">
        <v>24</v>
      </c>
      <c r="F95" s="137" t="str">
        <f>F12</f>
        <v>Lidická 40, Karlovy Vary</v>
      </c>
      <c r="I95" s="138" t="s">
        <v>26</v>
      </c>
      <c r="J95" s="58" t="str">
        <f>IF(J12="","",J12)</f>
        <v>4.10.2016</v>
      </c>
      <c r="L95" s="32"/>
    </row>
    <row r="96" spans="2:12" s="1" customFormat="1" ht="6.75" customHeight="1">
      <c r="B96" s="32"/>
      <c r="I96" s="136"/>
      <c r="L96" s="32"/>
    </row>
    <row r="97" spans="2:12" s="1" customFormat="1" ht="15">
      <c r="B97" s="32"/>
      <c r="C97" s="54" t="s">
        <v>30</v>
      </c>
      <c r="F97" s="137" t="str">
        <f>E15</f>
        <v>SPŠ, gymnázium a VOŠ Karlovy Vary, p. o</v>
      </c>
      <c r="I97" s="138" t="s">
        <v>36</v>
      </c>
      <c r="J97" s="137" t="str">
        <f>E21</f>
        <v>Sportprojekta Praha s.r.o.</v>
      </c>
      <c r="L97" s="32"/>
    </row>
    <row r="98" spans="2:12" s="1" customFormat="1" ht="14.25" customHeight="1">
      <c r="B98" s="32"/>
      <c r="C98" s="54" t="s">
        <v>34</v>
      </c>
      <c r="F98" s="137">
        <f>IF(E18="","",E18)</f>
      </c>
      <c r="I98" s="136"/>
      <c r="L98" s="32"/>
    </row>
    <row r="99" spans="2:12" s="1" customFormat="1" ht="9.75" customHeight="1">
      <c r="B99" s="32"/>
      <c r="I99" s="136"/>
      <c r="L99" s="32"/>
    </row>
    <row r="100" spans="2:20" s="9" customFormat="1" ht="29.25" customHeight="1">
      <c r="B100" s="139"/>
      <c r="C100" s="140" t="s">
        <v>117</v>
      </c>
      <c r="D100" s="141" t="s">
        <v>59</v>
      </c>
      <c r="E100" s="141" t="s">
        <v>55</v>
      </c>
      <c r="F100" s="141" t="s">
        <v>118</v>
      </c>
      <c r="G100" s="141" t="s">
        <v>119</v>
      </c>
      <c r="H100" s="141" t="s">
        <v>120</v>
      </c>
      <c r="I100" s="142" t="s">
        <v>121</v>
      </c>
      <c r="J100" s="141" t="s">
        <v>110</v>
      </c>
      <c r="K100" s="143" t="s">
        <v>122</v>
      </c>
      <c r="L100" s="139"/>
      <c r="M100" s="65" t="s">
        <v>123</v>
      </c>
      <c r="N100" s="66" t="s">
        <v>44</v>
      </c>
      <c r="O100" s="66" t="s">
        <v>124</v>
      </c>
      <c r="P100" s="66" t="s">
        <v>125</v>
      </c>
      <c r="Q100" s="66" t="s">
        <v>126</v>
      </c>
      <c r="R100" s="66" t="s">
        <v>127</v>
      </c>
      <c r="S100" s="66" t="s">
        <v>128</v>
      </c>
      <c r="T100" s="67" t="s">
        <v>129</v>
      </c>
    </row>
    <row r="101" spans="2:63" s="1" customFormat="1" ht="29.25" customHeight="1">
      <c r="B101" s="32"/>
      <c r="C101" s="69" t="s">
        <v>111</v>
      </c>
      <c r="I101" s="136"/>
      <c r="J101" s="144">
        <f>BK101</f>
        <v>0</v>
      </c>
      <c r="L101" s="32"/>
      <c r="M101" s="68"/>
      <c r="N101" s="59"/>
      <c r="O101" s="59"/>
      <c r="P101" s="145">
        <f>P102+P178+P248</f>
        <v>0</v>
      </c>
      <c r="Q101" s="59"/>
      <c r="R101" s="145">
        <f>R102+R178+R248</f>
        <v>7.725585000000001</v>
      </c>
      <c r="S101" s="59"/>
      <c r="T101" s="146">
        <f>T102+T178+T248</f>
        <v>0.8554999999999999</v>
      </c>
      <c r="AT101" s="15" t="s">
        <v>73</v>
      </c>
      <c r="AU101" s="15" t="s">
        <v>112</v>
      </c>
      <c r="BK101" s="147">
        <f>BK102+BK178+BK248</f>
        <v>0</v>
      </c>
    </row>
    <row r="102" spans="2:63" s="10" customFormat="1" ht="36.75" customHeight="1">
      <c r="B102" s="148"/>
      <c r="D102" s="149" t="s">
        <v>73</v>
      </c>
      <c r="E102" s="150" t="s">
        <v>193</v>
      </c>
      <c r="F102" s="150" t="s">
        <v>194</v>
      </c>
      <c r="I102" s="151"/>
      <c r="J102" s="152">
        <f>BK102</f>
        <v>0</v>
      </c>
      <c r="L102" s="148"/>
      <c r="M102" s="153"/>
      <c r="N102" s="154"/>
      <c r="O102" s="154"/>
      <c r="P102" s="155">
        <f>P103+P138+P142+P146+P151</f>
        <v>0</v>
      </c>
      <c r="Q102" s="154"/>
      <c r="R102" s="155">
        <f>R103+R138+R142+R146+R151</f>
        <v>1.384635</v>
      </c>
      <c r="S102" s="154"/>
      <c r="T102" s="156">
        <f>T103+T138+T142+T146+T151</f>
        <v>0.8554999999999999</v>
      </c>
      <c r="AR102" s="149" t="s">
        <v>23</v>
      </c>
      <c r="AT102" s="157" t="s">
        <v>73</v>
      </c>
      <c r="AU102" s="157" t="s">
        <v>74</v>
      </c>
      <c r="AY102" s="149" t="s">
        <v>132</v>
      </c>
      <c r="BK102" s="158">
        <f>BK103+BK138+BK142+BK146+BK151</f>
        <v>0</v>
      </c>
    </row>
    <row r="103" spans="2:63" s="10" customFormat="1" ht="19.5" customHeight="1">
      <c r="B103" s="148"/>
      <c r="D103" s="149" t="s">
        <v>73</v>
      </c>
      <c r="E103" s="183" t="s">
        <v>23</v>
      </c>
      <c r="F103" s="183" t="s">
        <v>195</v>
      </c>
      <c r="I103" s="151"/>
      <c r="J103" s="184">
        <f>BK103</f>
        <v>0</v>
      </c>
      <c r="L103" s="148"/>
      <c r="M103" s="153"/>
      <c r="N103" s="154"/>
      <c r="O103" s="154"/>
      <c r="P103" s="155">
        <f>P104+P111+P119+P125+P134</f>
        <v>0</v>
      </c>
      <c r="Q103" s="154"/>
      <c r="R103" s="155">
        <f>R104+R111+R119+R125+R134</f>
        <v>0</v>
      </c>
      <c r="S103" s="154"/>
      <c r="T103" s="156">
        <f>T104+T111+T119+T125+T134</f>
        <v>0.8554999999999999</v>
      </c>
      <c r="AR103" s="149" t="s">
        <v>23</v>
      </c>
      <c r="AT103" s="157" t="s">
        <v>73</v>
      </c>
      <c r="AU103" s="157" t="s">
        <v>23</v>
      </c>
      <c r="AY103" s="149" t="s">
        <v>132</v>
      </c>
      <c r="BK103" s="158">
        <f>BK104+BK111+BK119+BK125+BK134</f>
        <v>0</v>
      </c>
    </row>
    <row r="104" spans="2:63" s="10" customFormat="1" ht="14.25" customHeight="1">
      <c r="B104" s="148"/>
      <c r="D104" s="159" t="s">
        <v>73</v>
      </c>
      <c r="E104" s="160" t="s">
        <v>196</v>
      </c>
      <c r="F104" s="160" t="s">
        <v>197</v>
      </c>
      <c r="I104" s="151"/>
      <c r="J104" s="161">
        <f>BK104</f>
        <v>0</v>
      </c>
      <c r="L104" s="148"/>
      <c r="M104" s="153"/>
      <c r="N104" s="154"/>
      <c r="O104" s="154"/>
      <c r="P104" s="155">
        <f>SUM(P105:P110)</f>
        <v>0</v>
      </c>
      <c r="Q104" s="154"/>
      <c r="R104" s="155">
        <f>SUM(R105:R110)</f>
        <v>0</v>
      </c>
      <c r="S104" s="154"/>
      <c r="T104" s="156">
        <f>SUM(T105:T110)</f>
        <v>0.8554999999999999</v>
      </c>
      <c r="AR104" s="149" t="s">
        <v>23</v>
      </c>
      <c r="AT104" s="157" t="s">
        <v>73</v>
      </c>
      <c r="AU104" s="157" t="s">
        <v>82</v>
      </c>
      <c r="AY104" s="149" t="s">
        <v>132</v>
      </c>
      <c r="BK104" s="158">
        <f>SUM(BK105:BK110)</f>
        <v>0</v>
      </c>
    </row>
    <row r="105" spans="2:65" s="1" customFormat="1" ht="22.5" customHeight="1">
      <c r="B105" s="162"/>
      <c r="C105" s="163" t="s">
        <v>23</v>
      </c>
      <c r="D105" s="163" t="s">
        <v>135</v>
      </c>
      <c r="E105" s="164" t="s">
        <v>621</v>
      </c>
      <c r="F105" s="165" t="s">
        <v>622</v>
      </c>
      <c r="G105" s="166" t="s">
        <v>200</v>
      </c>
      <c r="H105" s="167">
        <v>3.5</v>
      </c>
      <c r="I105" s="168"/>
      <c r="J105" s="169">
        <f>ROUND(I105*H105,2)</f>
        <v>0</v>
      </c>
      <c r="K105" s="165" t="s">
        <v>201</v>
      </c>
      <c r="L105" s="32"/>
      <c r="M105" s="170" t="s">
        <v>22</v>
      </c>
      <c r="N105" s="171" t="s">
        <v>45</v>
      </c>
      <c r="O105" s="33"/>
      <c r="P105" s="172">
        <f>O105*H105</f>
        <v>0</v>
      </c>
      <c r="Q105" s="172">
        <v>0</v>
      </c>
      <c r="R105" s="172">
        <f>Q105*H105</f>
        <v>0</v>
      </c>
      <c r="S105" s="172">
        <v>0.181</v>
      </c>
      <c r="T105" s="173">
        <f>S105*H105</f>
        <v>0.6335</v>
      </c>
      <c r="AR105" s="15" t="s">
        <v>139</v>
      </c>
      <c r="AT105" s="15" t="s">
        <v>135</v>
      </c>
      <c r="AU105" s="15" t="s">
        <v>147</v>
      </c>
      <c r="AY105" s="15" t="s">
        <v>132</v>
      </c>
      <c r="BE105" s="174">
        <f>IF(N105="základní",J105,0)</f>
        <v>0</v>
      </c>
      <c r="BF105" s="174">
        <f>IF(N105="snížená",J105,0)</f>
        <v>0</v>
      </c>
      <c r="BG105" s="174">
        <f>IF(N105="zákl. přenesená",J105,0)</f>
        <v>0</v>
      </c>
      <c r="BH105" s="174">
        <f>IF(N105="sníž. přenesená",J105,0)</f>
        <v>0</v>
      </c>
      <c r="BI105" s="174">
        <f>IF(N105="nulová",J105,0)</f>
        <v>0</v>
      </c>
      <c r="BJ105" s="15" t="s">
        <v>23</v>
      </c>
      <c r="BK105" s="174">
        <f>ROUND(I105*H105,2)</f>
        <v>0</v>
      </c>
      <c r="BL105" s="15" t="s">
        <v>139</v>
      </c>
      <c r="BM105" s="15" t="s">
        <v>623</v>
      </c>
    </row>
    <row r="106" spans="2:47" s="1" customFormat="1" ht="40.5">
      <c r="B106" s="32"/>
      <c r="D106" s="177" t="s">
        <v>141</v>
      </c>
      <c r="F106" s="178" t="s">
        <v>624</v>
      </c>
      <c r="I106" s="136"/>
      <c r="L106" s="32"/>
      <c r="M106" s="61"/>
      <c r="N106" s="33"/>
      <c r="O106" s="33"/>
      <c r="P106" s="33"/>
      <c r="Q106" s="33"/>
      <c r="R106" s="33"/>
      <c r="S106" s="33"/>
      <c r="T106" s="62"/>
      <c r="AT106" s="15" t="s">
        <v>141</v>
      </c>
      <c r="AU106" s="15" t="s">
        <v>147</v>
      </c>
    </row>
    <row r="107" spans="2:47" s="1" customFormat="1" ht="175.5">
      <c r="B107" s="32"/>
      <c r="D107" s="175" t="s">
        <v>207</v>
      </c>
      <c r="F107" s="185" t="s">
        <v>625</v>
      </c>
      <c r="I107" s="136"/>
      <c r="L107" s="32"/>
      <c r="M107" s="61"/>
      <c r="N107" s="33"/>
      <c r="O107" s="33"/>
      <c r="P107" s="33"/>
      <c r="Q107" s="33"/>
      <c r="R107" s="33"/>
      <c r="S107" s="33"/>
      <c r="T107" s="62"/>
      <c r="AT107" s="15" t="s">
        <v>207</v>
      </c>
      <c r="AU107" s="15" t="s">
        <v>147</v>
      </c>
    </row>
    <row r="108" spans="2:65" s="1" customFormat="1" ht="22.5" customHeight="1">
      <c r="B108" s="162"/>
      <c r="C108" s="163" t="s">
        <v>82</v>
      </c>
      <c r="D108" s="163" t="s">
        <v>135</v>
      </c>
      <c r="E108" s="164" t="s">
        <v>626</v>
      </c>
      <c r="F108" s="165" t="s">
        <v>627</v>
      </c>
      <c r="G108" s="166" t="s">
        <v>200</v>
      </c>
      <c r="H108" s="167">
        <v>1.2</v>
      </c>
      <c r="I108" s="168"/>
      <c r="J108" s="169">
        <f>ROUND(I108*H108,2)</f>
        <v>0</v>
      </c>
      <c r="K108" s="165" t="s">
        <v>201</v>
      </c>
      <c r="L108" s="32"/>
      <c r="M108" s="170" t="s">
        <v>22</v>
      </c>
      <c r="N108" s="171" t="s">
        <v>45</v>
      </c>
      <c r="O108" s="33"/>
      <c r="P108" s="172">
        <f>O108*H108</f>
        <v>0</v>
      </c>
      <c r="Q108" s="172">
        <v>0</v>
      </c>
      <c r="R108" s="172">
        <f>Q108*H108</f>
        <v>0</v>
      </c>
      <c r="S108" s="172">
        <v>0.185</v>
      </c>
      <c r="T108" s="173">
        <f>S108*H108</f>
        <v>0.222</v>
      </c>
      <c r="AR108" s="15" t="s">
        <v>139</v>
      </c>
      <c r="AT108" s="15" t="s">
        <v>135</v>
      </c>
      <c r="AU108" s="15" t="s">
        <v>147</v>
      </c>
      <c r="AY108" s="15" t="s">
        <v>132</v>
      </c>
      <c r="BE108" s="174">
        <f>IF(N108="základní",J108,0)</f>
        <v>0</v>
      </c>
      <c r="BF108" s="174">
        <f>IF(N108="snížená",J108,0)</f>
        <v>0</v>
      </c>
      <c r="BG108" s="174">
        <f>IF(N108="zákl. přenesená",J108,0)</f>
        <v>0</v>
      </c>
      <c r="BH108" s="174">
        <f>IF(N108="sníž. přenesená",J108,0)</f>
        <v>0</v>
      </c>
      <c r="BI108" s="174">
        <f>IF(N108="nulová",J108,0)</f>
        <v>0</v>
      </c>
      <c r="BJ108" s="15" t="s">
        <v>23</v>
      </c>
      <c r="BK108" s="174">
        <f>ROUND(I108*H108,2)</f>
        <v>0</v>
      </c>
      <c r="BL108" s="15" t="s">
        <v>139</v>
      </c>
      <c r="BM108" s="15" t="s">
        <v>628</v>
      </c>
    </row>
    <row r="109" spans="2:47" s="1" customFormat="1" ht="40.5">
      <c r="B109" s="32"/>
      <c r="D109" s="177" t="s">
        <v>141</v>
      </c>
      <c r="F109" s="178" t="s">
        <v>629</v>
      </c>
      <c r="I109" s="136"/>
      <c r="L109" s="32"/>
      <c r="M109" s="61"/>
      <c r="N109" s="33"/>
      <c r="O109" s="33"/>
      <c r="P109" s="33"/>
      <c r="Q109" s="33"/>
      <c r="R109" s="33"/>
      <c r="S109" s="33"/>
      <c r="T109" s="62"/>
      <c r="AT109" s="15" t="s">
        <v>141</v>
      </c>
      <c r="AU109" s="15" t="s">
        <v>147</v>
      </c>
    </row>
    <row r="110" spans="2:47" s="1" customFormat="1" ht="175.5">
      <c r="B110" s="32"/>
      <c r="D110" s="177" t="s">
        <v>207</v>
      </c>
      <c r="F110" s="186" t="s">
        <v>625</v>
      </c>
      <c r="I110" s="136"/>
      <c r="L110" s="32"/>
      <c r="M110" s="61"/>
      <c r="N110" s="33"/>
      <c r="O110" s="33"/>
      <c r="P110" s="33"/>
      <c r="Q110" s="33"/>
      <c r="R110" s="33"/>
      <c r="S110" s="33"/>
      <c r="T110" s="62"/>
      <c r="AT110" s="15" t="s">
        <v>207</v>
      </c>
      <c r="AU110" s="15" t="s">
        <v>147</v>
      </c>
    </row>
    <row r="111" spans="2:63" s="10" customFormat="1" ht="21.75" customHeight="1">
      <c r="B111" s="148"/>
      <c r="D111" s="159" t="s">
        <v>73</v>
      </c>
      <c r="E111" s="160" t="s">
        <v>202</v>
      </c>
      <c r="F111" s="160" t="s">
        <v>302</v>
      </c>
      <c r="I111" s="151"/>
      <c r="J111" s="161">
        <f>BK111</f>
        <v>0</v>
      </c>
      <c r="L111" s="148"/>
      <c r="M111" s="153"/>
      <c r="N111" s="154"/>
      <c r="O111" s="154"/>
      <c r="P111" s="155">
        <f>SUM(P112:P118)</f>
        <v>0</v>
      </c>
      <c r="Q111" s="154"/>
      <c r="R111" s="155">
        <f>SUM(R112:R118)</f>
        <v>0</v>
      </c>
      <c r="S111" s="154"/>
      <c r="T111" s="156">
        <f>SUM(T112:T118)</f>
        <v>0</v>
      </c>
      <c r="AR111" s="149" t="s">
        <v>23</v>
      </c>
      <c r="AT111" s="157" t="s">
        <v>73</v>
      </c>
      <c r="AU111" s="157" t="s">
        <v>82</v>
      </c>
      <c r="AY111" s="149" t="s">
        <v>132</v>
      </c>
      <c r="BK111" s="158">
        <f>SUM(BK112:BK118)</f>
        <v>0</v>
      </c>
    </row>
    <row r="112" spans="2:65" s="1" customFormat="1" ht="22.5" customHeight="1">
      <c r="B112" s="162"/>
      <c r="C112" s="163" t="s">
        <v>147</v>
      </c>
      <c r="D112" s="163" t="s">
        <v>135</v>
      </c>
      <c r="E112" s="164" t="s">
        <v>303</v>
      </c>
      <c r="F112" s="165" t="s">
        <v>304</v>
      </c>
      <c r="G112" s="166" t="s">
        <v>226</v>
      </c>
      <c r="H112" s="167">
        <v>45.08</v>
      </c>
      <c r="I112" s="168"/>
      <c r="J112" s="169">
        <f>ROUND(I112*H112,2)</f>
        <v>0</v>
      </c>
      <c r="K112" s="165" t="s">
        <v>201</v>
      </c>
      <c r="L112" s="32"/>
      <c r="M112" s="170" t="s">
        <v>22</v>
      </c>
      <c r="N112" s="171" t="s">
        <v>45</v>
      </c>
      <c r="O112" s="33"/>
      <c r="P112" s="172">
        <f>O112*H112</f>
        <v>0</v>
      </c>
      <c r="Q112" s="172">
        <v>0</v>
      </c>
      <c r="R112" s="172">
        <f>Q112*H112</f>
        <v>0</v>
      </c>
      <c r="S112" s="172">
        <v>0</v>
      </c>
      <c r="T112" s="173">
        <f>S112*H112</f>
        <v>0</v>
      </c>
      <c r="AR112" s="15" t="s">
        <v>139</v>
      </c>
      <c r="AT112" s="15" t="s">
        <v>135</v>
      </c>
      <c r="AU112" s="15" t="s">
        <v>147</v>
      </c>
      <c r="AY112" s="15" t="s">
        <v>132</v>
      </c>
      <c r="BE112" s="174">
        <f>IF(N112="základní",J112,0)</f>
        <v>0</v>
      </c>
      <c r="BF112" s="174">
        <f>IF(N112="snížená",J112,0)</f>
        <v>0</v>
      </c>
      <c r="BG112" s="174">
        <f>IF(N112="zákl. přenesená",J112,0)</f>
        <v>0</v>
      </c>
      <c r="BH112" s="174">
        <f>IF(N112="sníž. přenesená",J112,0)</f>
        <v>0</v>
      </c>
      <c r="BI112" s="174">
        <f>IF(N112="nulová",J112,0)</f>
        <v>0</v>
      </c>
      <c r="BJ112" s="15" t="s">
        <v>23</v>
      </c>
      <c r="BK112" s="174">
        <f>ROUND(I112*H112,2)</f>
        <v>0</v>
      </c>
      <c r="BL112" s="15" t="s">
        <v>139</v>
      </c>
      <c r="BM112" s="15" t="s">
        <v>630</v>
      </c>
    </row>
    <row r="113" spans="2:47" s="1" customFormat="1" ht="27">
      <c r="B113" s="32"/>
      <c r="D113" s="177" t="s">
        <v>141</v>
      </c>
      <c r="F113" s="178" t="s">
        <v>306</v>
      </c>
      <c r="I113" s="136"/>
      <c r="L113" s="32"/>
      <c r="M113" s="61"/>
      <c r="N113" s="33"/>
      <c r="O113" s="33"/>
      <c r="P113" s="33"/>
      <c r="Q113" s="33"/>
      <c r="R113" s="33"/>
      <c r="S113" s="33"/>
      <c r="T113" s="62"/>
      <c r="AT113" s="15" t="s">
        <v>141</v>
      </c>
      <c r="AU113" s="15" t="s">
        <v>147</v>
      </c>
    </row>
    <row r="114" spans="2:47" s="1" customFormat="1" ht="94.5">
      <c r="B114" s="32"/>
      <c r="D114" s="177" t="s">
        <v>207</v>
      </c>
      <c r="F114" s="186" t="s">
        <v>307</v>
      </c>
      <c r="I114" s="136"/>
      <c r="L114" s="32"/>
      <c r="M114" s="61"/>
      <c r="N114" s="33"/>
      <c r="O114" s="33"/>
      <c r="P114" s="33"/>
      <c r="Q114" s="33"/>
      <c r="R114" s="33"/>
      <c r="S114" s="33"/>
      <c r="T114" s="62"/>
      <c r="AT114" s="15" t="s">
        <v>207</v>
      </c>
      <c r="AU114" s="15" t="s">
        <v>147</v>
      </c>
    </row>
    <row r="115" spans="2:47" s="1" customFormat="1" ht="40.5">
      <c r="B115" s="32"/>
      <c r="D115" s="175" t="s">
        <v>308</v>
      </c>
      <c r="F115" s="185" t="s">
        <v>309</v>
      </c>
      <c r="I115" s="136"/>
      <c r="L115" s="32"/>
      <c r="M115" s="61"/>
      <c r="N115" s="33"/>
      <c r="O115" s="33"/>
      <c r="P115" s="33"/>
      <c r="Q115" s="33"/>
      <c r="R115" s="33"/>
      <c r="S115" s="33"/>
      <c r="T115" s="62"/>
      <c r="AT115" s="15" t="s">
        <v>308</v>
      </c>
      <c r="AU115" s="15" t="s">
        <v>147</v>
      </c>
    </row>
    <row r="116" spans="2:65" s="1" customFormat="1" ht="22.5" customHeight="1">
      <c r="B116" s="162"/>
      <c r="C116" s="163" t="s">
        <v>139</v>
      </c>
      <c r="D116" s="163" t="s">
        <v>135</v>
      </c>
      <c r="E116" s="164" t="s">
        <v>310</v>
      </c>
      <c r="F116" s="165" t="s">
        <v>311</v>
      </c>
      <c r="G116" s="166" t="s">
        <v>226</v>
      </c>
      <c r="H116" s="167">
        <v>13.5</v>
      </c>
      <c r="I116" s="168"/>
      <c r="J116" s="169">
        <f>ROUND(I116*H116,2)</f>
        <v>0</v>
      </c>
      <c r="K116" s="165" t="s">
        <v>201</v>
      </c>
      <c r="L116" s="32"/>
      <c r="M116" s="170" t="s">
        <v>22</v>
      </c>
      <c r="N116" s="171" t="s">
        <v>45</v>
      </c>
      <c r="O116" s="33"/>
      <c r="P116" s="172">
        <f>O116*H116</f>
        <v>0</v>
      </c>
      <c r="Q116" s="172">
        <v>0</v>
      </c>
      <c r="R116" s="172">
        <f>Q116*H116</f>
        <v>0</v>
      </c>
      <c r="S116" s="172">
        <v>0</v>
      </c>
      <c r="T116" s="173">
        <f>S116*H116</f>
        <v>0</v>
      </c>
      <c r="AR116" s="15" t="s">
        <v>139</v>
      </c>
      <c r="AT116" s="15" t="s">
        <v>135</v>
      </c>
      <c r="AU116" s="15" t="s">
        <v>147</v>
      </c>
      <c r="AY116" s="15" t="s">
        <v>132</v>
      </c>
      <c r="BE116" s="174">
        <f>IF(N116="základní",J116,0)</f>
        <v>0</v>
      </c>
      <c r="BF116" s="174">
        <f>IF(N116="snížená",J116,0)</f>
        <v>0</v>
      </c>
      <c r="BG116" s="174">
        <f>IF(N116="zákl. přenesená",J116,0)</f>
        <v>0</v>
      </c>
      <c r="BH116" s="174">
        <f>IF(N116="sníž. přenesená",J116,0)</f>
        <v>0</v>
      </c>
      <c r="BI116" s="174">
        <f>IF(N116="nulová",J116,0)</f>
        <v>0</v>
      </c>
      <c r="BJ116" s="15" t="s">
        <v>23</v>
      </c>
      <c r="BK116" s="174">
        <f>ROUND(I116*H116,2)</f>
        <v>0</v>
      </c>
      <c r="BL116" s="15" t="s">
        <v>139</v>
      </c>
      <c r="BM116" s="15" t="s">
        <v>631</v>
      </c>
    </row>
    <row r="117" spans="2:47" s="1" customFormat="1" ht="27">
      <c r="B117" s="32"/>
      <c r="D117" s="177" t="s">
        <v>141</v>
      </c>
      <c r="F117" s="178" t="s">
        <v>313</v>
      </c>
      <c r="I117" s="136"/>
      <c r="L117" s="32"/>
      <c r="M117" s="61"/>
      <c r="N117" s="33"/>
      <c r="O117" s="33"/>
      <c r="P117" s="33"/>
      <c r="Q117" s="33"/>
      <c r="R117" s="33"/>
      <c r="S117" s="33"/>
      <c r="T117" s="62"/>
      <c r="AT117" s="15" t="s">
        <v>141</v>
      </c>
      <c r="AU117" s="15" t="s">
        <v>147</v>
      </c>
    </row>
    <row r="118" spans="2:47" s="1" customFormat="1" ht="175.5">
      <c r="B118" s="32"/>
      <c r="D118" s="177" t="s">
        <v>207</v>
      </c>
      <c r="F118" s="186" t="s">
        <v>314</v>
      </c>
      <c r="I118" s="136"/>
      <c r="L118" s="32"/>
      <c r="M118" s="61"/>
      <c r="N118" s="33"/>
      <c r="O118" s="33"/>
      <c r="P118" s="33"/>
      <c r="Q118" s="33"/>
      <c r="R118" s="33"/>
      <c r="S118" s="33"/>
      <c r="T118" s="62"/>
      <c r="AT118" s="15" t="s">
        <v>207</v>
      </c>
      <c r="AU118" s="15" t="s">
        <v>147</v>
      </c>
    </row>
    <row r="119" spans="2:63" s="10" customFormat="1" ht="21.75" customHeight="1">
      <c r="B119" s="148"/>
      <c r="D119" s="159" t="s">
        <v>73</v>
      </c>
      <c r="E119" s="160" t="s">
        <v>232</v>
      </c>
      <c r="F119" s="160" t="s">
        <v>233</v>
      </c>
      <c r="I119" s="151"/>
      <c r="J119" s="161">
        <f>BK119</f>
        <v>0</v>
      </c>
      <c r="L119" s="148"/>
      <c r="M119" s="153"/>
      <c r="N119" s="154"/>
      <c r="O119" s="154"/>
      <c r="P119" s="155">
        <f>SUM(P120:P124)</f>
        <v>0</v>
      </c>
      <c r="Q119" s="154"/>
      <c r="R119" s="155">
        <f>SUM(R120:R124)</f>
        <v>0</v>
      </c>
      <c r="S119" s="154"/>
      <c r="T119" s="156">
        <f>SUM(T120:T124)</f>
        <v>0</v>
      </c>
      <c r="AR119" s="149" t="s">
        <v>23</v>
      </c>
      <c r="AT119" s="157" t="s">
        <v>73</v>
      </c>
      <c r="AU119" s="157" t="s">
        <v>82</v>
      </c>
      <c r="AY119" s="149" t="s">
        <v>132</v>
      </c>
      <c r="BK119" s="158">
        <f>SUM(BK120:BK124)</f>
        <v>0</v>
      </c>
    </row>
    <row r="120" spans="2:65" s="1" customFormat="1" ht="22.5" customHeight="1">
      <c r="B120" s="162"/>
      <c r="C120" s="163" t="s">
        <v>131</v>
      </c>
      <c r="D120" s="163" t="s">
        <v>135</v>
      </c>
      <c r="E120" s="164" t="s">
        <v>315</v>
      </c>
      <c r="F120" s="165" t="s">
        <v>316</v>
      </c>
      <c r="G120" s="166" t="s">
        <v>226</v>
      </c>
      <c r="H120" s="167">
        <v>34.54</v>
      </c>
      <c r="I120" s="168"/>
      <c r="J120" s="169">
        <f>ROUND(I120*H120,2)</f>
        <v>0</v>
      </c>
      <c r="K120" s="165" t="s">
        <v>201</v>
      </c>
      <c r="L120" s="32"/>
      <c r="M120" s="170" t="s">
        <v>22</v>
      </c>
      <c r="N120" s="171" t="s">
        <v>45</v>
      </c>
      <c r="O120" s="33"/>
      <c r="P120" s="172">
        <f>O120*H120</f>
        <v>0</v>
      </c>
      <c r="Q120" s="172">
        <v>0</v>
      </c>
      <c r="R120" s="172">
        <f>Q120*H120</f>
        <v>0</v>
      </c>
      <c r="S120" s="172">
        <v>0</v>
      </c>
      <c r="T120" s="173">
        <f>S120*H120</f>
        <v>0</v>
      </c>
      <c r="AR120" s="15" t="s">
        <v>139</v>
      </c>
      <c r="AT120" s="15" t="s">
        <v>135</v>
      </c>
      <c r="AU120" s="15" t="s">
        <v>147</v>
      </c>
      <c r="AY120" s="15" t="s">
        <v>132</v>
      </c>
      <c r="BE120" s="174">
        <f>IF(N120="základní",J120,0)</f>
        <v>0</v>
      </c>
      <c r="BF120" s="174">
        <f>IF(N120="snížená",J120,0)</f>
        <v>0</v>
      </c>
      <c r="BG120" s="174">
        <f>IF(N120="zákl. přenesená",J120,0)</f>
        <v>0</v>
      </c>
      <c r="BH120" s="174">
        <f>IF(N120="sníž. přenesená",J120,0)</f>
        <v>0</v>
      </c>
      <c r="BI120" s="174">
        <f>IF(N120="nulová",J120,0)</f>
        <v>0</v>
      </c>
      <c r="BJ120" s="15" t="s">
        <v>23</v>
      </c>
      <c r="BK120" s="174">
        <f>ROUND(I120*H120,2)</f>
        <v>0</v>
      </c>
      <c r="BL120" s="15" t="s">
        <v>139</v>
      </c>
      <c r="BM120" s="15" t="s">
        <v>632</v>
      </c>
    </row>
    <row r="121" spans="2:47" s="1" customFormat="1" ht="40.5">
      <c r="B121" s="32"/>
      <c r="D121" s="177" t="s">
        <v>141</v>
      </c>
      <c r="F121" s="178" t="s">
        <v>318</v>
      </c>
      <c r="I121" s="136"/>
      <c r="L121" s="32"/>
      <c r="M121" s="61"/>
      <c r="N121" s="33"/>
      <c r="O121" s="33"/>
      <c r="P121" s="33"/>
      <c r="Q121" s="33"/>
      <c r="R121" s="33"/>
      <c r="S121" s="33"/>
      <c r="T121" s="62"/>
      <c r="AT121" s="15" t="s">
        <v>141</v>
      </c>
      <c r="AU121" s="15" t="s">
        <v>147</v>
      </c>
    </row>
    <row r="122" spans="2:47" s="1" customFormat="1" ht="175.5">
      <c r="B122" s="32"/>
      <c r="D122" s="175" t="s">
        <v>207</v>
      </c>
      <c r="F122" s="185" t="s">
        <v>319</v>
      </c>
      <c r="I122" s="136"/>
      <c r="L122" s="32"/>
      <c r="M122" s="61"/>
      <c r="N122" s="33"/>
      <c r="O122" s="33"/>
      <c r="P122" s="33"/>
      <c r="Q122" s="33"/>
      <c r="R122" s="33"/>
      <c r="S122" s="33"/>
      <c r="T122" s="62"/>
      <c r="AT122" s="15" t="s">
        <v>207</v>
      </c>
      <c r="AU122" s="15" t="s">
        <v>147</v>
      </c>
    </row>
    <row r="123" spans="2:65" s="1" customFormat="1" ht="22.5" customHeight="1">
      <c r="B123" s="162"/>
      <c r="C123" s="163" t="s">
        <v>162</v>
      </c>
      <c r="D123" s="163" t="s">
        <v>135</v>
      </c>
      <c r="E123" s="164" t="s">
        <v>234</v>
      </c>
      <c r="F123" s="165" t="s">
        <v>235</v>
      </c>
      <c r="G123" s="166" t="s">
        <v>226</v>
      </c>
      <c r="H123" s="167">
        <v>24.04</v>
      </c>
      <c r="I123" s="168"/>
      <c r="J123" s="169">
        <f>ROUND(I123*H123,2)</f>
        <v>0</v>
      </c>
      <c r="K123" s="165" t="s">
        <v>201</v>
      </c>
      <c r="L123" s="32"/>
      <c r="M123" s="170" t="s">
        <v>22</v>
      </c>
      <c r="N123" s="171" t="s">
        <v>45</v>
      </c>
      <c r="O123" s="33"/>
      <c r="P123" s="172">
        <f>O123*H123</f>
        <v>0</v>
      </c>
      <c r="Q123" s="172">
        <v>0</v>
      </c>
      <c r="R123" s="172">
        <f>Q123*H123</f>
        <v>0</v>
      </c>
      <c r="S123" s="172">
        <v>0</v>
      </c>
      <c r="T123" s="173">
        <f>S123*H123</f>
        <v>0</v>
      </c>
      <c r="AR123" s="15" t="s">
        <v>139</v>
      </c>
      <c r="AT123" s="15" t="s">
        <v>135</v>
      </c>
      <c r="AU123" s="15" t="s">
        <v>147</v>
      </c>
      <c r="AY123" s="15" t="s">
        <v>132</v>
      </c>
      <c r="BE123" s="174">
        <f>IF(N123="základní",J123,0)</f>
        <v>0</v>
      </c>
      <c r="BF123" s="174">
        <f>IF(N123="snížená",J123,0)</f>
        <v>0</v>
      </c>
      <c r="BG123" s="174">
        <f>IF(N123="zákl. přenesená",J123,0)</f>
        <v>0</v>
      </c>
      <c r="BH123" s="174">
        <f>IF(N123="sníž. přenesená",J123,0)</f>
        <v>0</v>
      </c>
      <c r="BI123" s="174">
        <f>IF(N123="nulová",J123,0)</f>
        <v>0</v>
      </c>
      <c r="BJ123" s="15" t="s">
        <v>23</v>
      </c>
      <c r="BK123" s="174">
        <f>ROUND(I123*H123,2)</f>
        <v>0</v>
      </c>
      <c r="BL123" s="15" t="s">
        <v>139</v>
      </c>
      <c r="BM123" s="15" t="s">
        <v>633</v>
      </c>
    </row>
    <row r="124" spans="2:47" s="1" customFormat="1" ht="13.5">
      <c r="B124" s="32"/>
      <c r="D124" s="177" t="s">
        <v>141</v>
      </c>
      <c r="F124" s="178" t="s">
        <v>235</v>
      </c>
      <c r="I124" s="136"/>
      <c r="L124" s="32"/>
      <c r="M124" s="61"/>
      <c r="N124" s="33"/>
      <c r="O124" s="33"/>
      <c r="P124" s="33"/>
      <c r="Q124" s="33"/>
      <c r="R124" s="33"/>
      <c r="S124" s="33"/>
      <c r="T124" s="62"/>
      <c r="AT124" s="15" t="s">
        <v>141</v>
      </c>
      <c r="AU124" s="15" t="s">
        <v>147</v>
      </c>
    </row>
    <row r="125" spans="2:63" s="10" customFormat="1" ht="21.75" customHeight="1">
      <c r="B125" s="148"/>
      <c r="D125" s="159" t="s">
        <v>73</v>
      </c>
      <c r="E125" s="160" t="s">
        <v>238</v>
      </c>
      <c r="F125" s="160" t="s">
        <v>239</v>
      </c>
      <c r="I125" s="151"/>
      <c r="J125" s="161">
        <f>BK125</f>
        <v>0</v>
      </c>
      <c r="L125" s="148"/>
      <c r="M125" s="153"/>
      <c r="N125" s="154"/>
      <c r="O125" s="154"/>
      <c r="P125" s="155">
        <f>SUM(P126:P133)</f>
        <v>0</v>
      </c>
      <c r="Q125" s="154"/>
      <c r="R125" s="155">
        <f>SUM(R126:R133)</f>
        <v>0</v>
      </c>
      <c r="S125" s="154"/>
      <c r="T125" s="156">
        <f>SUM(T126:T133)</f>
        <v>0</v>
      </c>
      <c r="AR125" s="149" t="s">
        <v>23</v>
      </c>
      <c r="AT125" s="157" t="s">
        <v>73</v>
      </c>
      <c r="AU125" s="157" t="s">
        <v>82</v>
      </c>
      <c r="AY125" s="149" t="s">
        <v>132</v>
      </c>
      <c r="BK125" s="158">
        <f>SUM(BK126:BK133)</f>
        <v>0</v>
      </c>
    </row>
    <row r="126" spans="2:65" s="1" customFormat="1" ht="22.5" customHeight="1">
      <c r="B126" s="162"/>
      <c r="C126" s="163" t="s">
        <v>167</v>
      </c>
      <c r="D126" s="163" t="s">
        <v>135</v>
      </c>
      <c r="E126" s="164" t="s">
        <v>244</v>
      </c>
      <c r="F126" s="165" t="s">
        <v>245</v>
      </c>
      <c r="G126" s="166" t="s">
        <v>226</v>
      </c>
      <c r="H126" s="167">
        <v>58.58</v>
      </c>
      <c r="I126" s="168"/>
      <c r="J126" s="169">
        <f>ROUND(I126*H126,2)</f>
        <v>0</v>
      </c>
      <c r="K126" s="165" t="s">
        <v>201</v>
      </c>
      <c r="L126" s="32"/>
      <c r="M126" s="170" t="s">
        <v>22</v>
      </c>
      <c r="N126" s="171" t="s">
        <v>45</v>
      </c>
      <c r="O126" s="33"/>
      <c r="P126" s="172">
        <f>O126*H126</f>
        <v>0</v>
      </c>
      <c r="Q126" s="172">
        <v>0</v>
      </c>
      <c r="R126" s="172">
        <f>Q126*H126</f>
        <v>0</v>
      </c>
      <c r="S126" s="172">
        <v>0</v>
      </c>
      <c r="T126" s="173">
        <f>S126*H126</f>
        <v>0</v>
      </c>
      <c r="AR126" s="15" t="s">
        <v>139</v>
      </c>
      <c r="AT126" s="15" t="s">
        <v>135</v>
      </c>
      <c r="AU126" s="15" t="s">
        <v>147</v>
      </c>
      <c r="AY126" s="15" t="s">
        <v>132</v>
      </c>
      <c r="BE126" s="174">
        <f>IF(N126="základní",J126,0)</f>
        <v>0</v>
      </c>
      <c r="BF126" s="174">
        <f>IF(N126="snížená",J126,0)</f>
        <v>0</v>
      </c>
      <c r="BG126" s="174">
        <f>IF(N126="zákl. přenesená",J126,0)</f>
        <v>0</v>
      </c>
      <c r="BH126" s="174">
        <f>IF(N126="sníž. přenesená",J126,0)</f>
        <v>0</v>
      </c>
      <c r="BI126" s="174">
        <f>IF(N126="nulová",J126,0)</f>
        <v>0</v>
      </c>
      <c r="BJ126" s="15" t="s">
        <v>23</v>
      </c>
      <c r="BK126" s="174">
        <f>ROUND(I126*H126,2)</f>
        <v>0</v>
      </c>
      <c r="BL126" s="15" t="s">
        <v>139</v>
      </c>
      <c r="BM126" s="15" t="s">
        <v>634</v>
      </c>
    </row>
    <row r="127" spans="2:47" s="1" customFormat="1" ht="13.5">
      <c r="B127" s="32"/>
      <c r="D127" s="177" t="s">
        <v>141</v>
      </c>
      <c r="F127" s="178" t="s">
        <v>245</v>
      </c>
      <c r="I127" s="136"/>
      <c r="L127" s="32"/>
      <c r="M127" s="61"/>
      <c r="N127" s="33"/>
      <c r="O127" s="33"/>
      <c r="P127" s="33"/>
      <c r="Q127" s="33"/>
      <c r="R127" s="33"/>
      <c r="S127" s="33"/>
      <c r="T127" s="62"/>
      <c r="AT127" s="15" t="s">
        <v>141</v>
      </c>
      <c r="AU127" s="15" t="s">
        <v>147</v>
      </c>
    </row>
    <row r="128" spans="2:47" s="1" customFormat="1" ht="175.5">
      <c r="B128" s="32"/>
      <c r="D128" s="175" t="s">
        <v>207</v>
      </c>
      <c r="F128" s="185" t="s">
        <v>246</v>
      </c>
      <c r="I128" s="136"/>
      <c r="L128" s="32"/>
      <c r="M128" s="61"/>
      <c r="N128" s="33"/>
      <c r="O128" s="33"/>
      <c r="P128" s="33"/>
      <c r="Q128" s="33"/>
      <c r="R128" s="33"/>
      <c r="S128" s="33"/>
      <c r="T128" s="62"/>
      <c r="AT128" s="15" t="s">
        <v>207</v>
      </c>
      <c r="AU128" s="15" t="s">
        <v>147</v>
      </c>
    </row>
    <row r="129" spans="2:65" s="1" customFormat="1" ht="22.5" customHeight="1">
      <c r="B129" s="162"/>
      <c r="C129" s="163" t="s">
        <v>172</v>
      </c>
      <c r="D129" s="163" t="s">
        <v>135</v>
      </c>
      <c r="E129" s="164" t="s">
        <v>247</v>
      </c>
      <c r="F129" s="165" t="s">
        <v>248</v>
      </c>
      <c r="G129" s="166" t="s">
        <v>249</v>
      </c>
      <c r="H129" s="167">
        <v>43.3</v>
      </c>
      <c r="I129" s="168"/>
      <c r="J129" s="169">
        <f>ROUND(I129*H129,2)</f>
        <v>0</v>
      </c>
      <c r="K129" s="165" t="s">
        <v>201</v>
      </c>
      <c r="L129" s="32"/>
      <c r="M129" s="170" t="s">
        <v>22</v>
      </c>
      <c r="N129" s="171" t="s">
        <v>45</v>
      </c>
      <c r="O129" s="33"/>
      <c r="P129" s="172">
        <f>O129*H129</f>
        <v>0</v>
      </c>
      <c r="Q129" s="172">
        <v>0</v>
      </c>
      <c r="R129" s="172">
        <f>Q129*H129</f>
        <v>0</v>
      </c>
      <c r="S129" s="172">
        <v>0</v>
      </c>
      <c r="T129" s="173">
        <f>S129*H129</f>
        <v>0</v>
      </c>
      <c r="AR129" s="15" t="s">
        <v>139</v>
      </c>
      <c r="AT129" s="15" t="s">
        <v>135</v>
      </c>
      <c r="AU129" s="15" t="s">
        <v>147</v>
      </c>
      <c r="AY129" s="15" t="s">
        <v>132</v>
      </c>
      <c r="BE129" s="174">
        <f>IF(N129="základní",J129,0)</f>
        <v>0</v>
      </c>
      <c r="BF129" s="174">
        <f>IF(N129="snížená",J129,0)</f>
        <v>0</v>
      </c>
      <c r="BG129" s="174">
        <f>IF(N129="zákl. přenesená",J129,0)</f>
        <v>0</v>
      </c>
      <c r="BH129" s="174">
        <f>IF(N129="sníž. přenesená",J129,0)</f>
        <v>0</v>
      </c>
      <c r="BI129" s="174">
        <f>IF(N129="nulová",J129,0)</f>
        <v>0</v>
      </c>
      <c r="BJ129" s="15" t="s">
        <v>23</v>
      </c>
      <c r="BK129" s="174">
        <f>ROUND(I129*H129,2)</f>
        <v>0</v>
      </c>
      <c r="BL129" s="15" t="s">
        <v>139</v>
      </c>
      <c r="BM129" s="15" t="s">
        <v>635</v>
      </c>
    </row>
    <row r="130" spans="2:47" s="1" customFormat="1" ht="13.5">
      <c r="B130" s="32"/>
      <c r="D130" s="175" t="s">
        <v>141</v>
      </c>
      <c r="F130" s="176" t="s">
        <v>248</v>
      </c>
      <c r="I130" s="136"/>
      <c r="L130" s="32"/>
      <c r="M130" s="61"/>
      <c r="N130" s="33"/>
      <c r="O130" s="33"/>
      <c r="P130" s="33"/>
      <c r="Q130" s="33"/>
      <c r="R130" s="33"/>
      <c r="S130" s="33"/>
      <c r="T130" s="62"/>
      <c r="AT130" s="15" t="s">
        <v>141</v>
      </c>
      <c r="AU130" s="15" t="s">
        <v>147</v>
      </c>
    </row>
    <row r="131" spans="2:65" s="1" customFormat="1" ht="22.5" customHeight="1">
      <c r="B131" s="162"/>
      <c r="C131" s="163" t="s">
        <v>176</v>
      </c>
      <c r="D131" s="163" t="s">
        <v>135</v>
      </c>
      <c r="E131" s="164" t="s">
        <v>320</v>
      </c>
      <c r="F131" s="165" t="s">
        <v>321</v>
      </c>
      <c r="G131" s="166" t="s">
        <v>226</v>
      </c>
      <c r="H131" s="167">
        <v>34.54</v>
      </c>
      <c r="I131" s="168"/>
      <c r="J131" s="169">
        <f>ROUND(I131*H131,2)</f>
        <v>0</v>
      </c>
      <c r="K131" s="165" t="s">
        <v>201</v>
      </c>
      <c r="L131" s="32"/>
      <c r="M131" s="170" t="s">
        <v>22</v>
      </c>
      <c r="N131" s="171" t="s">
        <v>45</v>
      </c>
      <c r="O131" s="33"/>
      <c r="P131" s="172">
        <f>O131*H131</f>
        <v>0</v>
      </c>
      <c r="Q131" s="172">
        <v>0</v>
      </c>
      <c r="R131" s="172">
        <f>Q131*H131</f>
        <v>0</v>
      </c>
      <c r="S131" s="172">
        <v>0</v>
      </c>
      <c r="T131" s="173">
        <f>S131*H131</f>
        <v>0</v>
      </c>
      <c r="AR131" s="15" t="s">
        <v>139</v>
      </c>
      <c r="AT131" s="15" t="s">
        <v>135</v>
      </c>
      <c r="AU131" s="15" t="s">
        <v>147</v>
      </c>
      <c r="AY131" s="15" t="s">
        <v>132</v>
      </c>
      <c r="BE131" s="174">
        <f>IF(N131="základní",J131,0)</f>
        <v>0</v>
      </c>
      <c r="BF131" s="174">
        <f>IF(N131="snížená",J131,0)</f>
        <v>0</v>
      </c>
      <c r="BG131" s="174">
        <f>IF(N131="zákl. přenesená",J131,0)</f>
        <v>0</v>
      </c>
      <c r="BH131" s="174">
        <f>IF(N131="sníž. přenesená",J131,0)</f>
        <v>0</v>
      </c>
      <c r="BI131" s="174">
        <f>IF(N131="nulová",J131,0)</f>
        <v>0</v>
      </c>
      <c r="BJ131" s="15" t="s">
        <v>23</v>
      </c>
      <c r="BK131" s="174">
        <f>ROUND(I131*H131,2)</f>
        <v>0</v>
      </c>
      <c r="BL131" s="15" t="s">
        <v>139</v>
      </c>
      <c r="BM131" s="15" t="s">
        <v>636</v>
      </c>
    </row>
    <row r="132" spans="2:47" s="1" customFormat="1" ht="27">
      <c r="B132" s="32"/>
      <c r="D132" s="177" t="s">
        <v>141</v>
      </c>
      <c r="F132" s="178" t="s">
        <v>323</v>
      </c>
      <c r="I132" s="136"/>
      <c r="L132" s="32"/>
      <c r="M132" s="61"/>
      <c r="N132" s="33"/>
      <c r="O132" s="33"/>
      <c r="P132" s="33"/>
      <c r="Q132" s="33"/>
      <c r="R132" s="33"/>
      <c r="S132" s="33"/>
      <c r="T132" s="62"/>
      <c r="AT132" s="15" t="s">
        <v>141</v>
      </c>
      <c r="AU132" s="15" t="s">
        <v>147</v>
      </c>
    </row>
    <row r="133" spans="2:47" s="1" customFormat="1" ht="175.5">
      <c r="B133" s="32"/>
      <c r="D133" s="177" t="s">
        <v>207</v>
      </c>
      <c r="F133" s="186" t="s">
        <v>324</v>
      </c>
      <c r="I133" s="136"/>
      <c r="L133" s="32"/>
      <c r="M133" s="61"/>
      <c r="N133" s="33"/>
      <c r="O133" s="33"/>
      <c r="P133" s="33"/>
      <c r="Q133" s="33"/>
      <c r="R133" s="33"/>
      <c r="S133" s="33"/>
      <c r="T133" s="62"/>
      <c r="AT133" s="15" t="s">
        <v>207</v>
      </c>
      <c r="AU133" s="15" t="s">
        <v>147</v>
      </c>
    </row>
    <row r="134" spans="2:63" s="10" customFormat="1" ht="21.75" customHeight="1">
      <c r="B134" s="148"/>
      <c r="D134" s="159" t="s">
        <v>73</v>
      </c>
      <c r="E134" s="160" t="s">
        <v>250</v>
      </c>
      <c r="F134" s="160" t="s">
        <v>251</v>
      </c>
      <c r="I134" s="151"/>
      <c r="J134" s="161">
        <f>BK134</f>
        <v>0</v>
      </c>
      <c r="L134" s="148"/>
      <c r="M134" s="153"/>
      <c r="N134" s="154"/>
      <c r="O134" s="154"/>
      <c r="P134" s="155">
        <f>SUM(P135:P137)</f>
        <v>0</v>
      </c>
      <c r="Q134" s="154"/>
      <c r="R134" s="155">
        <f>SUM(R135:R137)</f>
        <v>0</v>
      </c>
      <c r="S134" s="154"/>
      <c r="T134" s="156">
        <f>SUM(T135:T137)</f>
        <v>0</v>
      </c>
      <c r="AR134" s="149" t="s">
        <v>23</v>
      </c>
      <c r="AT134" s="157" t="s">
        <v>73</v>
      </c>
      <c r="AU134" s="157" t="s">
        <v>82</v>
      </c>
      <c r="AY134" s="149" t="s">
        <v>132</v>
      </c>
      <c r="BK134" s="158">
        <f>SUM(BK135:BK137)</f>
        <v>0</v>
      </c>
    </row>
    <row r="135" spans="2:65" s="1" customFormat="1" ht="31.5" customHeight="1">
      <c r="B135" s="162"/>
      <c r="C135" s="163" t="s">
        <v>28</v>
      </c>
      <c r="D135" s="163" t="s">
        <v>135</v>
      </c>
      <c r="E135" s="164" t="s">
        <v>587</v>
      </c>
      <c r="F135" s="165" t="s">
        <v>588</v>
      </c>
      <c r="G135" s="166" t="s">
        <v>200</v>
      </c>
      <c r="H135" s="167">
        <v>54.25</v>
      </c>
      <c r="I135" s="168"/>
      <c r="J135" s="169">
        <f>ROUND(I135*H135,2)</f>
        <v>0</v>
      </c>
      <c r="K135" s="165" t="s">
        <v>201</v>
      </c>
      <c r="L135" s="32"/>
      <c r="M135" s="170" t="s">
        <v>22</v>
      </c>
      <c r="N135" s="171" t="s">
        <v>45</v>
      </c>
      <c r="O135" s="33"/>
      <c r="P135" s="172">
        <f>O135*H135</f>
        <v>0</v>
      </c>
      <c r="Q135" s="172">
        <v>0</v>
      </c>
      <c r="R135" s="172">
        <f>Q135*H135</f>
        <v>0</v>
      </c>
      <c r="S135" s="172">
        <v>0</v>
      </c>
      <c r="T135" s="173">
        <f>S135*H135</f>
        <v>0</v>
      </c>
      <c r="AR135" s="15" t="s">
        <v>139</v>
      </c>
      <c r="AT135" s="15" t="s">
        <v>135</v>
      </c>
      <c r="AU135" s="15" t="s">
        <v>147</v>
      </c>
      <c r="AY135" s="15" t="s">
        <v>132</v>
      </c>
      <c r="BE135" s="174">
        <f>IF(N135="základní",J135,0)</f>
        <v>0</v>
      </c>
      <c r="BF135" s="174">
        <f>IF(N135="snížená",J135,0)</f>
        <v>0</v>
      </c>
      <c r="BG135" s="174">
        <f>IF(N135="zákl. přenesená",J135,0)</f>
        <v>0</v>
      </c>
      <c r="BH135" s="174">
        <f>IF(N135="sníž. přenesená",J135,0)</f>
        <v>0</v>
      </c>
      <c r="BI135" s="174">
        <f>IF(N135="nulová",J135,0)</f>
        <v>0</v>
      </c>
      <c r="BJ135" s="15" t="s">
        <v>23</v>
      </c>
      <c r="BK135" s="174">
        <f>ROUND(I135*H135,2)</f>
        <v>0</v>
      </c>
      <c r="BL135" s="15" t="s">
        <v>139</v>
      </c>
      <c r="BM135" s="15" t="s">
        <v>637</v>
      </c>
    </row>
    <row r="136" spans="2:47" s="1" customFormat="1" ht="27">
      <c r="B136" s="32"/>
      <c r="D136" s="177" t="s">
        <v>141</v>
      </c>
      <c r="F136" s="178" t="s">
        <v>589</v>
      </c>
      <c r="I136" s="136"/>
      <c r="L136" s="32"/>
      <c r="M136" s="61"/>
      <c r="N136" s="33"/>
      <c r="O136" s="33"/>
      <c r="P136" s="33"/>
      <c r="Q136" s="33"/>
      <c r="R136" s="33"/>
      <c r="S136" s="33"/>
      <c r="T136" s="62"/>
      <c r="AT136" s="15" t="s">
        <v>141</v>
      </c>
      <c r="AU136" s="15" t="s">
        <v>147</v>
      </c>
    </row>
    <row r="137" spans="2:47" s="1" customFormat="1" ht="94.5">
      <c r="B137" s="32"/>
      <c r="D137" s="177" t="s">
        <v>207</v>
      </c>
      <c r="F137" s="186" t="s">
        <v>590</v>
      </c>
      <c r="I137" s="136"/>
      <c r="L137" s="32"/>
      <c r="M137" s="61"/>
      <c r="N137" s="33"/>
      <c r="O137" s="33"/>
      <c r="P137" s="33"/>
      <c r="Q137" s="33"/>
      <c r="R137" s="33"/>
      <c r="S137" s="33"/>
      <c r="T137" s="62"/>
      <c r="AT137" s="15" t="s">
        <v>207</v>
      </c>
      <c r="AU137" s="15" t="s">
        <v>147</v>
      </c>
    </row>
    <row r="138" spans="2:63" s="10" customFormat="1" ht="29.25" customHeight="1">
      <c r="B138" s="148"/>
      <c r="D138" s="149" t="s">
        <v>73</v>
      </c>
      <c r="E138" s="183" t="s">
        <v>82</v>
      </c>
      <c r="F138" s="183" t="s">
        <v>325</v>
      </c>
      <c r="I138" s="151"/>
      <c r="J138" s="184">
        <f>BK138</f>
        <v>0</v>
      </c>
      <c r="L138" s="148"/>
      <c r="M138" s="153"/>
      <c r="N138" s="154"/>
      <c r="O138" s="154"/>
      <c r="P138" s="155">
        <f>P139</f>
        <v>0</v>
      </c>
      <c r="Q138" s="154"/>
      <c r="R138" s="155">
        <f>R139</f>
        <v>0</v>
      </c>
      <c r="S138" s="154"/>
      <c r="T138" s="156">
        <f>T139</f>
        <v>0</v>
      </c>
      <c r="AR138" s="149" t="s">
        <v>23</v>
      </c>
      <c r="AT138" s="157" t="s">
        <v>73</v>
      </c>
      <c r="AU138" s="157" t="s">
        <v>23</v>
      </c>
      <c r="AY138" s="149" t="s">
        <v>132</v>
      </c>
      <c r="BK138" s="158">
        <f>BK139</f>
        <v>0</v>
      </c>
    </row>
    <row r="139" spans="2:63" s="10" customFormat="1" ht="14.25" customHeight="1">
      <c r="B139" s="148"/>
      <c r="D139" s="159" t="s">
        <v>73</v>
      </c>
      <c r="E139" s="160" t="s">
        <v>407</v>
      </c>
      <c r="F139" s="160" t="s">
        <v>408</v>
      </c>
      <c r="I139" s="151"/>
      <c r="J139" s="161">
        <f>BK139</f>
        <v>0</v>
      </c>
      <c r="L139" s="148"/>
      <c r="M139" s="153"/>
      <c r="N139" s="154"/>
      <c r="O139" s="154"/>
      <c r="P139" s="155">
        <f>SUM(P140:P141)</f>
        <v>0</v>
      </c>
      <c r="Q139" s="154"/>
      <c r="R139" s="155">
        <f>SUM(R140:R141)</f>
        <v>0</v>
      </c>
      <c r="S139" s="154"/>
      <c r="T139" s="156">
        <f>SUM(T140:T141)</f>
        <v>0</v>
      </c>
      <c r="AR139" s="149" t="s">
        <v>23</v>
      </c>
      <c r="AT139" s="157" t="s">
        <v>73</v>
      </c>
      <c r="AU139" s="157" t="s">
        <v>82</v>
      </c>
      <c r="AY139" s="149" t="s">
        <v>132</v>
      </c>
      <c r="BK139" s="158">
        <f>SUM(BK140:BK141)</f>
        <v>0</v>
      </c>
    </row>
    <row r="140" spans="2:65" s="1" customFormat="1" ht="22.5" customHeight="1">
      <c r="B140" s="162"/>
      <c r="C140" s="163" t="s">
        <v>196</v>
      </c>
      <c r="D140" s="163" t="s">
        <v>135</v>
      </c>
      <c r="E140" s="164" t="s">
        <v>413</v>
      </c>
      <c r="F140" s="165" t="s">
        <v>414</v>
      </c>
      <c r="G140" s="166" t="s">
        <v>226</v>
      </c>
      <c r="H140" s="167">
        <v>13.5</v>
      </c>
      <c r="I140" s="168"/>
      <c r="J140" s="169">
        <f>ROUND(I140*H140,2)</f>
        <v>0</v>
      </c>
      <c r="K140" s="165" t="s">
        <v>201</v>
      </c>
      <c r="L140" s="32"/>
      <c r="M140" s="170" t="s">
        <v>22</v>
      </c>
      <c r="N140" s="171" t="s">
        <v>45</v>
      </c>
      <c r="O140" s="33"/>
      <c r="P140" s="172">
        <f>O140*H140</f>
        <v>0</v>
      </c>
      <c r="Q140" s="172">
        <v>0</v>
      </c>
      <c r="R140" s="172">
        <f>Q140*H140</f>
        <v>0</v>
      </c>
      <c r="S140" s="172">
        <v>0</v>
      </c>
      <c r="T140" s="173">
        <f>S140*H140</f>
        <v>0</v>
      </c>
      <c r="AR140" s="15" t="s">
        <v>139</v>
      </c>
      <c r="AT140" s="15" t="s">
        <v>135</v>
      </c>
      <c r="AU140" s="15" t="s">
        <v>147</v>
      </c>
      <c r="AY140" s="15" t="s">
        <v>132</v>
      </c>
      <c r="BE140" s="174">
        <f>IF(N140="základní",J140,0)</f>
        <v>0</v>
      </c>
      <c r="BF140" s="174">
        <f>IF(N140="snížená",J140,0)</f>
        <v>0</v>
      </c>
      <c r="BG140" s="174">
        <f>IF(N140="zákl. přenesená",J140,0)</f>
        <v>0</v>
      </c>
      <c r="BH140" s="174">
        <f>IF(N140="sníž. přenesená",J140,0)</f>
        <v>0</v>
      </c>
      <c r="BI140" s="174">
        <f>IF(N140="nulová",J140,0)</f>
        <v>0</v>
      </c>
      <c r="BJ140" s="15" t="s">
        <v>23</v>
      </c>
      <c r="BK140" s="174">
        <f>ROUND(I140*H140,2)</f>
        <v>0</v>
      </c>
      <c r="BL140" s="15" t="s">
        <v>139</v>
      </c>
      <c r="BM140" s="15" t="s">
        <v>638</v>
      </c>
    </row>
    <row r="141" spans="2:47" s="1" customFormat="1" ht="13.5">
      <c r="B141" s="32"/>
      <c r="D141" s="177" t="s">
        <v>141</v>
      </c>
      <c r="F141" s="178" t="s">
        <v>414</v>
      </c>
      <c r="I141" s="136"/>
      <c r="L141" s="32"/>
      <c r="M141" s="61"/>
      <c r="N141" s="33"/>
      <c r="O141" s="33"/>
      <c r="P141" s="33"/>
      <c r="Q141" s="33"/>
      <c r="R141" s="33"/>
      <c r="S141" s="33"/>
      <c r="T141" s="62"/>
      <c r="AT141" s="15" t="s">
        <v>141</v>
      </c>
      <c r="AU141" s="15" t="s">
        <v>147</v>
      </c>
    </row>
    <row r="142" spans="2:63" s="10" customFormat="1" ht="29.25" customHeight="1">
      <c r="B142" s="148"/>
      <c r="D142" s="159" t="s">
        <v>73</v>
      </c>
      <c r="E142" s="160" t="s">
        <v>139</v>
      </c>
      <c r="F142" s="160" t="s">
        <v>639</v>
      </c>
      <c r="I142" s="151"/>
      <c r="J142" s="161">
        <f>BK142</f>
        <v>0</v>
      </c>
      <c r="L142" s="148"/>
      <c r="M142" s="153"/>
      <c r="N142" s="154"/>
      <c r="O142" s="154"/>
      <c r="P142" s="155">
        <f>SUM(P143:P145)</f>
        <v>0</v>
      </c>
      <c r="Q142" s="154"/>
      <c r="R142" s="155">
        <f>SUM(R143:R145)</f>
        <v>0</v>
      </c>
      <c r="S142" s="154"/>
      <c r="T142" s="156">
        <f>SUM(T143:T145)</f>
        <v>0</v>
      </c>
      <c r="AR142" s="149" t="s">
        <v>23</v>
      </c>
      <c r="AT142" s="157" t="s">
        <v>73</v>
      </c>
      <c r="AU142" s="157" t="s">
        <v>23</v>
      </c>
      <c r="AY142" s="149" t="s">
        <v>132</v>
      </c>
      <c r="BK142" s="158">
        <f>SUM(BK143:BK145)</f>
        <v>0</v>
      </c>
    </row>
    <row r="143" spans="2:65" s="1" customFormat="1" ht="22.5" customHeight="1">
      <c r="B143" s="162"/>
      <c r="C143" s="163" t="s">
        <v>222</v>
      </c>
      <c r="D143" s="163" t="s">
        <v>135</v>
      </c>
      <c r="E143" s="164" t="s">
        <v>640</v>
      </c>
      <c r="F143" s="165" t="s">
        <v>641</v>
      </c>
      <c r="G143" s="166" t="s">
        <v>226</v>
      </c>
      <c r="H143" s="167">
        <v>10.9</v>
      </c>
      <c r="I143" s="168"/>
      <c r="J143" s="169">
        <f>ROUND(I143*H143,2)</f>
        <v>0</v>
      </c>
      <c r="K143" s="165" t="s">
        <v>201</v>
      </c>
      <c r="L143" s="32"/>
      <c r="M143" s="170" t="s">
        <v>22</v>
      </c>
      <c r="N143" s="171" t="s">
        <v>45</v>
      </c>
      <c r="O143" s="33"/>
      <c r="P143" s="172">
        <f>O143*H143</f>
        <v>0</v>
      </c>
      <c r="Q143" s="172">
        <v>0</v>
      </c>
      <c r="R143" s="172">
        <f>Q143*H143</f>
        <v>0</v>
      </c>
      <c r="S143" s="172">
        <v>0</v>
      </c>
      <c r="T143" s="173">
        <f>S143*H143</f>
        <v>0</v>
      </c>
      <c r="AR143" s="15" t="s">
        <v>139</v>
      </c>
      <c r="AT143" s="15" t="s">
        <v>135</v>
      </c>
      <c r="AU143" s="15" t="s">
        <v>82</v>
      </c>
      <c r="AY143" s="15" t="s">
        <v>132</v>
      </c>
      <c r="BE143" s="174">
        <f>IF(N143="základní",J143,0)</f>
        <v>0</v>
      </c>
      <c r="BF143" s="174">
        <f>IF(N143="snížená",J143,0)</f>
        <v>0</v>
      </c>
      <c r="BG143" s="174">
        <f>IF(N143="zákl. přenesená",J143,0)</f>
        <v>0</v>
      </c>
      <c r="BH143" s="174">
        <f>IF(N143="sníž. přenesená",J143,0)</f>
        <v>0</v>
      </c>
      <c r="BI143" s="174">
        <f>IF(N143="nulová",J143,0)</f>
        <v>0</v>
      </c>
      <c r="BJ143" s="15" t="s">
        <v>23</v>
      </c>
      <c r="BK143" s="174">
        <f>ROUND(I143*H143,2)</f>
        <v>0</v>
      </c>
      <c r="BL143" s="15" t="s">
        <v>139</v>
      </c>
      <c r="BM143" s="15" t="s">
        <v>642</v>
      </c>
    </row>
    <row r="144" spans="2:47" s="1" customFormat="1" ht="27">
      <c r="B144" s="32"/>
      <c r="D144" s="177" t="s">
        <v>141</v>
      </c>
      <c r="F144" s="178" t="s">
        <v>643</v>
      </c>
      <c r="I144" s="136"/>
      <c r="L144" s="32"/>
      <c r="M144" s="61"/>
      <c r="N144" s="33"/>
      <c r="O144" s="33"/>
      <c r="P144" s="33"/>
      <c r="Q144" s="33"/>
      <c r="R144" s="33"/>
      <c r="S144" s="33"/>
      <c r="T144" s="62"/>
      <c r="AT144" s="15" t="s">
        <v>141</v>
      </c>
      <c r="AU144" s="15" t="s">
        <v>82</v>
      </c>
    </row>
    <row r="145" spans="2:47" s="1" customFormat="1" ht="54">
      <c r="B145" s="32"/>
      <c r="D145" s="177" t="s">
        <v>207</v>
      </c>
      <c r="F145" s="186" t="s">
        <v>644</v>
      </c>
      <c r="I145" s="136"/>
      <c r="L145" s="32"/>
      <c r="M145" s="61"/>
      <c r="N145" s="33"/>
      <c r="O145" s="33"/>
      <c r="P145" s="33"/>
      <c r="Q145" s="33"/>
      <c r="R145" s="33"/>
      <c r="S145" s="33"/>
      <c r="T145" s="62"/>
      <c r="AT145" s="15" t="s">
        <v>207</v>
      </c>
      <c r="AU145" s="15" t="s">
        <v>82</v>
      </c>
    </row>
    <row r="146" spans="2:63" s="10" customFormat="1" ht="29.25" customHeight="1">
      <c r="B146" s="148"/>
      <c r="D146" s="149" t="s">
        <v>73</v>
      </c>
      <c r="E146" s="183" t="s">
        <v>131</v>
      </c>
      <c r="F146" s="183" t="s">
        <v>645</v>
      </c>
      <c r="I146" s="151"/>
      <c r="J146" s="184">
        <f>BK146</f>
        <v>0</v>
      </c>
      <c r="L146" s="148"/>
      <c r="M146" s="153"/>
      <c r="N146" s="154"/>
      <c r="O146" s="154"/>
      <c r="P146" s="155">
        <f>P147</f>
        <v>0</v>
      </c>
      <c r="Q146" s="154"/>
      <c r="R146" s="155">
        <f>R147</f>
        <v>1.384635</v>
      </c>
      <c r="S146" s="154"/>
      <c r="T146" s="156">
        <f>T147</f>
        <v>0</v>
      </c>
      <c r="AR146" s="149" t="s">
        <v>23</v>
      </c>
      <c r="AT146" s="157" t="s">
        <v>73</v>
      </c>
      <c r="AU146" s="157" t="s">
        <v>23</v>
      </c>
      <c r="AY146" s="149" t="s">
        <v>132</v>
      </c>
      <c r="BK146" s="158">
        <f>BK147</f>
        <v>0</v>
      </c>
    </row>
    <row r="147" spans="2:63" s="10" customFormat="1" ht="14.25" customHeight="1">
      <c r="B147" s="148"/>
      <c r="D147" s="159" t="s">
        <v>73</v>
      </c>
      <c r="E147" s="160" t="s">
        <v>424</v>
      </c>
      <c r="F147" s="160" t="s">
        <v>425</v>
      </c>
      <c r="I147" s="151"/>
      <c r="J147" s="161">
        <f>BK147</f>
        <v>0</v>
      </c>
      <c r="L147" s="148"/>
      <c r="M147" s="153"/>
      <c r="N147" s="154"/>
      <c r="O147" s="154"/>
      <c r="P147" s="155">
        <f>SUM(P148:P150)</f>
        <v>0</v>
      </c>
      <c r="Q147" s="154"/>
      <c r="R147" s="155">
        <f>SUM(R148:R150)</f>
        <v>1.384635</v>
      </c>
      <c r="S147" s="154"/>
      <c r="T147" s="156">
        <f>SUM(T148:T150)</f>
        <v>0</v>
      </c>
      <c r="AR147" s="149" t="s">
        <v>23</v>
      </c>
      <c r="AT147" s="157" t="s">
        <v>73</v>
      </c>
      <c r="AU147" s="157" t="s">
        <v>82</v>
      </c>
      <c r="AY147" s="149" t="s">
        <v>132</v>
      </c>
      <c r="BK147" s="158">
        <f>SUM(BK148:BK150)</f>
        <v>0</v>
      </c>
    </row>
    <row r="148" spans="2:65" s="1" customFormat="1" ht="31.5" customHeight="1">
      <c r="B148" s="162"/>
      <c r="C148" s="163" t="s">
        <v>202</v>
      </c>
      <c r="D148" s="163" t="s">
        <v>135</v>
      </c>
      <c r="E148" s="164" t="s">
        <v>646</v>
      </c>
      <c r="F148" s="165" t="s">
        <v>647</v>
      </c>
      <c r="G148" s="166" t="s">
        <v>200</v>
      </c>
      <c r="H148" s="167">
        <v>3.5</v>
      </c>
      <c r="I148" s="168"/>
      <c r="J148" s="169">
        <f>ROUND(I148*H148,2)</f>
        <v>0</v>
      </c>
      <c r="K148" s="165" t="s">
        <v>201</v>
      </c>
      <c r="L148" s="32"/>
      <c r="M148" s="170" t="s">
        <v>22</v>
      </c>
      <c r="N148" s="171" t="s">
        <v>45</v>
      </c>
      <c r="O148" s="33"/>
      <c r="P148" s="172">
        <f>O148*H148</f>
        <v>0</v>
      </c>
      <c r="Q148" s="172">
        <v>0.39561</v>
      </c>
      <c r="R148" s="172">
        <f>Q148*H148</f>
        <v>1.384635</v>
      </c>
      <c r="S148" s="172">
        <v>0</v>
      </c>
      <c r="T148" s="173">
        <f>S148*H148</f>
        <v>0</v>
      </c>
      <c r="AR148" s="15" t="s">
        <v>139</v>
      </c>
      <c r="AT148" s="15" t="s">
        <v>135</v>
      </c>
      <c r="AU148" s="15" t="s">
        <v>147</v>
      </c>
      <c r="AY148" s="15" t="s">
        <v>132</v>
      </c>
      <c r="BE148" s="174">
        <f>IF(N148="základní",J148,0)</f>
        <v>0</v>
      </c>
      <c r="BF148" s="174">
        <f>IF(N148="snížená",J148,0)</f>
        <v>0</v>
      </c>
      <c r="BG148" s="174">
        <f>IF(N148="zákl. přenesená",J148,0)</f>
        <v>0</v>
      </c>
      <c r="BH148" s="174">
        <f>IF(N148="sníž. přenesená",J148,0)</f>
        <v>0</v>
      </c>
      <c r="BI148" s="174">
        <f>IF(N148="nulová",J148,0)</f>
        <v>0</v>
      </c>
      <c r="BJ148" s="15" t="s">
        <v>23</v>
      </c>
      <c r="BK148" s="174">
        <f>ROUND(I148*H148,2)</f>
        <v>0</v>
      </c>
      <c r="BL148" s="15" t="s">
        <v>139</v>
      </c>
      <c r="BM148" s="15" t="s">
        <v>648</v>
      </c>
    </row>
    <row r="149" spans="2:47" s="1" customFormat="1" ht="27">
      <c r="B149" s="32"/>
      <c r="D149" s="177" t="s">
        <v>141</v>
      </c>
      <c r="F149" s="178" t="s">
        <v>649</v>
      </c>
      <c r="I149" s="136"/>
      <c r="L149" s="32"/>
      <c r="M149" s="61"/>
      <c r="N149" s="33"/>
      <c r="O149" s="33"/>
      <c r="P149" s="33"/>
      <c r="Q149" s="33"/>
      <c r="R149" s="33"/>
      <c r="S149" s="33"/>
      <c r="T149" s="62"/>
      <c r="AT149" s="15" t="s">
        <v>141</v>
      </c>
      <c r="AU149" s="15" t="s">
        <v>147</v>
      </c>
    </row>
    <row r="150" spans="2:47" s="1" customFormat="1" ht="81">
      <c r="B150" s="32"/>
      <c r="D150" s="177" t="s">
        <v>207</v>
      </c>
      <c r="F150" s="186" t="s">
        <v>650</v>
      </c>
      <c r="I150" s="136"/>
      <c r="L150" s="32"/>
      <c r="M150" s="61"/>
      <c r="N150" s="33"/>
      <c r="O150" s="33"/>
      <c r="P150" s="33"/>
      <c r="Q150" s="33"/>
      <c r="R150" s="33"/>
      <c r="S150" s="33"/>
      <c r="T150" s="62"/>
      <c r="AT150" s="15" t="s">
        <v>207</v>
      </c>
      <c r="AU150" s="15" t="s">
        <v>147</v>
      </c>
    </row>
    <row r="151" spans="2:63" s="10" customFormat="1" ht="29.25" customHeight="1">
      <c r="B151" s="148"/>
      <c r="D151" s="149" t="s">
        <v>73</v>
      </c>
      <c r="E151" s="183" t="s">
        <v>176</v>
      </c>
      <c r="F151" s="183" t="s">
        <v>651</v>
      </c>
      <c r="I151" s="151"/>
      <c r="J151" s="184">
        <f>BK151</f>
        <v>0</v>
      </c>
      <c r="L151" s="148"/>
      <c r="M151" s="153"/>
      <c r="N151" s="154"/>
      <c r="O151" s="154"/>
      <c r="P151" s="155">
        <f>P152+P156+P161+P174</f>
        <v>0</v>
      </c>
      <c r="Q151" s="154"/>
      <c r="R151" s="155">
        <f>R152+R156+R161+R174</f>
        <v>0</v>
      </c>
      <c r="S151" s="154"/>
      <c r="T151" s="156">
        <f>T152+T156+T161+T174</f>
        <v>0</v>
      </c>
      <c r="AR151" s="149" t="s">
        <v>23</v>
      </c>
      <c r="AT151" s="157" t="s">
        <v>73</v>
      </c>
      <c r="AU151" s="157" t="s">
        <v>23</v>
      </c>
      <c r="AY151" s="149" t="s">
        <v>132</v>
      </c>
      <c r="BK151" s="158">
        <f>BK152+BK156+BK161+BK174</f>
        <v>0</v>
      </c>
    </row>
    <row r="152" spans="2:63" s="10" customFormat="1" ht="14.25" customHeight="1">
      <c r="B152" s="148"/>
      <c r="D152" s="159" t="s">
        <v>73</v>
      </c>
      <c r="E152" s="160" t="s">
        <v>652</v>
      </c>
      <c r="F152" s="160" t="s">
        <v>416</v>
      </c>
      <c r="I152" s="151"/>
      <c r="J152" s="161">
        <f>BK152</f>
        <v>0</v>
      </c>
      <c r="L152" s="148"/>
      <c r="M152" s="153"/>
      <c r="N152" s="154"/>
      <c r="O152" s="154"/>
      <c r="P152" s="155">
        <f>SUM(P153:P155)</f>
        <v>0</v>
      </c>
      <c r="Q152" s="154"/>
      <c r="R152" s="155">
        <f>SUM(R153:R155)</f>
        <v>0</v>
      </c>
      <c r="S152" s="154"/>
      <c r="T152" s="156">
        <f>SUM(T153:T155)</f>
        <v>0</v>
      </c>
      <c r="AR152" s="149" t="s">
        <v>23</v>
      </c>
      <c r="AT152" s="157" t="s">
        <v>73</v>
      </c>
      <c r="AU152" s="157" t="s">
        <v>82</v>
      </c>
      <c r="AY152" s="149" t="s">
        <v>132</v>
      </c>
      <c r="BK152" s="158">
        <f>SUM(BK153:BK155)</f>
        <v>0</v>
      </c>
    </row>
    <row r="153" spans="2:65" s="1" customFormat="1" ht="22.5" customHeight="1">
      <c r="B153" s="162"/>
      <c r="C153" s="163" t="s">
        <v>209</v>
      </c>
      <c r="D153" s="163" t="s">
        <v>135</v>
      </c>
      <c r="E153" s="164" t="s">
        <v>653</v>
      </c>
      <c r="F153" s="165" t="s">
        <v>654</v>
      </c>
      <c r="G153" s="166" t="s">
        <v>212</v>
      </c>
      <c r="H153" s="167">
        <v>12</v>
      </c>
      <c r="I153" s="168"/>
      <c r="J153" s="169">
        <f>ROUND(I153*H153,2)</f>
        <v>0</v>
      </c>
      <c r="K153" s="165" t="s">
        <v>201</v>
      </c>
      <c r="L153" s="32"/>
      <c r="M153" s="170" t="s">
        <v>22</v>
      </c>
      <c r="N153" s="171" t="s">
        <v>45</v>
      </c>
      <c r="O153" s="33"/>
      <c r="P153" s="172">
        <f>O153*H153</f>
        <v>0</v>
      </c>
      <c r="Q153" s="172">
        <v>0</v>
      </c>
      <c r="R153" s="172">
        <f>Q153*H153</f>
        <v>0</v>
      </c>
      <c r="S153" s="172">
        <v>0</v>
      </c>
      <c r="T153" s="173">
        <f>S153*H153</f>
        <v>0</v>
      </c>
      <c r="AR153" s="15" t="s">
        <v>139</v>
      </c>
      <c r="AT153" s="15" t="s">
        <v>135</v>
      </c>
      <c r="AU153" s="15" t="s">
        <v>147</v>
      </c>
      <c r="AY153" s="15" t="s">
        <v>132</v>
      </c>
      <c r="BE153" s="174">
        <f>IF(N153="základní",J153,0)</f>
        <v>0</v>
      </c>
      <c r="BF153" s="174">
        <f>IF(N153="snížená",J153,0)</f>
        <v>0</v>
      </c>
      <c r="BG153" s="174">
        <f>IF(N153="zákl. přenesená",J153,0)</f>
        <v>0</v>
      </c>
      <c r="BH153" s="174">
        <f>IF(N153="sníž. přenesená",J153,0)</f>
        <v>0</v>
      </c>
      <c r="BI153" s="174">
        <f>IF(N153="nulová",J153,0)</f>
        <v>0</v>
      </c>
      <c r="BJ153" s="15" t="s">
        <v>23</v>
      </c>
      <c r="BK153" s="174">
        <f>ROUND(I153*H153,2)</f>
        <v>0</v>
      </c>
      <c r="BL153" s="15" t="s">
        <v>139</v>
      </c>
      <c r="BM153" s="15" t="s">
        <v>655</v>
      </c>
    </row>
    <row r="154" spans="2:47" s="1" customFormat="1" ht="13.5">
      <c r="B154" s="32"/>
      <c r="D154" s="177" t="s">
        <v>141</v>
      </c>
      <c r="F154" s="178" t="s">
        <v>656</v>
      </c>
      <c r="I154" s="136"/>
      <c r="L154" s="32"/>
      <c r="M154" s="61"/>
      <c r="N154" s="33"/>
      <c r="O154" s="33"/>
      <c r="P154" s="33"/>
      <c r="Q154" s="33"/>
      <c r="R154" s="33"/>
      <c r="S154" s="33"/>
      <c r="T154" s="62"/>
      <c r="AT154" s="15" t="s">
        <v>141</v>
      </c>
      <c r="AU154" s="15" t="s">
        <v>147</v>
      </c>
    </row>
    <row r="155" spans="2:47" s="1" customFormat="1" ht="27">
      <c r="B155" s="32"/>
      <c r="D155" s="177" t="s">
        <v>207</v>
      </c>
      <c r="F155" s="186" t="s">
        <v>657</v>
      </c>
      <c r="I155" s="136"/>
      <c r="L155" s="32"/>
      <c r="M155" s="61"/>
      <c r="N155" s="33"/>
      <c r="O155" s="33"/>
      <c r="P155" s="33"/>
      <c r="Q155" s="33"/>
      <c r="R155" s="33"/>
      <c r="S155" s="33"/>
      <c r="T155" s="62"/>
      <c r="AT155" s="15" t="s">
        <v>207</v>
      </c>
      <c r="AU155" s="15" t="s">
        <v>147</v>
      </c>
    </row>
    <row r="156" spans="2:63" s="10" customFormat="1" ht="21.75" customHeight="1">
      <c r="B156" s="148"/>
      <c r="D156" s="159" t="s">
        <v>73</v>
      </c>
      <c r="E156" s="160" t="s">
        <v>477</v>
      </c>
      <c r="F156" s="160" t="s">
        <v>478</v>
      </c>
      <c r="I156" s="151"/>
      <c r="J156" s="161">
        <f>BK156</f>
        <v>0</v>
      </c>
      <c r="L156" s="148"/>
      <c r="M156" s="153"/>
      <c r="N156" s="154"/>
      <c r="O156" s="154"/>
      <c r="P156" s="155">
        <f>SUM(P157:P160)</f>
        <v>0</v>
      </c>
      <c r="Q156" s="154"/>
      <c r="R156" s="155">
        <f>SUM(R157:R160)</f>
        <v>0</v>
      </c>
      <c r="S156" s="154"/>
      <c r="T156" s="156">
        <f>SUM(T157:T160)</f>
        <v>0</v>
      </c>
      <c r="AR156" s="149" t="s">
        <v>23</v>
      </c>
      <c r="AT156" s="157" t="s">
        <v>73</v>
      </c>
      <c r="AU156" s="157" t="s">
        <v>82</v>
      </c>
      <c r="AY156" s="149" t="s">
        <v>132</v>
      </c>
      <c r="BK156" s="158">
        <f>SUM(BK157:BK160)</f>
        <v>0</v>
      </c>
    </row>
    <row r="157" spans="2:65" s="1" customFormat="1" ht="22.5" customHeight="1">
      <c r="B157" s="162"/>
      <c r="C157" s="163" t="s">
        <v>8</v>
      </c>
      <c r="D157" s="163" t="s">
        <v>135</v>
      </c>
      <c r="E157" s="164" t="s">
        <v>480</v>
      </c>
      <c r="F157" s="165" t="s">
        <v>481</v>
      </c>
      <c r="G157" s="166" t="s">
        <v>265</v>
      </c>
      <c r="H157" s="167">
        <v>4</v>
      </c>
      <c r="I157" s="168"/>
      <c r="J157" s="169">
        <f>ROUND(I157*H157,2)</f>
        <v>0</v>
      </c>
      <c r="K157" s="165" t="s">
        <v>201</v>
      </c>
      <c r="L157" s="32"/>
      <c r="M157" s="170" t="s">
        <v>22</v>
      </c>
      <c r="N157" s="171" t="s">
        <v>45</v>
      </c>
      <c r="O157" s="33"/>
      <c r="P157" s="172">
        <f>O157*H157</f>
        <v>0</v>
      </c>
      <c r="Q157" s="172">
        <v>0</v>
      </c>
      <c r="R157" s="172">
        <f>Q157*H157</f>
        <v>0</v>
      </c>
      <c r="S157" s="172">
        <v>0</v>
      </c>
      <c r="T157" s="173">
        <f>S157*H157</f>
        <v>0</v>
      </c>
      <c r="AR157" s="15" t="s">
        <v>139</v>
      </c>
      <c r="AT157" s="15" t="s">
        <v>135</v>
      </c>
      <c r="AU157" s="15" t="s">
        <v>147</v>
      </c>
      <c r="AY157" s="15" t="s">
        <v>132</v>
      </c>
      <c r="BE157" s="174">
        <f>IF(N157="základní",J157,0)</f>
        <v>0</v>
      </c>
      <c r="BF157" s="174">
        <f>IF(N157="snížená",J157,0)</f>
        <v>0</v>
      </c>
      <c r="BG157" s="174">
        <f>IF(N157="zákl. přenesená",J157,0)</f>
        <v>0</v>
      </c>
      <c r="BH157" s="174">
        <f>IF(N157="sníž. přenesená",J157,0)</f>
        <v>0</v>
      </c>
      <c r="BI157" s="174">
        <f>IF(N157="nulová",J157,0)</f>
        <v>0</v>
      </c>
      <c r="BJ157" s="15" t="s">
        <v>23</v>
      </c>
      <c r="BK157" s="174">
        <f>ROUND(I157*H157,2)</f>
        <v>0</v>
      </c>
      <c r="BL157" s="15" t="s">
        <v>139</v>
      </c>
      <c r="BM157" s="15" t="s">
        <v>658</v>
      </c>
    </row>
    <row r="158" spans="2:47" s="1" customFormat="1" ht="13.5">
      <c r="B158" s="32"/>
      <c r="D158" s="175" t="s">
        <v>141</v>
      </c>
      <c r="F158" s="176" t="s">
        <v>481</v>
      </c>
      <c r="I158" s="136"/>
      <c r="L158" s="32"/>
      <c r="M158" s="61"/>
      <c r="N158" s="33"/>
      <c r="O158" s="33"/>
      <c r="P158" s="33"/>
      <c r="Q158" s="33"/>
      <c r="R158" s="33"/>
      <c r="S158" s="33"/>
      <c r="T158" s="62"/>
      <c r="AT158" s="15" t="s">
        <v>141</v>
      </c>
      <c r="AU158" s="15" t="s">
        <v>147</v>
      </c>
    </row>
    <row r="159" spans="2:65" s="1" customFormat="1" ht="22.5" customHeight="1">
      <c r="B159" s="162"/>
      <c r="C159" s="187" t="s">
        <v>232</v>
      </c>
      <c r="D159" s="187" t="s">
        <v>347</v>
      </c>
      <c r="E159" s="188" t="s">
        <v>659</v>
      </c>
      <c r="F159" s="189" t="s">
        <v>660</v>
      </c>
      <c r="G159" s="190" t="s">
        <v>517</v>
      </c>
      <c r="H159" s="191">
        <v>4</v>
      </c>
      <c r="I159" s="192"/>
      <c r="J159" s="193">
        <f>ROUND(I159*H159,2)</f>
        <v>0</v>
      </c>
      <c r="K159" s="189" t="s">
        <v>22</v>
      </c>
      <c r="L159" s="194"/>
      <c r="M159" s="195" t="s">
        <v>22</v>
      </c>
      <c r="N159" s="196" t="s">
        <v>45</v>
      </c>
      <c r="O159" s="33"/>
      <c r="P159" s="172">
        <f>O159*H159</f>
        <v>0</v>
      </c>
      <c r="Q159" s="172">
        <v>0</v>
      </c>
      <c r="R159" s="172">
        <f>Q159*H159</f>
        <v>0</v>
      </c>
      <c r="S159" s="172">
        <v>0</v>
      </c>
      <c r="T159" s="173">
        <f>S159*H159</f>
        <v>0</v>
      </c>
      <c r="AR159" s="15" t="s">
        <v>172</v>
      </c>
      <c r="AT159" s="15" t="s">
        <v>347</v>
      </c>
      <c r="AU159" s="15" t="s">
        <v>147</v>
      </c>
      <c r="AY159" s="15" t="s">
        <v>132</v>
      </c>
      <c r="BE159" s="174">
        <f>IF(N159="základní",J159,0)</f>
        <v>0</v>
      </c>
      <c r="BF159" s="174">
        <f>IF(N159="snížená",J159,0)</f>
        <v>0</v>
      </c>
      <c r="BG159" s="174">
        <f>IF(N159="zákl. přenesená",J159,0)</f>
        <v>0</v>
      </c>
      <c r="BH159" s="174">
        <f>IF(N159="sníž. přenesená",J159,0)</f>
        <v>0</v>
      </c>
      <c r="BI159" s="174">
        <f>IF(N159="nulová",J159,0)</f>
        <v>0</v>
      </c>
      <c r="BJ159" s="15" t="s">
        <v>23</v>
      </c>
      <c r="BK159" s="174">
        <f>ROUND(I159*H159,2)</f>
        <v>0</v>
      </c>
      <c r="BL159" s="15" t="s">
        <v>139</v>
      </c>
      <c r="BM159" s="15" t="s">
        <v>483</v>
      </c>
    </row>
    <row r="160" spans="2:47" s="1" customFormat="1" ht="13.5">
      <c r="B160" s="32"/>
      <c r="D160" s="177" t="s">
        <v>141</v>
      </c>
      <c r="F160" s="178" t="s">
        <v>660</v>
      </c>
      <c r="I160" s="136"/>
      <c r="L160" s="32"/>
      <c r="M160" s="61"/>
      <c r="N160" s="33"/>
      <c r="O160" s="33"/>
      <c r="P160" s="33"/>
      <c r="Q160" s="33"/>
      <c r="R160" s="33"/>
      <c r="S160" s="33"/>
      <c r="T160" s="62"/>
      <c r="AT160" s="15" t="s">
        <v>141</v>
      </c>
      <c r="AU160" s="15" t="s">
        <v>147</v>
      </c>
    </row>
    <row r="161" spans="2:63" s="10" customFormat="1" ht="21.75" customHeight="1">
      <c r="B161" s="148"/>
      <c r="D161" s="159" t="s">
        <v>73</v>
      </c>
      <c r="E161" s="160" t="s">
        <v>661</v>
      </c>
      <c r="F161" s="160" t="s">
        <v>662</v>
      </c>
      <c r="I161" s="151"/>
      <c r="J161" s="161">
        <f>BK161</f>
        <v>0</v>
      </c>
      <c r="L161" s="148"/>
      <c r="M161" s="153"/>
      <c r="N161" s="154"/>
      <c r="O161" s="154"/>
      <c r="P161" s="155">
        <f>SUM(P162:P173)</f>
        <v>0</v>
      </c>
      <c r="Q161" s="154"/>
      <c r="R161" s="155">
        <f>SUM(R162:R173)</f>
        <v>0</v>
      </c>
      <c r="S161" s="154"/>
      <c r="T161" s="156">
        <f>SUM(T162:T173)</f>
        <v>0</v>
      </c>
      <c r="AR161" s="149" t="s">
        <v>23</v>
      </c>
      <c r="AT161" s="157" t="s">
        <v>73</v>
      </c>
      <c r="AU161" s="157" t="s">
        <v>82</v>
      </c>
      <c r="AY161" s="149" t="s">
        <v>132</v>
      </c>
      <c r="BK161" s="158">
        <f>SUM(BK162:BK173)</f>
        <v>0</v>
      </c>
    </row>
    <row r="162" spans="2:65" s="1" customFormat="1" ht="22.5" customHeight="1">
      <c r="B162" s="162"/>
      <c r="C162" s="163" t="s">
        <v>238</v>
      </c>
      <c r="D162" s="163" t="s">
        <v>135</v>
      </c>
      <c r="E162" s="164" t="s">
        <v>280</v>
      </c>
      <c r="F162" s="165" t="s">
        <v>281</v>
      </c>
      <c r="G162" s="166" t="s">
        <v>249</v>
      </c>
      <c r="H162" s="167">
        <v>0.856</v>
      </c>
      <c r="I162" s="168"/>
      <c r="J162" s="169">
        <f>ROUND(I162*H162,2)</f>
        <v>0</v>
      </c>
      <c r="K162" s="165" t="s">
        <v>201</v>
      </c>
      <c r="L162" s="32"/>
      <c r="M162" s="170" t="s">
        <v>22</v>
      </c>
      <c r="N162" s="171" t="s">
        <v>45</v>
      </c>
      <c r="O162" s="33"/>
      <c r="P162" s="172">
        <f>O162*H162</f>
        <v>0</v>
      </c>
      <c r="Q162" s="172">
        <v>0</v>
      </c>
      <c r="R162" s="172">
        <f>Q162*H162</f>
        <v>0</v>
      </c>
      <c r="S162" s="172">
        <v>0</v>
      </c>
      <c r="T162" s="173">
        <f>S162*H162</f>
        <v>0</v>
      </c>
      <c r="AR162" s="15" t="s">
        <v>139</v>
      </c>
      <c r="AT162" s="15" t="s">
        <v>135</v>
      </c>
      <c r="AU162" s="15" t="s">
        <v>147</v>
      </c>
      <c r="AY162" s="15" t="s">
        <v>132</v>
      </c>
      <c r="BE162" s="174">
        <f>IF(N162="základní",J162,0)</f>
        <v>0</v>
      </c>
      <c r="BF162" s="174">
        <f>IF(N162="snížená",J162,0)</f>
        <v>0</v>
      </c>
      <c r="BG162" s="174">
        <f>IF(N162="zákl. přenesená",J162,0)</f>
        <v>0</v>
      </c>
      <c r="BH162" s="174">
        <f>IF(N162="sníž. přenesená",J162,0)</f>
        <v>0</v>
      </c>
      <c r="BI162" s="174">
        <f>IF(N162="nulová",J162,0)</f>
        <v>0</v>
      </c>
      <c r="BJ162" s="15" t="s">
        <v>23</v>
      </c>
      <c r="BK162" s="174">
        <f>ROUND(I162*H162,2)</f>
        <v>0</v>
      </c>
      <c r="BL162" s="15" t="s">
        <v>139</v>
      </c>
      <c r="BM162" s="15" t="s">
        <v>663</v>
      </c>
    </row>
    <row r="163" spans="2:47" s="1" customFormat="1" ht="27">
      <c r="B163" s="32"/>
      <c r="D163" s="177" t="s">
        <v>141</v>
      </c>
      <c r="F163" s="178" t="s">
        <v>283</v>
      </c>
      <c r="I163" s="136"/>
      <c r="L163" s="32"/>
      <c r="M163" s="61"/>
      <c r="N163" s="33"/>
      <c r="O163" s="33"/>
      <c r="P163" s="33"/>
      <c r="Q163" s="33"/>
      <c r="R163" s="33"/>
      <c r="S163" s="33"/>
      <c r="T163" s="62"/>
      <c r="AT163" s="15" t="s">
        <v>141</v>
      </c>
      <c r="AU163" s="15" t="s">
        <v>147</v>
      </c>
    </row>
    <row r="164" spans="2:47" s="1" customFormat="1" ht="94.5">
      <c r="B164" s="32"/>
      <c r="D164" s="175" t="s">
        <v>207</v>
      </c>
      <c r="F164" s="185" t="s">
        <v>284</v>
      </c>
      <c r="I164" s="136"/>
      <c r="L164" s="32"/>
      <c r="M164" s="61"/>
      <c r="N164" s="33"/>
      <c r="O164" s="33"/>
      <c r="P164" s="33"/>
      <c r="Q164" s="33"/>
      <c r="R164" s="33"/>
      <c r="S164" s="33"/>
      <c r="T164" s="62"/>
      <c r="AT164" s="15" t="s">
        <v>207</v>
      </c>
      <c r="AU164" s="15" t="s">
        <v>147</v>
      </c>
    </row>
    <row r="165" spans="2:65" s="1" customFormat="1" ht="22.5" customHeight="1">
      <c r="B165" s="162"/>
      <c r="C165" s="163" t="s">
        <v>250</v>
      </c>
      <c r="D165" s="163" t="s">
        <v>135</v>
      </c>
      <c r="E165" s="164" t="s">
        <v>285</v>
      </c>
      <c r="F165" s="165" t="s">
        <v>286</v>
      </c>
      <c r="G165" s="166" t="s">
        <v>249</v>
      </c>
      <c r="H165" s="167">
        <v>0.856</v>
      </c>
      <c r="I165" s="168"/>
      <c r="J165" s="169">
        <f>ROUND(I165*H165,2)</f>
        <v>0</v>
      </c>
      <c r="K165" s="165" t="s">
        <v>201</v>
      </c>
      <c r="L165" s="32"/>
      <c r="M165" s="170" t="s">
        <v>22</v>
      </c>
      <c r="N165" s="171" t="s">
        <v>45</v>
      </c>
      <c r="O165" s="33"/>
      <c r="P165" s="172">
        <f>O165*H165</f>
        <v>0</v>
      </c>
      <c r="Q165" s="172">
        <v>0</v>
      </c>
      <c r="R165" s="172">
        <f>Q165*H165</f>
        <v>0</v>
      </c>
      <c r="S165" s="172">
        <v>0</v>
      </c>
      <c r="T165" s="173">
        <f>S165*H165</f>
        <v>0</v>
      </c>
      <c r="AR165" s="15" t="s">
        <v>139</v>
      </c>
      <c r="AT165" s="15" t="s">
        <v>135</v>
      </c>
      <c r="AU165" s="15" t="s">
        <v>147</v>
      </c>
      <c r="AY165" s="15" t="s">
        <v>132</v>
      </c>
      <c r="BE165" s="174">
        <f>IF(N165="základní",J165,0)</f>
        <v>0</v>
      </c>
      <c r="BF165" s="174">
        <f>IF(N165="snížená",J165,0)</f>
        <v>0</v>
      </c>
      <c r="BG165" s="174">
        <f>IF(N165="zákl. přenesená",J165,0)</f>
        <v>0</v>
      </c>
      <c r="BH165" s="174">
        <f>IF(N165="sníž. přenesená",J165,0)</f>
        <v>0</v>
      </c>
      <c r="BI165" s="174">
        <f>IF(N165="nulová",J165,0)</f>
        <v>0</v>
      </c>
      <c r="BJ165" s="15" t="s">
        <v>23</v>
      </c>
      <c r="BK165" s="174">
        <f>ROUND(I165*H165,2)</f>
        <v>0</v>
      </c>
      <c r="BL165" s="15" t="s">
        <v>139</v>
      </c>
      <c r="BM165" s="15" t="s">
        <v>664</v>
      </c>
    </row>
    <row r="166" spans="2:47" s="1" customFormat="1" ht="27">
      <c r="B166" s="32"/>
      <c r="D166" s="177" t="s">
        <v>141</v>
      </c>
      <c r="F166" s="178" t="s">
        <v>288</v>
      </c>
      <c r="I166" s="136"/>
      <c r="L166" s="32"/>
      <c r="M166" s="61"/>
      <c r="N166" s="33"/>
      <c r="O166" s="33"/>
      <c r="P166" s="33"/>
      <c r="Q166" s="33"/>
      <c r="R166" s="33"/>
      <c r="S166" s="33"/>
      <c r="T166" s="62"/>
      <c r="AT166" s="15" t="s">
        <v>141</v>
      </c>
      <c r="AU166" s="15" t="s">
        <v>147</v>
      </c>
    </row>
    <row r="167" spans="2:47" s="1" customFormat="1" ht="94.5">
      <c r="B167" s="32"/>
      <c r="D167" s="175" t="s">
        <v>207</v>
      </c>
      <c r="F167" s="185" t="s">
        <v>284</v>
      </c>
      <c r="I167" s="136"/>
      <c r="L167" s="32"/>
      <c r="M167" s="61"/>
      <c r="N167" s="33"/>
      <c r="O167" s="33"/>
      <c r="P167" s="33"/>
      <c r="Q167" s="33"/>
      <c r="R167" s="33"/>
      <c r="S167" s="33"/>
      <c r="T167" s="62"/>
      <c r="AT167" s="15" t="s">
        <v>207</v>
      </c>
      <c r="AU167" s="15" t="s">
        <v>147</v>
      </c>
    </row>
    <row r="168" spans="2:65" s="1" customFormat="1" ht="22.5" customHeight="1">
      <c r="B168" s="162"/>
      <c r="C168" s="163" t="s">
        <v>216</v>
      </c>
      <c r="D168" s="163" t="s">
        <v>135</v>
      </c>
      <c r="E168" s="164" t="s">
        <v>665</v>
      </c>
      <c r="F168" s="165" t="s">
        <v>666</v>
      </c>
      <c r="G168" s="166" t="s">
        <v>249</v>
      </c>
      <c r="H168" s="167">
        <v>0.222</v>
      </c>
      <c r="I168" s="168"/>
      <c r="J168" s="169">
        <f>ROUND(I168*H168,2)</f>
        <v>0</v>
      </c>
      <c r="K168" s="165" t="s">
        <v>201</v>
      </c>
      <c r="L168" s="32"/>
      <c r="M168" s="170" t="s">
        <v>22</v>
      </c>
      <c r="N168" s="171" t="s">
        <v>45</v>
      </c>
      <c r="O168" s="33"/>
      <c r="P168" s="172">
        <f>O168*H168</f>
        <v>0</v>
      </c>
      <c r="Q168" s="172">
        <v>0</v>
      </c>
      <c r="R168" s="172">
        <f>Q168*H168</f>
        <v>0</v>
      </c>
      <c r="S168" s="172">
        <v>0</v>
      </c>
      <c r="T168" s="173">
        <f>S168*H168</f>
        <v>0</v>
      </c>
      <c r="AR168" s="15" t="s">
        <v>139</v>
      </c>
      <c r="AT168" s="15" t="s">
        <v>135</v>
      </c>
      <c r="AU168" s="15" t="s">
        <v>147</v>
      </c>
      <c r="AY168" s="15" t="s">
        <v>132</v>
      </c>
      <c r="BE168" s="174">
        <f>IF(N168="základní",J168,0)</f>
        <v>0</v>
      </c>
      <c r="BF168" s="174">
        <f>IF(N168="snížená",J168,0)</f>
        <v>0</v>
      </c>
      <c r="BG168" s="174">
        <f>IF(N168="zákl. přenesená",J168,0)</f>
        <v>0</v>
      </c>
      <c r="BH168" s="174">
        <f>IF(N168="sníž. přenesená",J168,0)</f>
        <v>0</v>
      </c>
      <c r="BI168" s="174">
        <f>IF(N168="nulová",J168,0)</f>
        <v>0</v>
      </c>
      <c r="BJ168" s="15" t="s">
        <v>23</v>
      </c>
      <c r="BK168" s="174">
        <f>ROUND(I168*H168,2)</f>
        <v>0</v>
      </c>
      <c r="BL168" s="15" t="s">
        <v>139</v>
      </c>
      <c r="BM168" s="15" t="s">
        <v>667</v>
      </c>
    </row>
    <row r="169" spans="2:47" s="1" customFormat="1" ht="13.5">
      <c r="B169" s="32"/>
      <c r="D169" s="177" t="s">
        <v>141</v>
      </c>
      <c r="F169" s="178" t="s">
        <v>278</v>
      </c>
      <c r="I169" s="136"/>
      <c r="L169" s="32"/>
      <c r="M169" s="61"/>
      <c r="N169" s="33"/>
      <c r="O169" s="33"/>
      <c r="P169" s="33"/>
      <c r="Q169" s="33"/>
      <c r="R169" s="33"/>
      <c r="S169" s="33"/>
      <c r="T169" s="62"/>
      <c r="AT169" s="15" t="s">
        <v>141</v>
      </c>
      <c r="AU169" s="15" t="s">
        <v>147</v>
      </c>
    </row>
    <row r="170" spans="2:47" s="1" customFormat="1" ht="67.5">
      <c r="B170" s="32"/>
      <c r="D170" s="175" t="s">
        <v>207</v>
      </c>
      <c r="F170" s="185" t="s">
        <v>293</v>
      </c>
      <c r="I170" s="136"/>
      <c r="L170" s="32"/>
      <c r="M170" s="61"/>
      <c r="N170" s="33"/>
      <c r="O170" s="33"/>
      <c r="P170" s="33"/>
      <c r="Q170" s="33"/>
      <c r="R170" s="33"/>
      <c r="S170" s="33"/>
      <c r="T170" s="62"/>
      <c r="AT170" s="15" t="s">
        <v>207</v>
      </c>
      <c r="AU170" s="15" t="s">
        <v>147</v>
      </c>
    </row>
    <row r="171" spans="2:65" s="1" customFormat="1" ht="22.5" customHeight="1">
      <c r="B171" s="162"/>
      <c r="C171" s="163" t="s">
        <v>470</v>
      </c>
      <c r="D171" s="163" t="s">
        <v>135</v>
      </c>
      <c r="E171" s="164" t="s">
        <v>289</v>
      </c>
      <c r="F171" s="165" t="s">
        <v>290</v>
      </c>
      <c r="G171" s="166" t="s">
        <v>249</v>
      </c>
      <c r="H171" s="167">
        <v>0.634</v>
      </c>
      <c r="I171" s="168"/>
      <c r="J171" s="169">
        <f>ROUND(I171*H171,2)</f>
        <v>0</v>
      </c>
      <c r="K171" s="165" t="s">
        <v>201</v>
      </c>
      <c r="L171" s="32"/>
      <c r="M171" s="170" t="s">
        <v>22</v>
      </c>
      <c r="N171" s="171" t="s">
        <v>45</v>
      </c>
      <c r="O171" s="33"/>
      <c r="P171" s="172">
        <f>O171*H171</f>
        <v>0</v>
      </c>
      <c r="Q171" s="172">
        <v>0</v>
      </c>
      <c r="R171" s="172">
        <f>Q171*H171</f>
        <v>0</v>
      </c>
      <c r="S171" s="172">
        <v>0</v>
      </c>
      <c r="T171" s="173">
        <f>S171*H171</f>
        <v>0</v>
      </c>
      <c r="AR171" s="15" t="s">
        <v>139</v>
      </c>
      <c r="AT171" s="15" t="s">
        <v>135</v>
      </c>
      <c r="AU171" s="15" t="s">
        <v>147</v>
      </c>
      <c r="AY171" s="15" t="s">
        <v>132</v>
      </c>
      <c r="BE171" s="174">
        <f>IF(N171="základní",J171,0)</f>
        <v>0</v>
      </c>
      <c r="BF171" s="174">
        <f>IF(N171="snížená",J171,0)</f>
        <v>0</v>
      </c>
      <c r="BG171" s="174">
        <f>IF(N171="zákl. přenesená",J171,0)</f>
        <v>0</v>
      </c>
      <c r="BH171" s="174">
        <f>IF(N171="sníž. přenesená",J171,0)</f>
        <v>0</v>
      </c>
      <c r="BI171" s="174">
        <f>IF(N171="nulová",J171,0)</f>
        <v>0</v>
      </c>
      <c r="BJ171" s="15" t="s">
        <v>23</v>
      </c>
      <c r="BK171" s="174">
        <f>ROUND(I171*H171,2)</f>
        <v>0</v>
      </c>
      <c r="BL171" s="15" t="s">
        <v>139</v>
      </c>
      <c r="BM171" s="15" t="s">
        <v>668</v>
      </c>
    </row>
    <row r="172" spans="2:47" s="1" customFormat="1" ht="13.5">
      <c r="B172" s="32"/>
      <c r="D172" s="177" t="s">
        <v>141</v>
      </c>
      <c r="F172" s="178" t="s">
        <v>292</v>
      </c>
      <c r="I172" s="136"/>
      <c r="L172" s="32"/>
      <c r="M172" s="61"/>
      <c r="N172" s="33"/>
      <c r="O172" s="33"/>
      <c r="P172" s="33"/>
      <c r="Q172" s="33"/>
      <c r="R172" s="33"/>
      <c r="S172" s="33"/>
      <c r="T172" s="62"/>
      <c r="AT172" s="15" t="s">
        <v>141</v>
      </c>
      <c r="AU172" s="15" t="s">
        <v>147</v>
      </c>
    </row>
    <row r="173" spans="2:47" s="1" customFormat="1" ht="67.5">
      <c r="B173" s="32"/>
      <c r="D173" s="177" t="s">
        <v>207</v>
      </c>
      <c r="F173" s="186" t="s">
        <v>293</v>
      </c>
      <c r="I173" s="136"/>
      <c r="L173" s="32"/>
      <c r="M173" s="61"/>
      <c r="N173" s="33"/>
      <c r="O173" s="33"/>
      <c r="P173" s="33"/>
      <c r="Q173" s="33"/>
      <c r="R173" s="33"/>
      <c r="S173" s="33"/>
      <c r="T173" s="62"/>
      <c r="AT173" s="15" t="s">
        <v>207</v>
      </c>
      <c r="AU173" s="15" t="s">
        <v>147</v>
      </c>
    </row>
    <row r="174" spans="2:63" s="10" customFormat="1" ht="21.75" customHeight="1">
      <c r="B174" s="148"/>
      <c r="D174" s="159" t="s">
        <v>73</v>
      </c>
      <c r="E174" s="160" t="s">
        <v>601</v>
      </c>
      <c r="F174" s="160" t="s">
        <v>274</v>
      </c>
      <c r="I174" s="151"/>
      <c r="J174" s="161">
        <f>BK174</f>
        <v>0</v>
      </c>
      <c r="L174" s="148"/>
      <c r="M174" s="153"/>
      <c r="N174" s="154"/>
      <c r="O174" s="154"/>
      <c r="P174" s="155">
        <f>SUM(P175:P177)</f>
        <v>0</v>
      </c>
      <c r="Q174" s="154"/>
      <c r="R174" s="155">
        <f>SUM(R175:R177)</f>
        <v>0</v>
      </c>
      <c r="S174" s="154"/>
      <c r="T174" s="156">
        <f>SUM(T175:T177)</f>
        <v>0</v>
      </c>
      <c r="AR174" s="149" t="s">
        <v>23</v>
      </c>
      <c r="AT174" s="157" t="s">
        <v>73</v>
      </c>
      <c r="AU174" s="157" t="s">
        <v>82</v>
      </c>
      <c r="AY174" s="149" t="s">
        <v>132</v>
      </c>
      <c r="BK174" s="158">
        <f>SUM(BK175:BK177)</f>
        <v>0</v>
      </c>
    </row>
    <row r="175" spans="2:65" s="1" customFormat="1" ht="22.5" customHeight="1">
      <c r="B175" s="162"/>
      <c r="C175" s="163" t="s">
        <v>7</v>
      </c>
      <c r="D175" s="163" t="s">
        <v>135</v>
      </c>
      <c r="E175" s="164" t="s">
        <v>385</v>
      </c>
      <c r="F175" s="165" t="s">
        <v>386</v>
      </c>
      <c r="G175" s="166" t="s">
        <v>249</v>
      </c>
      <c r="H175" s="167">
        <v>1.385</v>
      </c>
      <c r="I175" s="168"/>
      <c r="J175" s="169">
        <f>ROUND(I175*H175,2)</f>
        <v>0</v>
      </c>
      <c r="K175" s="165" t="s">
        <v>201</v>
      </c>
      <c r="L175" s="32"/>
      <c r="M175" s="170" t="s">
        <v>22</v>
      </c>
      <c r="N175" s="171" t="s">
        <v>45</v>
      </c>
      <c r="O175" s="33"/>
      <c r="P175" s="172">
        <f>O175*H175</f>
        <v>0</v>
      </c>
      <c r="Q175" s="172">
        <v>0</v>
      </c>
      <c r="R175" s="172">
        <f>Q175*H175</f>
        <v>0</v>
      </c>
      <c r="S175" s="172">
        <v>0</v>
      </c>
      <c r="T175" s="173">
        <f>S175*H175</f>
        <v>0</v>
      </c>
      <c r="AR175" s="15" t="s">
        <v>139</v>
      </c>
      <c r="AT175" s="15" t="s">
        <v>135</v>
      </c>
      <c r="AU175" s="15" t="s">
        <v>147</v>
      </c>
      <c r="AY175" s="15" t="s">
        <v>132</v>
      </c>
      <c r="BE175" s="174">
        <f>IF(N175="základní",J175,0)</f>
        <v>0</v>
      </c>
      <c r="BF175" s="174">
        <f>IF(N175="snížená",J175,0)</f>
        <v>0</v>
      </c>
      <c r="BG175" s="174">
        <f>IF(N175="zákl. přenesená",J175,0)</f>
        <v>0</v>
      </c>
      <c r="BH175" s="174">
        <f>IF(N175="sníž. přenesená",J175,0)</f>
        <v>0</v>
      </c>
      <c r="BI175" s="174">
        <f>IF(N175="nulová",J175,0)</f>
        <v>0</v>
      </c>
      <c r="BJ175" s="15" t="s">
        <v>23</v>
      </c>
      <c r="BK175" s="174">
        <f>ROUND(I175*H175,2)</f>
        <v>0</v>
      </c>
      <c r="BL175" s="15" t="s">
        <v>139</v>
      </c>
      <c r="BM175" s="15" t="s">
        <v>669</v>
      </c>
    </row>
    <row r="176" spans="2:47" s="1" customFormat="1" ht="27">
      <c r="B176" s="32"/>
      <c r="D176" s="177" t="s">
        <v>141</v>
      </c>
      <c r="F176" s="178" t="s">
        <v>388</v>
      </c>
      <c r="I176" s="136"/>
      <c r="L176" s="32"/>
      <c r="M176" s="61"/>
      <c r="N176" s="33"/>
      <c r="O176" s="33"/>
      <c r="P176" s="33"/>
      <c r="Q176" s="33"/>
      <c r="R176" s="33"/>
      <c r="S176" s="33"/>
      <c r="T176" s="62"/>
      <c r="AT176" s="15" t="s">
        <v>141</v>
      </c>
      <c r="AU176" s="15" t="s">
        <v>147</v>
      </c>
    </row>
    <row r="177" spans="2:47" s="1" customFormat="1" ht="54">
      <c r="B177" s="32"/>
      <c r="D177" s="177" t="s">
        <v>207</v>
      </c>
      <c r="F177" s="186" t="s">
        <v>389</v>
      </c>
      <c r="I177" s="136"/>
      <c r="L177" s="32"/>
      <c r="M177" s="61"/>
      <c r="N177" s="33"/>
      <c r="O177" s="33"/>
      <c r="P177" s="33"/>
      <c r="Q177" s="33"/>
      <c r="R177" s="33"/>
      <c r="S177" s="33"/>
      <c r="T177" s="62"/>
      <c r="AT177" s="15" t="s">
        <v>207</v>
      </c>
      <c r="AU177" s="15" t="s">
        <v>147</v>
      </c>
    </row>
    <row r="178" spans="2:63" s="10" customFormat="1" ht="36.75" customHeight="1">
      <c r="B178" s="148"/>
      <c r="D178" s="149" t="s">
        <v>73</v>
      </c>
      <c r="E178" s="150" t="s">
        <v>670</v>
      </c>
      <c r="F178" s="150" t="s">
        <v>491</v>
      </c>
      <c r="I178" s="151"/>
      <c r="J178" s="152">
        <f>BK178</f>
        <v>0</v>
      </c>
      <c r="L178" s="148"/>
      <c r="M178" s="153"/>
      <c r="N178" s="154"/>
      <c r="O178" s="154"/>
      <c r="P178" s="155">
        <f>P179+P197+P212+P225+P230+P235</f>
        <v>0</v>
      </c>
      <c r="Q178" s="154"/>
      <c r="R178" s="155">
        <f>R179+R197+R212+R225+R230+R235</f>
        <v>6.34095</v>
      </c>
      <c r="S178" s="154"/>
      <c r="T178" s="156">
        <f>T179+T197+T212+T225+T230+T235</f>
        <v>0</v>
      </c>
      <c r="AR178" s="149" t="s">
        <v>82</v>
      </c>
      <c r="AT178" s="157" t="s">
        <v>73</v>
      </c>
      <c r="AU178" s="157" t="s">
        <v>74</v>
      </c>
      <c r="AY178" s="149" t="s">
        <v>132</v>
      </c>
      <c r="BK178" s="158">
        <f>BK179+BK197+BK212+BK225+BK230+BK235</f>
        <v>0</v>
      </c>
    </row>
    <row r="179" spans="2:63" s="10" customFormat="1" ht="19.5" customHeight="1">
      <c r="B179" s="148"/>
      <c r="D179" s="159" t="s">
        <v>73</v>
      </c>
      <c r="E179" s="160" t="s">
        <v>671</v>
      </c>
      <c r="F179" s="160" t="s">
        <v>672</v>
      </c>
      <c r="I179" s="151"/>
      <c r="J179" s="161">
        <f>BK179</f>
        <v>0</v>
      </c>
      <c r="L179" s="148"/>
      <c r="M179" s="153"/>
      <c r="N179" s="154"/>
      <c r="O179" s="154"/>
      <c r="P179" s="155">
        <f>SUM(P180:P196)</f>
        <v>0</v>
      </c>
      <c r="Q179" s="154"/>
      <c r="R179" s="155">
        <f>SUM(R180:R196)</f>
        <v>0</v>
      </c>
      <c r="S179" s="154"/>
      <c r="T179" s="156">
        <f>SUM(T180:T196)</f>
        <v>0</v>
      </c>
      <c r="AR179" s="149" t="s">
        <v>82</v>
      </c>
      <c r="AT179" s="157" t="s">
        <v>73</v>
      </c>
      <c r="AU179" s="157" t="s">
        <v>23</v>
      </c>
      <c r="AY179" s="149" t="s">
        <v>132</v>
      </c>
      <c r="BK179" s="158">
        <f>SUM(BK180:BK196)</f>
        <v>0</v>
      </c>
    </row>
    <row r="180" spans="2:65" s="1" customFormat="1" ht="22.5" customHeight="1">
      <c r="B180" s="162"/>
      <c r="C180" s="163" t="s">
        <v>479</v>
      </c>
      <c r="D180" s="163" t="s">
        <v>135</v>
      </c>
      <c r="E180" s="164" t="s">
        <v>673</v>
      </c>
      <c r="F180" s="165" t="s">
        <v>674</v>
      </c>
      <c r="G180" s="166" t="s">
        <v>265</v>
      </c>
      <c r="H180" s="167">
        <v>1</v>
      </c>
      <c r="I180" s="168"/>
      <c r="J180" s="169">
        <f>ROUND(I180*H180,2)</f>
        <v>0</v>
      </c>
      <c r="K180" s="165" t="s">
        <v>22</v>
      </c>
      <c r="L180" s="32"/>
      <c r="M180" s="170" t="s">
        <v>22</v>
      </c>
      <c r="N180" s="171" t="s">
        <v>45</v>
      </c>
      <c r="O180" s="33"/>
      <c r="P180" s="172">
        <f>O180*H180</f>
        <v>0</v>
      </c>
      <c r="Q180" s="172">
        <v>0</v>
      </c>
      <c r="R180" s="172">
        <f>Q180*H180</f>
        <v>0</v>
      </c>
      <c r="S180" s="172">
        <v>0</v>
      </c>
      <c r="T180" s="173">
        <f>S180*H180</f>
        <v>0</v>
      </c>
      <c r="AR180" s="15" t="s">
        <v>139</v>
      </c>
      <c r="AT180" s="15" t="s">
        <v>135</v>
      </c>
      <c r="AU180" s="15" t="s">
        <v>82</v>
      </c>
      <c r="AY180" s="15" t="s">
        <v>132</v>
      </c>
      <c r="BE180" s="174">
        <f>IF(N180="základní",J180,0)</f>
        <v>0</v>
      </c>
      <c r="BF180" s="174">
        <f>IF(N180="snížená",J180,0)</f>
        <v>0</v>
      </c>
      <c r="BG180" s="174">
        <f>IF(N180="zákl. přenesená",J180,0)</f>
        <v>0</v>
      </c>
      <c r="BH180" s="174">
        <f>IF(N180="sníž. přenesená",J180,0)</f>
        <v>0</v>
      </c>
      <c r="BI180" s="174">
        <f>IF(N180="nulová",J180,0)</f>
        <v>0</v>
      </c>
      <c r="BJ180" s="15" t="s">
        <v>23</v>
      </c>
      <c r="BK180" s="174">
        <f>ROUND(I180*H180,2)</f>
        <v>0</v>
      </c>
      <c r="BL180" s="15" t="s">
        <v>139</v>
      </c>
      <c r="BM180" s="15" t="s">
        <v>675</v>
      </c>
    </row>
    <row r="181" spans="2:65" s="1" customFormat="1" ht="22.5" customHeight="1">
      <c r="B181" s="162"/>
      <c r="C181" s="187" t="s">
        <v>483</v>
      </c>
      <c r="D181" s="187" t="s">
        <v>347</v>
      </c>
      <c r="E181" s="188" t="s">
        <v>676</v>
      </c>
      <c r="F181" s="189" t="s">
        <v>677</v>
      </c>
      <c r="G181" s="190" t="s">
        <v>517</v>
      </c>
      <c r="H181" s="191">
        <v>1</v>
      </c>
      <c r="I181" s="192"/>
      <c r="J181" s="193">
        <f>ROUND(I181*H181,2)</f>
        <v>0</v>
      </c>
      <c r="K181" s="189" t="s">
        <v>22</v>
      </c>
      <c r="L181" s="194"/>
      <c r="M181" s="195" t="s">
        <v>22</v>
      </c>
      <c r="N181" s="196" t="s">
        <v>45</v>
      </c>
      <c r="O181" s="33"/>
      <c r="P181" s="172">
        <f>O181*H181</f>
        <v>0</v>
      </c>
      <c r="Q181" s="172">
        <v>0</v>
      </c>
      <c r="R181" s="172">
        <f>Q181*H181</f>
        <v>0</v>
      </c>
      <c r="S181" s="172">
        <v>0</v>
      </c>
      <c r="T181" s="173">
        <f>S181*H181</f>
        <v>0</v>
      </c>
      <c r="AR181" s="15" t="s">
        <v>172</v>
      </c>
      <c r="AT181" s="15" t="s">
        <v>347</v>
      </c>
      <c r="AU181" s="15" t="s">
        <v>82</v>
      </c>
      <c r="AY181" s="15" t="s">
        <v>132</v>
      </c>
      <c r="BE181" s="174">
        <f>IF(N181="základní",J181,0)</f>
        <v>0</v>
      </c>
      <c r="BF181" s="174">
        <f>IF(N181="snížená",J181,0)</f>
        <v>0</v>
      </c>
      <c r="BG181" s="174">
        <f>IF(N181="zákl. přenesená",J181,0)</f>
        <v>0</v>
      </c>
      <c r="BH181" s="174">
        <f>IF(N181="sníž. přenesená",J181,0)</f>
        <v>0</v>
      </c>
      <c r="BI181" s="174">
        <f>IF(N181="nulová",J181,0)</f>
        <v>0</v>
      </c>
      <c r="BJ181" s="15" t="s">
        <v>23</v>
      </c>
      <c r="BK181" s="174">
        <f>ROUND(I181*H181,2)</f>
        <v>0</v>
      </c>
      <c r="BL181" s="15" t="s">
        <v>139</v>
      </c>
      <c r="BM181" s="15" t="s">
        <v>82</v>
      </c>
    </row>
    <row r="182" spans="2:47" s="1" customFormat="1" ht="13.5">
      <c r="B182" s="32"/>
      <c r="D182" s="175" t="s">
        <v>141</v>
      </c>
      <c r="F182" s="176" t="s">
        <v>677</v>
      </c>
      <c r="I182" s="136"/>
      <c r="L182" s="32"/>
      <c r="M182" s="61"/>
      <c r="N182" s="33"/>
      <c r="O182" s="33"/>
      <c r="P182" s="33"/>
      <c r="Q182" s="33"/>
      <c r="R182" s="33"/>
      <c r="S182" s="33"/>
      <c r="T182" s="62"/>
      <c r="AT182" s="15" t="s">
        <v>141</v>
      </c>
      <c r="AU182" s="15" t="s">
        <v>82</v>
      </c>
    </row>
    <row r="183" spans="2:65" s="1" customFormat="1" ht="22.5" customHeight="1">
      <c r="B183" s="162"/>
      <c r="C183" s="187" t="s">
        <v>450</v>
      </c>
      <c r="D183" s="187" t="s">
        <v>347</v>
      </c>
      <c r="E183" s="188" t="s">
        <v>678</v>
      </c>
      <c r="F183" s="189" t="s">
        <v>679</v>
      </c>
      <c r="G183" s="190" t="s">
        <v>517</v>
      </c>
      <c r="H183" s="191">
        <v>1</v>
      </c>
      <c r="I183" s="192"/>
      <c r="J183" s="193">
        <f>ROUND(I183*H183,2)</f>
        <v>0</v>
      </c>
      <c r="K183" s="189" t="s">
        <v>22</v>
      </c>
      <c r="L183" s="194"/>
      <c r="M183" s="195" t="s">
        <v>22</v>
      </c>
      <c r="N183" s="196" t="s">
        <v>45</v>
      </c>
      <c r="O183" s="33"/>
      <c r="P183" s="172">
        <f>O183*H183</f>
        <v>0</v>
      </c>
      <c r="Q183" s="172">
        <v>0</v>
      </c>
      <c r="R183" s="172">
        <f>Q183*H183</f>
        <v>0</v>
      </c>
      <c r="S183" s="172">
        <v>0</v>
      </c>
      <c r="T183" s="173">
        <f>S183*H183</f>
        <v>0</v>
      </c>
      <c r="AR183" s="15" t="s">
        <v>172</v>
      </c>
      <c r="AT183" s="15" t="s">
        <v>347</v>
      </c>
      <c r="AU183" s="15" t="s">
        <v>82</v>
      </c>
      <c r="AY183" s="15" t="s">
        <v>132</v>
      </c>
      <c r="BE183" s="174">
        <f>IF(N183="základní",J183,0)</f>
        <v>0</v>
      </c>
      <c r="BF183" s="174">
        <f>IF(N183="snížená",J183,0)</f>
        <v>0</v>
      </c>
      <c r="BG183" s="174">
        <f>IF(N183="zákl. přenesená",J183,0)</f>
        <v>0</v>
      </c>
      <c r="BH183" s="174">
        <f>IF(N183="sníž. přenesená",J183,0)</f>
        <v>0</v>
      </c>
      <c r="BI183" s="174">
        <f>IF(N183="nulová",J183,0)</f>
        <v>0</v>
      </c>
      <c r="BJ183" s="15" t="s">
        <v>23</v>
      </c>
      <c r="BK183" s="174">
        <f>ROUND(I183*H183,2)</f>
        <v>0</v>
      </c>
      <c r="BL183" s="15" t="s">
        <v>139</v>
      </c>
      <c r="BM183" s="15" t="s">
        <v>147</v>
      </c>
    </row>
    <row r="184" spans="2:47" s="1" customFormat="1" ht="13.5">
      <c r="B184" s="32"/>
      <c r="D184" s="175" t="s">
        <v>141</v>
      </c>
      <c r="F184" s="176" t="s">
        <v>679</v>
      </c>
      <c r="I184" s="136"/>
      <c r="L184" s="32"/>
      <c r="M184" s="61"/>
      <c r="N184" s="33"/>
      <c r="O184" s="33"/>
      <c r="P184" s="33"/>
      <c r="Q184" s="33"/>
      <c r="R184" s="33"/>
      <c r="S184" s="33"/>
      <c r="T184" s="62"/>
      <c r="AT184" s="15" t="s">
        <v>141</v>
      </c>
      <c r="AU184" s="15" t="s">
        <v>82</v>
      </c>
    </row>
    <row r="185" spans="2:65" s="1" customFormat="1" ht="22.5" customHeight="1">
      <c r="B185" s="162"/>
      <c r="C185" s="187" t="s">
        <v>460</v>
      </c>
      <c r="D185" s="187" t="s">
        <v>347</v>
      </c>
      <c r="E185" s="188" t="s">
        <v>680</v>
      </c>
      <c r="F185" s="189" t="s">
        <v>681</v>
      </c>
      <c r="G185" s="190" t="s">
        <v>517</v>
      </c>
      <c r="H185" s="191">
        <v>2</v>
      </c>
      <c r="I185" s="192"/>
      <c r="J185" s="193">
        <f>ROUND(I185*H185,2)</f>
        <v>0</v>
      </c>
      <c r="K185" s="189" t="s">
        <v>22</v>
      </c>
      <c r="L185" s="194"/>
      <c r="M185" s="195" t="s">
        <v>22</v>
      </c>
      <c r="N185" s="196" t="s">
        <v>45</v>
      </c>
      <c r="O185" s="33"/>
      <c r="P185" s="172">
        <f>O185*H185</f>
        <v>0</v>
      </c>
      <c r="Q185" s="172">
        <v>0</v>
      </c>
      <c r="R185" s="172">
        <f>Q185*H185</f>
        <v>0</v>
      </c>
      <c r="S185" s="172">
        <v>0</v>
      </c>
      <c r="T185" s="173">
        <f>S185*H185</f>
        <v>0</v>
      </c>
      <c r="AR185" s="15" t="s">
        <v>172</v>
      </c>
      <c r="AT185" s="15" t="s">
        <v>347</v>
      </c>
      <c r="AU185" s="15" t="s">
        <v>82</v>
      </c>
      <c r="AY185" s="15" t="s">
        <v>132</v>
      </c>
      <c r="BE185" s="174">
        <f>IF(N185="základní",J185,0)</f>
        <v>0</v>
      </c>
      <c r="BF185" s="174">
        <f>IF(N185="snížená",J185,0)</f>
        <v>0</v>
      </c>
      <c r="BG185" s="174">
        <f>IF(N185="zákl. přenesená",J185,0)</f>
        <v>0</v>
      </c>
      <c r="BH185" s="174">
        <f>IF(N185="sníž. přenesená",J185,0)</f>
        <v>0</v>
      </c>
      <c r="BI185" s="174">
        <f>IF(N185="nulová",J185,0)</f>
        <v>0</v>
      </c>
      <c r="BJ185" s="15" t="s">
        <v>23</v>
      </c>
      <c r="BK185" s="174">
        <f>ROUND(I185*H185,2)</f>
        <v>0</v>
      </c>
      <c r="BL185" s="15" t="s">
        <v>139</v>
      </c>
      <c r="BM185" s="15" t="s">
        <v>139</v>
      </c>
    </row>
    <row r="186" spans="2:47" s="1" customFormat="1" ht="13.5">
      <c r="B186" s="32"/>
      <c r="D186" s="175" t="s">
        <v>141</v>
      </c>
      <c r="F186" s="176" t="s">
        <v>681</v>
      </c>
      <c r="I186" s="136"/>
      <c r="L186" s="32"/>
      <c r="M186" s="61"/>
      <c r="N186" s="33"/>
      <c r="O186" s="33"/>
      <c r="P186" s="33"/>
      <c r="Q186" s="33"/>
      <c r="R186" s="33"/>
      <c r="S186" s="33"/>
      <c r="T186" s="62"/>
      <c r="AT186" s="15" t="s">
        <v>141</v>
      </c>
      <c r="AU186" s="15" t="s">
        <v>82</v>
      </c>
    </row>
    <row r="187" spans="2:65" s="1" customFormat="1" ht="22.5" customHeight="1">
      <c r="B187" s="162"/>
      <c r="C187" s="187" t="s">
        <v>465</v>
      </c>
      <c r="D187" s="187" t="s">
        <v>347</v>
      </c>
      <c r="E187" s="188" t="s">
        <v>682</v>
      </c>
      <c r="F187" s="189" t="s">
        <v>683</v>
      </c>
      <c r="G187" s="190" t="s">
        <v>517</v>
      </c>
      <c r="H187" s="191">
        <v>1</v>
      </c>
      <c r="I187" s="192"/>
      <c r="J187" s="193">
        <f>ROUND(I187*H187,2)</f>
        <v>0</v>
      </c>
      <c r="K187" s="189" t="s">
        <v>22</v>
      </c>
      <c r="L187" s="194"/>
      <c r="M187" s="195" t="s">
        <v>22</v>
      </c>
      <c r="N187" s="196" t="s">
        <v>45</v>
      </c>
      <c r="O187" s="33"/>
      <c r="P187" s="172">
        <f>O187*H187</f>
        <v>0</v>
      </c>
      <c r="Q187" s="172">
        <v>0</v>
      </c>
      <c r="R187" s="172">
        <f>Q187*H187</f>
        <v>0</v>
      </c>
      <c r="S187" s="172">
        <v>0</v>
      </c>
      <c r="T187" s="173">
        <f>S187*H187</f>
        <v>0</v>
      </c>
      <c r="AR187" s="15" t="s">
        <v>172</v>
      </c>
      <c r="AT187" s="15" t="s">
        <v>347</v>
      </c>
      <c r="AU187" s="15" t="s">
        <v>82</v>
      </c>
      <c r="AY187" s="15" t="s">
        <v>132</v>
      </c>
      <c r="BE187" s="174">
        <f>IF(N187="základní",J187,0)</f>
        <v>0</v>
      </c>
      <c r="BF187" s="174">
        <f>IF(N187="snížená",J187,0)</f>
        <v>0</v>
      </c>
      <c r="BG187" s="174">
        <f>IF(N187="zákl. přenesená",J187,0)</f>
        <v>0</v>
      </c>
      <c r="BH187" s="174">
        <f>IF(N187="sníž. přenesená",J187,0)</f>
        <v>0</v>
      </c>
      <c r="BI187" s="174">
        <f>IF(N187="nulová",J187,0)</f>
        <v>0</v>
      </c>
      <c r="BJ187" s="15" t="s">
        <v>23</v>
      </c>
      <c r="BK187" s="174">
        <f>ROUND(I187*H187,2)</f>
        <v>0</v>
      </c>
      <c r="BL187" s="15" t="s">
        <v>139</v>
      </c>
      <c r="BM187" s="15" t="s">
        <v>131</v>
      </c>
    </row>
    <row r="188" spans="2:47" s="1" customFormat="1" ht="13.5">
      <c r="B188" s="32"/>
      <c r="D188" s="175" t="s">
        <v>141</v>
      </c>
      <c r="F188" s="176" t="s">
        <v>683</v>
      </c>
      <c r="I188" s="136"/>
      <c r="L188" s="32"/>
      <c r="M188" s="61"/>
      <c r="N188" s="33"/>
      <c r="O188" s="33"/>
      <c r="P188" s="33"/>
      <c r="Q188" s="33"/>
      <c r="R188" s="33"/>
      <c r="S188" s="33"/>
      <c r="T188" s="62"/>
      <c r="AT188" s="15" t="s">
        <v>141</v>
      </c>
      <c r="AU188" s="15" t="s">
        <v>82</v>
      </c>
    </row>
    <row r="189" spans="2:65" s="1" customFormat="1" ht="22.5" customHeight="1">
      <c r="B189" s="162"/>
      <c r="C189" s="187" t="s">
        <v>407</v>
      </c>
      <c r="D189" s="187" t="s">
        <v>347</v>
      </c>
      <c r="E189" s="188" t="s">
        <v>684</v>
      </c>
      <c r="F189" s="189" t="s">
        <v>685</v>
      </c>
      <c r="G189" s="190" t="s">
        <v>517</v>
      </c>
      <c r="H189" s="191">
        <v>2</v>
      </c>
      <c r="I189" s="192"/>
      <c r="J189" s="193">
        <f>ROUND(I189*H189,2)</f>
        <v>0</v>
      </c>
      <c r="K189" s="189" t="s">
        <v>22</v>
      </c>
      <c r="L189" s="194"/>
      <c r="M189" s="195" t="s">
        <v>22</v>
      </c>
      <c r="N189" s="196" t="s">
        <v>45</v>
      </c>
      <c r="O189" s="33"/>
      <c r="P189" s="172">
        <f>O189*H189</f>
        <v>0</v>
      </c>
      <c r="Q189" s="172">
        <v>0</v>
      </c>
      <c r="R189" s="172">
        <f>Q189*H189</f>
        <v>0</v>
      </c>
      <c r="S189" s="172">
        <v>0</v>
      </c>
      <c r="T189" s="173">
        <f>S189*H189</f>
        <v>0</v>
      </c>
      <c r="AR189" s="15" t="s">
        <v>172</v>
      </c>
      <c r="AT189" s="15" t="s">
        <v>347</v>
      </c>
      <c r="AU189" s="15" t="s">
        <v>82</v>
      </c>
      <c r="AY189" s="15" t="s">
        <v>132</v>
      </c>
      <c r="BE189" s="174">
        <f>IF(N189="základní",J189,0)</f>
        <v>0</v>
      </c>
      <c r="BF189" s="174">
        <f>IF(N189="snížená",J189,0)</f>
        <v>0</v>
      </c>
      <c r="BG189" s="174">
        <f>IF(N189="zákl. přenesená",J189,0)</f>
        <v>0</v>
      </c>
      <c r="BH189" s="174">
        <f>IF(N189="sníž. přenesená",J189,0)</f>
        <v>0</v>
      </c>
      <c r="BI189" s="174">
        <f>IF(N189="nulová",J189,0)</f>
        <v>0</v>
      </c>
      <c r="BJ189" s="15" t="s">
        <v>23</v>
      </c>
      <c r="BK189" s="174">
        <f>ROUND(I189*H189,2)</f>
        <v>0</v>
      </c>
      <c r="BL189" s="15" t="s">
        <v>139</v>
      </c>
      <c r="BM189" s="15" t="s">
        <v>162</v>
      </c>
    </row>
    <row r="190" spans="2:47" s="1" customFormat="1" ht="13.5">
      <c r="B190" s="32"/>
      <c r="D190" s="175" t="s">
        <v>141</v>
      </c>
      <c r="F190" s="176" t="s">
        <v>685</v>
      </c>
      <c r="I190" s="136"/>
      <c r="L190" s="32"/>
      <c r="M190" s="61"/>
      <c r="N190" s="33"/>
      <c r="O190" s="33"/>
      <c r="P190" s="33"/>
      <c r="Q190" s="33"/>
      <c r="R190" s="33"/>
      <c r="S190" s="33"/>
      <c r="T190" s="62"/>
      <c r="AT190" s="15" t="s">
        <v>141</v>
      </c>
      <c r="AU190" s="15" t="s">
        <v>82</v>
      </c>
    </row>
    <row r="191" spans="2:65" s="1" customFormat="1" ht="22.5" customHeight="1">
      <c r="B191" s="162"/>
      <c r="C191" s="187" t="s">
        <v>473</v>
      </c>
      <c r="D191" s="187" t="s">
        <v>347</v>
      </c>
      <c r="E191" s="188" t="s">
        <v>686</v>
      </c>
      <c r="F191" s="189" t="s">
        <v>687</v>
      </c>
      <c r="G191" s="190" t="s">
        <v>517</v>
      </c>
      <c r="H191" s="191">
        <v>1</v>
      </c>
      <c r="I191" s="192"/>
      <c r="J191" s="193">
        <f>ROUND(I191*H191,2)</f>
        <v>0</v>
      </c>
      <c r="K191" s="189" t="s">
        <v>22</v>
      </c>
      <c r="L191" s="194"/>
      <c r="M191" s="195" t="s">
        <v>22</v>
      </c>
      <c r="N191" s="196" t="s">
        <v>45</v>
      </c>
      <c r="O191" s="33"/>
      <c r="P191" s="172">
        <f>O191*H191</f>
        <v>0</v>
      </c>
      <c r="Q191" s="172">
        <v>0</v>
      </c>
      <c r="R191" s="172">
        <f>Q191*H191</f>
        <v>0</v>
      </c>
      <c r="S191" s="172">
        <v>0</v>
      </c>
      <c r="T191" s="173">
        <f>S191*H191</f>
        <v>0</v>
      </c>
      <c r="AR191" s="15" t="s">
        <v>172</v>
      </c>
      <c r="AT191" s="15" t="s">
        <v>347</v>
      </c>
      <c r="AU191" s="15" t="s">
        <v>82</v>
      </c>
      <c r="AY191" s="15" t="s">
        <v>132</v>
      </c>
      <c r="BE191" s="174">
        <f>IF(N191="základní",J191,0)</f>
        <v>0</v>
      </c>
      <c r="BF191" s="174">
        <f>IF(N191="snížená",J191,0)</f>
        <v>0</v>
      </c>
      <c r="BG191" s="174">
        <f>IF(N191="zákl. přenesená",J191,0)</f>
        <v>0</v>
      </c>
      <c r="BH191" s="174">
        <f>IF(N191="sníž. přenesená",J191,0)</f>
        <v>0</v>
      </c>
      <c r="BI191" s="174">
        <f>IF(N191="nulová",J191,0)</f>
        <v>0</v>
      </c>
      <c r="BJ191" s="15" t="s">
        <v>23</v>
      </c>
      <c r="BK191" s="174">
        <f>ROUND(I191*H191,2)</f>
        <v>0</v>
      </c>
      <c r="BL191" s="15" t="s">
        <v>139</v>
      </c>
      <c r="BM191" s="15" t="s">
        <v>167</v>
      </c>
    </row>
    <row r="192" spans="2:47" s="1" customFormat="1" ht="13.5">
      <c r="B192" s="32"/>
      <c r="D192" s="175" t="s">
        <v>141</v>
      </c>
      <c r="F192" s="176" t="s">
        <v>687</v>
      </c>
      <c r="I192" s="136"/>
      <c r="L192" s="32"/>
      <c r="M192" s="61"/>
      <c r="N192" s="33"/>
      <c r="O192" s="33"/>
      <c r="P192" s="33"/>
      <c r="Q192" s="33"/>
      <c r="R192" s="33"/>
      <c r="S192" s="33"/>
      <c r="T192" s="62"/>
      <c r="AT192" s="15" t="s">
        <v>141</v>
      </c>
      <c r="AU192" s="15" t="s">
        <v>82</v>
      </c>
    </row>
    <row r="193" spans="2:65" s="1" customFormat="1" ht="22.5" customHeight="1">
      <c r="B193" s="162"/>
      <c r="C193" s="187" t="s">
        <v>476</v>
      </c>
      <c r="D193" s="187" t="s">
        <v>347</v>
      </c>
      <c r="E193" s="188" t="s">
        <v>688</v>
      </c>
      <c r="F193" s="189" t="s">
        <v>689</v>
      </c>
      <c r="G193" s="190" t="s">
        <v>517</v>
      </c>
      <c r="H193" s="191">
        <v>1</v>
      </c>
      <c r="I193" s="192"/>
      <c r="J193" s="193">
        <f>ROUND(I193*H193,2)</f>
        <v>0</v>
      </c>
      <c r="K193" s="189" t="s">
        <v>22</v>
      </c>
      <c r="L193" s="194"/>
      <c r="M193" s="195" t="s">
        <v>22</v>
      </c>
      <c r="N193" s="196" t="s">
        <v>45</v>
      </c>
      <c r="O193" s="33"/>
      <c r="P193" s="172">
        <f>O193*H193</f>
        <v>0</v>
      </c>
      <c r="Q193" s="172">
        <v>0</v>
      </c>
      <c r="R193" s="172">
        <f>Q193*H193</f>
        <v>0</v>
      </c>
      <c r="S193" s="172">
        <v>0</v>
      </c>
      <c r="T193" s="173">
        <f>S193*H193</f>
        <v>0</v>
      </c>
      <c r="AR193" s="15" t="s">
        <v>172</v>
      </c>
      <c r="AT193" s="15" t="s">
        <v>347</v>
      </c>
      <c r="AU193" s="15" t="s">
        <v>82</v>
      </c>
      <c r="AY193" s="15" t="s">
        <v>132</v>
      </c>
      <c r="BE193" s="174">
        <f>IF(N193="základní",J193,0)</f>
        <v>0</v>
      </c>
      <c r="BF193" s="174">
        <f>IF(N193="snížená",J193,0)</f>
        <v>0</v>
      </c>
      <c r="BG193" s="174">
        <f>IF(N193="zákl. přenesená",J193,0)</f>
        <v>0</v>
      </c>
      <c r="BH193" s="174">
        <f>IF(N193="sníž. přenesená",J193,0)</f>
        <v>0</v>
      </c>
      <c r="BI193" s="174">
        <f>IF(N193="nulová",J193,0)</f>
        <v>0</v>
      </c>
      <c r="BJ193" s="15" t="s">
        <v>23</v>
      </c>
      <c r="BK193" s="174">
        <f>ROUND(I193*H193,2)</f>
        <v>0</v>
      </c>
      <c r="BL193" s="15" t="s">
        <v>139</v>
      </c>
      <c r="BM193" s="15" t="s">
        <v>172</v>
      </c>
    </row>
    <row r="194" spans="2:47" s="1" customFormat="1" ht="13.5">
      <c r="B194" s="32"/>
      <c r="D194" s="175" t="s">
        <v>141</v>
      </c>
      <c r="F194" s="176" t="s">
        <v>689</v>
      </c>
      <c r="I194" s="136"/>
      <c r="L194" s="32"/>
      <c r="M194" s="61"/>
      <c r="N194" s="33"/>
      <c r="O194" s="33"/>
      <c r="P194" s="33"/>
      <c r="Q194" s="33"/>
      <c r="R194" s="33"/>
      <c r="S194" s="33"/>
      <c r="T194" s="62"/>
      <c r="AT194" s="15" t="s">
        <v>141</v>
      </c>
      <c r="AU194" s="15" t="s">
        <v>82</v>
      </c>
    </row>
    <row r="195" spans="2:65" s="1" customFormat="1" ht="22.5" customHeight="1">
      <c r="B195" s="162"/>
      <c r="C195" s="187" t="s">
        <v>482</v>
      </c>
      <c r="D195" s="187" t="s">
        <v>347</v>
      </c>
      <c r="E195" s="188" t="s">
        <v>690</v>
      </c>
      <c r="F195" s="189" t="s">
        <v>691</v>
      </c>
      <c r="G195" s="190" t="s">
        <v>517</v>
      </c>
      <c r="H195" s="191">
        <v>1</v>
      </c>
      <c r="I195" s="192"/>
      <c r="J195" s="193">
        <f>ROUND(I195*H195,2)</f>
        <v>0</v>
      </c>
      <c r="K195" s="189" t="s">
        <v>22</v>
      </c>
      <c r="L195" s="194"/>
      <c r="M195" s="195" t="s">
        <v>22</v>
      </c>
      <c r="N195" s="196" t="s">
        <v>45</v>
      </c>
      <c r="O195" s="33"/>
      <c r="P195" s="172">
        <f>O195*H195</f>
        <v>0</v>
      </c>
      <c r="Q195" s="172">
        <v>0</v>
      </c>
      <c r="R195" s="172">
        <f>Q195*H195</f>
        <v>0</v>
      </c>
      <c r="S195" s="172">
        <v>0</v>
      </c>
      <c r="T195" s="173">
        <f>S195*H195</f>
        <v>0</v>
      </c>
      <c r="AR195" s="15" t="s">
        <v>172</v>
      </c>
      <c r="AT195" s="15" t="s">
        <v>347</v>
      </c>
      <c r="AU195" s="15" t="s">
        <v>82</v>
      </c>
      <c r="AY195" s="15" t="s">
        <v>132</v>
      </c>
      <c r="BE195" s="174">
        <f>IF(N195="základní",J195,0)</f>
        <v>0</v>
      </c>
      <c r="BF195" s="174">
        <f>IF(N195="snížená",J195,0)</f>
        <v>0</v>
      </c>
      <c r="BG195" s="174">
        <f>IF(N195="zákl. přenesená",J195,0)</f>
        <v>0</v>
      </c>
      <c r="BH195" s="174">
        <f>IF(N195="sníž. přenesená",J195,0)</f>
        <v>0</v>
      </c>
      <c r="BI195" s="174">
        <f>IF(N195="nulová",J195,0)</f>
        <v>0</v>
      </c>
      <c r="BJ195" s="15" t="s">
        <v>23</v>
      </c>
      <c r="BK195" s="174">
        <f>ROUND(I195*H195,2)</f>
        <v>0</v>
      </c>
      <c r="BL195" s="15" t="s">
        <v>139</v>
      </c>
      <c r="BM195" s="15" t="s">
        <v>176</v>
      </c>
    </row>
    <row r="196" spans="2:47" s="1" customFormat="1" ht="13.5">
      <c r="B196" s="32"/>
      <c r="D196" s="177" t="s">
        <v>141</v>
      </c>
      <c r="F196" s="178" t="s">
        <v>691</v>
      </c>
      <c r="I196" s="136"/>
      <c r="L196" s="32"/>
      <c r="M196" s="61"/>
      <c r="N196" s="33"/>
      <c r="O196" s="33"/>
      <c r="P196" s="33"/>
      <c r="Q196" s="33"/>
      <c r="R196" s="33"/>
      <c r="S196" s="33"/>
      <c r="T196" s="62"/>
      <c r="AT196" s="15" t="s">
        <v>141</v>
      </c>
      <c r="AU196" s="15" t="s">
        <v>82</v>
      </c>
    </row>
    <row r="197" spans="2:63" s="10" customFormat="1" ht="29.25" customHeight="1">
      <c r="B197" s="148"/>
      <c r="D197" s="159" t="s">
        <v>73</v>
      </c>
      <c r="E197" s="160" t="s">
        <v>692</v>
      </c>
      <c r="F197" s="160" t="s">
        <v>693</v>
      </c>
      <c r="I197" s="151"/>
      <c r="J197" s="161">
        <f>BK197</f>
        <v>0</v>
      </c>
      <c r="L197" s="148"/>
      <c r="M197" s="153"/>
      <c r="N197" s="154"/>
      <c r="O197" s="154"/>
      <c r="P197" s="155">
        <f>SUM(P198:P211)</f>
        <v>0</v>
      </c>
      <c r="Q197" s="154"/>
      <c r="R197" s="155">
        <f>SUM(R198:R211)</f>
        <v>6.34095</v>
      </c>
      <c r="S197" s="154"/>
      <c r="T197" s="156">
        <f>SUM(T198:T211)</f>
        <v>0</v>
      </c>
      <c r="AR197" s="149" t="s">
        <v>82</v>
      </c>
      <c r="AT197" s="157" t="s">
        <v>73</v>
      </c>
      <c r="AU197" s="157" t="s">
        <v>23</v>
      </c>
      <c r="AY197" s="149" t="s">
        <v>132</v>
      </c>
      <c r="BK197" s="158">
        <f>SUM(BK198:BK211)</f>
        <v>0</v>
      </c>
    </row>
    <row r="198" spans="2:65" s="1" customFormat="1" ht="22.5" customHeight="1">
      <c r="B198" s="162"/>
      <c r="C198" s="163" t="s">
        <v>486</v>
      </c>
      <c r="D198" s="163" t="s">
        <v>135</v>
      </c>
      <c r="E198" s="164" t="s">
        <v>694</v>
      </c>
      <c r="F198" s="165" t="s">
        <v>695</v>
      </c>
      <c r="G198" s="166" t="s">
        <v>212</v>
      </c>
      <c r="H198" s="167">
        <v>150</v>
      </c>
      <c r="I198" s="168"/>
      <c r="J198" s="169">
        <f>ROUND(I198*H198,2)</f>
        <v>0</v>
      </c>
      <c r="K198" s="165" t="s">
        <v>201</v>
      </c>
      <c r="L198" s="32"/>
      <c r="M198" s="170" t="s">
        <v>22</v>
      </c>
      <c r="N198" s="171" t="s">
        <v>45</v>
      </c>
      <c r="O198" s="33"/>
      <c r="P198" s="172">
        <f>O198*H198</f>
        <v>0</v>
      </c>
      <c r="Q198" s="172">
        <v>0</v>
      </c>
      <c r="R198" s="172">
        <f>Q198*H198</f>
        <v>0</v>
      </c>
      <c r="S198" s="172">
        <v>0</v>
      </c>
      <c r="T198" s="173">
        <f>S198*H198</f>
        <v>0</v>
      </c>
      <c r="AR198" s="15" t="s">
        <v>232</v>
      </c>
      <c r="AT198" s="15" t="s">
        <v>135</v>
      </c>
      <c r="AU198" s="15" t="s">
        <v>82</v>
      </c>
      <c r="AY198" s="15" t="s">
        <v>132</v>
      </c>
      <c r="BE198" s="174">
        <f>IF(N198="základní",J198,0)</f>
        <v>0</v>
      </c>
      <c r="BF198" s="174">
        <f>IF(N198="snížená",J198,0)</f>
        <v>0</v>
      </c>
      <c r="BG198" s="174">
        <f>IF(N198="zákl. přenesená",J198,0)</f>
        <v>0</v>
      </c>
      <c r="BH198" s="174">
        <f>IF(N198="sníž. přenesená",J198,0)</f>
        <v>0</v>
      </c>
      <c r="BI198" s="174">
        <f>IF(N198="nulová",J198,0)</f>
        <v>0</v>
      </c>
      <c r="BJ198" s="15" t="s">
        <v>23</v>
      </c>
      <c r="BK198" s="174">
        <f>ROUND(I198*H198,2)</f>
        <v>0</v>
      </c>
      <c r="BL198" s="15" t="s">
        <v>232</v>
      </c>
      <c r="BM198" s="15" t="s">
        <v>696</v>
      </c>
    </row>
    <row r="199" spans="2:47" s="1" customFormat="1" ht="27">
      <c r="B199" s="32"/>
      <c r="D199" s="175" t="s">
        <v>141</v>
      </c>
      <c r="F199" s="176" t="s">
        <v>697</v>
      </c>
      <c r="I199" s="136"/>
      <c r="L199" s="32"/>
      <c r="M199" s="61"/>
      <c r="N199" s="33"/>
      <c r="O199" s="33"/>
      <c r="P199" s="33"/>
      <c r="Q199" s="33"/>
      <c r="R199" s="33"/>
      <c r="S199" s="33"/>
      <c r="T199" s="62"/>
      <c r="AT199" s="15" t="s">
        <v>141</v>
      </c>
      <c r="AU199" s="15" t="s">
        <v>82</v>
      </c>
    </row>
    <row r="200" spans="2:65" s="1" customFormat="1" ht="22.5" customHeight="1">
      <c r="B200" s="162"/>
      <c r="C200" s="187" t="s">
        <v>489</v>
      </c>
      <c r="D200" s="187" t="s">
        <v>347</v>
      </c>
      <c r="E200" s="188" t="s">
        <v>698</v>
      </c>
      <c r="F200" s="189" t="s">
        <v>699</v>
      </c>
      <c r="G200" s="190" t="s">
        <v>212</v>
      </c>
      <c r="H200" s="191">
        <v>150</v>
      </c>
      <c r="I200" s="192"/>
      <c r="J200" s="193">
        <f>ROUND(I200*H200,2)</f>
        <v>0</v>
      </c>
      <c r="K200" s="189" t="s">
        <v>22</v>
      </c>
      <c r="L200" s="194"/>
      <c r="M200" s="195" t="s">
        <v>22</v>
      </c>
      <c r="N200" s="196" t="s">
        <v>45</v>
      </c>
      <c r="O200" s="33"/>
      <c r="P200" s="172">
        <f>O200*H200</f>
        <v>0</v>
      </c>
      <c r="Q200" s="172">
        <v>0</v>
      </c>
      <c r="R200" s="172">
        <f>Q200*H200</f>
        <v>0</v>
      </c>
      <c r="S200" s="172">
        <v>0</v>
      </c>
      <c r="T200" s="173">
        <f>S200*H200</f>
        <v>0</v>
      </c>
      <c r="AR200" s="15" t="s">
        <v>172</v>
      </c>
      <c r="AT200" s="15" t="s">
        <v>347</v>
      </c>
      <c r="AU200" s="15" t="s">
        <v>82</v>
      </c>
      <c r="AY200" s="15" t="s">
        <v>132</v>
      </c>
      <c r="BE200" s="174">
        <f>IF(N200="základní",J200,0)</f>
        <v>0</v>
      </c>
      <c r="BF200" s="174">
        <f>IF(N200="snížená",J200,0)</f>
        <v>0</v>
      </c>
      <c r="BG200" s="174">
        <f>IF(N200="zákl. přenesená",J200,0)</f>
        <v>0</v>
      </c>
      <c r="BH200" s="174">
        <f>IF(N200="sníž. přenesená",J200,0)</f>
        <v>0</v>
      </c>
      <c r="BI200" s="174">
        <f>IF(N200="nulová",J200,0)</f>
        <v>0</v>
      </c>
      <c r="BJ200" s="15" t="s">
        <v>23</v>
      </c>
      <c r="BK200" s="174">
        <f>ROUND(I200*H200,2)</f>
        <v>0</v>
      </c>
      <c r="BL200" s="15" t="s">
        <v>139</v>
      </c>
      <c r="BM200" s="15" t="s">
        <v>8</v>
      </c>
    </row>
    <row r="201" spans="2:47" s="1" customFormat="1" ht="13.5">
      <c r="B201" s="32"/>
      <c r="D201" s="175" t="s">
        <v>141</v>
      </c>
      <c r="F201" s="176" t="s">
        <v>699</v>
      </c>
      <c r="I201" s="136"/>
      <c r="L201" s="32"/>
      <c r="M201" s="61"/>
      <c r="N201" s="33"/>
      <c r="O201" s="33"/>
      <c r="P201" s="33"/>
      <c r="Q201" s="33"/>
      <c r="R201" s="33"/>
      <c r="S201" s="33"/>
      <c r="T201" s="62"/>
      <c r="AT201" s="15" t="s">
        <v>141</v>
      </c>
      <c r="AU201" s="15" t="s">
        <v>82</v>
      </c>
    </row>
    <row r="202" spans="2:65" s="1" customFormat="1" ht="22.5" customHeight="1">
      <c r="B202" s="162"/>
      <c r="C202" s="163" t="s">
        <v>415</v>
      </c>
      <c r="D202" s="163" t="s">
        <v>135</v>
      </c>
      <c r="E202" s="164" t="s">
        <v>700</v>
      </c>
      <c r="F202" s="165" t="s">
        <v>701</v>
      </c>
      <c r="G202" s="166" t="s">
        <v>212</v>
      </c>
      <c r="H202" s="167">
        <v>27.5</v>
      </c>
      <c r="I202" s="168"/>
      <c r="J202" s="169">
        <f>ROUND(I202*H202,2)</f>
        <v>0</v>
      </c>
      <c r="K202" s="165" t="s">
        <v>22</v>
      </c>
      <c r="L202" s="32"/>
      <c r="M202" s="170" t="s">
        <v>22</v>
      </c>
      <c r="N202" s="171" t="s">
        <v>45</v>
      </c>
      <c r="O202" s="33"/>
      <c r="P202" s="172">
        <f>O202*H202</f>
        <v>0</v>
      </c>
      <c r="Q202" s="172">
        <v>0.23058</v>
      </c>
      <c r="R202" s="172">
        <f>Q202*H202</f>
        <v>6.34095</v>
      </c>
      <c r="S202" s="172">
        <v>0</v>
      </c>
      <c r="T202" s="173">
        <f>S202*H202</f>
        <v>0</v>
      </c>
      <c r="AR202" s="15" t="s">
        <v>232</v>
      </c>
      <c r="AT202" s="15" t="s">
        <v>135</v>
      </c>
      <c r="AU202" s="15" t="s">
        <v>82</v>
      </c>
      <c r="AY202" s="15" t="s">
        <v>132</v>
      </c>
      <c r="BE202" s="174">
        <f>IF(N202="základní",J202,0)</f>
        <v>0</v>
      </c>
      <c r="BF202" s="174">
        <f>IF(N202="snížená",J202,0)</f>
        <v>0</v>
      </c>
      <c r="BG202" s="174">
        <f>IF(N202="zákl. přenesená",J202,0)</f>
        <v>0</v>
      </c>
      <c r="BH202" s="174">
        <f>IF(N202="sníž. přenesená",J202,0)</f>
        <v>0</v>
      </c>
      <c r="BI202" s="174">
        <f>IF(N202="nulová",J202,0)</f>
        <v>0</v>
      </c>
      <c r="BJ202" s="15" t="s">
        <v>23</v>
      </c>
      <c r="BK202" s="174">
        <f>ROUND(I202*H202,2)</f>
        <v>0</v>
      </c>
      <c r="BL202" s="15" t="s">
        <v>232</v>
      </c>
      <c r="BM202" s="15" t="s">
        <v>702</v>
      </c>
    </row>
    <row r="203" spans="2:47" s="1" customFormat="1" ht="27">
      <c r="B203" s="32"/>
      <c r="D203" s="175" t="s">
        <v>141</v>
      </c>
      <c r="F203" s="176" t="s">
        <v>703</v>
      </c>
      <c r="I203" s="136"/>
      <c r="L203" s="32"/>
      <c r="M203" s="61"/>
      <c r="N203" s="33"/>
      <c r="O203" s="33"/>
      <c r="P203" s="33"/>
      <c r="Q203" s="33"/>
      <c r="R203" s="33"/>
      <c r="S203" s="33"/>
      <c r="T203" s="62"/>
      <c r="AT203" s="15" t="s">
        <v>141</v>
      </c>
      <c r="AU203" s="15" t="s">
        <v>82</v>
      </c>
    </row>
    <row r="204" spans="2:65" s="1" customFormat="1" ht="22.5" customHeight="1">
      <c r="B204" s="162"/>
      <c r="C204" s="187" t="s">
        <v>498</v>
      </c>
      <c r="D204" s="187" t="s">
        <v>347</v>
      </c>
      <c r="E204" s="188" t="s">
        <v>704</v>
      </c>
      <c r="F204" s="189" t="s">
        <v>705</v>
      </c>
      <c r="G204" s="190" t="s">
        <v>212</v>
      </c>
      <c r="H204" s="191">
        <v>12</v>
      </c>
      <c r="I204" s="192"/>
      <c r="J204" s="193">
        <f>ROUND(I204*H204,2)</f>
        <v>0</v>
      </c>
      <c r="K204" s="189" t="s">
        <v>22</v>
      </c>
      <c r="L204" s="194"/>
      <c r="M204" s="195" t="s">
        <v>22</v>
      </c>
      <c r="N204" s="196" t="s">
        <v>45</v>
      </c>
      <c r="O204" s="33"/>
      <c r="P204" s="172">
        <f>O204*H204</f>
        <v>0</v>
      </c>
      <c r="Q204" s="172">
        <v>0</v>
      </c>
      <c r="R204" s="172">
        <f>Q204*H204</f>
        <v>0</v>
      </c>
      <c r="S204" s="172">
        <v>0</v>
      </c>
      <c r="T204" s="173">
        <f>S204*H204</f>
        <v>0</v>
      </c>
      <c r="AR204" s="15" t="s">
        <v>172</v>
      </c>
      <c r="AT204" s="15" t="s">
        <v>347</v>
      </c>
      <c r="AU204" s="15" t="s">
        <v>82</v>
      </c>
      <c r="AY204" s="15" t="s">
        <v>132</v>
      </c>
      <c r="BE204" s="174">
        <f>IF(N204="základní",J204,0)</f>
        <v>0</v>
      </c>
      <c r="BF204" s="174">
        <f>IF(N204="snížená",J204,0)</f>
        <v>0</v>
      </c>
      <c r="BG204" s="174">
        <f>IF(N204="zákl. přenesená",J204,0)</f>
        <v>0</v>
      </c>
      <c r="BH204" s="174">
        <f>IF(N204="sníž. přenesená",J204,0)</f>
        <v>0</v>
      </c>
      <c r="BI204" s="174">
        <f>IF(N204="nulová",J204,0)</f>
        <v>0</v>
      </c>
      <c r="BJ204" s="15" t="s">
        <v>23</v>
      </c>
      <c r="BK204" s="174">
        <f>ROUND(I204*H204,2)</f>
        <v>0</v>
      </c>
      <c r="BL204" s="15" t="s">
        <v>139</v>
      </c>
      <c r="BM204" s="15" t="s">
        <v>470</v>
      </c>
    </row>
    <row r="205" spans="2:47" s="1" customFormat="1" ht="13.5">
      <c r="B205" s="32"/>
      <c r="D205" s="175" t="s">
        <v>141</v>
      </c>
      <c r="F205" s="176" t="s">
        <v>705</v>
      </c>
      <c r="I205" s="136"/>
      <c r="L205" s="32"/>
      <c r="M205" s="61"/>
      <c r="N205" s="33"/>
      <c r="O205" s="33"/>
      <c r="P205" s="33"/>
      <c r="Q205" s="33"/>
      <c r="R205" s="33"/>
      <c r="S205" s="33"/>
      <c r="T205" s="62"/>
      <c r="AT205" s="15" t="s">
        <v>141</v>
      </c>
      <c r="AU205" s="15" t="s">
        <v>82</v>
      </c>
    </row>
    <row r="206" spans="2:65" s="1" customFormat="1" ht="22.5" customHeight="1">
      <c r="B206" s="162"/>
      <c r="C206" s="187" t="s">
        <v>501</v>
      </c>
      <c r="D206" s="187" t="s">
        <v>347</v>
      </c>
      <c r="E206" s="188" t="s">
        <v>706</v>
      </c>
      <c r="F206" s="189" t="s">
        <v>707</v>
      </c>
      <c r="G206" s="190" t="s">
        <v>517</v>
      </c>
      <c r="H206" s="191">
        <v>2</v>
      </c>
      <c r="I206" s="192"/>
      <c r="J206" s="193">
        <f>ROUND(I206*H206,2)</f>
        <v>0</v>
      </c>
      <c r="K206" s="189" t="s">
        <v>22</v>
      </c>
      <c r="L206" s="194"/>
      <c r="M206" s="195" t="s">
        <v>22</v>
      </c>
      <c r="N206" s="196" t="s">
        <v>45</v>
      </c>
      <c r="O206" s="33"/>
      <c r="P206" s="172">
        <f>O206*H206</f>
        <v>0</v>
      </c>
      <c r="Q206" s="172">
        <v>0</v>
      </c>
      <c r="R206" s="172">
        <f>Q206*H206</f>
        <v>0</v>
      </c>
      <c r="S206" s="172">
        <v>0</v>
      </c>
      <c r="T206" s="173">
        <f>S206*H206</f>
        <v>0</v>
      </c>
      <c r="AR206" s="15" t="s">
        <v>172</v>
      </c>
      <c r="AT206" s="15" t="s">
        <v>347</v>
      </c>
      <c r="AU206" s="15" t="s">
        <v>82</v>
      </c>
      <c r="AY206" s="15" t="s">
        <v>132</v>
      </c>
      <c r="BE206" s="174">
        <f>IF(N206="základní",J206,0)</f>
        <v>0</v>
      </c>
      <c r="BF206" s="174">
        <f>IF(N206="snížená",J206,0)</f>
        <v>0</v>
      </c>
      <c r="BG206" s="174">
        <f>IF(N206="zákl. přenesená",J206,0)</f>
        <v>0</v>
      </c>
      <c r="BH206" s="174">
        <f>IF(N206="sníž. přenesená",J206,0)</f>
        <v>0</v>
      </c>
      <c r="BI206" s="174">
        <f>IF(N206="nulová",J206,0)</f>
        <v>0</v>
      </c>
      <c r="BJ206" s="15" t="s">
        <v>23</v>
      </c>
      <c r="BK206" s="174">
        <f>ROUND(I206*H206,2)</f>
        <v>0</v>
      </c>
      <c r="BL206" s="15" t="s">
        <v>139</v>
      </c>
      <c r="BM206" s="15" t="s">
        <v>7</v>
      </c>
    </row>
    <row r="207" spans="2:47" s="1" customFormat="1" ht="13.5">
      <c r="B207" s="32"/>
      <c r="D207" s="175" t="s">
        <v>141</v>
      </c>
      <c r="F207" s="176" t="s">
        <v>707</v>
      </c>
      <c r="I207" s="136"/>
      <c r="L207" s="32"/>
      <c r="M207" s="61"/>
      <c r="N207" s="33"/>
      <c r="O207" s="33"/>
      <c r="P207" s="33"/>
      <c r="Q207" s="33"/>
      <c r="R207" s="33"/>
      <c r="S207" s="33"/>
      <c r="T207" s="62"/>
      <c r="AT207" s="15" t="s">
        <v>141</v>
      </c>
      <c r="AU207" s="15" t="s">
        <v>82</v>
      </c>
    </row>
    <row r="208" spans="2:65" s="1" customFormat="1" ht="22.5" customHeight="1">
      <c r="B208" s="162"/>
      <c r="C208" s="163" t="s">
        <v>504</v>
      </c>
      <c r="D208" s="163" t="s">
        <v>135</v>
      </c>
      <c r="E208" s="164" t="s">
        <v>708</v>
      </c>
      <c r="F208" s="165" t="s">
        <v>709</v>
      </c>
      <c r="G208" s="166" t="s">
        <v>212</v>
      </c>
      <c r="H208" s="167">
        <v>150</v>
      </c>
      <c r="I208" s="168"/>
      <c r="J208" s="169">
        <f>ROUND(I208*H208,2)</f>
        <v>0</v>
      </c>
      <c r="K208" s="165" t="s">
        <v>22</v>
      </c>
      <c r="L208" s="32"/>
      <c r="M208" s="170" t="s">
        <v>22</v>
      </c>
      <c r="N208" s="171" t="s">
        <v>45</v>
      </c>
      <c r="O208" s="33"/>
      <c r="P208" s="172">
        <f>O208*H208</f>
        <v>0</v>
      </c>
      <c r="Q208" s="172">
        <v>0</v>
      </c>
      <c r="R208" s="172">
        <f>Q208*H208</f>
        <v>0</v>
      </c>
      <c r="S208" s="172">
        <v>0</v>
      </c>
      <c r="T208" s="173">
        <f>S208*H208</f>
        <v>0</v>
      </c>
      <c r="AR208" s="15" t="s">
        <v>139</v>
      </c>
      <c r="AT208" s="15" t="s">
        <v>135</v>
      </c>
      <c r="AU208" s="15" t="s">
        <v>82</v>
      </c>
      <c r="AY208" s="15" t="s">
        <v>132</v>
      </c>
      <c r="BE208" s="174">
        <f>IF(N208="základní",J208,0)</f>
        <v>0</v>
      </c>
      <c r="BF208" s="174">
        <f>IF(N208="snížená",J208,0)</f>
        <v>0</v>
      </c>
      <c r="BG208" s="174">
        <f>IF(N208="zákl. přenesená",J208,0)</f>
        <v>0</v>
      </c>
      <c r="BH208" s="174">
        <f>IF(N208="sníž. přenesená",J208,0)</f>
        <v>0</v>
      </c>
      <c r="BI208" s="174">
        <f>IF(N208="nulová",J208,0)</f>
        <v>0</v>
      </c>
      <c r="BJ208" s="15" t="s">
        <v>23</v>
      </c>
      <c r="BK208" s="174">
        <f>ROUND(I208*H208,2)</f>
        <v>0</v>
      </c>
      <c r="BL208" s="15" t="s">
        <v>139</v>
      </c>
      <c r="BM208" s="15" t="s">
        <v>710</v>
      </c>
    </row>
    <row r="209" spans="2:47" s="1" customFormat="1" ht="13.5">
      <c r="B209" s="32"/>
      <c r="D209" s="175" t="s">
        <v>141</v>
      </c>
      <c r="F209" s="176" t="s">
        <v>709</v>
      </c>
      <c r="I209" s="136"/>
      <c r="L209" s="32"/>
      <c r="M209" s="61"/>
      <c r="N209" s="33"/>
      <c r="O209" s="33"/>
      <c r="P209" s="33"/>
      <c r="Q209" s="33"/>
      <c r="R209" s="33"/>
      <c r="S209" s="33"/>
      <c r="T209" s="62"/>
      <c r="AT209" s="15" t="s">
        <v>141</v>
      </c>
      <c r="AU209" s="15" t="s">
        <v>82</v>
      </c>
    </row>
    <row r="210" spans="2:65" s="1" customFormat="1" ht="22.5" customHeight="1">
      <c r="B210" s="162"/>
      <c r="C210" s="187" t="s">
        <v>507</v>
      </c>
      <c r="D210" s="187" t="s">
        <v>347</v>
      </c>
      <c r="E210" s="188" t="s">
        <v>711</v>
      </c>
      <c r="F210" s="189" t="s">
        <v>712</v>
      </c>
      <c r="G210" s="190" t="s">
        <v>212</v>
      </c>
      <c r="H210" s="191">
        <v>150</v>
      </c>
      <c r="I210" s="192"/>
      <c r="J210" s="193">
        <f>ROUND(I210*H210,2)</f>
        <v>0</v>
      </c>
      <c r="K210" s="189" t="s">
        <v>22</v>
      </c>
      <c r="L210" s="194"/>
      <c r="M210" s="195" t="s">
        <v>22</v>
      </c>
      <c r="N210" s="196" t="s">
        <v>45</v>
      </c>
      <c r="O210" s="33"/>
      <c r="P210" s="172">
        <f>O210*H210</f>
        <v>0</v>
      </c>
      <c r="Q210" s="172">
        <v>0</v>
      </c>
      <c r="R210" s="172">
        <f>Q210*H210</f>
        <v>0</v>
      </c>
      <c r="S210" s="172">
        <v>0</v>
      </c>
      <c r="T210" s="173">
        <f>S210*H210</f>
        <v>0</v>
      </c>
      <c r="AR210" s="15" t="s">
        <v>172</v>
      </c>
      <c r="AT210" s="15" t="s">
        <v>347</v>
      </c>
      <c r="AU210" s="15" t="s">
        <v>82</v>
      </c>
      <c r="AY210" s="15" t="s">
        <v>132</v>
      </c>
      <c r="BE210" s="174">
        <f>IF(N210="základní",J210,0)</f>
        <v>0</v>
      </c>
      <c r="BF210" s="174">
        <f>IF(N210="snížená",J210,0)</f>
        <v>0</v>
      </c>
      <c r="BG210" s="174">
        <f>IF(N210="zákl. přenesená",J210,0)</f>
        <v>0</v>
      </c>
      <c r="BH210" s="174">
        <f>IF(N210="sníž. přenesená",J210,0)</f>
        <v>0</v>
      </c>
      <c r="BI210" s="174">
        <f>IF(N210="nulová",J210,0)</f>
        <v>0</v>
      </c>
      <c r="BJ210" s="15" t="s">
        <v>23</v>
      </c>
      <c r="BK210" s="174">
        <f>ROUND(I210*H210,2)</f>
        <v>0</v>
      </c>
      <c r="BL210" s="15" t="s">
        <v>139</v>
      </c>
      <c r="BM210" s="15" t="s">
        <v>250</v>
      </c>
    </row>
    <row r="211" spans="2:47" s="1" customFormat="1" ht="13.5">
      <c r="B211" s="32"/>
      <c r="D211" s="177" t="s">
        <v>141</v>
      </c>
      <c r="F211" s="178" t="s">
        <v>712</v>
      </c>
      <c r="I211" s="136"/>
      <c r="L211" s="32"/>
      <c r="M211" s="61"/>
      <c r="N211" s="33"/>
      <c r="O211" s="33"/>
      <c r="P211" s="33"/>
      <c r="Q211" s="33"/>
      <c r="R211" s="33"/>
      <c r="S211" s="33"/>
      <c r="T211" s="62"/>
      <c r="AT211" s="15" t="s">
        <v>141</v>
      </c>
      <c r="AU211" s="15" t="s">
        <v>82</v>
      </c>
    </row>
    <row r="212" spans="2:63" s="10" customFormat="1" ht="29.25" customHeight="1">
      <c r="B212" s="148"/>
      <c r="D212" s="159" t="s">
        <v>73</v>
      </c>
      <c r="E212" s="160" t="s">
        <v>713</v>
      </c>
      <c r="F212" s="160" t="s">
        <v>714</v>
      </c>
      <c r="I212" s="151"/>
      <c r="J212" s="161">
        <f>BK212</f>
        <v>0</v>
      </c>
      <c r="L212" s="148"/>
      <c r="M212" s="153"/>
      <c r="N212" s="154"/>
      <c r="O212" s="154"/>
      <c r="P212" s="155">
        <f>SUM(P213:P224)</f>
        <v>0</v>
      </c>
      <c r="Q212" s="154"/>
      <c r="R212" s="155">
        <f>SUM(R213:R224)</f>
        <v>0</v>
      </c>
      <c r="S212" s="154"/>
      <c r="T212" s="156">
        <f>SUM(T213:T224)</f>
        <v>0</v>
      </c>
      <c r="AR212" s="149" t="s">
        <v>82</v>
      </c>
      <c r="AT212" s="157" t="s">
        <v>73</v>
      </c>
      <c r="AU212" s="157" t="s">
        <v>23</v>
      </c>
      <c r="AY212" s="149" t="s">
        <v>132</v>
      </c>
      <c r="BK212" s="158">
        <f>SUM(BK213:BK224)</f>
        <v>0</v>
      </c>
    </row>
    <row r="213" spans="2:65" s="1" customFormat="1" ht="22.5" customHeight="1">
      <c r="B213" s="162"/>
      <c r="C213" s="163" t="s">
        <v>514</v>
      </c>
      <c r="D213" s="163" t="s">
        <v>135</v>
      </c>
      <c r="E213" s="164" t="s">
        <v>715</v>
      </c>
      <c r="F213" s="165" t="s">
        <v>716</v>
      </c>
      <c r="G213" s="166" t="s">
        <v>212</v>
      </c>
      <c r="H213" s="167">
        <v>180</v>
      </c>
      <c r="I213" s="168"/>
      <c r="J213" s="169">
        <f>ROUND(I213*H213,2)</f>
        <v>0</v>
      </c>
      <c r="K213" s="165" t="s">
        <v>201</v>
      </c>
      <c r="L213" s="32"/>
      <c r="M213" s="170" t="s">
        <v>22</v>
      </c>
      <c r="N213" s="171" t="s">
        <v>45</v>
      </c>
      <c r="O213" s="33"/>
      <c r="P213" s="172">
        <f>O213*H213</f>
        <v>0</v>
      </c>
      <c r="Q213" s="172">
        <v>0</v>
      </c>
      <c r="R213" s="172">
        <f>Q213*H213</f>
        <v>0</v>
      </c>
      <c r="S213" s="172">
        <v>0</v>
      </c>
      <c r="T213" s="173">
        <f>S213*H213</f>
        <v>0</v>
      </c>
      <c r="AR213" s="15" t="s">
        <v>232</v>
      </c>
      <c r="AT213" s="15" t="s">
        <v>135</v>
      </c>
      <c r="AU213" s="15" t="s">
        <v>82</v>
      </c>
      <c r="AY213" s="15" t="s">
        <v>132</v>
      </c>
      <c r="BE213" s="174">
        <f>IF(N213="základní",J213,0)</f>
        <v>0</v>
      </c>
      <c r="BF213" s="174">
        <f>IF(N213="snížená",J213,0)</f>
        <v>0</v>
      </c>
      <c r="BG213" s="174">
        <f>IF(N213="zákl. přenesená",J213,0)</f>
        <v>0</v>
      </c>
      <c r="BH213" s="174">
        <f>IF(N213="sníž. přenesená",J213,0)</f>
        <v>0</v>
      </c>
      <c r="BI213" s="174">
        <f>IF(N213="nulová",J213,0)</f>
        <v>0</v>
      </c>
      <c r="BJ213" s="15" t="s">
        <v>23</v>
      </c>
      <c r="BK213" s="174">
        <f>ROUND(I213*H213,2)</f>
        <v>0</v>
      </c>
      <c r="BL213" s="15" t="s">
        <v>232</v>
      </c>
      <c r="BM213" s="15" t="s">
        <v>717</v>
      </c>
    </row>
    <row r="214" spans="2:47" s="1" customFormat="1" ht="27">
      <c r="B214" s="32"/>
      <c r="D214" s="175" t="s">
        <v>141</v>
      </c>
      <c r="F214" s="176" t="s">
        <v>718</v>
      </c>
      <c r="I214" s="136"/>
      <c r="L214" s="32"/>
      <c r="M214" s="61"/>
      <c r="N214" s="33"/>
      <c r="O214" s="33"/>
      <c r="P214" s="33"/>
      <c r="Q214" s="33"/>
      <c r="R214" s="33"/>
      <c r="S214" s="33"/>
      <c r="T214" s="62"/>
      <c r="AT214" s="15" t="s">
        <v>141</v>
      </c>
      <c r="AU214" s="15" t="s">
        <v>82</v>
      </c>
    </row>
    <row r="215" spans="2:65" s="1" customFormat="1" ht="22.5" customHeight="1">
      <c r="B215" s="162"/>
      <c r="C215" s="187" t="s">
        <v>518</v>
      </c>
      <c r="D215" s="187" t="s">
        <v>347</v>
      </c>
      <c r="E215" s="188" t="s">
        <v>719</v>
      </c>
      <c r="F215" s="189" t="s">
        <v>720</v>
      </c>
      <c r="G215" s="190" t="s">
        <v>212</v>
      </c>
      <c r="H215" s="191">
        <v>180</v>
      </c>
      <c r="I215" s="192"/>
      <c r="J215" s="193">
        <f>ROUND(I215*H215,2)</f>
        <v>0</v>
      </c>
      <c r="K215" s="189" t="s">
        <v>22</v>
      </c>
      <c r="L215" s="194"/>
      <c r="M215" s="195" t="s">
        <v>22</v>
      </c>
      <c r="N215" s="196" t="s">
        <v>45</v>
      </c>
      <c r="O215" s="33"/>
      <c r="P215" s="172">
        <f>O215*H215</f>
        <v>0</v>
      </c>
      <c r="Q215" s="172">
        <v>0</v>
      </c>
      <c r="R215" s="172">
        <f>Q215*H215</f>
        <v>0</v>
      </c>
      <c r="S215" s="172">
        <v>0</v>
      </c>
      <c r="T215" s="173">
        <f>S215*H215</f>
        <v>0</v>
      </c>
      <c r="AR215" s="15" t="s">
        <v>172</v>
      </c>
      <c r="AT215" s="15" t="s">
        <v>347</v>
      </c>
      <c r="AU215" s="15" t="s">
        <v>82</v>
      </c>
      <c r="AY215" s="15" t="s">
        <v>132</v>
      </c>
      <c r="BE215" s="174">
        <f>IF(N215="základní",J215,0)</f>
        <v>0</v>
      </c>
      <c r="BF215" s="174">
        <f>IF(N215="snížená",J215,0)</f>
        <v>0</v>
      </c>
      <c r="BG215" s="174">
        <f>IF(N215="zákl. přenesená",J215,0)</f>
        <v>0</v>
      </c>
      <c r="BH215" s="174">
        <f>IF(N215="sníž. přenesená",J215,0)</f>
        <v>0</v>
      </c>
      <c r="BI215" s="174">
        <f>IF(N215="nulová",J215,0)</f>
        <v>0</v>
      </c>
      <c r="BJ215" s="15" t="s">
        <v>23</v>
      </c>
      <c r="BK215" s="174">
        <f>ROUND(I215*H215,2)</f>
        <v>0</v>
      </c>
      <c r="BL215" s="15" t="s">
        <v>139</v>
      </c>
      <c r="BM215" s="15" t="s">
        <v>28</v>
      </c>
    </row>
    <row r="216" spans="2:47" s="1" customFormat="1" ht="13.5">
      <c r="B216" s="32"/>
      <c r="D216" s="175" t="s">
        <v>141</v>
      </c>
      <c r="F216" s="176" t="s">
        <v>720</v>
      </c>
      <c r="I216" s="136"/>
      <c r="L216" s="32"/>
      <c r="M216" s="61"/>
      <c r="N216" s="33"/>
      <c r="O216" s="33"/>
      <c r="P216" s="33"/>
      <c r="Q216" s="33"/>
      <c r="R216" s="33"/>
      <c r="S216" s="33"/>
      <c r="T216" s="62"/>
      <c r="AT216" s="15" t="s">
        <v>141</v>
      </c>
      <c r="AU216" s="15" t="s">
        <v>82</v>
      </c>
    </row>
    <row r="217" spans="2:65" s="1" customFormat="1" ht="22.5" customHeight="1">
      <c r="B217" s="162"/>
      <c r="C217" s="163" t="s">
        <v>521</v>
      </c>
      <c r="D217" s="163" t="s">
        <v>135</v>
      </c>
      <c r="E217" s="164" t="s">
        <v>721</v>
      </c>
      <c r="F217" s="165" t="s">
        <v>722</v>
      </c>
      <c r="G217" s="166" t="s">
        <v>212</v>
      </c>
      <c r="H217" s="167">
        <v>165</v>
      </c>
      <c r="I217" s="168"/>
      <c r="J217" s="169">
        <f>ROUND(I217*H217,2)</f>
        <v>0</v>
      </c>
      <c r="K217" s="165" t="s">
        <v>201</v>
      </c>
      <c r="L217" s="32"/>
      <c r="M217" s="170" t="s">
        <v>22</v>
      </c>
      <c r="N217" s="171" t="s">
        <v>45</v>
      </c>
      <c r="O217" s="33"/>
      <c r="P217" s="172">
        <f>O217*H217</f>
        <v>0</v>
      </c>
      <c r="Q217" s="172">
        <v>0</v>
      </c>
      <c r="R217" s="172">
        <f>Q217*H217</f>
        <v>0</v>
      </c>
      <c r="S217" s="172">
        <v>0</v>
      </c>
      <c r="T217" s="173">
        <f>S217*H217</f>
        <v>0</v>
      </c>
      <c r="AR217" s="15" t="s">
        <v>232</v>
      </c>
      <c r="AT217" s="15" t="s">
        <v>135</v>
      </c>
      <c r="AU217" s="15" t="s">
        <v>82</v>
      </c>
      <c r="AY217" s="15" t="s">
        <v>132</v>
      </c>
      <c r="BE217" s="174">
        <f>IF(N217="základní",J217,0)</f>
        <v>0</v>
      </c>
      <c r="BF217" s="174">
        <f>IF(N217="snížená",J217,0)</f>
        <v>0</v>
      </c>
      <c r="BG217" s="174">
        <f>IF(N217="zákl. přenesená",J217,0)</f>
        <v>0</v>
      </c>
      <c r="BH217" s="174">
        <f>IF(N217="sníž. přenesená",J217,0)</f>
        <v>0</v>
      </c>
      <c r="BI217" s="174">
        <f>IF(N217="nulová",J217,0)</f>
        <v>0</v>
      </c>
      <c r="BJ217" s="15" t="s">
        <v>23</v>
      </c>
      <c r="BK217" s="174">
        <f>ROUND(I217*H217,2)</f>
        <v>0</v>
      </c>
      <c r="BL217" s="15" t="s">
        <v>232</v>
      </c>
      <c r="BM217" s="15" t="s">
        <v>723</v>
      </c>
    </row>
    <row r="218" spans="2:47" s="1" customFormat="1" ht="27">
      <c r="B218" s="32"/>
      <c r="D218" s="175" t="s">
        <v>141</v>
      </c>
      <c r="F218" s="176" t="s">
        <v>724</v>
      </c>
      <c r="I218" s="136"/>
      <c r="L218" s="32"/>
      <c r="M218" s="61"/>
      <c r="N218" s="33"/>
      <c r="O218" s="33"/>
      <c r="P218" s="33"/>
      <c r="Q218" s="33"/>
      <c r="R218" s="33"/>
      <c r="S218" s="33"/>
      <c r="T218" s="62"/>
      <c r="AT218" s="15" t="s">
        <v>141</v>
      </c>
      <c r="AU218" s="15" t="s">
        <v>82</v>
      </c>
    </row>
    <row r="219" spans="2:65" s="1" customFormat="1" ht="22.5" customHeight="1">
      <c r="B219" s="162"/>
      <c r="C219" s="187" t="s">
        <v>725</v>
      </c>
      <c r="D219" s="187" t="s">
        <v>347</v>
      </c>
      <c r="E219" s="188" t="s">
        <v>726</v>
      </c>
      <c r="F219" s="189" t="s">
        <v>727</v>
      </c>
      <c r="G219" s="190" t="s">
        <v>212</v>
      </c>
      <c r="H219" s="191">
        <v>165</v>
      </c>
      <c r="I219" s="192"/>
      <c r="J219" s="193">
        <f>ROUND(I219*H219,2)</f>
        <v>0</v>
      </c>
      <c r="K219" s="189" t="s">
        <v>22</v>
      </c>
      <c r="L219" s="194"/>
      <c r="M219" s="195" t="s">
        <v>22</v>
      </c>
      <c r="N219" s="196" t="s">
        <v>45</v>
      </c>
      <c r="O219" s="33"/>
      <c r="P219" s="172">
        <f>O219*H219</f>
        <v>0</v>
      </c>
      <c r="Q219" s="172">
        <v>0</v>
      </c>
      <c r="R219" s="172">
        <f>Q219*H219</f>
        <v>0</v>
      </c>
      <c r="S219" s="172">
        <v>0</v>
      </c>
      <c r="T219" s="173">
        <f>S219*H219</f>
        <v>0</v>
      </c>
      <c r="AR219" s="15" t="s">
        <v>172</v>
      </c>
      <c r="AT219" s="15" t="s">
        <v>347</v>
      </c>
      <c r="AU219" s="15" t="s">
        <v>82</v>
      </c>
      <c r="AY219" s="15" t="s">
        <v>132</v>
      </c>
      <c r="BE219" s="174">
        <f>IF(N219="základní",J219,0)</f>
        <v>0</v>
      </c>
      <c r="BF219" s="174">
        <f>IF(N219="snížená",J219,0)</f>
        <v>0</v>
      </c>
      <c r="BG219" s="174">
        <f>IF(N219="zákl. přenesená",J219,0)</f>
        <v>0</v>
      </c>
      <c r="BH219" s="174">
        <f>IF(N219="sníž. přenesená",J219,0)</f>
        <v>0</v>
      </c>
      <c r="BI219" s="174">
        <f>IF(N219="nulová",J219,0)</f>
        <v>0</v>
      </c>
      <c r="BJ219" s="15" t="s">
        <v>23</v>
      </c>
      <c r="BK219" s="174">
        <f>ROUND(I219*H219,2)</f>
        <v>0</v>
      </c>
      <c r="BL219" s="15" t="s">
        <v>139</v>
      </c>
      <c r="BM219" s="15" t="s">
        <v>196</v>
      </c>
    </row>
    <row r="220" spans="2:47" s="1" customFormat="1" ht="13.5">
      <c r="B220" s="32"/>
      <c r="D220" s="175" t="s">
        <v>141</v>
      </c>
      <c r="F220" s="176" t="s">
        <v>727</v>
      </c>
      <c r="I220" s="136"/>
      <c r="L220" s="32"/>
      <c r="M220" s="61"/>
      <c r="N220" s="33"/>
      <c r="O220" s="33"/>
      <c r="P220" s="33"/>
      <c r="Q220" s="33"/>
      <c r="R220" s="33"/>
      <c r="S220" s="33"/>
      <c r="T220" s="62"/>
      <c r="AT220" s="15" t="s">
        <v>141</v>
      </c>
      <c r="AU220" s="15" t="s">
        <v>82</v>
      </c>
    </row>
    <row r="221" spans="2:65" s="1" customFormat="1" ht="22.5" customHeight="1">
      <c r="B221" s="162"/>
      <c r="C221" s="163" t="s">
        <v>728</v>
      </c>
      <c r="D221" s="163" t="s">
        <v>135</v>
      </c>
      <c r="E221" s="164" t="s">
        <v>729</v>
      </c>
      <c r="F221" s="165" t="s">
        <v>730</v>
      </c>
      <c r="G221" s="166" t="s">
        <v>212</v>
      </c>
      <c r="H221" s="167">
        <v>105</v>
      </c>
      <c r="I221" s="168"/>
      <c r="J221" s="169">
        <f>ROUND(I221*H221,2)</f>
        <v>0</v>
      </c>
      <c r="K221" s="165" t="s">
        <v>201</v>
      </c>
      <c r="L221" s="32"/>
      <c r="M221" s="170" t="s">
        <v>22</v>
      </c>
      <c r="N221" s="171" t="s">
        <v>45</v>
      </c>
      <c r="O221" s="33"/>
      <c r="P221" s="172">
        <f>O221*H221</f>
        <v>0</v>
      </c>
      <c r="Q221" s="172">
        <v>0</v>
      </c>
      <c r="R221" s="172">
        <f>Q221*H221</f>
        <v>0</v>
      </c>
      <c r="S221" s="172">
        <v>0</v>
      </c>
      <c r="T221" s="173">
        <f>S221*H221</f>
        <v>0</v>
      </c>
      <c r="AR221" s="15" t="s">
        <v>232</v>
      </c>
      <c r="AT221" s="15" t="s">
        <v>135</v>
      </c>
      <c r="AU221" s="15" t="s">
        <v>82</v>
      </c>
      <c r="AY221" s="15" t="s">
        <v>132</v>
      </c>
      <c r="BE221" s="174">
        <f>IF(N221="základní",J221,0)</f>
        <v>0</v>
      </c>
      <c r="BF221" s="174">
        <f>IF(N221="snížená",J221,0)</f>
        <v>0</v>
      </c>
      <c r="BG221" s="174">
        <f>IF(N221="zákl. přenesená",J221,0)</f>
        <v>0</v>
      </c>
      <c r="BH221" s="174">
        <f>IF(N221="sníž. přenesená",J221,0)</f>
        <v>0</v>
      </c>
      <c r="BI221" s="174">
        <f>IF(N221="nulová",J221,0)</f>
        <v>0</v>
      </c>
      <c r="BJ221" s="15" t="s">
        <v>23</v>
      </c>
      <c r="BK221" s="174">
        <f>ROUND(I221*H221,2)</f>
        <v>0</v>
      </c>
      <c r="BL221" s="15" t="s">
        <v>232</v>
      </c>
      <c r="BM221" s="15" t="s">
        <v>731</v>
      </c>
    </row>
    <row r="222" spans="2:47" s="1" customFormat="1" ht="27">
      <c r="B222" s="32"/>
      <c r="D222" s="175" t="s">
        <v>141</v>
      </c>
      <c r="F222" s="176" t="s">
        <v>732</v>
      </c>
      <c r="I222" s="136"/>
      <c r="L222" s="32"/>
      <c r="M222" s="61"/>
      <c r="N222" s="33"/>
      <c r="O222" s="33"/>
      <c r="P222" s="33"/>
      <c r="Q222" s="33"/>
      <c r="R222" s="33"/>
      <c r="S222" s="33"/>
      <c r="T222" s="62"/>
      <c r="AT222" s="15" t="s">
        <v>141</v>
      </c>
      <c r="AU222" s="15" t="s">
        <v>82</v>
      </c>
    </row>
    <row r="223" spans="2:65" s="1" customFormat="1" ht="22.5" customHeight="1">
      <c r="B223" s="162"/>
      <c r="C223" s="187" t="s">
        <v>733</v>
      </c>
      <c r="D223" s="187" t="s">
        <v>347</v>
      </c>
      <c r="E223" s="188" t="s">
        <v>734</v>
      </c>
      <c r="F223" s="189" t="s">
        <v>735</v>
      </c>
      <c r="G223" s="190" t="s">
        <v>212</v>
      </c>
      <c r="H223" s="191">
        <v>105</v>
      </c>
      <c r="I223" s="192"/>
      <c r="J223" s="193">
        <f>ROUND(I223*H223,2)</f>
        <v>0</v>
      </c>
      <c r="K223" s="189" t="s">
        <v>22</v>
      </c>
      <c r="L223" s="194"/>
      <c r="M223" s="195" t="s">
        <v>22</v>
      </c>
      <c r="N223" s="196" t="s">
        <v>45</v>
      </c>
      <c r="O223" s="33"/>
      <c r="P223" s="172">
        <f>O223*H223</f>
        <v>0</v>
      </c>
      <c r="Q223" s="172">
        <v>0</v>
      </c>
      <c r="R223" s="172">
        <f>Q223*H223</f>
        <v>0</v>
      </c>
      <c r="S223" s="172">
        <v>0</v>
      </c>
      <c r="T223" s="173">
        <f>S223*H223</f>
        <v>0</v>
      </c>
      <c r="AR223" s="15" t="s">
        <v>172</v>
      </c>
      <c r="AT223" s="15" t="s">
        <v>347</v>
      </c>
      <c r="AU223" s="15" t="s">
        <v>82</v>
      </c>
      <c r="AY223" s="15" t="s">
        <v>132</v>
      </c>
      <c r="BE223" s="174">
        <f>IF(N223="základní",J223,0)</f>
        <v>0</v>
      </c>
      <c r="BF223" s="174">
        <f>IF(N223="snížená",J223,0)</f>
        <v>0</v>
      </c>
      <c r="BG223" s="174">
        <f>IF(N223="zákl. přenesená",J223,0)</f>
        <v>0</v>
      </c>
      <c r="BH223" s="174">
        <f>IF(N223="sníž. přenesená",J223,0)</f>
        <v>0</v>
      </c>
      <c r="BI223" s="174">
        <f>IF(N223="nulová",J223,0)</f>
        <v>0</v>
      </c>
      <c r="BJ223" s="15" t="s">
        <v>23</v>
      </c>
      <c r="BK223" s="174">
        <f>ROUND(I223*H223,2)</f>
        <v>0</v>
      </c>
      <c r="BL223" s="15" t="s">
        <v>139</v>
      </c>
      <c r="BM223" s="15" t="s">
        <v>222</v>
      </c>
    </row>
    <row r="224" spans="2:47" s="1" customFormat="1" ht="13.5">
      <c r="B224" s="32"/>
      <c r="D224" s="177" t="s">
        <v>141</v>
      </c>
      <c r="F224" s="178" t="s">
        <v>735</v>
      </c>
      <c r="I224" s="136"/>
      <c r="L224" s="32"/>
      <c r="M224" s="61"/>
      <c r="N224" s="33"/>
      <c r="O224" s="33"/>
      <c r="P224" s="33"/>
      <c r="Q224" s="33"/>
      <c r="R224" s="33"/>
      <c r="S224" s="33"/>
      <c r="T224" s="62"/>
      <c r="AT224" s="15" t="s">
        <v>141</v>
      </c>
      <c r="AU224" s="15" t="s">
        <v>82</v>
      </c>
    </row>
    <row r="225" spans="2:63" s="10" customFormat="1" ht="29.25" customHeight="1">
      <c r="B225" s="148"/>
      <c r="D225" s="159" t="s">
        <v>73</v>
      </c>
      <c r="E225" s="160" t="s">
        <v>736</v>
      </c>
      <c r="F225" s="160" t="s">
        <v>737</v>
      </c>
      <c r="I225" s="151"/>
      <c r="J225" s="161">
        <f>BK225</f>
        <v>0</v>
      </c>
      <c r="L225" s="148"/>
      <c r="M225" s="153"/>
      <c r="N225" s="154"/>
      <c r="O225" s="154"/>
      <c r="P225" s="155">
        <f>SUM(P226:P229)</f>
        <v>0</v>
      </c>
      <c r="Q225" s="154"/>
      <c r="R225" s="155">
        <f>SUM(R226:R229)</f>
        <v>0</v>
      </c>
      <c r="S225" s="154"/>
      <c r="T225" s="156">
        <f>SUM(T226:T229)</f>
        <v>0</v>
      </c>
      <c r="AR225" s="149" t="s">
        <v>82</v>
      </c>
      <c r="AT225" s="157" t="s">
        <v>73</v>
      </c>
      <c r="AU225" s="157" t="s">
        <v>23</v>
      </c>
      <c r="AY225" s="149" t="s">
        <v>132</v>
      </c>
      <c r="BK225" s="158">
        <f>SUM(BK226:BK229)</f>
        <v>0</v>
      </c>
    </row>
    <row r="226" spans="2:65" s="1" customFormat="1" ht="22.5" customHeight="1">
      <c r="B226" s="162"/>
      <c r="C226" s="163" t="s">
        <v>738</v>
      </c>
      <c r="D226" s="163" t="s">
        <v>135</v>
      </c>
      <c r="E226" s="164" t="s">
        <v>739</v>
      </c>
      <c r="F226" s="165" t="s">
        <v>740</v>
      </c>
      <c r="G226" s="166" t="s">
        <v>265</v>
      </c>
      <c r="H226" s="167">
        <v>2</v>
      </c>
      <c r="I226" s="168"/>
      <c r="J226" s="169">
        <f>ROUND(I226*H226,2)</f>
        <v>0</v>
      </c>
      <c r="K226" s="165" t="s">
        <v>201</v>
      </c>
      <c r="L226" s="32"/>
      <c r="M226" s="170" t="s">
        <v>22</v>
      </c>
      <c r="N226" s="171" t="s">
        <v>45</v>
      </c>
      <c r="O226" s="33"/>
      <c r="P226" s="172">
        <f>O226*H226</f>
        <v>0</v>
      </c>
      <c r="Q226" s="172">
        <v>0</v>
      </c>
      <c r="R226" s="172">
        <f>Q226*H226</f>
        <v>0</v>
      </c>
      <c r="S226" s="172">
        <v>0</v>
      </c>
      <c r="T226" s="173">
        <f>S226*H226</f>
        <v>0</v>
      </c>
      <c r="AR226" s="15" t="s">
        <v>232</v>
      </c>
      <c r="AT226" s="15" t="s">
        <v>135</v>
      </c>
      <c r="AU226" s="15" t="s">
        <v>82</v>
      </c>
      <c r="AY226" s="15" t="s">
        <v>132</v>
      </c>
      <c r="BE226" s="174">
        <f>IF(N226="základní",J226,0)</f>
        <v>0</v>
      </c>
      <c r="BF226" s="174">
        <f>IF(N226="snížená",J226,0)</f>
        <v>0</v>
      </c>
      <c r="BG226" s="174">
        <f>IF(N226="zákl. přenesená",J226,0)</f>
        <v>0</v>
      </c>
      <c r="BH226" s="174">
        <f>IF(N226="sníž. přenesená",J226,0)</f>
        <v>0</v>
      </c>
      <c r="BI226" s="174">
        <f>IF(N226="nulová",J226,0)</f>
        <v>0</v>
      </c>
      <c r="BJ226" s="15" t="s">
        <v>23</v>
      </c>
      <c r="BK226" s="174">
        <f>ROUND(I226*H226,2)</f>
        <v>0</v>
      </c>
      <c r="BL226" s="15" t="s">
        <v>232</v>
      </c>
      <c r="BM226" s="15" t="s">
        <v>741</v>
      </c>
    </row>
    <row r="227" spans="2:47" s="1" customFormat="1" ht="27">
      <c r="B227" s="32"/>
      <c r="D227" s="175" t="s">
        <v>141</v>
      </c>
      <c r="F227" s="176" t="s">
        <v>742</v>
      </c>
      <c r="I227" s="136"/>
      <c r="L227" s="32"/>
      <c r="M227" s="61"/>
      <c r="N227" s="33"/>
      <c r="O227" s="33"/>
      <c r="P227" s="33"/>
      <c r="Q227" s="33"/>
      <c r="R227" s="33"/>
      <c r="S227" s="33"/>
      <c r="T227" s="62"/>
      <c r="AT227" s="15" t="s">
        <v>141</v>
      </c>
      <c r="AU227" s="15" t="s">
        <v>82</v>
      </c>
    </row>
    <row r="228" spans="2:65" s="1" customFormat="1" ht="22.5" customHeight="1">
      <c r="B228" s="162"/>
      <c r="C228" s="163" t="s">
        <v>743</v>
      </c>
      <c r="D228" s="163" t="s">
        <v>135</v>
      </c>
      <c r="E228" s="164" t="s">
        <v>744</v>
      </c>
      <c r="F228" s="165" t="s">
        <v>745</v>
      </c>
      <c r="G228" s="166" t="s">
        <v>265</v>
      </c>
      <c r="H228" s="167">
        <v>8</v>
      </c>
      <c r="I228" s="168"/>
      <c r="J228" s="169">
        <f>ROUND(I228*H228,2)</f>
        <v>0</v>
      </c>
      <c r="K228" s="165" t="s">
        <v>201</v>
      </c>
      <c r="L228" s="32"/>
      <c r="M228" s="170" t="s">
        <v>22</v>
      </c>
      <c r="N228" s="171" t="s">
        <v>45</v>
      </c>
      <c r="O228" s="33"/>
      <c r="P228" s="172">
        <f>O228*H228</f>
        <v>0</v>
      </c>
      <c r="Q228" s="172">
        <v>0</v>
      </c>
      <c r="R228" s="172">
        <f>Q228*H228</f>
        <v>0</v>
      </c>
      <c r="S228" s="172">
        <v>0</v>
      </c>
      <c r="T228" s="173">
        <f>S228*H228</f>
        <v>0</v>
      </c>
      <c r="AR228" s="15" t="s">
        <v>232</v>
      </c>
      <c r="AT228" s="15" t="s">
        <v>135</v>
      </c>
      <c r="AU228" s="15" t="s">
        <v>82</v>
      </c>
      <c r="AY228" s="15" t="s">
        <v>132</v>
      </c>
      <c r="BE228" s="174">
        <f>IF(N228="základní",J228,0)</f>
        <v>0</v>
      </c>
      <c r="BF228" s="174">
        <f>IF(N228="snížená",J228,0)</f>
        <v>0</v>
      </c>
      <c r="BG228" s="174">
        <f>IF(N228="zákl. přenesená",J228,0)</f>
        <v>0</v>
      </c>
      <c r="BH228" s="174">
        <f>IF(N228="sníž. přenesená",J228,0)</f>
        <v>0</v>
      </c>
      <c r="BI228" s="174">
        <f>IF(N228="nulová",J228,0)</f>
        <v>0</v>
      </c>
      <c r="BJ228" s="15" t="s">
        <v>23</v>
      </c>
      <c r="BK228" s="174">
        <f>ROUND(I228*H228,2)</f>
        <v>0</v>
      </c>
      <c r="BL228" s="15" t="s">
        <v>232</v>
      </c>
      <c r="BM228" s="15" t="s">
        <v>746</v>
      </c>
    </row>
    <row r="229" spans="2:47" s="1" customFormat="1" ht="27">
      <c r="B229" s="32"/>
      <c r="D229" s="177" t="s">
        <v>141</v>
      </c>
      <c r="F229" s="178" t="s">
        <v>747</v>
      </c>
      <c r="I229" s="136"/>
      <c r="L229" s="32"/>
      <c r="M229" s="61"/>
      <c r="N229" s="33"/>
      <c r="O229" s="33"/>
      <c r="P229" s="33"/>
      <c r="Q229" s="33"/>
      <c r="R229" s="33"/>
      <c r="S229" s="33"/>
      <c r="T229" s="62"/>
      <c r="AT229" s="15" t="s">
        <v>141</v>
      </c>
      <c r="AU229" s="15" t="s">
        <v>82</v>
      </c>
    </row>
    <row r="230" spans="2:63" s="10" customFormat="1" ht="29.25" customHeight="1">
      <c r="B230" s="148"/>
      <c r="D230" s="159" t="s">
        <v>73</v>
      </c>
      <c r="E230" s="160" t="s">
        <v>748</v>
      </c>
      <c r="F230" s="160" t="s">
        <v>749</v>
      </c>
      <c r="I230" s="151"/>
      <c r="J230" s="161">
        <f>BK230</f>
        <v>0</v>
      </c>
      <c r="L230" s="148"/>
      <c r="M230" s="153"/>
      <c r="N230" s="154"/>
      <c r="O230" s="154"/>
      <c r="P230" s="155">
        <f>SUM(P231:P234)</f>
        <v>0</v>
      </c>
      <c r="Q230" s="154"/>
      <c r="R230" s="155">
        <f>SUM(R231:R234)</f>
        <v>0</v>
      </c>
      <c r="S230" s="154"/>
      <c r="T230" s="156">
        <f>SUM(T231:T234)</f>
        <v>0</v>
      </c>
      <c r="AR230" s="149" t="s">
        <v>82</v>
      </c>
      <c r="AT230" s="157" t="s">
        <v>73</v>
      </c>
      <c r="AU230" s="157" t="s">
        <v>23</v>
      </c>
      <c r="AY230" s="149" t="s">
        <v>132</v>
      </c>
      <c r="BK230" s="158">
        <f>SUM(BK231:BK234)</f>
        <v>0</v>
      </c>
    </row>
    <row r="231" spans="2:65" s="1" customFormat="1" ht="22.5" customHeight="1">
      <c r="B231" s="162"/>
      <c r="C231" s="163" t="s">
        <v>710</v>
      </c>
      <c r="D231" s="163" t="s">
        <v>135</v>
      </c>
      <c r="E231" s="164" t="s">
        <v>750</v>
      </c>
      <c r="F231" s="165" t="s">
        <v>751</v>
      </c>
      <c r="G231" s="166" t="s">
        <v>265</v>
      </c>
      <c r="H231" s="167">
        <v>1.385</v>
      </c>
      <c r="I231" s="168"/>
      <c r="J231" s="169">
        <f>ROUND(I231*H231,2)</f>
        <v>0</v>
      </c>
      <c r="K231" s="165" t="s">
        <v>201</v>
      </c>
      <c r="L231" s="32"/>
      <c r="M231" s="170" t="s">
        <v>22</v>
      </c>
      <c r="N231" s="171" t="s">
        <v>45</v>
      </c>
      <c r="O231" s="33"/>
      <c r="P231" s="172">
        <f>O231*H231</f>
        <v>0</v>
      </c>
      <c r="Q231" s="172">
        <v>0</v>
      </c>
      <c r="R231" s="172">
        <f>Q231*H231</f>
        <v>0</v>
      </c>
      <c r="S231" s="172">
        <v>0</v>
      </c>
      <c r="T231" s="173">
        <f>S231*H231</f>
        <v>0</v>
      </c>
      <c r="AR231" s="15" t="s">
        <v>232</v>
      </c>
      <c r="AT231" s="15" t="s">
        <v>135</v>
      </c>
      <c r="AU231" s="15" t="s">
        <v>82</v>
      </c>
      <c r="AY231" s="15" t="s">
        <v>132</v>
      </c>
      <c r="BE231" s="174">
        <f>IF(N231="základní",J231,0)</f>
        <v>0</v>
      </c>
      <c r="BF231" s="174">
        <f>IF(N231="snížená",J231,0)</f>
        <v>0</v>
      </c>
      <c r="BG231" s="174">
        <f>IF(N231="zákl. přenesená",J231,0)</f>
        <v>0</v>
      </c>
      <c r="BH231" s="174">
        <f>IF(N231="sníž. přenesená",J231,0)</f>
        <v>0</v>
      </c>
      <c r="BI231" s="174">
        <f>IF(N231="nulová",J231,0)</f>
        <v>0</v>
      </c>
      <c r="BJ231" s="15" t="s">
        <v>23</v>
      </c>
      <c r="BK231" s="174">
        <f>ROUND(I231*H231,2)</f>
        <v>0</v>
      </c>
      <c r="BL231" s="15" t="s">
        <v>232</v>
      </c>
      <c r="BM231" s="15" t="s">
        <v>752</v>
      </c>
    </row>
    <row r="232" spans="2:47" s="1" customFormat="1" ht="13.5">
      <c r="B232" s="32"/>
      <c r="D232" s="175" t="s">
        <v>141</v>
      </c>
      <c r="F232" s="176" t="s">
        <v>753</v>
      </c>
      <c r="I232" s="136"/>
      <c r="L232" s="32"/>
      <c r="M232" s="61"/>
      <c r="N232" s="33"/>
      <c r="O232" s="33"/>
      <c r="P232" s="33"/>
      <c r="Q232" s="33"/>
      <c r="R232" s="33"/>
      <c r="S232" s="33"/>
      <c r="T232" s="62"/>
      <c r="AT232" s="15" t="s">
        <v>141</v>
      </c>
      <c r="AU232" s="15" t="s">
        <v>82</v>
      </c>
    </row>
    <row r="233" spans="2:65" s="1" customFormat="1" ht="22.5" customHeight="1">
      <c r="B233" s="162"/>
      <c r="C233" s="187" t="s">
        <v>754</v>
      </c>
      <c r="D233" s="187" t="s">
        <v>347</v>
      </c>
      <c r="E233" s="188" t="s">
        <v>755</v>
      </c>
      <c r="F233" s="189" t="s">
        <v>756</v>
      </c>
      <c r="G233" s="190" t="s">
        <v>517</v>
      </c>
      <c r="H233" s="191">
        <v>1</v>
      </c>
      <c r="I233" s="192"/>
      <c r="J233" s="193">
        <f>ROUND(I233*H233,2)</f>
        <v>0</v>
      </c>
      <c r="K233" s="189" t="s">
        <v>22</v>
      </c>
      <c r="L233" s="194"/>
      <c r="M233" s="195" t="s">
        <v>22</v>
      </c>
      <c r="N233" s="196" t="s">
        <v>45</v>
      </c>
      <c r="O233" s="33"/>
      <c r="P233" s="172">
        <f>O233*H233</f>
        <v>0</v>
      </c>
      <c r="Q233" s="172">
        <v>0</v>
      </c>
      <c r="R233" s="172">
        <f>Q233*H233</f>
        <v>0</v>
      </c>
      <c r="S233" s="172">
        <v>0</v>
      </c>
      <c r="T233" s="173">
        <f>S233*H233</f>
        <v>0</v>
      </c>
      <c r="AR233" s="15" t="s">
        <v>172</v>
      </c>
      <c r="AT233" s="15" t="s">
        <v>347</v>
      </c>
      <c r="AU233" s="15" t="s">
        <v>82</v>
      </c>
      <c r="AY233" s="15" t="s">
        <v>132</v>
      </c>
      <c r="BE233" s="174">
        <f>IF(N233="základní",J233,0)</f>
        <v>0</v>
      </c>
      <c r="BF233" s="174">
        <f>IF(N233="snížená",J233,0)</f>
        <v>0</v>
      </c>
      <c r="BG233" s="174">
        <f>IF(N233="zákl. přenesená",J233,0)</f>
        <v>0</v>
      </c>
      <c r="BH233" s="174">
        <f>IF(N233="sníž. přenesená",J233,0)</f>
        <v>0</v>
      </c>
      <c r="BI233" s="174">
        <f>IF(N233="nulová",J233,0)</f>
        <v>0</v>
      </c>
      <c r="BJ233" s="15" t="s">
        <v>23</v>
      </c>
      <c r="BK233" s="174">
        <f>ROUND(I233*H233,2)</f>
        <v>0</v>
      </c>
      <c r="BL233" s="15" t="s">
        <v>139</v>
      </c>
      <c r="BM233" s="15" t="s">
        <v>209</v>
      </c>
    </row>
    <row r="234" spans="2:47" s="1" customFormat="1" ht="13.5">
      <c r="B234" s="32"/>
      <c r="D234" s="177" t="s">
        <v>141</v>
      </c>
      <c r="F234" s="178" t="s">
        <v>756</v>
      </c>
      <c r="I234" s="136"/>
      <c r="L234" s="32"/>
      <c r="M234" s="61"/>
      <c r="N234" s="33"/>
      <c r="O234" s="33"/>
      <c r="P234" s="33"/>
      <c r="Q234" s="33"/>
      <c r="R234" s="33"/>
      <c r="S234" s="33"/>
      <c r="T234" s="62"/>
      <c r="AT234" s="15" t="s">
        <v>141</v>
      </c>
      <c r="AU234" s="15" t="s">
        <v>82</v>
      </c>
    </row>
    <row r="235" spans="2:63" s="10" customFormat="1" ht="29.25" customHeight="1">
      <c r="B235" s="148"/>
      <c r="D235" s="159" t="s">
        <v>73</v>
      </c>
      <c r="E235" s="160" t="s">
        <v>757</v>
      </c>
      <c r="F235" s="160" t="s">
        <v>758</v>
      </c>
      <c r="I235" s="151"/>
      <c r="J235" s="161">
        <f>BK235</f>
        <v>0</v>
      </c>
      <c r="L235" s="148"/>
      <c r="M235" s="153"/>
      <c r="N235" s="154"/>
      <c r="O235" s="154"/>
      <c r="P235" s="155">
        <f>SUM(P236:P247)</f>
        <v>0</v>
      </c>
      <c r="Q235" s="154"/>
      <c r="R235" s="155">
        <f>SUM(R236:R247)</f>
        <v>0</v>
      </c>
      <c r="S235" s="154"/>
      <c r="T235" s="156">
        <f>SUM(T236:T247)</f>
        <v>0</v>
      </c>
      <c r="AR235" s="149" t="s">
        <v>82</v>
      </c>
      <c r="AT235" s="157" t="s">
        <v>73</v>
      </c>
      <c r="AU235" s="157" t="s">
        <v>23</v>
      </c>
      <c r="AY235" s="149" t="s">
        <v>132</v>
      </c>
      <c r="BK235" s="158">
        <f>SUM(BK236:BK247)</f>
        <v>0</v>
      </c>
    </row>
    <row r="236" spans="2:65" s="1" customFormat="1" ht="22.5" customHeight="1">
      <c r="B236" s="162"/>
      <c r="C236" s="163" t="s">
        <v>759</v>
      </c>
      <c r="D236" s="163" t="s">
        <v>135</v>
      </c>
      <c r="E236" s="164" t="s">
        <v>760</v>
      </c>
      <c r="F236" s="165" t="s">
        <v>761</v>
      </c>
      <c r="G236" s="166" t="s">
        <v>265</v>
      </c>
      <c r="H236" s="167">
        <v>12</v>
      </c>
      <c r="I236" s="168"/>
      <c r="J236" s="169">
        <f>ROUND(I236*H236,2)</f>
        <v>0</v>
      </c>
      <c r="K236" s="165" t="s">
        <v>201</v>
      </c>
      <c r="L236" s="32"/>
      <c r="M236" s="170" t="s">
        <v>22</v>
      </c>
      <c r="N236" s="171" t="s">
        <v>45</v>
      </c>
      <c r="O236" s="33"/>
      <c r="P236" s="172">
        <f>O236*H236</f>
        <v>0</v>
      </c>
      <c r="Q236" s="172">
        <v>0</v>
      </c>
      <c r="R236" s="172">
        <f>Q236*H236</f>
        <v>0</v>
      </c>
      <c r="S236" s="172">
        <v>0</v>
      </c>
      <c r="T236" s="173">
        <f>S236*H236</f>
        <v>0</v>
      </c>
      <c r="AR236" s="15" t="s">
        <v>232</v>
      </c>
      <c r="AT236" s="15" t="s">
        <v>135</v>
      </c>
      <c r="AU236" s="15" t="s">
        <v>82</v>
      </c>
      <c r="AY236" s="15" t="s">
        <v>132</v>
      </c>
      <c r="BE236" s="174">
        <f>IF(N236="základní",J236,0)</f>
        <v>0</v>
      </c>
      <c r="BF236" s="174">
        <f>IF(N236="snížená",J236,0)</f>
        <v>0</v>
      </c>
      <c r="BG236" s="174">
        <f>IF(N236="zákl. přenesená",J236,0)</f>
        <v>0</v>
      </c>
      <c r="BH236" s="174">
        <f>IF(N236="sníž. přenesená",J236,0)</f>
        <v>0</v>
      </c>
      <c r="BI236" s="174">
        <f>IF(N236="nulová",J236,0)</f>
        <v>0</v>
      </c>
      <c r="BJ236" s="15" t="s">
        <v>23</v>
      </c>
      <c r="BK236" s="174">
        <f>ROUND(I236*H236,2)</f>
        <v>0</v>
      </c>
      <c r="BL236" s="15" t="s">
        <v>232</v>
      </c>
      <c r="BM236" s="15" t="s">
        <v>762</v>
      </c>
    </row>
    <row r="237" spans="2:47" s="1" customFormat="1" ht="27">
      <c r="B237" s="32"/>
      <c r="D237" s="175" t="s">
        <v>141</v>
      </c>
      <c r="F237" s="176" t="s">
        <v>763</v>
      </c>
      <c r="I237" s="136"/>
      <c r="L237" s="32"/>
      <c r="M237" s="61"/>
      <c r="N237" s="33"/>
      <c r="O237" s="33"/>
      <c r="P237" s="33"/>
      <c r="Q237" s="33"/>
      <c r="R237" s="33"/>
      <c r="S237" s="33"/>
      <c r="T237" s="62"/>
      <c r="AT237" s="15" t="s">
        <v>141</v>
      </c>
      <c r="AU237" s="15" t="s">
        <v>82</v>
      </c>
    </row>
    <row r="238" spans="2:65" s="1" customFormat="1" ht="22.5" customHeight="1">
      <c r="B238" s="162"/>
      <c r="C238" s="187" t="s">
        <v>764</v>
      </c>
      <c r="D238" s="187" t="s">
        <v>347</v>
      </c>
      <c r="E238" s="188" t="s">
        <v>765</v>
      </c>
      <c r="F238" s="189" t="s">
        <v>766</v>
      </c>
      <c r="G238" s="190" t="s">
        <v>265</v>
      </c>
      <c r="H238" s="191">
        <v>12</v>
      </c>
      <c r="I238" s="192"/>
      <c r="J238" s="193">
        <f>ROUND(I238*H238,2)</f>
        <v>0</v>
      </c>
      <c r="K238" s="189" t="s">
        <v>22</v>
      </c>
      <c r="L238" s="194"/>
      <c r="M238" s="195" t="s">
        <v>22</v>
      </c>
      <c r="N238" s="196" t="s">
        <v>45</v>
      </c>
      <c r="O238" s="33"/>
      <c r="P238" s="172">
        <f>O238*H238</f>
        <v>0</v>
      </c>
      <c r="Q238" s="172">
        <v>0</v>
      </c>
      <c r="R238" s="172">
        <f>Q238*H238</f>
        <v>0</v>
      </c>
      <c r="S238" s="172">
        <v>0</v>
      </c>
      <c r="T238" s="173">
        <f>S238*H238</f>
        <v>0</v>
      </c>
      <c r="AR238" s="15" t="s">
        <v>489</v>
      </c>
      <c r="AT238" s="15" t="s">
        <v>347</v>
      </c>
      <c r="AU238" s="15" t="s">
        <v>82</v>
      </c>
      <c r="AY238" s="15" t="s">
        <v>132</v>
      </c>
      <c r="BE238" s="174">
        <f>IF(N238="základní",J238,0)</f>
        <v>0</v>
      </c>
      <c r="BF238" s="174">
        <f>IF(N238="snížená",J238,0)</f>
        <v>0</v>
      </c>
      <c r="BG238" s="174">
        <f>IF(N238="zákl. přenesená",J238,0)</f>
        <v>0</v>
      </c>
      <c r="BH238" s="174">
        <f>IF(N238="sníž. přenesená",J238,0)</f>
        <v>0</v>
      </c>
      <c r="BI238" s="174">
        <f>IF(N238="nulová",J238,0)</f>
        <v>0</v>
      </c>
      <c r="BJ238" s="15" t="s">
        <v>23</v>
      </c>
      <c r="BK238" s="174">
        <f>ROUND(I238*H238,2)</f>
        <v>0</v>
      </c>
      <c r="BL238" s="15" t="s">
        <v>232</v>
      </c>
      <c r="BM238" s="15" t="s">
        <v>767</v>
      </c>
    </row>
    <row r="239" spans="2:65" s="1" customFormat="1" ht="22.5" customHeight="1">
      <c r="B239" s="162"/>
      <c r="C239" s="163" t="s">
        <v>768</v>
      </c>
      <c r="D239" s="163" t="s">
        <v>135</v>
      </c>
      <c r="E239" s="164" t="s">
        <v>769</v>
      </c>
      <c r="F239" s="165" t="s">
        <v>770</v>
      </c>
      <c r="G239" s="166" t="s">
        <v>265</v>
      </c>
      <c r="H239" s="167">
        <v>4</v>
      </c>
      <c r="I239" s="168"/>
      <c r="J239" s="169">
        <f>ROUND(I239*H239,2)</f>
        <v>0</v>
      </c>
      <c r="K239" s="165" t="s">
        <v>201</v>
      </c>
      <c r="L239" s="32"/>
      <c r="M239" s="170" t="s">
        <v>22</v>
      </c>
      <c r="N239" s="171" t="s">
        <v>45</v>
      </c>
      <c r="O239" s="33"/>
      <c r="P239" s="172">
        <f>O239*H239</f>
        <v>0</v>
      </c>
      <c r="Q239" s="172">
        <v>0</v>
      </c>
      <c r="R239" s="172">
        <f>Q239*H239</f>
        <v>0</v>
      </c>
      <c r="S239" s="172">
        <v>0</v>
      </c>
      <c r="T239" s="173">
        <f>S239*H239</f>
        <v>0</v>
      </c>
      <c r="AR239" s="15" t="s">
        <v>232</v>
      </c>
      <c r="AT239" s="15" t="s">
        <v>135</v>
      </c>
      <c r="AU239" s="15" t="s">
        <v>82</v>
      </c>
      <c r="AY239" s="15" t="s">
        <v>132</v>
      </c>
      <c r="BE239" s="174">
        <f>IF(N239="základní",J239,0)</f>
        <v>0</v>
      </c>
      <c r="BF239" s="174">
        <f>IF(N239="snížená",J239,0)</f>
        <v>0</v>
      </c>
      <c r="BG239" s="174">
        <f>IF(N239="zákl. přenesená",J239,0)</f>
        <v>0</v>
      </c>
      <c r="BH239" s="174">
        <f>IF(N239="sníž. přenesená",J239,0)</f>
        <v>0</v>
      </c>
      <c r="BI239" s="174">
        <f>IF(N239="nulová",J239,0)</f>
        <v>0</v>
      </c>
      <c r="BJ239" s="15" t="s">
        <v>23</v>
      </c>
      <c r="BK239" s="174">
        <f>ROUND(I239*H239,2)</f>
        <v>0</v>
      </c>
      <c r="BL239" s="15" t="s">
        <v>232</v>
      </c>
      <c r="BM239" s="15" t="s">
        <v>771</v>
      </c>
    </row>
    <row r="240" spans="2:47" s="1" customFormat="1" ht="27">
      <c r="B240" s="32"/>
      <c r="D240" s="175" t="s">
        <v>141</v>
      </c>
      <c r="F240" s="176" t="s">
        <v>772</v>
      </c>
      <c r="I240" s="136"/>
      <c r="L240" s="32"/>
      <c r="M240" s="61"/>
      <c r="N240" s="33"/>
      <c r="O240" s="33"/>
      <c r="P240" s="33"/>
      <c r="Q240" s="33"/>
      <c r="R240" s="33"/>
      <c r="S240" s="33"/>
      <c r="T240" s="62"/>
      <c r="AT240" s="15" t="s">
        <v>141</v>
      </c>
      <c r="AU240" s="15" t="s">
        <v>82</v>
      </c>
    </row>
    <row r="241" spans="2:65" s="1" customFormat="1" ht="22.5" customHeight="1">
      <c r="B241" s="162"/>
      <c r="C241" s="187" t="s">
        <v>773</v>
      </c>
      <c r="D241" s="187" t="s">
        <v>347</v>
      </c>
      <c r="E241" s="188" t="s">
        <v>774</v>
      </c>
      <c r="F241" s="189" t="s">
        <v>775</v>
      </c>
      <c r="G241" s="190" t="s">
        <v>265</v>
      </c>
      <c r="H241" s="191">
        <v>4</v>
      </c>
      <c r="I241" s="192"/>
      <c r="J241" s="193">
        <f>ROUND(I241*H241,2)</f>
        <v>0</v>
      </c>
      <c r="K241" s="189" t="s">
        <v>22</v>
      </c>
      <c r="L241" s="194"/>
      <c r="M241" s="195" t="s">
        <v>22</v>
      </c>
      <c r="N241" s="196" t="s">
        <v>45</v>
      </c>
      <c r="O241" s="33"/>
      <c r="P241" s="172">
        <f>O241*H241</f>
        <v>0</v>
      </c>
      <c r="Q241" s="172">
        <v>0</v>
      </c>
      <c r="R241" s="172">
        <f>Q241*H241</f>
        <v>0</v>
      </c>
      <c r="S241" s="172">
        <v>0</v>
      </c>
      <c r="T241" s="173">
        <f>S241*H241</f>
        <v>0</v>
      </c>
      <c r="AR241" s="15" t="s">
        <v>489</v>
      </c>
      <c r="AT241" s="15" t="s">
        <v>347</v>
      </c>
      <c r="AU241" s="15" t="s">
        <v>82</v>
      </c>
      <c r="AY241" s="15" t="s">
        <v>132</v>
      </c>
      <c r="BE241" s="174">
        <f>IF(N241="základní",J241,0)</f>
        <v>0</v>
      </c>
      <c r="BF241" s="174">
        <f>IF(N241="snížená",J241,0)</f>
        <v>0</v>
      </c>
      <c r="BG241" s="174">
        <f>IF(N241="zákl. přenesená",J241,0)</f>
        <v>0</v>
      </c>
      <c r="BH241" s="174">
        <f>IF(N241="sníž. přenesená",J241,0)</f>
        <v>0</v>
      </c>
      <c r="BI241" s="174">
        <f>IF(N241="nulová",J241,0)</f>
        <v>0</v>
      </c>
      <c r="BJ241" s="15" t="s">
        <v>23</v>
      </c>
      <c r="BK241" s="174">
        <f>ROUND(I241*H241,2)</f>
        <v>0</v>
      </c>
      <c r="BL241" s="15" t="s">
        <v>232</v>
      </c>
      <c r="BM241" s="15" t="s">
        <v>776</v>
      </c>
    </row>
    <row r="242" spans="2:65" s="1" customFormat="1" ht="22.5" customHeight="1">
      <c r="B242" s="162"/>
      <c r="C242" s="163" t="s">
        <v>777</v>
      </c>
      <c r="D242" s="163" t="s">
        <v>135</v>
      </c>
      <c r="E242" s="164" t="s">
        <v>778</v>
      </c>
      <c r="F242" s="165" t="s">
        <v>779</v>
      </c>
      <c r="G242" s="166" t="s">
        <v>265</v>
      </c>
      <c r="H242" s="167">
        <v>4</v>
      </c>
      <c r="I242" s="168"/>
      <c r="J242" s="169">
        <f>ROUND(I242*H242,2)</f>
        <v>0</v>
      </c>
      <c r="K242" s="165" t="s">
        <v>201</v>
      </c>
      <c r="L242" s="32"/>
      <c r="M242" s="170" t="s">
        <v>22</v>
      </c>
      <c r="N242" s="171" t="s">
        <v>45</v>
      </c>
      <c r="O242" s="33"/>
      <c r="P242" s="172">
        <f>O242*H242</f>
        <v>0</v>
      </c>
      <c r="Q242" s="172">
        <v>0</v>
      </c>
      <c r="R242" s="172">
        <f>Q242*H242</f>
        <v>0</v>
      </c>
      <c r="S242" s="172">
        <v>0</v>
      </c>
      <c r="T242" s="173">
        <f>S242*H242</f>
        <v>0</v>
      </c>
      <c r="AR242" s="15" t="s">
        <v>232</v>
      </c>
      <c r="AT242" s="15" t="s">
        <v>135</v>
      </c>
      <c r="AU242" s="15" t="s">
        <v>82</v>
      </c>
      <c r="AY242" s="15" t="s">
        <v>132</v>
      </c>
      <c r="BE242" s="174">
        <f>IF(N242="základní",J242,0)</f>
        <v>0</v>
      </c>
      <c r="BF242" s="174">
        <f>IF(N242="snížená",J242,0)</f>
        <v>0</v>
      </c>
      <c r="BG242" s="174">
        <f>IF(N242="zákl. přenesená",J242,0)</f>
        <v>0</v>
      </c>
      <c r="BH242" s="174">
        <f>IF(N242="sníž. přenesená",J242,0)</f>
        <v>0</v>
      </c>
      <c r="BI242" s="174">
        <f>IF(N242="nulová",J242,0)</f>
        <v>0</v>
      </c>
      <c r="BJ242" s="15" t="s">
        <v>23</v>
      </c>
      <c r="BK242" s="174">
        <f>ROUND(I242*H242,2)</f>
        <v>0</v>
      </c>
      <c r="BL242" s="15" t="s">
        <v>232</v>
      </c>
      <c r="BM242" s="15" t="s">
        <v>780</v>
      </c>
    </row>
    <row r="243" spans="2:47" s="1" customFormat="1" ht="13.5">
      <c r="B243" s="32"/>
      <c r="D243" s="175" t="s">
        <v>141</v>
      </c>
      <c r="F243" s="176" t="s">
        <v>781</v>
      </c>
      <c r="I243" s="136"/>
      <c r="L243" s="32"/>
      <c r="M243" s="61"/>
      <c r="N243" s="33"/>
      <c r="O243" s="33"/>
      <c r="P243" s="33"/>
      <c r="Q243" s="33"/>
      <c r="R243" s="33"/>
      <c r="S243" s="33"/>
      <c r="T243" s="62"/>
      <c r="AT243" s="15" t="s">
        <v>141</v>
      </c>
      <c r="AU243" s="15" t="s">
        <v>82</v>
      </c>
    </row>
    <row r="244" spans="2:65" s="1" customFormat="1" ht="22.5" customHeight="1">
      <c r="B244" s="162"/>
      <c r="C244" s="187" t="s">
        <v>782</v>
      </c>
      <c r="D244" s="187" t="s">
        <v>347</v>
      </c>
      <c r="E244" s="188" t="s">
        <v>783</v>
      </c>
      <c r="F244" s="189" t="s">
        <v>784</v>
      </c>
      <c r="G244" s="190" t="s">
        <v>265</v>
      </c>
      <c r="H244" s="191">
        <v>4</v>
      </c>
      <c r="I244" s="192"/>
      <c r="J244" s="193">
        <f>ROUND(I244*H244,2)</f>
        <v>0</v>
      </c>
      <c r="K244" s="189" t="s">
        <v>22</v>
      </c>
      <c r="L244" s="194"/>
      <c r="M244" s="195" t="s">
        <v>22</v>
      </c>
      <c r="N244" s="196" t="s">
        <v>45</v>
      </c>
      <c r="O244" s="33"/>
      <c r="P244" s="172">
        <f>O244*H244</f>
        <v>0</v>
      </c>
      <c r="Q244" s="172">
        <v>0</v>
      </c>
      <c r="R244" s="172">
        <f>Q244*H244</f>
        <v>0</v>
      </c>
      <c r="S244" s="172">
        <v>0</v>
      </c>
      <c r="T244" s="173">
        <f>S244*H244</f>
        <v>0</v>
      </c>
      <c r="AR244" s="15" t="s">
        <v>489</v>
      </c>
      <c r="AT244" s="15" t="s">
        <v>347</v>
      </c>
      <c r="AU244" s="15" t="s">
        <v>82</v>
      </c>
      <c r="AY244" s="15" t="s">
        <v>132</v>
      </c>
      <c r="BE244" s="174">
        <f>IF(N244="základní",J244,0)</f>
        <v>0</v>
      </c>
      <c r="BF244" s="174">
        <f>IF(N244="snížená",J244,0)</f>
        <v>0</v>
      </c>
      <c r="BG244" s="174">
        <f>IF(N244="zákl. přenesená",J244,0)</f>
        <v>0</v>
      </c>
      <c r="BH244" s="174">
        <f>IF(N244="sníž. přenesená",J244,0)</f>
        <v>0</v>
      </c>
      <c r="BI244" s="174">
        <f>IF(N244="nulová",J244,0)</f>
        <v>0</v>
      </c>
      <c r="BJ244" s="15" t="s">
        <v>23</v>
      </c>
      <c r="BK244" s="174">
        <f>ROUND(I244*H244,2)</f>
        <v>0</v>
      </c>
      <c r="BL244" s="15" t="s">
        <v>232</v>
      </c>
      <c r="BM244" s="15" t="s">
        <v>785</v>
      </c>
    </row>
    <row r="245" spans="2:65" s="1" customFormat="1" ht="22.5" customHeight="1">
      <c r="B245" s="162"/>
      <c r="C245" s="163" t="s">
        <v>786</v>
      </c>
      <c r="D245" s="163" t="s">
        <v>135</v>
      </c>
      <c r="E245" s="164" t="s">
        <v>787</v>
      </c>
      <c r="F245" s="165" t="s">
        <v>788</v>
      </c>
      <c r="G245" s="166" t="s">
        <v>265</v>
      </c>
      <c r="H245" s="167">
        <v>4</v>
      </c>
      <c r="I245" s="168"/>
      <c r="J245" s="169">
        <f>ROUND(I245*H245,2)</f>
        <v>0</v>
      </c>
      <c r="K245" s="165" t="s">
        <v>201</v>
      </c>
      <c r="L245" s="32"/>
      <c r="M245" s="170" t="s">
        <v>22</v>
      </c>
      <c r="N245" s="171" t="s">
        <v>45</v>
      </c>
      <c r="O245" s="33"/>
      <c r="P245" s="172">
        <f>O245*H245</f>
        <v>0</v>
      </c>
      <c r="Q245" s="172">
        <v>0</v>
      </c>
      <c r="R245" s="172">
        <f>Q245*H245</f>
        <v>0</v>
      </c>
      <c r="S245" s="172">
        <v>0</v>
      </c>
      <c r="T245" s="173">
        <f>S245*H245</f>
        <v>0</v>
      </c>
      <c r="AR245" s="15" t="s">
        <v>232</v>
      </c>
      <c r="AT245" s="15" t="s">
        <v>135</v>
      </c>
      <c r="AU245" s="15" t="s">
        <v>82</v>
      </c>
      <c r="AY245" s="15" t="s">
        <v>132</v>
      </c>
      <c r="BE245" s="174">
        <f>IF(N245="základní",J245,0)</f>
        <v>0</v>
      </c>
      <c r="BF245" s="174">
        <f>IF(N245="snížená",J245,0)</f>
        <v>0</v>
      </c>
      <c r="BG245" s="174">
        <f>IF(N245="zákl. přenesená",J245,0)</f>
        <v>0</v>
      </c>
      <c r="BH245" s="174">
        <f>IF(N245="sníž. přenesená",J245,0)</f>
        <v>0</v>
      </c>
      <c r="BI245" s="174">
        <f>IF(N245="nulová",J245,0)</f>
        <v>0</v>
      </c>
      <c r="BJ245" s="15" t="s">
        <v>23</v>
      </c>
      <c r="BK245" s="174">
        <f>ROUND(I245*H245,2)</f>
        <v>0</v>
      </c>
      <c r="BL245" s="15" t="s">
        <v>232</v>
      </c>
      <c r="BM245" s="15" t="s">
        <v>789</v>
      </c>
    </row>
    <row r="246" spans="2:47" s="1" customFormat="1" ht="13.5">
      <c r="B246" s="32"/>
      <c r="D246" s="175" t="s">
        <v>141</v>
      </c>
      <c r="F246" s="176" t="s">
        <v>790</v>
      </c>
      <c r="I246" s="136"/>
      <c r="L246" s="32"/>
      <c r="M246" s="61"/>
      <c r="N246" s="33"/>
      <c r="O246" s="33"/>
      <c r="P246" s="33"/>
      <c r="Q246" s="33"/>
      <c r="R246" s="33"/>
      <c r="S246" s="33"/>
      <c r="T246" s="62"/>
      <c r="AT246" s="15" t="s">
        <v>141</v>
      </c>
      <c r="AU246" s="15" t="s">
        <v>82</v>
      </c>
    </row>
    <row r="247" spans="2:65" s="1" customFormat="1" ht="22.5" customHeight="1">
      <c r="B247" s="162"/>
      <c r="C247" s="187" t="s">
        <v>791</v>
      </c>
      <c r="D247" s="187" t="s">
        <v>347</v>
      </c>
      <c r="E247" s="188" t="s">
        <v>792</v>
      </c>
      <c r="F247" s="189" t="s">
        <v>793</v>
      </c>
      <c r="G247" s="190" t="s">
        <v>265</v>
      </c>
      <c r="H247" s="191">
        <v>4</v>
      </c>
      <c r="I247" s="192"/>
      <c r="J247" s="193">
        <f>ROUND(I247*H247,2)</f>
        <v>0</v>
      </c>
      <c r="K247" s="189" t="s">
        <v>22</v>
      </c>
      <c r="L247" s="194"/>
      <c r="M247" s="195" t="s">
        <v>22</v>
      </c>
      <c r="N247" s="196" t="s">
        <v>45</v>
      </c>
      <c r="O247" s="33"/>
      <c r="P247" s="172">
        <f>O247*H247</f>
        <v>0</v>
      </c>
      <c r="Q247" s="172">
        <v>0</v>
      </c>
      <c r="R247" s="172">
        <f>Q247*H247</f>
        <v>0</v>
      </c>
      <c r="S247" s="172">
        <v>0</v>
      </c>
      <c r="T247" s="173">
        <f>S247*H247</f>
        <v>0</v>
      </c>
      <c r="AR247" s="15" t="s">
        <v>489</v>
      </c>
      <c r="AT247" s="15" t="s">
        <v>347</v>
      </c>
      <c r="AU247" s="15" t="s">
        <v>82</v>
      </c>
      <c r="AY247" s="15" t="s">
        <v>132</v>
      </c>
      <c r="BE247" s="174">
        <f>IF(N247="základní",J247,0)</f>
        <v>0</v>
      </c>
      <c r="BF247" s="174">
        <f>IF(N247="snížená",J247,0)</f>
        <v>0</v>
      </c>
      <c r="BG247" s="174">
        <f>IF(N247="zákl. přenesená",J247,0)</f>
        <v>0</v>
      </c>
      <c r="BH247" s="174">
        <f>IF(N247="sníž. přenesená",J247,0)</f>
        <v>0</v>
      </c>
      <c r="BI247" s="174">
        <f>IF(N247="nulová",J247,0)</f>
        <v>0</v>
      </c>
      <c r="BJ247" s="15" t="s">
        <v>23</v>
      </c>
      <c r="BK247" s="174">
        <f>ROUND(I247*H247,2)</f>
        <v>0</v>
      </c>
      <c r="BL247" s="15" t="s">
        <v>232</v>
      </c>
      <c r="BM247" s="15" t="s">
        <v>794</v>
      </c>
    </row>
    <row r="248" spans="2:63" s="10" customFormat="1" ht="36.75" customHeight="1">
      <c r="B248" s="148"/>
      <c r="D248" s="159" t="s">
        <v>73</v>
      </c>
      <c r="E248" s="206" t="s">
        <v>795</v>
      </c>
      <c r="F248" s="206" t="s">
        <v>796</v>
      </c>
      <c r="I248" s="151"/>
      <c r="J248" s="207">
        <f>BK248</f>
        <v>0</v>
      </c>
      <c r="L248" s="148"/>
      <c r="M248" s="153"/>
      <c r="N248" s="154"/>
      <c r="O248" s="154"/>
      <c r="P248" s="155">
        <f>SUM(P249:P253)</f>
        <v>0</v>
      </c>
      <c r="Q248" s="154"/>
      <c r="R248" s="155">
        <f>SUM(R249:R253)</f>
        <v>0</v>
      </c>
      <c r="S248" s="154"/>
      <c r="T248" s="156">
        <f>SUM(T249:T253)</f>
        <v>0</v>
      </c>
      <c r="AR248" s="149" t="s">
        <v>139</v>
      </c>
      <c r="AT248" s="157" t="s">
        <v>73</v>
      </c>
      <c r="AU248" s="157" t="s">
        <v>74</v>
      </c>
      <c r="AY248" s="149" t="s">
        <v>132</v>
      </c>
      <c r="BK248" s="158">
        <f>SUM(BK249:BK253)</f>
        <v>0</v>
      </c>
    </row>
    <row r="249" spans="2:65" s="1" customFormat="1" ht="22.5" customHeight="1">
      <c r="B249" s="162"/>
      <c r="C249" s="163" t="s">
        <v>424</v>
      </c>
      <c r="D249" s="163" t="s">
        <v>135</v>
      </c>
      <c r="E249" s="164" t="s">
        <v>23</v>
      </c>
      <c r="F249" s="165" t="s">
        <v>797</v>
      </c>
      <c r="G249" s="166" t="s">
        <v>265</v>
      </c>
      <c r="H249" s="167">
        <v>1</v>
      </c>
      <c r="I249" s="168"/>
      <c r="J249" s="169">
        <f>ROUND(I249*H249,2)</f>
        <v>0</v>
      </c>
      <c r="K249" s="165" t="s">
        <v>22</v>
      </c>
      <c r="L249" s="32"/>
      <c r="M249" s="170" t="s">
        <v>22</v>
      </c>
      <c r="N249" s="171" t="s">
        <v>45</v>
      </c>
      <c r="O249" s="33"/>
      <c r="P249" s="172">
        <f>O249*H249</f>
        <v>0</v>
      </c>
      <c r="Q249" s="172">
        <v>0</v>
      </c>
      <c r="R249" s="172">
        <f>Q249*H249</f>
        <v>0</v>
      </c>
      <c r="S249" s="172">
        <v>0</v>
      </c>
      <c r="T249" s="173">
        <f>S249*H249</f>
        <v>0</v>
      </c>
      <c r="AR249" s="15" t="s">
        <v>798</v>
      </c>
      <c r="AT249" s="15" t="s">
        <v>135</v>
      </c>
      <c r="AU249" s="15" t="s">
        <v>23</v>
      </c>
      <c r="AY249" s="15" t="s">
        <v>132</v>
      </c>
      <c r="BE249" s="174">
        <f>IF(N249="základní",J249,0)</f>
        <v>0</v>
      </c>
      <c r="BF249" s="174">
        <f>IF(N249="snížená",J249,0)</f>
        <v>0</v>
      </c>
      <c r="BG249" s="174">
        <f>IF(N249="zákl. přenesená",J249,0)</f>
        <v>0</v>
      </c>
      <c r="BH249" s="174">
        <f>IF(N249="sníž. přenesená",J249,0)</f>
        <v>0</v>
      </c>
      <c r="BI249" s="174">
        <f>IF(N249="nulová",J249,0)</f>
        <v>0</v>
      </c>
      <c r="BJ249" s="15" t="s">
        <v>23</v>
      </c>
      <c r="BK249" s="174">
        <f>ROUND(I249*H249,2)</f>
        <v>0</v>
      </c>
      <c r="BL249" s="15" t="s">
        <v>798</v>
      </c>
      <c r="BM249" s="15" t="s">
        <v>799</v>
      </c>
    </row>
    <row r="250" spans="2:65" s="1" customFormat="1" ht="22.5" customHeight="1">
      <c r="B250" s="162"/>
      <c r="C250" s="163" t="s">
        <v>436</v>
      </c>
      <c r="D250" s="163" t="s">
        <v>135</v>
      </c>
      <c r="E250" s="164" t="s">
        <v>82</v>
      </c>
      <c r="F250" s="165" t="s">
        <v>800</v>
      </c>
      <c r="G250" s="166" t="s">
        <v>265</v>
      </c>
      <c r="H250" s="167">
        <v>1</v>
      </c>
      <c r="I250" s="168"/>
      <c r="J250" s="169">
        <f>ROUND(I250*H250,2)</f>
        <v>0</v>
      </c>
      <c r="K250" s="165" t="s">
        <v>22</v>
      </c>
      <c r="L250" s="32"/>
      <c r="M250" s="170" t="s">
        <v>22</v>
      </c>
      <c r="N250" s="171" t="s">
        <v>45</v>
      </c>
      <c r="O250" s="33"/>
      <c r="P250" s="172">
        <f>O250*H250</f>
        <v>0</v>
      </c>
      <c r="Q250" s="172">
        <v>0</v>
      </c>
      <c r="R250" s="172">
        <f>Q250*H250</f>
        <v>0</v>
      </c>
      <c r="S250" s="172">
        <v>0</v>
      </c>
      <c r="T250" s="173">
        <f>S250*H250</f>
        <v>0</v>
      </c>
      <c r="AR250" s="15" t="s">
        <v>798</v>
      </c>
      <c r="AT250" s="15" t="s">
        <v>135</v>
      </c>
      <c r="AU250" s="15" t="s">
        <v>23</v>
      </c>
      <c r="AY250" s="15" t="s">
        <v>132</v>
      </c>
      <c r="BE250" s="174">
        <f>IF(N250="základní",J250,0)</f>
        <v>0</v>
      </c>
      <c r="BF250" s="174">
        <f>IF(N250="snížená",J250,0)</f>
        <v>0</v>
      </c>
      <c r="BG250" s="174">
        <f>IF(N250="zákl. přenesená",J250,0)</f>
        <v>0</v>
      </c>
      <c r="BH250" s="174">
        <f>IF(N250="sníž. přenesená",J250,0)</f>
        <v>0</v>
      </c>
      <c r="BI250" s="174">
        <f>IF(N250="nulová",J250,0)</f>
        <v>0</v>
      </c>
      <c r="BJ250" s="15" t="s">
        <v>23</v>
      </c>
      <c r="BK250" s="174">
        <f>ROUND(I250*H250,2)</f>
        <v>0</v>
      </c>
      <c r="BL250" s="15" t="s">
        <v>798</v>
      </c>
      <c r="BM250" s="15" t="s">
        <v>801</v>
      </c>
    </row>
    <row r="251" spans="2:65" s="1" customFormat="1" ht="22.5" customHeight="1">
      <c r="B251" s="162"/>
      <c r="C251" s="163" t="s">
        <v>446</v>
      </c>
      <c r="D251" s="163" t="s">
        <v>135</v>
      </c>
      <c r="E251" s="164" t="s">
        <v>147</v>
      </c>
      <c r="F251" s="165" t="s">
        <v>802</v>
      </c>
      <c r="G251" s="166" t="s">
        <v>265</v>
      </c>
      <c r="H251" s="167">
        <v>1</v>
      </c>
      <c r="I251" s="168"/>
      <c r="J251" s="169">
        <f>ROUND(I251*H251,2)</f>
        <v>0</v>
      </c>
      <c r="K251" s="165" t="s">
        <v>22</v>
      </c>
      <c r="L251" s="32"/>
      <c r="M251" s="170" t="s">
        <v>22</v>
      </c>
      <c r="N251" s="171" t="s">
        <v>45</v>
      </c>
      <c r="O251" s="33"/>
      <c r="P251" s="172">
        <f>O251*H251</f>
        <v>0</v>
      </c>
      <c r="Q251" s="172">
        <v>0</v>
      </c>
      <c r="R251" s="172">
        <f>Q251*H251</f>
        <v>0</v>
      </c>
      <c r="S251" s="172">
        <v>0</v>
      </c>
      <c r="T251" s="173">
        <f>S251*H251</f>
        <v>0</v>
      </c>
      <c r="AR251" s="15" t="s">
        <v>798</v>
      </c>
      <c r="AT251" s="15" t="s">
        <v>135</v>
      </c>
      <c r="AU251" s="15" t="s">
        <v>23</v>
      </c>
      <c r="AY251" s="15" t="s">
        <v>132</v>
      </c>
      <c r="BE251" s="174">
        <f>IF(N251="základní",J251,0)</f>
        <v>0</v>
      </c>
      <c r="BF251" s="174">
        <f>IF(N251="snížená",J251,0)</f>
        <v>0</v>
      </c>
      <c r="BG251" s="174">
        <f>IF(N251="zákl. přenesená",J251,0)</f>
        <v>0</v>
      </c>
      <c r="BH251" s="174">
        <f>IF(N251="sníž. přenesená",J251,0)</f>
        <v>0</v>
      </c>
      <c r="BI251" s="174">
        <f>IF(N251="nulová",J251,0)</f>
        <v>0</v>
      </c>
      <c r="BJ251" s="15" t="s">
        <v>23</v>
      </c>
      <c r="BK251" s="174">
        <f>ROUND(I251*H251,2)</f>
        <v>0</v>
      </c>
      <c r="BL251" s="15" t="s">
        <v>798</v>
      </c>
      <c r="BM251" s="15" t="s">
        <v>803</v>
      </c>
    </row>
    <row r="252" spans="2:65" s="1" customFormat="1" ht="22.5" customHeight="1">
      <c r="B252" s="162"/>
      <c r="C252" s="163" t="s">
        <v>461</v>
      </c>
      <c r="D252" s="163" t="s">
        <v>135</v>
      </c>
      <c r="E252" s="164" t="s">
        <v>139</v>
      </c>
      <c r="F252" s="165" t="s">
        <v>804</v>
      </c>
      <c r="G252" s="166" t="s">
        <v>265</v>
      </c>
      <c r="H252" s="167">
        <v>1</v>
      </c>
      <c r="I252" s="168"/>
      <c r="J252" s="169">
        <f>ROUND(I252*H252,2)</f>
        <v>0</v>
      </c>
      <c r="K252" s="165" t="s">
        <v>22</v>
      </c>
      <c r="L252" s="32"/>
      <c r="M252" s="170" t="s">
        <v>22</v>
      </c>
      <c r="N252" s="171" t="s">
        <v>45</v>
      </c>
      <c r="O252" s="33"/>
      <c r="P252" s="172">
        <f>O252*H252</f>
        <v>0</v>
      </c>
      <c r="Q252" s="172">
        <v>0</v>
      </c>
      <c r="R252" s="172">
        <f>Q252*H252</f>
        <v>0</v>
      </c>
      <c r="S252" s="172">
        <v>0</v>
      </c>
      <c r="T252" s="173">
        <f>S252*H252</f>
        <v>0</v>
      </c>
      <c r="AR252" s="15" t="s">
        <v>798</v>
      </c>
      <c r="AT252" s="15" t="s">
        <v>135</v>
      </c>
      <c r="AU252" s="15" t="s">
        <v>23</v>
      </c>
      <c r="AY252" s="15" t="s">
        <v>132</v>
      </c>
      <c r="BE252" s="174">
        <f>IF(N252="základní",J252,0)</f>
        <v>0</v>
      </c>
      <c r="BF252" s="174">
        <f>IF(N252="snížená",J252,0)</f>
        <v>0</v>
      </c>
      <c r="BG252" s="174">
        <f>IF(N252="zákl. přenesená",J252,0)</f>
        <v>0</v>
      </c>
      <c r="BH252" s="174">
        <f>IF(N252="sníž. přenesená",J252,0)</f>
        <v>0</v>
      </c>
      <c r="BI252" s="174">
        <f>IF(N252="nulová",J252,0)</f>
        <v>0</v>
      </c>
      <c r="BJ252" s="15" t="s">
        <v>23</v>
      </c>
      <c r="BK252" s="174">
        <f>ROUND(I252*H252,2)</f>
        <v>0</v>
      </c>
      <c r="BL252" s="15" t="s">
        <v>798</v>
      </c>
      <c r="BM252" s="15" t="s">
        <v>805</v>
      </c>
    </row>
    <row r="253" spans="2:65" s="1" customFormat="1" ht="22.5" customHeight="1">
      <c r="B253" s="162"/>
      <c r="C253" s="163" t="s">
        <v>806</v>
      </c>
      <c r="D253" s="163" t="s">
        <v>135</v>
      </c>
      <c r="E253" s="164" t="s">
        <v>131</v>
      </c>
      <c r="F253" s="165" t="s">
        <v>807</v>
      </c>
      <c r="G253" s="166" t="s">
        <v>265</v>
      </c>
      <c r="H253" s="167">
        <v>1</v>
      </c>
      <c r="I253" s="168"/>
      <c r="J253" s="169">
        <f>ROUND(I253*H253,2)</f>
        <v>0</v>
      </c>
      <c r="K253" s="165" t="s">
        <v>22</v>
      </c>
      <c r="L253" s="32"/>
      <c r="M253" s="170" t="s">
        <v>22</v>
      </c>
      <c r="N253" s="208" t="s">
        <v>45</v>
      </c>
      <c r="O253" s="180"/>
      <c r="P253" s="209">
        <f>O253*H253</f>
        <v>0</v>
      </c>
      <c r="Q253" s="209">
        <v>0</v>
      </c>
      <c r="R253" s="209">
        <f>Q253*H253</f>
        <v>0</v>
      </c>
      <c r="S253" s="209">
        <v>0</v>
      </c>
      <c r="T253" s="210">
        <f>S253*H253</f>
        <v>0</v>
      </c>
      <c r="AR253" s="15" t="s">
        <v>798</v>
      </c>
      <c r="AT253" s="15" t="s">
        <v>135</v>
      </c>
      <c r="AU253" s="15" t="s">
        <v>23</v>
      </c>
      <c r="AY253" s="15" t="s">
        <v>132</v>
      </c>
      <c r="BE253" s="174">
        <f>IF(N253="základní",J253,0)</f>
        <v>0</v>
      </c>
      <c r="BF253" s="174">
        <f>IF(N253="snížená",J253,0)</f>
        <v>0</v>
      </c>
      <c r="BG253" s="174">
        <f>IF(N253="zákl. přenesená",J253,0)</f>
        <v>0</v>
      </c>
      <c r="BH253" s="174">
        <f>IF(N253="sníž. přenesená",J253,0)</f>
        <v>0</v>
      </c>
      <c r="BI253" s="174">
        <f>IF(N253="nulová",J253,0)</f>
        <v>0</v>
      </c>
      <c r="BJ253" s="15" t="s">
        <v>23</v>
      </c>
      <c r="BK253" s="174">
        <f>ROUND(I253*H253,2)</f>
        <v>0</v>
      </c>
      <c r="BL253" s="15" t="s">
        <v>798</v>
      </c>
      <c r="BM253" s="15" t="s">
        <v>808</v>
      </c>
    </row>
    <row r="254" spans="2:12" s="1" customFormat="1" ht="6.75" customHeight="1">
      <c r="B254" s="47"/>
      <c r="C254" s="48"/>
      <c r="D254" s="48"/>
      <c r="E254" s="48"/>
      <c r="F254" s="48"/>
      <c r="G254" s="48"/>
      <c r="H254" s="48"/>
      <c r="I254" s="114"/>
      <c r="J254" s="48"/>
      <c r="K254" s="48"/>
      <c r="L254" s="32"/>
    </row>
    <row r="255" ht="13.5">
      <c r="AT255" s="182"/>
    </row>
  </sheetData>
  <sheetProtection password="CC35" sheet="1" objects="1" scenarios="1" formatColumns="0" formatRows="0" sort="0" autoFilter="0"/>
  <autoFilter ref="C100:K100"/>
  <mergeCells count="9">
    <mergeCell ref="E93:H93"/>
    <mergeCell ref="G1:H1"/>
    <mergeCell ref="L2:V2"/>
    <mergeCell ref="E7:H7"/>
    <mergeCell ref="E9:H9"/>
    <mergeCell ref="E24:H24"/>
    <mergeCell ref="E45:H45"/>
    <mergeCell ref="E47:H47"/>
    <mergeCell ref="E91:H91"/>
  </mergeCells>
  <hyperlinks>
    <hyperlink ref="F1:G1" location="C2" tooltip="Krycí list soupisu" display="1) Krycí list soupisu"/>
    <hyperlink ref="G1:H1" location="C54" tooltip="Rekapitulace" display="2) Rekapitulace"/>
    <hyperlink ref="J1" location="C100"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25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214"/>
      <c r="C1" s="214"/>
      <c r="D1" s="213" t="s">
        <v>1</v>
      </c>
      <c r="E1" s="214"/>
      <c r="F1" s="215" t="s">
        <v>825</v>
      </c>
      <c r="G1" s="339" t="s">
        <v>826</v>
      </c>
      <c r="H1" s="339"/>
      <c r="I1" s="220"/>
      <c r="J1" s="215" t="s">
        <v>827</v>
      </c>
      <c r="K1" s="213" t="s">
        <v>104</v>
      </c>
      <c r="L1" s="215" t="s">
        <v>828</v>
      </c>
      <c r="M1" s="215"/>
      <c r="N1" s="215"/>
      <c r="O1" s="215"/>
      <c r="P1" s="215"/>
      <c r="Q1" s="215"/>
      <c r="R1" s="215"/>
      <c r="S1" s="215"/>
      <c r="T1" s="215"/>
      <c r="U1" s="211"/>
      <c r="V1" s="211"/>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75" customHeight="1">
      <c r="L2" s="303"/>
      <c r="M2" s="303"/>
      <c r="N2" s="303"/>
      <c r="O2" s="303"/>
      <c r="P2" s="303"/>
      <c r="Q2" s="303"/>
      <c r="R2" s="303"/>
      <c r="S2" s="303"/>
      <c r="T2" s="303"/>
      <c r="U2" s="303"/>
      <c r="V2" s="303"/>
      <c r="AT2" s="15" t="s">
        <v>103</v>
      </c>
    </row>
    <row r="3" spans="2:46" ht="6.75" customHeight="1">
      <c r="B3" s="16"/>
      <c r="C3" s="17"/>
      <c r="D3" s="17"/>
      <c r="E3" s="17"/>
      <c r="F3" s="17"/>
      <c r="G3" s="17"/>
      <c r="H3" s="17"/>
      <c r="I3" s="91"/>
      <c r="J3" s="17"/>
      <c r="K3" s="18"/>
      <c r="AT3" s="15" t="s">
        <v>82</v>
      </c>
    </row>
    <row r="4" spans="2:46" ht="36.75" customHeight="1">
      <c r="B4" s="19"/>
      <c r="C4" s="20"/>
      <c r="D4" s="21" t="s">
        <v>105</v>
      </c>
      <c r="E4" s="20"/>
      <c r="F4" s="20"/>
      <c r="G4" s="20"/>
      <c r="H4" s="20"/>
      <c r="I4" s="92"/>
      <c r="J4" s="20"/>
      <c r="K4" s="22"/>
      <c r="M4" s="23" t="s">
        <v>10</v>
      </c>
      <c r="AT4" s="15" t="s">
        <v>4</v>
      </c>
    </row>
    <row r="5" spans="2:11" ht="6.75" customHeight="1">
      <c r="B5" s="19"/>
      <c r="C5" s="20"/>
      <c r="D5" s="20"/>
      <c r="E5" s="20"/>
      <c r="F5" s="20"/>
      <c r="G5" s="20"/>
      <c r="H5" s="20"/>
      <c r="I5" s="92"/>
      <c r="J5" s="20"/>
      <c r="K5" s="22"/>
    </row>
    <row r="6" spans="2:11" ht="15">
      <c r="B6" s="19"/>
      <c r="C6" s="20"/>
      <c r="D6" s="28" t="s">
        <v>16</v>
      </c>
      <c r="E6" s="20"/>
      <c r="F6" s="20"/>
      <c r="G6" s="20"/>
      <c r="H6" s="20"/>
      <c r="I6" s="92"/>
      <c r="J6" s="20"/>
      <c r="K6" s="22"/>
    </row>
    <row r="7" spans="2:11" ht="22.5" customHeight="1">
      <c r="B7" s="19"/>
      <c r="C7" s="20"/>
      <c r="D7" s="20"/>
      <c r="E7" s="340" t="str">
        <f>'Rekapitulace stavby'!K6</f>
        <v>Rekonstrukce stávajícího sportovního areálu</v>
      </c>
      <c r="F7" s="332"/>
      <c r="G7" s="332"/>
      <c r="H7" s="332"/>
      <c r="I7" s="92"/>
      <c r="J7" s="20"/>
      <c r="K7" s="22"/>
    </row>
    <row r="8" spans="2:11" s="1" customFormat="1" ht="15">
      <c r="B8" s="32"/>
      <c r="C8" s="33"/>
      <c r="D8" s="28" t="s">
        <v>106</v>
      </c>
      <c r="E8" s="33"/>
      <c r="F8" s="33"/>
      <c r="G8" s="33"/>
      <c r="H8" s="33"/>
      <c r="I8" s="93"/>
      <c r="J8" s="33"/>
      <c r="K8" s="36"/>
    </row>
    <row r="9" spans="2:11" s="1" customFormat="1" ht="36.75" customHeight="1">
      <c r="B9" s="32"/>
      <c r="C9" s="33"/>
      <c r="D9" s="33"/>
      <c r="E9" s="341" t="s">
        <v>809</v>
      </c>
      <c r="F9" s="325"/>
      <c r="G9" s="325"/>
      <c r="H9" s="325"/>
      <c r="I9" s="93"/>
      <c r="J9" s="33"/>
      <c r="K9" s="36"/>
    </row>
    <row r="10" spans="2:11" s="1" customFormat="1" ht="13.5">
      <c r="B10" s="32"/>
      <c r="C10" s="33"/>
      <c r="D10" s="33"/>
      <c r="E10" s="33"/>
      <c r="F10" s="33"/>
      <c r="G10" s="33"/>
      <c r="H10" s="33"/>
      <c r="I10" s="93"/>
      <c r="J10" s="33"/>
      <c r="K10" s="36"/>
    </row>
    <row r="11" spans="2:11" s="1" customFormat="1" ht="14.25" customHeight="1">
      <c r="B11" s="32"/>
      <c r="C11" s="33"/>
      <c r="D11" s="28" t="s">
        <v>19</v>
      </c>
      <c r="E11" s="33"/>
      <c r="F11" s="26" t="s">
        <v>22</v>
      </c>
      <c r="G11" s="33"/>
      <c r="H11" s="33"/>
      <c r="I11" s="94" t="s">
        <v>21</v>
      </c>
      <c r="J11" s="26" t="s">
        <v>22</v>
      </c>
      <c r="K11" s="36"/>
    </row>
    <row r="12" spans="2:11" s="1" customFormat="1" ht="14.25" customHeight="1">
      <c r="B12" s="32"/>
      <c r="C12" s="33"/>
      <c r="D12" s="28" t="s">
        <v>24</v>
      </c>
      <c r="E12" s="33"/>
      <c r="F12" s="26" t="s">
        <v>25</v>
      </c>
      <c r="G12" s="33"/>
      <c r="H12" s="33"/>
      <c r="I12" s="94" t="s">
        <v>26</v>
      </c>
      <c r="J12" s="95" t="str">
        <f>'Rekapitulace stavby'!AN8</f>
        <v>4.10.2016</v>
      </c>
      <c r="K12" s="36"/>
    </row>
    <row r="13" spans="2:11" s="1" customFormat="1" ht="10.5" customHeight="1">
      <c r="B13" s="32"/>
      <c r="C13" s="33"/>
      <c r="D13" s="33"/>
      <c r="E13" s="33"/>
      <c r="F13" s="33"/>
      <c r="G13" s="33"/>
      <c r="H13" s="33"/>
      <c r="I13" s="93"/>
      <c r="J13" s="33"/>
      <c r="K13" s="36"/>
    </row>
    <row r="14" spans="2:11" s="1" customFormat="1" ht="14.25" customHeight="1">
      <c r="B14" s="32"/>
      <c r="C14" s="33"/>
      <c r="D14" s="28" t="s">
        <v>30</v>
      </c>
      <c r="E14" s="33"/>
      <c r="F14" s="33"/>
      <c r="G14" s="33"/>
      <c r="H14" s="33"/>
      <c r="I14" s="94" t="s">
        <v>31</v>
      </c>
      <c r="J14" s="26" t="s">
        <v>22</v>
      </c>
      <c r="K14" s="36"/>
    </row>
    <row r="15" spans="2:11" s="1" customFormat="1" ht="18" customHeight="1">
      <c r="B15" s="32"/>
      <c r="C15" s="33"/>
      <c r="D15" s="33"/>
      <c r="E15" s="26" t="s">
        <v>32</v>
      </c>
      <c r="F15" s="33"/>
      <c r="G15" s="33"/>
      <c r="H15" s="33"/>
      <c r="I15" s="94" t="s">
        <v>33</v>
      </c>
      <c r="J15" s="26" t="s">
        <v>22</v>
      </c>
      <c r="K15" s="36"/>
    </row>
    <row r="16" spans="2:11" s="1" customFormat="1" ht="6.75" customHeight="1">
      <c r="B16" s="32"/>
      <c r="C16" s="33"/>
      <c r="D16" s="33"/>
      <c r="E16" s="33"/>
      <c r="F16" s="33"/>
      <c r="G16" s="33"/>
      <c r="H16" s="33"/>
      <c r="I16" s="93"/>
      <c r="J16" s="33"/>
      <c r="K16" s="36"/>
    </row>
    <row r="17" spans="2:11" s="1" customFormat="1" ht="14.25" customHeight="1">
      <c r="B17" s="32"/>
      <c r="C17" s="33"/>
      <c r="D17" s="28" t="s">
        <v>34</v>
      </c>
      <c r="E17" s="33"/>
      <c r="F17" s="33"/>
      <c r="G17" s="33"/>
      <c r="H17" s="33"/>
      <c r="I17" s="94" t="s">
        <v>31</v>
      </c>
      <c r="J17" s="26">
        <f>IF('Rekapitulace stavby'!AN13="Vyplň údaj","",IF('Rekapitulace stavby'!AN13="","",'Rekapitulace stavby'!AN13))</f>
      </c>
      <c r="K17" s="36"/>
    </row>
    <row r="18" spans="2:11" s="1" customFormat="1" ht="18" customHeight="1">
      <c r="B18" s="32"/>
      <c r="C18" s="33"/>
      <c r="D18" s="33"/>
      <c r="E18" s="26">
        <f>IF('Rekapitulace stavby'!E14="Vyplň údaj","",IF('Rekapitulace stavby'!E14="","",'Rekapitulace stavby'!E14))</f>
      </c>
      <c r="F18" s="33"/>
      <c r="G18" s="33"/>
      <c r="H18" s="33"/>
      <c r="I18" s="94" t="s">
        <v>33</v>
      </c>
      <c r="J18" s="26">
        <f>IF('Rekapitulace stavby'!AN14="Vyplň údaj","",IF('Rekapitulace stavby'!AN14="","",'Rekapitulace stavby'!AN14))</f>
      </c>
      <c r="K18" s="36"/>
    </row>
    <row r="19" spans="2:11" s="1" customFormat="1" ht="6.75" customHeight="1">
      <c r="B19" s="32"/>
      <c r="C19" s="33"/>
      <c r="D19" s="33"/>
      <c r="E19" s="33"/>
      <c r="F19" s="33"/>
      <c r="G19" s="33"/>
      <c r="H19" s="33"/>
      <c r="I19" s="93"/>
      <c r="J19" s="33"/>
      <c r="K19" s="36"/>
    </row>
    <row r="20" spans="2:11" s="1" customFormat="1" ht="14.25" customHeight="1">
      <c r="B20" s="32"/>
      <c r="C20" s="33"/>
      <c r="D20" s="28" t="s">
        <v>36</v>
      </c>
      <c r="E20" s="33"/>
      <c r="F20" s="33"/>
      <c r="G20" s="33"/>
      <c r="H20" s="33"/>
      <c r="I20" s="94" t="s">
        <v>31</v>
      </c>
      <c r="J20" s="26" t="s">
        <v>22</v>
      </c>
      <c r="K20" s="36"/>
    </row>
    <row r="21" spans="2:11" s="1" customFormat="1" ht="18" customHeight="1">
      <c r="B21" s="32"/>
      <c r="C21" s="33"/>
      <c r="D21" s="33"/>
      <c r="E21" s="26" t="s">
        <v>37</v>
      </c>
      <c r="F21" s="33"/>
      <c r="G21" s="33"/>
      <c r="H21" s="33"/>
      <c r="I21" s="94" t="s">
        <v>33</v>
      </c>
      <c r="J21" s="26" t="s">
        <v>22</v>
      </c>
      <c r="K21" s="36"/>
    </row>
    <row r="22" spans="2:11" s="1" customFormat="1" ht="6.75" customHeight="1">
      <c r="B22" s="32"/>
      <c r="C22" s="33"/>
      <c r="D22" s="33"/>
      <c r="E22" s="33"/>
      <c r="F22" s="33"/>
      <c r="G22" s="33"/>
      <c r="H22" s="33"/>
      <c r="I22" s="93"/>
      <c r="J22" s="33"/>
      <c r="K22" s="36"/>
    </row>
    <row r="23" spans="2:11" s="1" customFormat="1" ht="14.25" customHeight="1">
      <c r="B23" s="32"/>
      <c r="C23" s="33"/>
      <c r="D23" s="28" t="s">
        <v>39</v>
      </c>
      <c r="E23" s="33"/>
      <c r="F23" s="33"/>
      <c r="G23" s="33"/>
      <c r="H23" s="33"/>
      <c r="I23" s="93"/>
      <c r="J23" s="33"/>
      <c r="K23" s="36"/>
    </row>
    <row r="24" spans="2:11" s="6" customFormat="1" ht="22.5" customHeight="1">
      <c r="B24" s="96"/>
      <c r="C24" s="97"/>
      <c r="D24" s="97"/>
      <c r="E24" s="335" t="s">
        <v>22</v>
      </c>
      <c r="F24" s="342"/>
      <c r="G24" s="342"/>
      <c r="H24" s="342"/>
      <c r="I24" s="98"/>
      <c r="J24" s="97"/>
      <c r="K24" s="99"/>
    </row>
    <row r="25" spans="2:11" s="1" customFormat="1" ht="6.75" customHeight="1">
      <c r="B25" s="32"/>
      <c r="C25" s="33"/>
      <c r="D25" s="33"/>
      <c r="E25" s="33"/>
      <c r="F25" s="33"/>
      <c r="G25" s="33"/>
      <c r="H25" s="33"/>
      <c r="I25" s="93"/>
      <c r="J25" s="33"/>
      <c r="K25" s="36"/>
    </row>
    <row r="26" spans="2:11" s="1" customFormat="1" ht="6.75" customHeight="1">
      <c r="B26" s="32"/>
      <c r="C26" s="33"/>
      <c r="D26" s="59"/>
      <c r="E26" s="59"/>
      <c r="F26" s="59"/>
      <c r="G26" s="59"/>
      <c r="H26" s="59"/>
      <c r="I26" s="100"/>
      <c r="J26" s="59"/>
      <c r="K26" s="101"/>
    </row>
    <row r="27" spans="2:11" s="1" customFormat="1" ht="24.75" customHeight="1">
      <c r="B27" s="32"/>
      <c r="C27" s="33"/>
      <c r="D27" s="102" t="s">
        <v>40</v>
      </c>
      <c r="E27" s="33"/>
      <c r="F27" s="33"/>
      <c r="G27" s="33"/>
      <c r="H27" s="33"/>
      <c r="I27" s="93"/>
      <c r="J27" s="103">
        <f>ROUND(J79,2)</f>
        <v>0</v>
      </c>
      <c r="K27" s="36"/>
    </row>
    <row r="28" spans="2:11" s="1" customFormat="1" ht="6.75" customHeight="1">
      <c r="B28" s="32"/>
      <c r="C28" s="33"/>
      <c r="D28" s="59"/>
      <c r="E28" s="59"/>
      <c r="F28" s="59"/>
      <c r="G28" s="59"/>
      <c r="H28" s="59"/>
      <c r="I28" s="100"/>
      <c r="J28" s="59"/>
      <c r="K28" s="101"/>
    </row>
    <row r="29" spans="2:11" s="1" customFormat="1" ht="14.25" customHeight="1">
      <c r="B29" s="32"/>
      <c r="C29" s="33"/>
      <c r="D29" s="33"/>
      <c r="E29" s="33"/>
      <c r="F29" s="37" t="s">
        <v>42</v>
      </c>
      <c r="G29" s="33"/>
      <c r="H29" s="33"/>
      <c r="I29" s="104" t="s">
        <v>41</v>
      </c>
      <c r="J29" s="37" t="s">
        <v>43</v>
      </c>
      <c r="K29" s="36"/>
    </row>
    <row r="30" spans="2:11" s="1" customFormat="1" ht="14.25" customHeight="1">
      <c r="B30" s="32"/>
      <c r="C30" s="33"/>
      <c r="D30" s="40" t="s">
        <v>44</v>
      </c>
      <c r="E30" s="40" t="s">
        <v>45</v>
      </c>
      <c r="F30" s="105">
        <f>ROUND(SUM(BE79:BE88),2)</f>
        <v>0</v>
      </c>
      <c r="G30" s="33"/>
      <c r="H30" s="33"/>
      <c r="I30" s="106">
        <v>0.21</v>
      </c>
      <c r="J30" s="105">
        <f>ROUND(ROUND((SUM(BE79:BE88)),2)*I30,2)</f>
        <v>0</v>
      </c>
      <c r="K30" s="36"/>
    </row>
    <row r="31" spans="2:11" s="1" customFormat="1" ht="14.25" customHeight="1">
      <c r="B31" s="32"/>
      <c r="C31" s="33"/>
      <c r="D31" s="33"/>
      <c r="E31" s="40" t="s">
        <v>46</v>
      </c>
      <c r="F31" s="105">
        <f>ROUND(SUM(BF79:BF88),2)</f>
        <v>0</v>
      </c>
      <c r="G31" s="33"/>
      <c r="H31" s="33"/>
      <c r="I31" s="106">
        <v>0.15</v>
      </c>
      <c r="J31" s="105">
        <f>ROUND(ROUND((SUM(BF79:BF88)),2)*I31,2)</f>
        <v>0</v>
      </c>
      <c r="K31" s="36"/>
    </row>
    <row r="32" spans="2:11" s="1" customFormat="1" ht="14.25" customHeight="1" hidden="1">
      <c r="B32" s="32"/>
      <c r="C32" s="33"/>
      <c r="D32" s="33"/>
      <c r="E32" s="40" t="s">
        <v>47</v>
      </c>
      <c r="F32" s="105">
        <f>ROUND(SUM(BG79:BG88),2)</f>
        <v>0</v>
      </c>
      <c r="G32" s="33"/>
      <c r="H32" s="33"/>
      <c r="I32" s="106">
        <v>0.21</v>
      </c>
      <c r="J32" s="105">
        <v>0</v>
      </c>
      <c r="K32" s="36"/>
    </row>
    <row r="33" spans="2:11" s="1" customFormat="1" ht="14.25" customHeight="1" hidden="1">
      <c r="B33" s="32"/>
      <c r="C33" s="33"/>
      <c r="D33" s="33"/>
      <c r="E33" s="40" t="s">
        <v>48</v>
      </c>
      <c r="F33" s="105">
        <f>ROUND(SUM(BH79:BH88),2)</f>
        <v>0</v>
      </c>
      <c r="G33" s="33"/>
      <c r="H33" s="33"/>
      <c r="I33" s="106">
        <v>0.15</v>
      </c>
      <c r="J33" s="105">
        <v>0</v>
      </c>
      <c r="K33" s="36"/>
    </row>
    <row r="34" spans="2:11" s="1" customFormat="1" ht="14.25" customHeight="1" hidden="1">
      <c r="B34" s="32"/>
      <c r="C34" s="33"/>
      <c r="D34" s="33"/>
      <c r="E34" s="40" t="s">
        <v>49</v>
      </c>
      <c r="F34" s="105">
        <f>ROUND(SUM(BI79:BI88),2)</f>
        <v>0</v>
      </c>
      <c r="G34" s="33"/>
      <c r="H34" s="33"/>
      <c r="I34" s="106">
        <v>0</v>
      </c>
      <c r="J34" s="105">
        <v>0</v>
      </c>
      <c r="K34" s="36"/>
    </row>
    <row r="35" spans="2:11" s="1" customFormat="1" ht="6.75" customHeight="1">
      <c r="B35" s="32"/>
      <c r="C35" s="33"/>
      <c r="D35" s="33"/>
      <c r="E35" s="33"/>
      <c r="F35" s="33"/>
      <c r="G35" s="33"/>
      <c r="H35" s="33"/>
      <c r="I35" s="93"/>
      <c r="J35" s="33"/>
      <c r="K35" s="36"/>
    </row>
    <row r="36" spans="2:11" s="1" customFormat="1" ht="24.75" customHeight="1">
      <c r="B36" s="32"/>
      <c r="C36" s="107"/>
      <c r="D36" s="108" t="s">
        <v>50</v>
      </c>
      <c r="E36" s="63"/>
      <c r="F36" s="63"/>
      <c r="G36" s="109" t="s">
        <v>51</v>
      </c>
      <c r="H36" s="110" t="s">
        <v>52</v>
      </c>
      <c r="I36" s="111"/>
      <c r="J36" s="112">
        <f>SUM(J27:J34)</f>
        <v>0</v>
      </c>
      <c r="K36" s="113"/>
    </row>
    <row r="37" spans="2:11" s="1" customFormat="1" ht="14.25" customHeight="1">
      <c r="B37" s="47"/>
      <c r="C37" s="48"/>
      <c r="D37" s="48"/>
      <c r="E37" s="48"/>
      <c r="F37" s="48"/>
      <c r="G37" s="48"/>
      <c r="H37" s="48"/>
      <c r="I37" s="114"/>
      <c r="J37" s="48"/>
      <c r="K37" s="49"/>
    </row>
    <row r="41" spans="2:11" s="1" customFormat="1" ht="6.75" customHeight="1">
      <c r="B41" s="50"/>
      <c r="C41" s="51"/>
      <c r="D41" s="51"/>
      <c r="E41" s="51"/>
      <c r="F41" s="51"/>
      <c r="G41" s="51"/>
      <c r="H41" s="51"/>
      <c r="I41" s="115"/>
      <c r="J41" s="51"/>
      <c r="K41" s="116"/>
    </row>
    <row r="42" spans="2:11" s="1" customFormat="1" ht="36.75" customHeight="1">
      <c r="B42" s="32"/>
      <c r="C42" s="21" t="s">
        <v>108</v>
      </c>
      <c r="D42" s="33"/>
      <c r="E42" s="33"/>
      <c r="F42" s="33"/>
      <c r="G42" s="33"/>
      <c r="H42" s="33"/>
      <c r="I42" s="93"/>
      <c r="J42" s="33"/>
      <c r="K42" s="36"/>
    </row>
    <row r="43" spans="2:11" s="1" customFormat="1" ht="6.75" customHeight="1">
      <c r="B43" s="32"/>
      <c r="C43" s="33"/>
      <c r="D43" s="33"/>
      <c r="E43" s="33"/>
      <c r="F43" s="33"/>
      <c r="G43" s="33"/>
      <c r="H43" s="33"/>
      <c r="I43" s="93"/>
      <c r="J43" s="33"/>
      <c r="K43" s="36"/>
    </row>
    <row r="44" spans="2:11" s="1" customFormat="1" ht="14.25" customHeight="1">
      <c r="B44" s="32"/>
      <c r="C44" s="28" t="s">
        <v>16</v>
      </c>
      <c r="D44" s="33"/>
      <c r="E44" s="33"/>
      <c r="F44" s="33"/>
      <c r="G44" s="33"/>
      <c r="H44" s="33"/>
      <c r="I44" s="93"/>
      <c r="J44" s="33"/>
      <c r="K44" s="36"/>
    </row>
    <row r="45" spans="2:11" s="1" customFormat="1" ht="22.5" customHeight="1">
      <c r="B45" s="32"/>
      <c r="C45" s="33"/>
      <c r="D45" s="33"/>
      <c r="E45" s="340" t="str">
        <f>E7</f>
        <v>Rekonstrukce stávajícího sportovního areálu</v>
      </c>
      <c r="F45" s="325"/>
      <c r="G45" s="325"/>
      <c r="H45" s="325"/>
      <c r="I45" s="93"/>
      <c r="J45" s="33"/>
      <c r="K45" s="36"/>
    </row>
    <row r="46" spans="2:11" s="1" customFormat="1" ht="14.25" customHeight="1">
      <c r="B46" s="32"/>
      <c r="C46" s="28" t="s">
        <v>106</v>
      </c>
      <c r="D46" s="33"/>
      <c r="E46" s="33"/>
      <c r="F46" s="33"/>
      <c r="G46" s="33"/>
      <c r="H46" s="33"/>
      <c r="I46" s="93"/>
      <c r="J46" s="33"/>
      <c r="K46" s="36"/>
    </row>
    <row r="47" spans="2:11" s="1" customFormat="1" ht="23.25" customHeight="1">
      <c r="B47" s="32"/>
      <c r="C47" s="33"/>
      <c r="D47" s="33"/>
      <c r="E47" s="341" t="str">
        <f>E9</f>
        <v>07 - Areálové oplocení</v>
      </c>
      <c r="F47" s="325"/>
      <c r="G47" s="325"/>
      <c r="H47" s="325"/>
      <c r="I47" s="93"/>
      <c r="J47" s="33"/>
      <c r="K47" s="36"/>
    </row>
    <row r="48" spans="2:11" s="1" customFormat="1" ht="6.75" customHeight="1">
      <c r="B48" s="32"/>
      <c r="C48" s="33"/>
      <c r="D48" s="33"/>
      <c r="E48" s="33"/>
      <c r="F48" s="33"/>
      <c r="G48" s="33"/>
      <c r="H48" s="33"/>
      <c r="I48" s="93"/>
      <c r="J48" s="33"/>
      <c r="K48" s="36"/>
    </row>
    <row r="49" spans="2:11" s="1" customFormat="1" ht="18" customHeight="1">
      <c r="B49" s="32"/>
      <c r="C49" s="28" t="s">
        <v>24</v>
      </c>
      <c r="D49" s="33"/>
      <c r="E49" s="33"/>
      <c r="F49" s="26" t="str">
        <f>F12</f>
        <v>Lidická 40, Karlovy Vary</v>
      </c>
      <c r="G49" s="33"/>
      <c r="H49" s="33"/>
      <c r="I49" s="94" t="s">
        <v>26</v>
      </c>
      <c r="J49" s="95" t="str">
        <f>IF(J12="","",J12)</f>
        <v>4.10.2016</v>
      </c>
      <c r="K49" s="36"/>
    </row>
    <row r="50" spans="2:11" s="1" customFormat="1" ht="6.75" customHeight="1">
      <c r="B50" s="32"/>
      <c r="C50" s="33"/>
      <c r="D50" s="33"/>
      <c r="E50" s="33"/>
      <c r="F50" s="33"/>
      <c r="G50" s="33"/>
      <c r="H50" s="33"/>
      <c r="I50" s="93"/>
      <c r="J50" s="33"/>
      <c r="K50" s="36"/>
    </row>
    <row r="51" spans="2:11" s="1" customFormat="1" ht="15">
      <c r="B51" s="32"/>
      <c r="C51" s="28" t="s">
        <v>30</v>
      </c>
      <c r="D51" s="33"/>
      <c r="E51" s="33"/>
      <c r="F51" s="26" t="str">
        <f>E15</f>
        <v>SPŠ, gymnázium a VOŠ Karlovy Vary, p. o</v>
      </c>
      <c r="G51" s="33"/>
      <c r="H51" s="33"/>
      <c r="I51" s="94" t="s">
        <v>36</v>
      </c>
      <c r="J51" s="26" t="str">
        <f>E21</f>
        <v>Sportprojekta Praha s.r.o.</v>
      </c>
      <c r="K51" s="36"/>
    </row>
    <row r="52" spans="2:11" s="1" customFormat="1" ht="14.25" customHeight="1">
      <c r="B52" s="32"/>
      <c r="C52" s="28" t="s">
        <v>34</v>
      </c>
      <c r="D52" s="33"/>
      <c r="E52" s="33"/>
      <c r="F52" s="26">
        <f>IF(E18="","",E18)</f>
      </c>
      <c r="G52" s="33"/>
      <c r="H52" s="33"/>
      <c r="I52" s="93"/>
      <c r="J52" s="33"/>
      <c r="K52" s="36"/>
    </row>
    <row r="53" spans="2:11" s="1" customFormat="1" ht="9.75" customHeight="1">
      <c r="B53" s="32"/>
      <c r="C53" s="33"/>
      <c r="D53" s="33"/>
      <c r="E53" s="33"/>
      <c r="F53" s="33"/>
      <c r="G53" s="33"/>
      <c r="H53" s="33"/>
      <c r="I53" s="93"/>
      <c r="J53" s="33"/>
      <c r="K53" s="36"/>
    </row>
    <row r="54" spans="2:11" s="1" customFormat="1" ht="29.25" customHeight="1">
      <c r="B54" s="32"/>
      <c r="C54" s="117" t="s">
        <v>109</v>
      </c>
      <c r="D54" s="107"/>
      <c r="E54" s="107"/>
      <c r="F54" s="107"/>
      <c r="G54" s="107"/>
      <c r="H54" s="107"/>
      <c r="I54" s="118"/>
      <c r="J54" s="119" t="s">
        <v>110</v>
      </c>
      <c r="K54" s="120"/>
    </row>
    <row r="55" spans="2:11" s="1" customFormat="1" ht="9.75" customHeight="1">
      <c r="B55" s="32"/>
      <c r="C55" s="33"/>
      <c r="D55" s="33"/>
      <c r="E55" s="33"/>
      <c r="F55" s="33"/>
      <c r="G55" s="33"/>
      <c r="H55" s="33"/>
      <c r="I55" s="93"/>
      <c r="J55" s="33"/>
      <c r="K55" s="36"/>
    </row>
    <row r="56" spans="2:47" s="1" customFormat="1" ht="29.25" customHeight="1">
      <c r="B56" s="32"/>
      <c r="C56" s="121" t="s">
        <v>111</v>
      </c>
      <c r="D56" s="33"/>
      <c r="E56" s="33"/>
      <c r="F56" s="33"/>
      <c r="G56" s="33"/>
      <c r="H56" s="33"/>
      <c r="I56" s="93"/>
      <c r="J56" s="103">
        <f>J79</f>
        <v>0</v>
      </c>
      <c r="K56" s="36"/>
      <c r="AU56" s="15" t="s">
        <v>112</v>
      </c>
    </row>
    <row r="57" spans="2:11" s="7" customFormat="1" ht="24.75" customHeight="1">
      <c r="B57" s="122"/>
      <c r="C57" s="123"/>
      <c r="D57" s="124" t="s">
        <v>183</v>
      </c>
      <c r="E57" s="125"/>
      <c r="F57" s="125"/>
      <c r="G57" s="125"/>
      <c r="H57" s="125"/>
      <c r="I57" s="126"/>
      <c r="J57" s="127">
        <f>J80</f>
        <v>0</v>
      </c>
      <c r="K57" s="128"/>
    </row>
    <row r="58" spans="2:11" s="8" customFormat="1" ht="19.5" customHeight="1">
      <c r="B58" s="129"/>
      <c r="C58" s="130"/>
      <c r="D58" s="131" t="s">
        <v>810</v>
      </c>
      <c r="E58" s="132"/>
      <c r="F58" s="132"/>
      <c r="G58" s="132"/>
      <c r="H58" s="132"/>
      <c r="I58" s="133"/>
      <c r="J58" s="134">
        <f>J81</f>
        <v>0</v>
      </c>
      <c r="K58" s="135"/>
    </row>
    <row r="59" spans="2:11" s="8" customFormat="1" ht="19.5" customHeight="1">
      <c r="B59" s="129"/>
      <c r="C59" s="130"/>
      <c r="D59" s="131" t="s">
        <v>811</v>
      </c>
      <c r="E59" s="132"/>
      <c r="F59" s="132"/>
      <c r="G59" s="132"/>
      <c r="H59" s="132"/>
      <c r="I59" s="133"/>
      <c r="J59" s="134">
        <f>J82</f>
        <v>0</v>
      </c>
      <c r="K59" s="135"/>
    </row>
    <row r="60" spans="2:11" s="1" customFormat="1" ht="21.75" customHeight="1">
      <c r="B60" s="32"/>
      <c r="C60" s="33"/>
      <c r="D60" s="33"/>
      <c r="E60" s="33"/>
      <c r="F60" s="33"/>
      <c r="G60" s="33"/>
      <c r="H60" s="33"/>
      <c r="I60" s="93"/>
      <c r="J60" s="33"/>
      <c r="K60" s="36"/>
    </row>
    <row r="61" spans="2:11" s="1" customFormat="1" ht="6.75" customHeight="1">
      <c r="B61" s="47"/>
      <c r="C61" s="48"/>
      <c r="D61" s="48"/>
      <c r="E61" s="48"/>
      <c r="F61" s="48"/>
      <c r="G61" s="48"/>
      <c r="H61" s="48"/>
      <c r="I61" s="114"/>
      <c r="J61" s="48"/>
      <c r="K61" s="49"/>
    </row>
    <row r="65" spans="2:12" s="1" customFormat="1" ht="6.75" customHeight="1">
      <c r="B65" s="50"/>
      <c r="C65" s="51"/>
      <c r="D65" s="51"/>
      <c r="E65" s="51"/>
      <c r="F65" s="51"/>
      <c r="G65" s="51"/>
      <c r="H65" s="51"/>
      <c r="I65" s="115"/>
      <c r="J65" s="51"/>
      <c r="K65" s="51"/>
      <c r="L65" s="32"/>
    </row>
    <row r="66" spans="2:12" s="1" customFormat="1" ht="36.75" customHeight="1">
      <c r="B66" s="32"/>
      <c r="C66" s="52" t="s">
        <v>116</v>
      </c>
      <c r="I66" s="136"/>
      <c r="L66" s="32"/>
    </row>
    <row r="67" spans="2:12" s="1" customFormat="1" ht="6.75" customHeight="1">
      <c r="B67" s="32"/>
      <c r="I67" s="136"/>
      <c r="L67" s="32"/>
    </row>
    <row r="68" spans="2:12" s="1" customFormat="1" ht="14.25" customHeight="1">
      <c r="B68" s="32"/>
      <c r="C68" s="54" t="s">
        <v>16</v>
      </c>
      <c r="I68" s="136"/>
      <c r="L68" s="32"/>
    </row>
    <row r="69" spans="2:12" s="1" customFormat="1" ht="22.5" customHeight="1">
      <c r="B69" s="32"/>
      <c r="E69" s="343" t="str">
        <f>E7</f>
        <v>Rekonstrukce stávajícího sportovního areálu</v>
      </c>
      <c r="F69" s="320"/>
      <c r="G69" s="320"/>
      <c r="H69" s="320"/>
      <c r="I69" s="136"/>
      <c r="L69" s="32"/>
    </row>
    <row r="70" spans="2:12" s="1" customFormat="1" ht="14.25" customHeight="1">
      <c r="B70" s="32"/>
      <c r="C70" s="54" t="s">
        <v>106</v>
      </c>
      <c r="I70" s="136"/>
      <c r="L70" s="32"/>
    </row>
    <row r="71" spans="2:12" s="1" customFormat="1" ht="23.25" customHeight="1">
      <c r="B71" s="32"/>
      <c r="E71" s="317" t="str">
        <f>E9</f>
        <v>07 - Areálové oplocení</v>
      </c>
      <c r="F71" s="320"/>
      <c r="G71" s="320"/>
      <c r="H71" s="320"/>
      <c r="I71" s="136"/>
      <c r="L71" s="32"/>
    </row>
    <row r="72" spans="2:12" s="1" customFormat="1" ht="6.75" customHeight="1">
      <c r="B72" s="32"/>
      <c r="I72" s="136"/>
      <c r="L72" s="32"/>
    </row>
    <row r="73" spans="2:12" s="1" customFormat="1" ht="18" customHeight="1">
      <c r="B73" s="32"/>
      <c r="C73" s="54" t="s">
        <v>24</v>
      </c>
      <c r="F73" s="137" t="str">
        <f>F12</f>
        <v>Lidická 40, Karlovy Vary</v>
      </c>
      <c r="I73" s="138" t="s">
        <v>26</v>
      </c>
      <c r="J73" s="58" t="str">
        <f>IF(J12="","",J12)</f>
        <v>4.10.2016</v>
      </c>
      <c r="L73" s="32"/>
    </row>
    <row r="74" spans="2:12" s="1" customFormat="1" ht="6.75" customHeight="1">
      <c r="B74" s="32"/>
      <c r="I74" s="136"/>
      <c r="L74" s="32"/>
    </row>
    <row r="75" spans="2:12" s="1" customFormat="1" ht="15">
      <c r="B75" s="32"/>
      <c r="C75" s="54" t="s">
        <v>30</v>
      </c>
      <c r="F75" s="137" t="str">
        <f>E15</f>
        <v>SPŠ, gymnázium a VOŠ Karlovy Vary, p. o</v>
      </c>
      <c r="I75" s="138" t="s">
        <v>36</v>
      </c>
      <c r="J75" s="137" t="str">
        <f>E21</f>
        <v>Sportprojekta Praha s.r.o.</v>
      </c>
      <c r="L75" s="32"/>
    </row>
    <row r="76" spans="2:12" s="1" customFormat="1" ht="14.25" customHeight="1">
      <c r="B76" s="32"/>
      <c r="C76" s="54" t="s">
        <v>34</v>
      </c>
      <c r="F76" s="137">
        <f>IF(E18="","",E18)</f>
      </c>
      <c r="I76" s="136"/>
      <c r="L76" s="32"/>
    </row>
    <row r="77" spans="2:12" s="1" customFormat="1" ht="9.75" customHeight="1">
      <c r="B77" s="32"/>
      <c r="I77" s="136"/>
      <c r="L77" s="32"/>
    </row>
    <row r="78" spans="2:20" s="9" customFormat="1" ht="29.25" customHeight="1">
      <c r="B78" s="139"/>
      <c r="C78" s="140" t="s">
        <v>117</v>
      </c>
      <c r="D78" s="141" t="s">
        <v>59</v>
      </c>
      <c r="E78" s="141" t="s">
        <v>55</v>
      </c>
      <c r="F78" s="141" t="s">
        <v>118</v>
      </c>
      <c r="G78" s="141" t="s">
        <v>119</v>
      </c>
      <c r="H78" s="141" t="s">
        <v>120</v>
      </c>
      <c r="I78" s="142" t="s">
        <v>121</v>
      </c>
      <c r="J78" s="141" t="s">
        <v>110</v>
      </c>
      <c r="K78" s="143" t="s">
        <v>122</v>
      </c>
      <c r="L78" s="139"/>
      <c r="M78" s="65" t="s">
        <v>123</v>
      </c>
      <c r="N78" s="66" t="s">
        <v>44</v>
      </c>
      <c r="O78" s="66" t="s">
        <v>124</v>
      </c>
      <c r="P78" s="66" t="s">
        <v>125</v>
      </c>
      <c r="Q78" s="66" t="s">
        <v>126</v>
      </c>
      <c r="R78" s="66" t="s">
        <v>127</v>
      </c>
      <c r="S78" s="66" t="s">
        <v>128</v>
      </c>
      <c r="T78" s="67" t="s">
        <v>129</v>
      </c>
    </row>
    <row r="79" spans="2:63" s="1" customFormat="1" ht="29.25" customHeight="1">
      <c r="B79" s="32"/>
      <c r="C79" s="69" t="s">
        <v>111</v>
      </c>
      <c r="I79" s="136"/>
      <c r="J79" s="144">
        <f>BK79</f>
        <v>0</v>
      </c>
      <c r="L79" s="32"/>
      <c r="M79" s="68"/>
      <c r="N79" s="59"/>
      <c r="O79" s="59"/>
      <c r="P79" s="145">
        <f>P80</f>
        <v>0</v>
      </c>
      <c r="Q79" s="59"/>
      <c r="R79" s="145">
        <f>R80</f>
        <v>0</v>
      </c>
      <c r="S79" s="59"/>
      <c r="T79" s="146">
        <f>T80</f>
        <v>0</v>
      </c>
      <c r="AT79" s="15" t="s">
        <v>73</v>
      </c>
      <c r="AU79" s="15" t="s">
        <v>112</v>
      </c>
      <c r="BK79" s="147">
        <f>BK80</f>
        <v>0</v>
      </c>
    </row>
    <row r="80" spans="2:63" s="10" customFormat="1" ht="36.75" customHeight="1">
      <c r="B80" s="148"/>
      <c r="D80" s="149" t="s">
        <v>73</v>
      </c>
      <c r="E80" s="150" t="s">
        <v>193</v>
      </c>
      <c r="F80" s="150" t="s">
        <v>194</v>
      </c>
      <c r="I80" s="151"/>
      <c r="J80" s="152">
        <f>BK80</f>
        <v>0</v>
      </c>
      <c r="L80" s="148"/>
      <c r="M80" s="153"/>
      <c r="N80" s="154"/>
      <c r="O80" s="154"/>
      <c r="P80" s="155">
        <f>P81+P82</f>
        <v>0</v>
      </c>
      <c r="Q80" s="154"/>
      <c r="R80" s="155">
        <f>R81+R82</f>
        <v>0</v>
      </c>
      <c r="S80" s="154"/>
      <c r="T80" s="156">
        <f>T81+T82</f>
        <v>0</v>
      </c>
      <c r="AR80" s="149" t="s">
        <v>23</v>
      </c>
      <c r="AT80" s="157" t="s">
        <v>73</v>
      </c>
      <c r="AU80" s="157" t="s">
        <v>74</v>
      </c>
      <c r="AY80" s="149" t="s">
        <v>132</v>
      </c>
      <c r="BK80" s="158">
        <f>BK81+BK82</f>
        <v>0</v>
      </c>
    </row>
    <row r="81" spans="2:63" s="10" customFormat="1" ht="19.5" customHeight="1">
      <c r="B81" s="148"/>
      <c r="D81" s="149" t="s">
        <v>73</v>
      </c>
      <c r="E81" s="183" t="s">
        <v>147</v>
      </c>
      <c r="F81" s="183" t="s">
        <v>812</v>
      </c>
      <c r="I81" s="151"/>
      <c r="J81" s="184">
        <f>BK81</f>
        <v>0</v>
      </c>
      <c r="L81" s="148"/>
      <c r="M81" s="153"/>
      <c r="N81" s="154"/>
      <c r="O81" s="154"/>
      <c r="P81" s="155">
        <v>0</v>
      </c>
      <c r="Q81" s="154"/>
      <c r="R81" s="155">
        <v>0</v>
      </c>
      <c r="S81" s="154"/>
      <c r="T81" s="156">
        <v>0</v>
      </c>
      <c r="AR81" s="149" t="s">
        <v>23</v>
      </c>
      <c r="AT81" s="157" t="s">
        <v>73</v>
      </c>
      <c r="AU81" s="157" t="s">
        <v>23</v>
      </c>
      <c r="AY81" s="149" t="s">
        <v>132</v>
      </c>
      <c r="BK81" s="158">
        <v>0</v>
      </c>
    </row>
    <row r="82" spans="2:63" s="10" customFormat="1" ht="19.5" customHeight="1">
      <c r="B82" s="148"/>
      <c r="D82" s="159" t="s">
        <v>73</v>
      </c>
      <c r="E82" s="160" t="s">
        <v>415</v>
      </c>
      <c r="F82" s="160" t="s">
        <v>813</v>
      </c>
      <c r="I82" s="151"/>
      <c r="J82" s="161">
        <f>BK82</f>
        <v>0</v>
      </c>
      <c r="L82" s="148"/>
      <c r="M82" s="153"/>
      <c r="N82" s="154"/>
      <c r="O82" s="154"/>
      <c r="P82" s="155">
        <f>SUM(P83:P88)</f>
        <v>0</v>
      </c>
      <c r="Q82" s="154"/>
      <c r="R82" s="155">
        <f>SUM(R83:R88)</f>
        <v>0</v>
      </c>
      <c r="S82" s="154"/>
      <c r="T82" s="156">
        <f>SUM(T83:T88)</f>
        <v>0</v>
      </c>
      <c r="AR82" s="149" t="s">
        <v>23</v>
      </c>
      <c r="AT82" s="157" t="s">
        <v>73</v>
      </c>
      <c r="AU82" s="157" t="s">
        <v>23</v>
      </c>
      <c r="AY82" s="149" t="s">
        <v>132</v>
      </c>
      <c r="BK82" s="158">
        <f>SUM(BK83:BK88)</f>
        <v>0</v>
      </c>
    </row>
    <row r="83" spans="2:65" s="1" customFormat="1" ht="22.5" customHeight="1">
      <c r="B83" s="162"/>
      <c r="C83" s="163" t="s">
        <v>23</v>
      </c>
      <c r="D83" s="163" t="s">
        <v>135</v>
      </c>
      <c r="E83" s="164" t="s">
        <v>814</v>
      </c>
      <c r="F83" s="165" t="s">
        <v>815</v>
      </c>
      <c r="G83" s="166" t="s">
        <v>459</v>
      </c>
      <c r="H83" s="167">
        <v>182</v>
      </c>
      <c r="I83" s="168"/>
      <c r="J83" s="169">
        <f>ROUND(I83*H83,2)</f>
        <v>0</v>
      </c>
      <c r="K83" s="165" t="s">
        <v>22</v>
      </c>
      <c r="L83" s="32"/>
      <c r="M83" s="170" t="s">
        <v>22</v>
      </c>
      <c r="N83" s="171" t="s">
        <v>45</v>
      </c>
      <c r="O83" s="33"/>
      <c r="P83" s="172">
        <f>O83*H83</f>
        <v>0</v>
      </c>
      <c r="Q83" s="172">
        <v>0</v>
      </c>
      <c r="R83" s="172">
        <f>Q83*H83</f>
        <v>0</v>
      </c>
      <c r="S83" s="172">
        <v>0</v>
      </c>
      <c r="T83" s="173">
        <f>S83*H83</f>
        <v>0</v>
      </c>
      <c r="AR83" s="15" t="s">
        <v>139</v>
      </c>
      <c r="AT83" s="15" t="s">
        <v>135</v>
      </c>
      <c r="AU83" s="15" t="s">
        <v>82</v>
      </c>
      <c r="AY83" s="15" t="s">
        <v>132</v>
      </c>
      <c r="BE83" s="174">
        <f>IF(N83="základní",J83,0)</f>
        <v>0</v>
      </c>
      <c r="BF83" s="174">
        <f>IF(N83="snížená",J83,0)</f>
        <v>0</v>
      </c>
      <c r="BG83" s="174">
        <f>IF(N83="zákl. přenesená",J83,0)</f>
        <v>0</v>
      </c>
      <c r="BH83" s="174">
        <f>IF(N83="sníž. přenesená",J83,0)</f>
        <v>0</v>
      </c>
      <c r="BI83" s="174">
        <f>IF(N83="nulová",J83,0)</f>
        <v>0</v>
      </c>
      <c r="BJ83" s="15" t="s">
        <v>23</v>
      </c>
      <c r="BK83" s="174">
        <f>ROUND(I83*H83,2)</f>
        <v>0</v>
      </c>
      <c r="BL83" s="15" t="s">
        <v>139</v>
      </c>
      <c r="BM83" s="15" t="s">
        <v>23</v>
      </c>
    </row>
    <row r="84" spans="2:47" s="1" customFormat="1" ht="27">
      <c r="B84" s="32"/>
      <c r="D84" s="175" t="s">
        <v>141</v>
      </c>
      <c r="F84" s="176" t="s">
        <v>816</v>
      </c>
      <c r="I84" s="136"/>
      <c r="L84" s="32"/>
      <c r="M84" s="61"/>
      <c r="N84" s="33"/>
      <c r="O84" s="33"/>
      <c r="P84" s="33"/>
      <c r="Q84" s="33"/>
      <c r="R84" s="33"/>
      <c r="S84" s="33"/>
      <c r="T84" s="62"/>
      <c r="AT84" s="15" t="s">
        <v>141</v>
      </c>
      <c r="AU84" s="15" t="s">
        <v>82</v>
      </c>
    </row>
    <row r="85" spans="2:65" s="1" customFormat="1" ht="22.5" customHeight="1">
      <c r="B85" s="162"/>
      <c r="C85" s="163" t="s">
        <v>82</v>
      </c>
      <c r="D85" s="163" t="s">
        <v>135</v>
      </c>
      <c r="E85" s="164" t="s">
        <v>817</v>
      </c>
      <c r="F85" s="165" t="s">
        <v>818</v>
      </c>
      <c r="G85" s="166" t="s">
        <v>459</v>
      </c>
      <c r="H85" s="167">
        <v>112</v>
      </c>
      <c r="I85" s="168"/>
      <c r="J85" s="169">
        <f>ROUND(I85*H85,2)</f>
        <v>0</v>
      </c>
      <c r="K85" s="165" t="s">
        <v>22</v>
      </c>
      <c r="L85" s="32"/>
      <c r="M85" s="170" t="s">
        <v>22</v>
      </c>
      <c r="N85" s="171" t="s">
        <v>45</v>
      </c>
      <c r="O85" s="33"/>
      <c r="P85" s="172">
        <f>O85*H85</f>
        <v>0</v>
      </c>
      <c r="Q85" s="172">
        <v>0</v>
      </c>
      <c r="R85" s="172">
        <f>Q85*H85</f>
        <v>0</v>
      </c>
      <c r="S85" s="172">
        <v>0</v>
      </c>
      <c r="T85" s="173">
        <f>S85*H85</f>
        <v>0</v>
      </c>
      <c r="AR85" s="15" t="s">
        <v>139</v>
      </c>
      <c r="AT85" s="15" t="s">
        <v>135</v>
      </c>
      <c r="AU85" s="15" t="s">
        <v>82</v>
      </c>
      <c r="AY85" s="15" t="s">
        <v>132</v>
      </c>
      <c r="BE85" s="174">
        <f>IF(N85="základní",J85,0)</f>
        <v>0</v>
      </c>
      <c r="BF85" s="174">
        <f>IF(N85="snížená",J85,0)</f>
        <v>0</v>
      </c>
      <c r="BG85" s="174">
        <f>IF(N85="zákl. přenesená",J85,0)</f>
        <v>0</v>
      </c>
      <c r="BH85" s="174">
        <f>IF(N85="sníž. přenesená",J85,0)</f>
        <v>0</v>
      </c>
      <c r="BI85" s="174">
        <f>IF(N85="nulová",J85,0)</f>
        <v>0</v>
      </c>
      <c r="BJ85" s="15" t="s">
        <v>23</v>
      </c>
      <c r="BK85" s="174">
        <f>ROUND(I85*H85,2)</f>
        <v>0</v>
      </c>
      <c r="BL85" s="15" t="s">
        <v>139</v>
      </c>
      <c r="BM85" s="15" t="s">
        <v>82</v>
      </c>
    </row>
    <row r="86" spans="2:47" s="1" customFormat="1" ht="13.5">
      <c r="B86" s="32"/>
      <c r="D86" s="175" t="s">
        <v>141</v>
      </c>
      <c r="F86" s="176" t="s">
        <v>818</v>
      </c>
      <c r="I86" s="136"/>
      <c r="L86" s="32"/>
      <c r="M86" s="61"/>
      <c r="N86" s="33"/>
      <c r="O86" s="33"/>
      <c r="P86" s="33"/>
      <c r="Q86" s="33"/>
      <c r="R86" s="33"/>
      <c r="S86" s="33"/>
      <c r="T86" s="62"/>
      <c r="AT86" s="15" t="s">
        <v>141</v>
      </c>
      <c r="AU86" s="15" t="s">
        <v>82</v>
      </c>
    </row>
    <row r="87" spans="2:65" s="1" customFormat="1" ht="22.5" customHeight="1">
      <c r="B87" s="162"/>
      <c r="C87" s="163" t="s">
        <v>147</v>
      </c>
      <c r="D87" s="163" t="s">
        <v>135</v>
      </c>
      <c r="E87" s="164" t="s">
        <v>819</v>
      </c>
      <c r="F87" s="165" t="s">
        <v>820</v>
      </c>
      <c r="G87" s="166" t="s">
        <v>459</v>
      </c>
      <c r="H87" s="167">
        <v>112</v>
      </c>
      <c r="I87" s="168"/>
      <c r="J87" s="169">
        <f>ROUND(I87*H87,2)</f>
        <v>0</v>
      </c>
      <c r="K87" s="165" t="s">
        <v>22</v>
      </c>
      <c r="L87" s="32"/>
      <c r="M87" s="170" t="s">
        <v>22</v>
      </c>
      <c r="N87" s="171" t="s">
        <v>45</v>
      </c>
      <c r="O87" s="33"/>
      <c r="P87" s="172">
        <f>O87*H87</f>
        <v>0</v>
      </c>
      <c r="Q87" s="172">
        <v>0</v>
      </c>
      <c r="R87" s="172">
        <f>Q87*H87</f>
        <v>0</v>
      </c>
      <c r="S87" s="172">
        <v>0</v>
      </c>
      <c r="T87" s="173">
        <f>S87*H87</f>
        <v>0</v>
      </c>
      <c r="AR87" s="15" t="s">
        <v>139</v>
      </c>
      <c r="AT87" s="15" t="s">
        <v>135</v>
      </c>
      <c r="AU87" s="15" t="s">
        <v>82</v>
      </c>
      <c r="AY87" s="15" t="s">
        <v>132</v>
      </c>
      <c r="BE87" s="174">
        <f>IF(N87="základní",J87,0)</f>
        <v>0</v>
      </c>
      <c r="BF87" s="174">
        <f>IF(N87="snížená",J87,0)</f>
        <v>0</v>
      </c>
      <c r="BG87" s="174">
        <f>IF(N87="zákl. přenesená",J87,0)</f>
        <v>0</v>
      </c>
      <c r="BH87" s="174">
        <f>IF(N87="sníž. přenesená",J87,0)</f>
        <v>0</v>
      </c>
      <c r="BI87" s="174">
        <f>IF(N87="nulová",J87,0)</f>
        <v>0</v>
      </c>
      <c r="BJ87" s="15" t="s">
        <v>23</v>
      </c>
      <c r="BK87" s="174">
        <f>ROUND(I87*H87,2)</f>
        <v>0</v>
      </c>
      <c r="BL87" s="15" t="s">
        <v>139</v>
      </c>
      <c r="BM87" s="15" t="s">
        <v>147</v>
      </c>
    </row>
    <row r="88" spans="2:47" s="1" customFormat="1" ht="13.5">
      <c r="B88" s="32"/>
      <c r="D88" s="177" t="s">
        <v>141</v>
      </c>
      <c r="F88" s="178" t="s">
        <v>821</v>
      </c>
      <c r="I88" s="136"/>
      <c r="L88" s="32"/>
      <c r="M88" s="179"/>
      <c r="N88" s="180"/>
      <c r="O88" s="180"/>
      <c r="P88" s="180"/>
      <c r="Q88" s="180"/>
      <c r="R88" s="180"/>
      <c r="S88" s="180"/>
      <c r="T88" s="181"/>
      <c r="AT88" s="15" t="s">
        <v>141</v>
      </c>
      <c r="AU88" s="15" t="s">
        <v>82</v>
      </c>
    </row>
    <row r="89" spans="2:12" s="1" customFormat="1" ht="6.75" customHeight="1">
      <c r="B89" s="47"/>
      <c r="C89" s="48"/>
      <c r="D89" s="48"/>
      <c r="E89" s="48"/>
      <c r="F89" s="48"/>
      <c r="G89" s="48"/>
      <c r="H89" s="48"/>
      <c r="I89" s="114"/>
      <c r="J89" s="48"/>
      <c r="K89" s="48"/>
      <c r="L89" s="32"/>
    </row>
    <row r="255" ht="13.5">
      <c r="AT255" s="182"/>
    </row>
  </sheetData>
  <sheetProtection password="CC35" sheet="1" objects="1" scenarios="1" formatColumns="0" formatRows="0" sort="0" autoFilter="0"/>
  <autoFilter ref="C78:K78"/>
  <mergeCells count="9">
    <mergeCell ref="E71:H71"/>
    <mergeCell ref="G1:H1"/>
    <mergeCell ref="L2:V2"/>
    <mergeCell ref="E7:H7"/>
    <mergeCell ref="E9:H9"/>
    <mergeCell ref="E24:H24"/>
    <mergeCell ref="E45:H45"/>
    <mergeCell ref="E47:H47"/>
    <mergeCell ref="E69:H69"/>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lfoucek-PC\l.foucek</dc:creator>
  <cp:keywords/>
  <dc:description/>
  <cp:lastModifiedBy>reditel</cp:lastModifiedBy>
  <dcterms:created xsi:type="dcterms:W3CDTF">2016-10-25T13:31:24Z</dcterms:created>
  <dcterms:modified xsi:type="dcterms:W3CDTF">2016-12-07T11:32:18Z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