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70" yWindow="510" windowWidth="24615" windowHeight="13740" activeTab="0"/>
  </bookViews>
  <sheets>
    <sheet name="Rekapitulace stavby" sheetId="1" r:id="rId1"/>
    <sheet name="TV16-059 - Oprava střechy..." sheetId="2" r:id="rId2"/>
    <sheet name="Pokyny pro vyplnění" sheetId="3" r:id="rId3"/>
  </sheets>
  <definedNames>
    <definedName name="_xlnm._FilterDatabase" localSheetId="1" hidden="1">'TV16-059 - Oprava střechy...'!$C$89:$K$89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'TV16-059 - Oprava střechy...'!$C$4:$J$34,'TV16-059 - Oprava střechy...'!$C$40:$J$73,'TV16-059 - Oprava střechy...'!$C$79:$K$820</definedName>
    <definedName name="_xlnm.Print_Titles" localSheetId="0">'Rekapitulace stavby'!$49:$49</definedName>
    <definedName name="_xlnm.Print_Titles" localSheetId="1">'TV16-059 - Oprava střechy...'!$89:$89</definedName>
  </definedNames>
  <calcPr calcId="145621"/>
</workbook>
</file>

<file path=xl/sharedStrings.xml><?xml version="1.0" encoding="utf-8"?>
<sst xmlns="http://schemas.openxmlformats.org/spreadsheetml/2006/main" count="8442" uniqueCount="1336">
  <si>
    <t>Export VZ</t>
  </si>
  <si>
    <t>List obsahuje:</t>
  </si>
  <si>
    <t>3.0</t>
  </si>
  <si>
    <t>ZAMOK</t>
  </si>
  <si>
    <t>False</t>
  </si>
  <si>
    <t>{2d25eed2-78eb-45c5-837b-257ca20006f2}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</si>
  <si>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</si>
  <si>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</si>
  <si>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</si>
  <si>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</si>
  <si>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</si>
  <si>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</si>
  <si>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</si>
  <si>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</si>
  <si>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TV16-059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</si>
  <si>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</si>
  <si>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</si>
  <si>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střechy výjezdové základny v Mariánských Lázních</t>
  </si>
  <si>
    <t>0,1</t>
  </si>
  <si>
    <t>KSO:</t>
  </si>
  <si>
    <t/>
  </si>
  <si>
    <t>CC-CZ:</t>
  </si>
  <si>
    <t>1</t>
  </si>
  <si>
    <t>Místo:</t>
  </si>
  <si>
    <t>Mariánské Lázně</t>
  </si>
  <si>
    <t>Datum:</t>
  </si>
  <si>
    <t>31. 10. 2016</t>
  </si>
  <si>
    <t>Zadavatel:</t>
  </si>
  <si>
    <t>IČ:</t>
  </si>
  <si>
    <t>Zdravotnická záchranná služba KK, p.o.</t>
  </si>
  <si>
    <t>DIČ:</t>
  </si>
  <si>
    <t>Uchazeč:</t>
  </si>
  <si>
    <t>Vyplň údaj</t>
  </si>
  <si>
    <t>Projektant:</t>
  </si>
  <si>
    <t>BPO spol. s r.o.,Lidická 1239,36317 OSTROV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</si>
  <si>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</si>
  <si>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</si>
  <si>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</si>
  <si>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</si>
  <si>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</si>
  <si>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</si>
  <si>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</si>
  <si>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</si>
  <si>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</si>
  <si>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</si>
  <si>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</si>
  <si>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</si>
  <si>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</si>
  <si>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</si>
  <si>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</si>
  <si>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</si>
  <si>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</si>
  <si>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</si>
  <si>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</si>
  <si>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</si>
  <si>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</si>
  <si>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</si>
  <si>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</si>
  <si>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</si>
  <si>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</si>
  <si>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</si>
  <si>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</si>
  <si>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</si>
  <si>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</si>
  <si>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</si>
  <si>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</si>
  <si>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</si>
  <si>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</si>
  <si>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</si>
  <si>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</si>
  <si>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</si>
  <si>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</si>
  <si>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</si>
  <si>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</si>
  <si>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</si>
  <si>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</si>
  <si>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</si>
  <si>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</si>
  <si>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</si>
  <si>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</si>
  <si>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</si>
  <si>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</si>
  <si>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</si>
  <si>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</si>
  <si>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</si>
  <si>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</si>
  <si>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62 - Úprava povrchů vnějších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</si>
  <si>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</si>
  <si>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</si>
  <si>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</si>
  <si>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</si>
  <si>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</si>
  <si>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</si>
  <si>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DMT - Demontáže</t>
  </si>
  <si>
    <t xml:space="preserve">    713 - Izolace tepelné</t>
  </si>
  <si>
    <t xml:space="preserve">    749 - Elektromontáže - ostatní práce a konstrukce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</si>
  <si>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</si>
  <si>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</si>
  <si>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</si>
  <si>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</si>
  <si>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</si>
  <si>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</si>
  <si>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>VRN - Vedlejší rozpočtové náklady</t>
  </si>
  <si>
    <t>VON - Vedlejší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</si>
  <si>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</si>
  <si>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</si>
  <si>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</si>
  <si>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</si>
  <si>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</si>
  <si>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</si>
  <si>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</si>
  <si>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</si>
  <si>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</si>
  <si>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</si>
  <si>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</si>
  <si>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</si>
  <si>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</si>
  <si>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</si>
  <si>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</si>
  <si>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</si>
  <si>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</si>
  <si>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</si>
  <si>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</si>
  <si>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</si>
  <si>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340238235</t>
  </si>
  <si>
    <t>Zazdívka otvorů pl do 1 m2 v příčkách nebo stěnách z plynosilikátových tvárnic tl 150 mm</t>
  </si>
  <si>
    <t>m2</t>
  </si>
  <si>
    <t>CS ÚRS 2016 02</t>
  </si>
  <si>
    <t>4</t>
  </si>
  <si>
    <t>1019319996</t>
  </si>
  <si>
    <t>VV</t>
  </si>
  <si>
    <t>stávající větrací otvory v atice vel.200 x 200 mm - cca 15 ks</t>
  </si>
  <si>
    <t>0,2*0,2*15</t>
  </si>
  <si>
    <t>62</t>
  </si>
  <si>
    <t>Úprava povrchů vnějších</t>
  </si>
  <si>
    <t>622215121</t>
  </si>
  <si>
    <t>Oprava kontaktního zateplení stěn z polystyrenových desek tloušťky do 120 mm plochy do 0,1m2</t>
  </si>
  <si>
    <t>kus</t>
  </si>
  <si>
    <t>-749170654</t>
  </si>
  <si>
    <t>doplnění kontaktního zateplení u</t>
  </si>
  <si>
    <t>zazděných větracích otvorů v atice vel.200 x 200 mm - cca 15 ks</t>
  </si>
  <si>
    <t>včetně hmoždinek, zátek, tžmelu a sklotextilní síťoviny</t>
  </si>
  <si>
    <t>622525101</t>
  </si>
  <si>
    <t>Tenkovrstvá omítka malých ploch do 0,1m2 na stěnách probarvená (barva dle původní omítky)</t>
  </si>
  <si>
    <t>660429796</t>
  </si>
  <si>
    <t xml:space="preserve"> na ploše doplněného kontaktního zateplení </t>
  </si>
  <si>
    <t>94</t>
  </si>
  <si>
    <t>Lešení a stavební výtahy</t>
  </si>
  <si>
    <t>941111121</t>
  </si>
  <si>
    <t>Montáž lešení řadového trubkového lehkého s podlahami zatížení do 200 kg/m2 š do 1,2 m v do 10 m</t>
  </si>
  <si>
    <t>-1048375866</t>
  </si>
  <si>
    <t>5,0*19,0</t>
  </si>
  <si>
    <t>5</t>
  </si>
  <si>
    <t>941111221</t>
  </si>
  <si>
    <t>Příplatek k lešení řadovému trubkovému lehkému s podlahami š 1,2 m v 10 m za první a ZKD den použití</t>
  </si>
  <si>
    <t>1038378547</t>
  </si>
  <si>
    <t>předpoklad celkem 6 týdnů</t>
  </si>
  <si>
    <t>95,0*7*6</t>
  </si>
  <si>
    <t>6</t>
  </si>
  <si>
    <t>944511111</t>
  </si>
  <si>
    <t>Montáž ochranné sítě z textilie z umělých vláken</t>
  </si>
  <si>
    <t>-670451249</t>
  </si>
  <si>
    <t>7</t>
  </si>
  <si>
    <t>944511211</t>
  </si>
  <si>
    <t>Příplatek k ochranné síti za první a ZKD den použití</t>
  </si>
  <si>
    <t>437664206</t>
  </si>
  <si>
    <t>8</t>
  </si>
  <si>
    <t>941111821</t>
  </si>
  <si>
    <t>Demontáž lešení řadového trubkového lehkého s podlahami zatížení do 200 kg/m2 š do 1,2 m v do 10 m</t>
  </si>
  <si>
    <t>-1210091996</t>
  </si>
  <si>
    <t>9</t>
  </si>
  <si>
    <t>944511811</t>
  </si>
  <si>
    <t>Demontáž ochranné sítě z textilie z umělých vláken</t>
  </si>
  <si>
    <t>-1969906219</t>
  </si>
  <si>
    <t>10</t>
  </si>
  <si>
    <t>945412111</t>
  </si>
  <si>
    <t>Teleskopická hydraulická montážní plošina výška zdvihu do 8 m</t>
  </si>
  <si>
    <t>den</t>
  </si>
  <si>
    <t>1254527377</t>
  </si>
  <si>
    <t>pro úpravu atiky (oplechování) na vnější straně</t>
  </si>
  <si>
    <t>předpoklad 14 dní</t>
  </si>
  <si>
    <t>14,0</t>
  </si>
  <si>
    <t>95</t>
  </si>
  <si>
    <t>Různé dokončovací konstrukce a práce pozemních staveb</t>
  </si>
  <si>
    <t>11</t>
  </si>
  <si>
    <t>93199413R</t>
  </si>
  <si>
    <t>Tmelení drážky v omítce (po osazení lišty) trvale pružným tmelem</t>
  </si>
  <si>
    <t>m</t>
  </si>
  <si>
    <t>-22975539</t>
  </si>
  <si>
    <t>detail 7</t>
  </si>
  <si>
    <t>57,5</t>
  </si>
  <si>
    <t>96</t>
  </si>
  <si>
    <t>Bourání konstrukcí</t>
  </si>
  <si>
    <t>12</t>
  </si>
  <si>
    <t>974031122</t>
  </si>
  <si>
    <t>Vysekání rýh ve zdivu cihelném hl do 30 mm š do 70 mm</t>
  </si>
  <si>
    <t>43378707</t>
  </si>
  <si>
    <t>prořez drážky po obvodě markýz a obvodových říms</t>
  </si>
  <si>
    <t>20,0+57,5</t>
  </si>
  <si>
    <t>13</t>
  </si>
  <si>
    <t>96807000R</t>
  </si>
  <si>
    <t>Vybourání větracích mřížek vel 200 x 200 mm</t>
  </si>
  <si>
    <t>-230130613</t>
  </si>
  <si>
    <t>stávající větrací otvory v atice - cca 15 ks</t>
  </si>
  <si>
    <t>997</t>
  </si>
  <si>
    <t>Přesun sutě</t>
  </si>
  <si>
    <t>14</t>
  </si>
  <si>
    <t>997013112</t>
  </si>
  <si>
    <t>Vnitrostaveništní doprava suti a vybouraných hmot pro budovy v do 9 m s použitím mechanizace</t>
  </si>
  <si>
    <t>t</t>
  </si>
  <si>
    <t>-218151537</t>
  </si>
  <si>
    <t>suť odd.96</t>
  </si>
  <si>
    <t>0,315</t>
  </si>
  <si>
    <t>suť odd. DMT</t>
  </si>
  <si>
    <t>13,095</t>
  </si>
  <si>
    <t>Součet</t>
  </si>
  <si>
    <t>997013501</t>
  </si>
  <si>
    <t>Odvoz suti a vybouraných hmot na skládku nebo meziskládku do 1 km se složením</t>
  </si>
  <si>
    <t>1867193138</t>
  </si>
  <si>
    <t>16</t>
  </si>
  <si>
    <t>997013509</t>
  </si>
  <si>
    <t>Příplatek k odvozu suti a vybouraných hmot na skládku ZKD 1 km přes 1 km</t>
  </si>
  <si>
    <t>-527699005</t>
  </si>
  <si>
    <t>celkem 30 km</t>
  </si>
  <si>
    <t>13,41*(30-1)</t>
  </si>
  <si>
    <t>17</t>
  </si>
  <si>
    <t>997013831</t>
  </si>
  <si>
    <t>Poplatek za uložení stavebního směsného odpadu na skládce (skládkovné)</t>
  </si>
  <si>
    <t>1203139695</t>
  </si>
  <si>
    <t>998</t>
  </si>
  <si>
    <t>Přesun hmot</t>
  </si>
  <si>
    <t>18</t>
  </si>
  <si>
    <t>998011002</t>
  </si>
  <si>
    <t>Přesun hmot pro budovy zděné v do 12 m</t>
  </si>
  <si>
    <t>-1201211337</t>
  </si>
  <si>
    <t>PSV</t>
  </si>
  <si>
    <t>Práce a dodávky PSV</t>
  </si>
  <si>
    <t>DMT</t>
  </si>
  <si>
    <t>Demontáže</t>
  </si>
  <si>
    <t>19</t>
  </si>
  <si>
    <t>712300831</t>
  </si>
  <si>
    <t>Odstranění povlakové krytiny střech do 10° jednovrstvé - srovnatelně pro podkladní asfaltový pás na bedenění</t>
  </si>
  <si>
    <t>-1533444106</t>
  </si>
  <si>
    <t>dle TZ</t>
  </si>
  <si>
    <t>283,0</t>
  </si>
  <si>
    <t>20</t>
  </si>
  <si>
    <t>712300845</t>
  </si>
  <si>
    <t>Demontáž odvětrávací tvarovky na ploché střeše sklonu do 10°</t>
  </si>
  <si>
    <t>483757812</t>
  </si>
  <si>
    <t>764001821</t>
  </si>
  <si>
    <t>Demontáž krytiny ze svitků nebo tabulí do suti</t>
  </si>
  <si>
    <t>-1785363401</t>
  </si>
  <si>
    <t>22</t>
  </si>
  <si>
    <t>767134803</t>
  </si>
  <si>
    <t xml:space="preserve">Demontáž oplechování stěn </t>
  </si>
  <si>
    <t>-1489908328</t>
  </si>
  <si>
    <t xml:space="preserve">vyvedení stávající plechové krytiny na </t>
  </si>
  <si>
    <t>atikové zdivo</t>
  </si>
  <si>
    <t>0,2*18,0</t>
  </si>
  <si>
    <t>(0,2+0,95)/2*7,5+0,35*3,2</t>
  </si>
  <si>
    <t>(0,2++1,0)/2*6,2</t>
  </si>
  <si>
    <t>(0,2+1,0)/2*7,1+0,75*2,2</t>
  </si>
  <si>
    <t>(0,25+1,0)/2*9,0</t>
  </si>
  <si>
    <t>24,3*0,1+0,282</t>
  </si>
  <si>
    <t>23</t>
  </si>
  <si>
    <t>764002801</t>
  </si>
  <si>
    <t>Demontáž závětrné lišty do suti</t>
  </si>
  <si>
    <t>1233457902</t>
  </si>
  <si>
    <t>dřev.římsa pod okapem</t>
  </si>
  <si>
    <t>19,0</t>
  </si>
  <si>
    <t>24</t>
  </si>
  <si>
    <t>764002812</t>
  </si>
  <si>
    <t>Demontáž okapového plechu do suti v krytině skládané</t>
  </si>
  <si>
    <t>1775223186</t>
  </si>
  <si>
    <t>25</t>
  </si>
  <si>
    <t>764002841</t>
  </si>
  <si>
    <t>Demontáž oplechování horních ploch zdí a nadezdívek do suti</t>
  </si>
  <si>
    <t>-373624523</t>
  </si>
  <si>
    <t>8,8+2,2+7,1+18,2+9,3+3,3+6,7+0,4</t>
  </si>
  <si>
    <t>26</t>
  </si>
  <si>
    <t>764001811</t>
  </si>
  <si>
    <t>Demontáž dilatační lišty do suti</t>
  </si>
  <si>
    <t>1753181896</t>
  </si>
  <si>
    <t>detail 7 - stávající střecha - římsy</t>
  </si>
  <si>
    <t>detail 3 - stávající střecha - markýzy</t>
  </si>
  <si>
    <t>18,5</t>
  </si>
  <si>
    <t>27</t>
  </si>
  <si>
    <t>764002881</t>
  </si>
  <si>
    <t>Demontáž lemování střešních prostupů do suti</t>
  </si>
  <si>
    <t>-2008494367</t>
  </si>
  <si>
    <t>střešní světlík - 4ks</t>
  </si>
  <si>
    <t>(0,95+0,6)*2*4</t>
  </si>
  <si>
    <t>28</t>
  </si>
  <si>
    <t>764003801</t>
  </si>
  <si>
    <t>Demontáž lemování trub, konzol, držáků, ventilačních nástavců a jiných kusových prvků do suti</t>
  </si>
  <si>
    <t>1409814508</t>
  </si>
  <si>
    <t>29</t>
  </si>
  <si>
    <t>764004801</t>
  </si>
  <si>
    <t>Demontáž podokapního žlabu do suti</t>
  </si>
  <si>
    <t>1228112248</t>
  </si>
  <si>
    <t>30</t>
  </si>
  <si>
    <t>764004861</t>
  </si>
  <si>
    <t>Demontáž svodu do suti</t>
  </si>
  <si>
    <t>517697986</t>
  </si>
  <si>
    <t>31</t>
  </si>
  <si>
    <t>767311821</t>
  </si>
  <si>
    <t>Demontáž střešního bodového světlíku do 1,5 m2</t>
  </si>
  <si>
    <t>-979358651</t>
  </si>
  <si>
    <t>32</t>
  </si>
  <si>
    <t>767996702</t>
  </si>
  <si>
    <t>Demontáž atypických zámečnických konstrukcí hmotnosti jednotlivých dílů do 100 kg</t>
  </si>
  <si>
    <t>kg</t>
  </si>
  <si>
    <t>1496686343</t>
  </si>
  <si>
    <t>demontáž stávajícího provozního žebříku</t>
  </si>
  <si>
    <t>(ke zpětné montáži)</t>
  </si>
  <si>
    <t>100,0</t>
  </si>
  <si>
    <t>33</t>
  </si>
  <si>
    <t>762341811</t>
  </si>
  <si>
    <t>Demontáž bednění střech z prken</t>
  </si>
  <si>
    <t>994419140</t>
  </si>
  <si>
    <t>stávající střešní bednění</t>
  </si>
  <si>
    <t>Předpoklad:</t>
  </si>
  <si>
    <t>20% bednění bude zpětně použto k opětovné</t>
  </si>
  <si>
    <t>montáži</t>
  </si>
  <si>
    <t>34</t>
  </si>
  <si>
    <t>76213100R</t>
  </si>
  <si>
    <t>Demontáž okapové římsy (bednění+konstrukce z drobného řeziva)</t>
  </si>
  <si>
    <t>m3</t>
  </si>
  <si>
    <t>-297183196</t>
  </si>
  <si>
    <t>předpoklad 0,05m3/ 1 m´římsy</t>
  </si>
  <si>
    <t>0,05*18,4</t>
  </si>
  <si>
    <t>35</t>
  </si>
  <si>
    <t>76213001R</t>
  </si>
  <si>
    <t>Demontáž a provizorní odstranění  dřevěných střešních vazníků ze střechy (cca 0,8m3 dřeva)</t>
  </si>
  <si>
    <t>1492474485</t>
  </si>
  <si>
    <t>předpoklad: výměna 20% vazníků (cca 0,8m3 dřeva)</t>
  </si>
  <si>
    <t>283,0*0,2+0,4</t>
  </si>
  <si>
    <t>Výměra je dána půdorysnou plochou střechy.</t>
  </si>
  <si>
    <t>36</t>
  </si>
  <si>
    <t>713140813</t>
  </si>
  <si>
    <t>Odstranění tepelné izolace střech nadstřešní volně kladené z vláknitých materiálů tl přes 100 mm</t>
  </si>
  <si>
    <t>-1697220207</t>
  </si>
  <si>
    <t>podstřešní prostor - předpoklad 50% výměny stávající poškozené</t>
  </si>
  <si>
    <t>izolace</t>
  </si>
  <si>
    <t>283,0*0,5</t>
  </si>
  <si>
    <t>37</t>
  </si>
  <si>
    <t>765191901</t>
  </si>
  <si>
    <t>Demontáž pojistné hydroizolační fólie kladené ve sklonu do 30° - srovnatelně pro demontáž igelitu v podstřešním prostoru</t>
  </si>
  <si>
    <t>204136865</t>
  </si>
  <si>
    <t>igelit  stávající tepelné izolace</t>
  </si>
  <si>
    <t>demontáž 50%</t>
  </si>
  <si>
    <t>38</t>
  </si>
  <si>
    <t>763121812</t>
  </si>
  <si>
    <t>Demontáž SDK předsazené/šachtové stěny s jednoduchou nosnou kcí opláštění dvojité</t>
  </si>
  <si>
    <t>-1350774590</t>
  </si>
  <si>
    <t>demontáž SDK obkladů tubusu světlíku - 4 světlíky</t>
  </si>
  <si>
    <t>0,9*(0,95+0,6)*2*2</t>
  </si>
  <si>
    <t>1,2*(0,95+0,6)*2</t>
  </si>
  <si>
    <t>1,3*(0,95+0,6)*2</t>
  </si>
  <si>
    <t>0,67</t>
  </si>
  <si>
    <t>713</t>
  </si>
  <si>
    <t>Izolace tepelné</t>
  </si>
  <si>
    <t>39</t>
  </si>
  <si>
    <t>713111111</t>
  </si>
  <si>
    <t>Montáž izolace tepelné vrchem stropů volně kladenými rohožemi, pásy, dílci, deskami</t>
  </si>
  <si>
    <t>2034934853</t>
  </si>
  <si>
    <t>doplnění miner. izolace v místech jejího odtranění - 50% plochy</t>
  </si>
  <si>
    <t>tl.izolace 150 mm</t>
  </si>
  <si>
    <t>283,0*0,5+0,5</t>
  </si>
  <si>
    <t>Mezisoučet A</t>
  </si>
  <si>
    <t>nová vrstva tep. miner. izolace tl. 100 mm</t>
  </si>
  <si>
    <t>Mezisoučet B</t>
  </si>
  <si>
    <t>vrstva miner.izolace v místě demontovamých světlíků</t>
  </si>
  <si>
    <t>na SDK podhledu v tl. stropu - cca 250 mm</t>
  </si>
  <si>
    <t>dle pol.763131411</t>
  </si>
  <si>
    <t>2,2</t>
  </si>
  <si>
    <t>Mezisoučet C</t>
  </si>
  <si>
    <t>40</t>
  </si>
  <si>
    <t>M</t>
  </si>
  <si>
    <t>631508520</t>
  </si>
  <si>
    <t>minerální izolace - pás tepelně izolační tl. 150 mm</t>
  </si>
  <si>
    <t>1898142329</t>
  </si>
  <si>
    <t>ztratné 2%</t>
  </si>
  <si>
    <t>pol.713121121 mezisoučet A</t>
  </si>
  <si>
    <t>142,0*1,02+0,16</t>
  </si>
  <si>
    <t>41</t>
  </si>
  <si>
    <t>631508490</t>
  </si>
  <si>
    <t>minerální izolace - pás tepelně izolační tl. 100 mm</t>
  </si>
  <si>
    <t>-511306755</t>
  </si>
  <si>
    <t>pol.713111111 mezisoučet B</t>
  </si>
  <si>
    <t>283,0*1,02+0,34</t>
  </si>
  <si>
    <t>42</t>
  </si>
  <si>
    <t>631507910</t>
  </si>
  <si>
    <t>minerální izolace - pás tepelně izolační tl. 200 mm</t>
  </si>
  <si>
    <t>423635179</t>
  </si>
  <si>
    <t>celková tl.250 mm=200+50</t>
  </si>
  <si>
    <t>pol.713121121 mezisoučet C</t>
  </si>
  <si>
    <t>2,2*1,02+0+0,056</t>
  </si>
  <si>
    <t>43</t>
  </si>
  <si>
    <t>631508230</t>
  </si>
  <si>
    <t>minerální izolace - pás tepelně izolační tl. 50 mm</t>
  </si>
  <si>
    <t>977807810</t>
  </si>
  <si>
    <t>44</t>
  </si>
  <si>
    <t>713131141</t>
  </si>
  <si>
    <t>Montáž izolace tepelné stěn a základů lepením celoplošně rohoží, pásů, dílců, desek</t>
  </si>
  <si>
    <t>-957566173</t>
  </si>
  <si>
    <t>minerální izolace tl.200 mm</t>
  </si>
  <si>
    <t>mezi vyšší a nižší střešní částí</t>
  </si>
  <si>
    <t>0,8*15,0</t>
  </si>
  <si>
    <t>okolo výlezů</t>
  </si>
  <si>
    <t>0,2*0,6*4*2</t>
  </si>
  <si>
    <t>13,0*0,1+0,04</t>
  </si>
  <si>
    <t>minerální izolace tl.50 mm</t>
  </si>
  <si>
    <t>na svislých plochách atik do úrovně</t>
  </si>
  <si>
    <t>prkenného bednění</t>
  </si>
  <si>
    <t>(0,3+1,1)/2*8,4*2</t>
  </si>
  <si>
    <t>0,7*3,2+0,5*2,3</t>
  </si>
  <si>
    <t>(0,45+1,2)/2*7,8*2</t>
  </si>
  <si>
    <t>0,98</t>
  </si>
  <si>
    <t>stěny světlovodů</t>
  </si>
  <si>
    <t>3,14*0,43*(1,0+1,3)</t>
  </si>
  <si>
    <t>32,0*0,1+0,695</t>
  </si>
  <si>
    <t>45</t>
  </si>
  <si>
    <t>631481510</t>
  </si>
  <si>
    <t>deska minerální izolační  tl. 50 mm</t>
  </si>
  <si>
    <t>1090169970</t>
  </si>
  <si>
    <t>pol.713131141 mezisoučet B</t>
  </si>
  <si>
    <t>36,0*1,2</t>
  </si>
  <si>
    <t>46</t>
  </si>
  <si>
    <t>631481410</t>
  </si>
  <si>
    <t>deska minerální izolační tl. 200 mm</t>
  </si>
  <si>
    <t>-1157513829</t>
  </si>
  <si>
    <t>pol.713131141 mezisoučet A</t>
  </si>
  <si>
    <t>14,3*1,2+0,+0,34</t>
  </si>
  <si>
    <t>47</t>
  </si>
  <si>
    <t>713191132</t>
  </si>
  <si>
    <t>Montáž izolace tepelné podlah, stropů vrchem nebo střech překrytí separační fólií z PE</t>
  </si>
  <si>
    <t>471492803</t>
  </si>
  <si>
    <t>v ploše vyměněné tep. miner. izolace tl.200</t>
  </si>
  <si>
    <t>dle pol.765191901 (odd.DMT)</t>
  </si>
  <si>
    <t>141,5</t>
  </si>
  <si>
    <t>48</t>
  </si>
  <si>
    <t>283231500</t>
  </si>
  <si>
    <t>fólie separační PE bal. 100 m2</t>
  </si>
  <si>
    <t>245311068</t>
  </si>
  <si>
    <t>ztratné 10%</t>
  </si>
  <si>
    <t>pol.713191132</t>
  </si>
  <si>
    <t>141,5*1,1+0,35</t>
  </si>
  <si>
    <t>49</t>
  </si>
  <si>
    <t>998713102</t>
  </si>
  <si>
    <t>Přesun hmot tonážní pro izolace tepelné v objektech v do 12 m</t>
  </si>
  <si>
    <t>-139519660</t>
  </si>
  <si>
    <t>749</t>
  </si>
  <si>
    <t>Elektromontáže - ostatní práce a konstrukce</t>
  </si>
  <si>
    <t>50</t>
  </si>
  <si>
    <t>74900100R</t>
  </si>
  <si>
    <t>Demontáž stávajícího bleskosvodu na střeše včetně kotvení (po dokončení stavebních úprav bude znovu namontován)</t>
  </si>
  <si>
    <t>-1423039487</t>
  </si>
  <si>
    <t>51</t>
  </si>
  <si>
    <t>74900200R</t>
  </si>
  <si>
    <t>Zpětná montáž stávajícího bleskosvodu včetně nových systémových podpěr,svorek, příchytek a příslušenství, včetně revize a revizní zprávy</t>
  </si>
  <si>
    <t>1332460047</t>
  </si>
  <si>
    <t>52</t>
  </si>
  <si>
    <t>74900120R</t>
  </si>
  <si>
    <t>Demontáž topných kabelů okapového žlabu (po dokončení stavebních úprav bude znovu namontováno)</t>
  </si>
  <si>
    <t>kpl</t>
  </si>
  <si>
    <t>874834327</t>
  </si>
  <si>
    <t>53</t>
  </si>
  <si>
    <t>74900220R</t>
  </si>
  <si>
    <t>Zpětná montáž topných kabelů do nového okapového žlabu včetně nového kotvení a  včetně zkoušky, revize a revizní zprávy</t>
  </si>
  <si>
    <t>545601806</t>
  </si>
  <si>
    <t>54</t>
  </si>
  <si>
    <t>74900300R</t>
  </si>
  <si>
    <t>Demontáž, přesun a zpětná montáž anténního stožáru včetně zkoušky a revize</t>
  </si>
  <si>
    <t>-1222987462</t>
  </si>
  <si>
    <t>762</t>
  </si>
  <si>
    <t>Konstrukce tesařské</t>
  </si>
  <si>
    <t>55</t>
  </si>
  <si>
    <t>76233500R</t>
  </si>
  <si>
    <t>Montáž podkladních fošen a hranolů pod vazníky do železobetonu mechanickými kotvami M12 (bez kotev)</t>
  </si>
  <si>
    <t>95029507</t>
  </si>
  <si>
    <t>podkladní fošna 120/40 mm</t>
  </si>
  <si>
    <t>18,5+3,3</t>
  </si>
  <si>
    <t>21,8*0,1+0,02</t>
  </si>
  <si>
    <t>56</t>
  </si>
  <si>
    <t>548790340</t>
  </si>
  <si>
    <t>mechanická kotva M 12 pro kotvení fošny 120/40 mm</t>
  </si>
  <si>
    <t>859406752</t>
  </si>
  <si>
    <t>57</t>
  </si>
  <si>
    <t>605110210</t>
  </si>
  <si>
    <t>řezivo jehličnaté - středové SM/BO tl. 33-100 mm, jakost I, 3-5 m - fošny</t>
  </si>
  <si>
    <t>-2075606072</t>
  </si>
  <si>
    <t>podkladní fošny 120/40 mm</t>
  </si>
  <si>
    <t>pol.76233500R mezisoučet B</t>
  </si>
  <si>
    <t>24,0*0,12*0,04*1,1</t>
  </si>
  <si>
    <t>58</t>
  </si>
  <si>
    <t>762361114</t>
  </si>
  <si>
    <t>Montáž spádových klínů pro střechy rovné z řeziva průřezové plochy do 120 cm2</t>
  </si>
  <si>
    <t>-340274183</t>
  </si>
  <si>
    <t>dřevěné hranoly 60/100 mm pro</t>
  </si>
  <si>
    <t>navýšení spádu</t>
  </si>
  <si>
    <t>1,4*6+1,7+2,0+2,4</t>
  </si>
  <si>
    <t>hranoly 80/100 mm - výměny</t>
  </si>
  <si>
    <t>1,25*4</t>
  </si>
  <si>
    <t>59</t>
  </si>
  <si>
    <t>605121250</t>
  </si>
  <si>
    <t>řezivo stavební - hranoly</t>
  </si>
  <si>
    <t>1235167253</t>
  </si>
  <si>
    <t>0,08*1,1</t>
  </si>
  <si>
    <t>0,08*0,1*1,25*4*1,1</t>
  </si>
  <si>
    <t>60</t>
  </si>
  <si>
    <t>763732113</t>
  </si>
  <si>
    <t>Montáž střešní konstrukce v do 10 m z příhradových vazníků konstrukční délky do 9 m</t>
  </si>
  <si>
    <t>-1566676235</t>
  </si>
  <si>
    <t>příhradové vazníky - celková délka</t>
  </si>
  <si>
    <t>7,51*13+7,1*2+8,6*13+6,8*2+0,77</t>
  </si>
  <si>
    <t>238,0*0,05+0,1</t>
  </si>
  <si>
    <t>Mezisoučet - 100% délky vazníků</t>
  </si>
  <si>
    <t>z toho 20%</t>
  </si>
  <si>
    <t>250,0*0,2</t>
  </si>
  <si>
    <t>předpoklad :</t>
  </si>
  <si>
    <t xml:space="preserve">výměna cca 20% původních poškozených </t>
  </si>
  <si>
    <t>střešních vazníků</t>
  </si>
  <si>
    <t>61</t>
  </si>
  <si>
    <t>76333010R</t>
  </si>
  <si>
    <t>dřevěné sbíjené střešní vazníky o stejné dimenzi prvků jako původní včetně úpravy a ochrany povrchu (nátěr proti dřevokazným činitelům)</t>
  </si>
  <si>
    <t>1350494528</t>
  </si>
  <si>
    <t>pol.763732113</t>
  </si>
  <si>
    <t>50,0</t>
  </si>
  <si>
    <t>762085103</t>
  </si>
  <si>
    <t>Montáž kotevních želez, příložek, patek nebo táhel</t>
  </si>
  <si>
    <t>1005434800</t>
  </si>
  <si>
    <t>vazníky kotveny k podkladním hranolům</t>
  </si>
  <si>
    <t>a fošnám kovovými úhelníky</t>
  </si>
  <si>
    <t>celkem 30 vazníků ...2ks uhelníků/1 vazník</t>
  </si>
  <si>
    <t>100% úhelníků</t>
  </si>
  <si>
    <t>30*2*1,1</t>
  </si>
  <si>
    <t>66,0*0,2+0,8</t>
  </si>
  <si>
    <t>kotevní třměny pro kotvení hranolů pro navýšení</t>
  </si>
  <si>
    <t>spádu - detail 4a</t>
  </si>
  <si>
    <t>9,0</t>
  </si>
  <si>
    <t>63</t>
  </si>
  <si>
    <t>76208511R</t>
  </si>
  <si>
    <t>kovové kotevní úhelníky (třmeny) pro dřevěné vazníky (hranoly)</t>
  </si>
  <si>
    <t>-929655201</t>
  </si>
  <si>
    <t>64</t>
  </si>
  <si>
    <t>762341210</t>
  </si>
  <si>
    <t xml:space="preserve">Montáž bednění střech rovných a šikmých sklonu do 60° z hrubých prken </t>
  </si>
  <si>
    <t>-273625593</t>
  </si>
  <si>
    <t>bednění z prken tl.20 mm</t>
  </si>
  <si>
    <t xml:space="preserve">předpoklad - cca 20% původního bednění lze </t>
  </si>
  <si>
    <t>znovu použít</t>
  </si>
  <si>
    <t>výměra (pokládka s vynecháním vždy 1 prkna) :</t>
  </si>
  <si>
    <t>ostatní drobné položkově nevykázané</t>
  </si>
  <si>
    <t>řezivo z prken</t>
  </si>
  <si>
    <t>30,0</t>
  </si>
  <si>
    <t>65</t>
  </si>
  <si>
    <t>605151110</t>
  </si>
  <si>
    <t>řezivo jehličnaté boční prkno jakost I.-II. 2 - 3 cm</t>
  </si>
  <si>
    <t>-867347642</t>
  </si>
  <si>
    <t>pol.762341210 mezisoučet A</t>
  </si>
  <si>
    <t>142,0*0,02*1,1</t>
  </si>
  <si>
    <t>méně 20% z pol.762341811 (odd.DMT)</t>
  </si>
  <si>
    <t>-283,0*0,2*0,02</t>
  </si>
  <si>
    <t>Mezisoučet</t>
  </si>
  <si>
    <t>pol.762341210 mezisoučet B</t>
  </si>
  <si>
    <t>30,0*0,02*1,1</t>
  </si>
  <si>
    <t>66</t>
  </si>
  <si>
    <t>7623351_R</t>
  </si>
  <si>
    <t>Montáž fošen z hraněného řeziva průřezové plochy do 120 cm2 na beton</t>
  </si>
  <si>
    <t>1393350380</t>
  </si>
  <si>
    <t>detail 3 + detail 4 + detail 4a</t>
  </si>
  <si>
    <t>fošna 40/80 až 100 mm dl.400 mm á=900 mm</t>
  </si>
  <si>
    <t>(18,5/0,9+1,0+0,444)*0,4</t>
  </si>
  <si>
    <t>(32,0/0,9+1,444)*0,4</t>
  </si>
  <si>
    <t>(8,5/0,9+1,556)*0,4</t>
  </si>
  <si>
    <t>28,0*0,2+0,4</t>
  </si>
  <si>
    <t>67</t>
  </si>
  <si>
    <t>7623352_R</t>
  </si>
  <si>
    <t>Montáž fošen z hraněného řeziva průřezové plochy do 120 cm2 na dřevo</t>
  </si>
  <si>
    <t>582869755</t>
  </si>
  <si>
    <t>detail 1</t>
  </si>
  <si>
    <t>fošna 200/40 mm dl.250 mm á=1200 mm</t>
  </si>
  <si>
    <t>(18,5/1,2+1,583)*0,25</t>
  </si>
  <si>
    <t>0,75</t>
  </si>
  <si>
    <t>20,0</t>
  </si>
  <si>
    <t>68</t>
  </si>
  <si>
    <t>-1455922076</t>
  </si>
  <si>
    <t>fošna 40/80 až 100 mm</t>
  </si>
  <si>
    <t>pol.7623351_R</t>
  </si>
  <si>
    <t>34,0*0,04*(0,08+0,1)/2*1,1</t>
  </si>
  <si>
    <t>fošna 200/40 mm</t>
  </si>
  <si>
    <t>pol.7623352_R mezisoučet A</t>
  </si>
  <si>
    <t>5,0*0,04*0,2*1,1</t>
  </si>
  <si>
    <t>pol.7623352_R mezisoučet B</t>
  </si>
  <si>
    <t>20,0*0,04*0,2*1,1</t>
  </si>
  <si>
    <t>69</t>
  </si>
  <si>
    <t>762342441</t>
  </si>
  <si>
    <t>Montáž  kontralatí na střechách sklonu do 60°</t>
  </si>
  <si>
    <t>582117580</t>
  </si>
  <si>
    <t>detail 4 + detail 4a</t>
  </si>
  <si>
    <t>latě 40/80 mm dl.430 mm á=900 mm</t>
  </si>
  <si>
    <t>(32,0/0,9+1,444)*0,43</t>
  </si>
  <si>
    <t>(8,5/0,9+1,556)*0,43</t>
  </si>
  <si>
    <t>detail 3</t>
  </si>
  <si>
    <t>kontralatě 40/80 mm á=900 mm</t>
  </si>
  <si>
    <t>(15,0/0,9+1,333)*0,6</t>
  </si>
  <si>
    <t>kontralatě ve spodní části střechy - větraná mezera</t>
  </si>
  <si>
    <t>detail 2</t>
  </si>
  <si>
    <t>(15,0/0,9+1,333)*8,7</t>
  </si>
  <si>
    <t>(3,3/0,9+1,333)*6,8</t>
  </si>
  <si>
    <t>222,0*0,05+0,865</t>
  </si>
  <si>
    <t>detail 2+3</t>
  </si>
  <si>
    <t>kontralatě 60/150 mm á=900 mm</t>
  </si>
  <si>
    <t>(15,0/0,9+1,333)*7,5</t>
  </si>
  <si>
    <t>(2,3/0,9+1,444)*7,1</t>
  </si>
  <si>
    <t>164,0*0,05+0,405</t>
  </si>
  <si>
    <t>další drobné řezivo</t>
  </si>
  <si>
    <t>406,0*0,1+0,4</t>
  </si>
  <si>
    <t>70</t>
  </si>
  <si>
    <t>605141140</t>
  </si>
  <si>
    <t>řezivo jehličnaté,střešní latě impregnované dl 3 - 5 m</t>
  </si>
  <si>
    <t>-1614072568</t>
  </si>
  <si>
    <t>latě 40/80 mm</t>
  </si>
  <si>
    <t>pol.762342441 mezisoučet A</t>
  </si>
  <si>
    <t>234,0*0,04*0,08*1,1</t>
  </si>
  <si>
    <t>latě 60/150 mmpol.762342441 mezisoučet B</t>
  </si>
  <si>
    <t>172,0*0,06*0,15*1,1</t>
  </si>
  <si>
    <t>ostatní</t>
  </si>
  <si>
    <t>latě 60/150 mmpol.762342441 mezisoučet C</t>
  </si>
  <si>
    <t>41,0*0,06*0,08*1,1</t>
  </si>
  <si>
    <t>71</t>
  </si>
  <si>
    <t>762395000</t>
  </si>
  <si>
    <t>Spojovací prostředky pro montáž krovu, bednění, laťování, světlíky, klíny</t>
  </si>
  <si>
    <t>-349608764</t>
  </si>
  <si>
    <t>pol.605110210</t>
  </si>
  <si>
    <t>0,127</t>
  </si>
  <si>
    <t>pol.605121250</t>
  </si>
  <si>
    <t>0,132</t>
  </si>
  <si>
    <t>pol.605151110+605110210</t>
  </si>
  <si>
    <t>2,652+0,355</t>
  </si>
  <si>
    <t>pol.605141140</t>
  </si>
  <si>
    <t>2,743</t>
  </si>
  <si>
    <t>72</t>
  </si>
  <si>
    <t>762341044</t>
  </si>
  <si>
    <t>Bednění střech rovných z desek dřevoštěpkových tl 18 mm na pero a drážku šroubovaných na rošt včetně kovících a spojovacích prvků</t>
  </si>
  <si>
    <t>-2099609613</t>
  </si>
  <si>
    <t>atika - detail 3</t>
  </si>
  <si>
    <t>pod větranou mezerou</t>
  </si>
  <si>
    <t>(0,5+0,575+0,75)*18,5</t>
  </si>
  <si>
    <t>atika - detail 4, 4a</t>
  </si>
  <si>
    <t>(0,47+0,75)*(32,0+8,5)</t>
  </si>
  <si>
    <t>podokapní římsa - detail 1</t>
  </si>
  <si>
    <t>(0,22+0,135)*18,5</t>
  </si>
  <si>
    <t>detail5</t>
  </si>
  <si>
    <t>0,5*0,8*2</t>
  </si>
  <si>
    <t>detail 6</t>
  </si>
  <si>
    <t>0,4*0,2*2</t>
  </si>
  <si>
    <t>90,7*0,1+0,229</t>
  </si>
  <si>
    <t>73</t>
  </si>
  <si>
    <t>762431014</t>
  </si>
  <si>
    <t>Obložení stěn z desek OSB tl 18 mm na sraz přibíjených, včetně kovících a spojovacích prvků</t>
  </si>
  <si>
    <t>-1956316672</t>
  </si>
  <si>
    <t>vnitřní stěny atik nad střešní krytinou</t>
  </si>
  <si>
    <t>stěna S2</t>
  </si>
  <si>
    <t>detail3, 4, 4a</t>
  </si>
  <si>
    <t>(0,94+0,225)/2*7,5</t>
  </si>
  <si>
    <t>(1,04+0,225)/2*9,0</t>
  </si>
  <si>
    <t>0,56*2,5</t>
  </si>
  <si>
    <t>(0,95+0,225)/2*9,3</t>
  </si>
  <si>
    <t>(1,04+0,225)/2*6,7</t>
  </si>
  <si>
    <t>1,04*3,5</t>
  </si>
  <si>
    <t>28,4*0,1+0,756</t>
  </si>
  <si>
    <t>(0,25+0,2+0,15)*18,5</t>
  </si>
  <si>
    <t>0,4*32,0+0,25*8,5</t>
  </si>
  <si>
    <t>(0,11+0,14)*(32,0+8,5)</t>
  </si>
  <si>
    <t>(0,2+0,34)*0,8*2</t>
  </si>
  <si>
    <t>(0,4+0,3)*0,2*2</t>
  </si>
  <si>
    <t>43,8*0,1+0,758</t>
  </si>
  <si>
    <t>74</t>
  </si>
  <si>
    <t>762341046</t>
  </si>
  <si>
    <t>Bednění střech rovných z desek dřevoštěpkových tl 22 mm na pero a drážku šroubovaných na rošt, včetně kovících a spojovacích prvků</t>
  </si>
  <si>
    <t>1286439413</t>
  </si>
  <si>
    <t>střešní plášť S1</t>
  </si>
  <si>
    <t>283,0+0,1*15,0</t>
  </si>
  <si>
    <t>75</t>
  </si>
  <si>
    <t>762083121</t>
  </si>
  <si>
    <t>Impregnace řeziva proti dřevokaznému hmyzu, houbám a plísním máčením třída ohrožení 1 a 2</t>
  </si>
  <si>
    <t>-1896926476</t>
  </si>
  <si>
    <t>nové řezivo</t>
  </si>
  <si>
    <t>pol.605110210+605121250</t>
  </si>
  <si>
    <t>0,127+0,132</t>
  </si>
  <si>
    <t>pol.605151110+605110210+605141140</t>
  </si>
  <si>
    <t>2,652+0,355+2,743</t>
  </si>
  <si>
    <t>pol.762341044+762431014+762341046</t>
  </si>
  <si>
    <t>100,0*0,015+81,0*0,018+284,5*0,022</t>
  </si>
  <si>
    <t>76</t>
  </si>
  <si>
    <t>998762102</t>
  </si>
  <si>
    <t>Přesun hmot tonážní pro kce tesařské v objektech v do 12 m</t>
  </si>
  <si>
    <t>-1964823132</t>
  </si>
  <si>
    <t>763</t>
  </si>
  <si>
    <t>Konstrukce suché výstavby</t>
  </si>
  <si>
    <t>77</t>
  </si>
  <si>
    <t>763131411</t>
  </si>
  <si>
    <t>SDK podhled desky 1xA 12,5 bez TI dvouvrstvá spodní kce profil CD+UD</t>
  </si>
  <si>
    <t>2000064087</t>
  </si>
  <si>
    <t>po demontáži světlovodů</t>
  </si>
  <si>
    <t>0,6*0,95*4+0,01</t>
  </si>
  <si>
    <t>-3,14*0,215*0,215*2</t>
  </si>
  <si>
    <t>2,0*0,1</t>
  </si>
  <si>
    <t>doplněná miner.izolace v tl. stropu je</t>
  </si>
  <si>
    <t>vykázána v odd.713</t>
  </si>
  <si>
    <t>78</t>
  </si>
  <si>
    <t>763131714</t>
  </si>
  <si>
    <t>SDK podhled základní penetrační nátěr</t>
  </si>
  <si>
    <t>-1505947715</t>
  </si>
  <si>
    <t>79</t>
  </si>
  <si>
    <t>998763101</t>
  </si>
  <si>
    <t>Přesun hmot tonážní pro dřevostavby v objektech v do 12 m</t>
  </si>
  <si>
    <t>1191927229</t>
  </si>
  <si>
    <t>764</t>
  </si>
  <si>
    <t>Konstrukce klempířské</t>
  </si>
  <si>
    <t>80</t>
  </si>
  <si>
    <t>764223452</t>
  </si>
  <si>
    <t>Střešní výlez 600x600 mm pro krytinu skládanou nebo plechovou z Al plechu</t>
  </si>
  <si>
    <t>-234292169</t>
  </si>
  <si>
    <t>střešní výlez je uzamykatelný, neprůsvitná výplň, nezateplený,</t>
  </si>
  <si>
    <t>otevíratelný a přístupný z venkovní strany,</t>
  </si>
  <si>
    <t>rám dřevěný, kování z barevnéhého legovaného hliníku</t>
  </si>
  <si>
    <t>2,0</t>
  </si>
  <si>
    <t>81</t>
  </si>
  <si>
    <t>764324412</t>
  </si>
  <si>
    <t>Lemování prostupů střech s krytinou skládanou nebo plechovou bez lišty z Al plechu</t>
  </si>
  <si>
    <t>-253935977</t>
  </si>
  <si>
    <t xml:space="preserve">lemování střešního výlezu </t>
  </si>
  <si>
    <t>(0,6+0,95)*2*2*0,35</t>
  </si>
  <si>
    <t>82</t>
  </si>
  <si>
    <t>764121401</t>
  </si>
  <si>
    <t>Krytina střechy rovné drážkováním ze svitků z Al plechu rš 500 mm sklonu do 30°</t>
  </si>
  <si>
    <t>550475332</t>
  </si>
  <si>
    <t>plocha spočítána projektantem na počítači</t>
  </si>
  <si>
    <t>83</t>
  </si>
  <si>
    <t>764121405</t>
  </si>
  <si>
    <t>Krytina střechy rovné drážkováním ze svitků z Al plechu rš 500 mm sklonu přes 60°</t>
  </si>
  <si>
    <t>-542191262</t>
  </si>
  <si>
    <t>28,4*0,2+0,916</t>
  </si>
  <si>
    <t>84</t>
  </si>
  <si>
    <t>764121491</t>
  </si>
  <si>
    <t>Příplatek k cenám krytiny z Al plechu za těsnění drážek sklonu do 10°</t>
  </si>
  <si>
    <t>1888320656</t>
  </si>
  <si>
    <t>85</t>
  </si>
  <si>
    <t>764521405</t>
  </si>
  <si>
    <t>Žlab podokapní půlkruhový z Al plechu rš 400 mm včetně háků a čel</t>
  </si>
  <si>
    <t>1992769899</t>
  </si>
  <si>
    <t>dle výpisu klempířských prvků</t>
  </si>
  <si>
    <t>prvek K3</t>
  </si>
  <si>
    <t>86</t>
  </si>
  <si>
    <t>764527404</t>
  </si>
  <si>
    <t>Dilatace žlabů z Al plechu dilatačního vložením pásu s pryžovou vložkou rš 330 mm</t>
  </si>
  <si>
    <t>-1538936171</t>
  </si>
  <si>
    <t>87</t>
  </si>
  <si>
    <t>764521445</t>
  </si>
  <si>
    <t>Kotlík oválný (trychtýřový) pro podokapní žlaby z Al plechu 400/120 mm</t>
  </si>
  <si>
    <t>-876693232</t>
  </si>
  <si>
    <t>klempířské prvky - prvek K4</t>
  </si>
  <si>
    <t>88</t>
  </si>
  <si>
    <t>7645000_R</t>
  </si>
  <si>
    <t>Lapač listí pro kotlík oválný z Al plechu 400/120 mm</t>
  </si>
  <si>
    <t>316886605</t>
  </si>
  <si>
    <t>89</t>
  </si>
  <si>
    <t>7640214_R</t>
  </si>
  <si>
    <t>Zatahovací Al plech včetně příponek rš 300 mm</t>
  </si>
  <si>
    <t>-1505992567</t>
  </si>
  <si>
    <t>klempířské prvky</t>
  </si>
  <si>
    <t>prvek K6</t>
  </si>
  <si>
    <t>Poznámka :</t>
  </si>
  <si>
    <t>umístit nad strukturovanou pojistnou fólií</t>
  </si>
  <si>
    <t>90</t>
  </si>
  <si>
    <t>7642200_R</t>
  </si>
  <si>
    <t>Okapnice z Al plechu rš 100 mm - ukončení pojistné difuzní folie</t>
  </si>
  <si>
    <t>-683263406</t>
  </si>
  <si>
    <t>prvek K2</t>
  </si>
  <si>
    <t xml:space="preserve">detail 1 </t>
  </si>
  <si>
    <t xml:space="preserve">Poznámka :fólie nad okapnicí </t>
  </si>
  <si>
    <t>91</t>
  </si>
  <si>
    <t>764228404</t>
  </si>
  <si>
    <t>Oplechování římsy mechanicky kotvené z Al plechu rš 330 mm včetně příponek</t>
  </si>
  <si>
    <t>-343287646</t>
  </si>
  <si>
    <t>římsa okapu</t>
  </si>
  <si>
    <t>prvek K1b - detail 1</t>
  </si>
  <si>
    <t>Kotveno příponkami do dřevoštěpkových desek.</t>
  </si>
  <si>
    <t>92</t>
  </si>
  <si>
    <t>7642284_R</t>
  </si>
  <si>
    <t>Oplechování římsy mechanicky kotvené z Al plechu rš 200 mm včetně příponek</t>
  </si>
  <si>
    <t>1821960828</t>
  </si>
  <si>
    <t>prvek K1a - detail 1</t>
  </si>
  <si>
    <t>19,5</t>
  </si>
  <si>
    <t>93</t>
  </si>
  <si>
    <t>7642285_R</t>
  </si>
  <si>
    <t>Oplechování římsy mechanicky kotvené z Al plechu rš 250 mm včetně příponek</t>
  </si>
  <si>
    <t>-1898060023</t>
  </si>
  <si>
    <t>římsa atiky</t>
  </si>
  <si>
    <t>prvek K8b - detail 4,4a,3</t>
  </si>
  <si>
    <t>7642286_R</t>
  </si>
  <si>
    <t>Oplechování římsy mechanicky kotvené z Al plechu rš 100 mm včetně příponek</t>
  </si>
  <si>
    <t>687050470</t>
  </si>
  <si>
    <t>prvek K8a - detail 4,4a,3</t>
  </si>
  <si>
    <t>7642287_R</t>
  </si>
  <si>
    <t>Oplechování římsy mechanicky kotvené z Al plechu rš 150 mm včetně příponek</t>
  </si>
  <si>
    <t>1127264192</t>
  </si>
  <si>
    <t>prvek K9 - detail 4,4a</t>
  </si>
  <si>
    <t>40,0</t>
  </si>
  <si>
    <t>764528423</t>
  </si>
  <si>
    <t>Svody kruhové včetně objímek, kolen, odskoků z Al plechu průměru 120 mm</t>
  </si>
  <si>
    <t>-696534038</t>
  </si>
  <si>
    <t>prvek K5</t>
  </si>
  <si>
    <t>5,0*2</t>
  </si>
  <si>
    <t>97</t>
  </si>
  <si>
    <t>764224407</t>
  </si>
  <si>
    <t>Oplechování horních ploch a nadezdívek (atik) bez rohů z Al plechu mechanicky kotvené rš 650 mm včetně příponek</t>
  </si>
  <si>
    <t>758452247</t>
  </si>
  <si>
    <t>prvek K7b - detail 4, 4a</t>
  </si>
  <si>
    <t>98</t>
  </si>
  <si>
    <t>764224408</t>
  </si>
  <si>
    <t>Oplechování horních ploch a nadezdívek (atik) bez rohů z Al plechu mechanicky kotvené rš 750 mm</t>
  </si>
  <si>
    <t>321065519</t>
  </si>
  <si>
    <t>prvek K7a - detail 3</t>
  </si>
  <si>
    <t>18,2</t>
  </si>
  <si>
    <t>99</t>
  </si>
  <si>
    <t>764225446</t>
  </si>
  <si>
    <t>Příplatek za zvýšenou pracnost při oplechování rohů nadezdívek (atik) z Al plechu rš přes 400 mm</t>
  </si>
  <si>
    <t>-817541758</t>
  </si>
  <si>
    <t>100</t>
  </si>
  <si>
    <t>7642244_R</t>
  </si>
  <si>
    <t>Oplechování čela atiky z Al plechu mechanicky kotvené rš 400 mm</t>
  </si>
  <si>
    <t>481835125</t>
  </si>
  <si>
    <t>prvek K10 - detail 5</t>
  </si>
  <si>
    <t>0,8*2</t>
  </si>
  <si>
    <t>101</t>
  </si>
  <si>
    <t>7642224_R</t>
  </si>
  <si>
    <t>Oplechování štítu závětrnou lištou z Al plechu rš 150 mm</t>
  </si>
  <si>
    <t>769770824</t>
  </si>
  <si>
    <t>prvek K11 - detail 5</t>
  </si>
  <si>
    <t>102</t>
  </si>
  <si>
    <t>7642225_R</t>
  </si>
  <si>
    <t>Oplechování štítu závětrnou lištou z Al plechu rš 200 mm</t>
  </si>
  <si>
    <t>2080140790</t>
  </si>
  <si>
    <t>prvek K12 - detail 6</t>
  </si>
  <si>
    <t>0,5*2</t>
  </si>
  <si>
    <t>103</t>
  </si>
  <si>
    <t>764021423</t>
  </si>
  <si>
    <t>Dilatační připojovací lišta z Al plechu včetně tmelení rš 150 mm</t>
  </si>
  <si>
    <t>1140367716</t>
  </si>
  <si>
    <t>prvek K13</t>
  </si>
  <si>
    <t>- osazení do vyfrézované drážky</t>
  </si>
  <si>
    <t>- včetně tmelení trvale pružným tmelem</t>
  </si>
  <si>
    <t>104</t>
  </si>
  <si>
    <t>7640110_R</t>
  </si>
  <si>
    <t>Montáž provětrávacího pásu</t>
  </si>
  <si>
    <t>1643390895</t>
  </si>
  <si>
    <t>detail 1,3</t>
  </si>
  <si>
    <t>18,5+18,5</t>
  </si>
  <si>
    <t>105</t>
  </si>
  <si>
    <t>596602380</t>
  </si>
  <si>
    <t>pás ochranný větrací okapní hliníkový š.80 mm dl.5000 mm (v barvě černé)</t>
  </si>
  <si>
    <t>-2038165736</t>
  </si>
  <si>
    <t>ztratné 5%</t>
  </si>
  <si>
    <t>k pol.7640110_R</t>
  </si>
  <si>
    <t>37,0/5,0*1,05+0,23</t>
  </si>
  <si>
    <t>106</t>
  </si>
  <si>
    <t>764315624</t>
  </si>
  <si>
    <t>Lemování trub, konzol,držáků z Pz s povrch úpravou střech s krytinou skládanou D do 200 mm</t>
  </si>
  <si>
    <t>-7434375</t>
  </si>
  <si>
    <t>anténní stožár</t>
  </si>
  <si>
    <t>1,0</t>
  </si>
  <si>
    <t>107</t>
  </si>
  <si>
    <t>7640120_R</t>
  </si>
  <si>
    <t>Montáž nalepovacího prostupu pro falcované krytiny</t>
  </si>
  <si>
    <t>-346304046</t>
  </si>
  <si>
    <t>prvek K14</t>
  </si>
  <si>
    <t>108</t>
  </si>
  <si>
    <t>5535108_R</t>
  </si>
  <si>
    <t>nalepovací prostup pro Al falcované krytiny průměr 120-170 mm</t>
  </si>
  <si>
    <t>1756084376</t>
  </si>
  <si>
    <t>109</t>
  </si>
  <si>
    <t>7640130_R</t>
  </si>
  <si>
    <t xml:space="preserve">Montáž ventilační hlavice </t>
  </si>
  <si>
    <t>-1465979075</t>
  </si>
  <si>
    <t>110</t>
  </si>
  <si>
    <t>5623102_R</t>
  </si>
  <si>
    <t>odvětrávací nástavec typový DN 120 z Al plechu</t>
  </si>
  <si>
    <t>267279518</t>
  </si>
  <si>
    <t>111</t>
  </si>
  <si>
    <t>7640350_R</t>
  </si>
  <si>
    <t>Bezpečnostní certifikovaný kotevní prvek proti pádu pro falcované krytiny - montáž, dodávka, doprava</t>
  </si>
  <si>
    <t>2147337658</t>
  </si>
  <si>
    <t>výkres č.6</t>
  </si>
  <si>
    <t>6,0</t>
  </si>
  <si>
    <t>Kotevní prvek slouží k bezpečnému zajištění pracovníků</t>
  </si>
  <si>
    <t>údržby na střeše. Jedná se o certifikovaný bezpečnostní</t>
  </si>
  <si>
    <t>kotevní prvek (bod) s možností uchycení na falcování</t>
  </si>
  <si>
    <t>krytiny.</t>
  </si>
  <si>
    <t>112</t>
  </si>
  <si>
    <t>998764102</t>
  </si>
  <si>
    <t>Přesun hmot tonážní pro konstrukce klempířské v objektech v do 12 m</t>
  </si>
  <si>
    <t>1349356043</t>
  </si>
  <si>
    <t>113</t>
  </si>
  <si>
    <t>Poznámka 1</t>
  </si>
  <si>
    <t>POZNÁMKA k odd.764  - tuto položku neoceňovat !</t>
  </si>
  <si>
    <t>654206279</t>
  </si>
  <si>
    <t>Používat dle dokumentace systémové prvky výrobce.</t>
  </si>
  <si>
    <t>Klempířské prvky jsou z hliníkového plechu 0,7 mm</t>
  </si>
  <si>
    <t>pro falcované krytiny,</t>
  </si>
  <si>
    <t>povrchová úprava polyamid-polyuretanovým lakem,</t>
  </si>
  <si>
    <t xml:space="preserve">barva dle dokumentace. Plech musí být barevně </t>
  </si>
  <si>
    <t>upraven již při výrobě.</t>
  </si>
  <si>
    <t>Není-li uvedeno jinak položky zahrnují montáž,</t>
  </si>
  <si>
    <t xml:space="preserve">dodávka, dopravu vč.příponek, tmelení </t>
  </si>
  <si>
    <t>a dalších systémových prvků.</t>
  </si>
  <si>
    <t>765</t>
  </si>
  <si>
    <t>Krytina skládaná</t>
  </si>
  <si>
    <t>114</t>
  </si>
  <si>
    <t>765191001</t>
  </si>
  <si>
    <t>Montáž pojistné hydroizolační fólie kladené ve sklonu do 20° lepením na bednění nebo izolaci</t>
  </si>
  <si>
    <t>-1089601061</t>
  </si>
  <si>
    <t>skladba S1 - pojistná fólie</t>
  </si>
  <si>
    <t>na bednění z prken</t>
  </si>
  <si>
    <t>na bednění atiky pod větranou mezerou</t>
  </si>
  <si>
    <t>0,5*18,5</t>
  </si>
  <si>
    <t>294,0*0,05+0,55</t>
  </si>
  <si>
    <t>skladba S1 - podkladní fólie pod plechovou krytinu</t>
  </si>
  <si>
    <t>na bedněný z desek</t>
  </si>
  <si>
    <t>a bednění atiky nad větranou mezerou</t>
  </si>
  <si>
    <t>0,58*18,5</t>
  </si>
  <si>
    <t>na bednění atiky - detail 4, 4a</t>
  </si>
  <si>
    <t>0,47*(32,0+8,0)</t>
  </si>
  <si>
    <t>(0,26+0,34)*0,8*2</t>
  </si>
  <si>
    <t>315,0*0,05+0,26</t>
  </si>
  <si>
    <t>115</t>
  </si>
  <si>
    <t>765191023</t>
  </si>
  <si>
    <t>Montáž pojistné hydroizolační fólie kladené ve sklonu přes 20° s lepenými spoji na bednění</t>
  </si>
  <si>
    <t>-1424186923</t>
  </si>
  <si>
    <t>pojistná fólie</t>
  </si>
  <si>
    <t>0,2*18,5*1,1+0,93</t>
  </si>
  <si>
    <t>stěna S2 - fólie pod plechovou krytinu</t>
  </si>
  <si>
    <t>116</t>
  </si>
  <si>
    <t>2832929_R</t>
  </si>
  <si>
    <t>pojistná kontaktní podstřešní difuzní folie 135 g/m2 pro velmi nízké sklony s aplikovanou spojovací páskou</t>
  </si>
  <si>
    <t>2060058661</t>
  </si>
  <si>
    <t>pol.765191001 mezisoučet A</t>
  </si>
  <si>
    <t>309,0*1,15+0,65</t>
  </si>
  <si>
    <t>pol.765191023 mezisoučet A</t>
  </si>
  <si>
    <t>5,0*1,2</t>
  </si>
  <si>
    <t>117</t>
  </si>
  <si>
    <t>2832928_R</t>
  </si>
  <si>
    <t>folie podkladní, strukturální, difuzně otevřená, s páskou</t>
  </si>
  <si>
    <t>-2065855097</t>
  </si>
  <si>
    <t>ztratné dle ceníkové přílohy</t>
  </si>
  <si>
    <t>pol.765191001 mezisoučet B</t>
  </si>
  <si>
    <t>331,0*1,15+0,35</t>
  </si>
  <si>
    <t>pol.765191023 mezisoučet B</t>
  </si>
  <si>
    <t>35,0*1,2+0,15+0,85</t>
  </si>
  <si>
    <t>118</t>
  </si>
  <si>
    <t>765192001</t>
  </si>
  <si>
    <t>Nouzové (provizorní) zakrytí střechy plachtou</t>
  </si>
  <si>
    <t>-203758331</t>
  </si>
  <si>
    <t>př napřízni počasí</t>
  </si>
  <si>
    <t>310</t>
  </si>
  <si>
    <t>119</t>
  </si>
  <si>
    <t>7650001_R</t>
  </si>
  <si>
    <t>Pomocné prostředky pro ochranu otevřené střechy proti povětrnosti a dešti při provizorním zakrytí střechy plachtou</t>
  </si>
  <si>
    <t>1260662125</t>
  </si>
  <si>
    <t>120</t>
  </si>
  <si>
    <t>998765102</t>
  </si>
  <si>
    <t>Přesun hmot tonážní pro krytiny skládané v objektech v do 12 m</t>
  </si>
  <si>
    <t>-663398531</t>
  </si>
  <si>
    <t>767</t>
  </si>
  <si>
    <t>Konstrukce zámečnické</t>
  </si>
  <si>
    <t>121</t>
  </si>
  <si>
    <t>767330111</t>
  </si>
  <si>
    <t>Montáž tubusového světlovodu kopule s lemováním zabudovaného v šikmé střeše</t>
  </si>
  <si>
    <t>512</t>
  </si>
  <si>
    <t>-1092014577</t>
  </si>
  <si>
    <t>122</t>
  </si>
  <si>
    <t>767330122</t>
  </si>
  <si>
    <t xml:space="preserve">Montáž tubusového světlovodu tubus, průměru do 350 mm </t>
  </si>
  <si>
    <t>-864254632</t>
  </si>
  <si>
    <t>tubus d= 430 mm</t>
  </si>
  <si>
    <t>1,2+1,45</t>
  </si>
  <si>
    <t>zateplení tubusu je vykázáno v odd.713</t>
  </si>
  <si>
    <t>123</t>
  </si>
  <si>
    <t>767330133</t>
  </si>
  <si>
    <t>Montáž tubusového světlovodu rozptylovač světla, průměru do 550 mm</t>
  </si>
  <si>
    <t>1402745487</t>
  </si>
  <si>
    <t>124</t>
  </si>
  <si>
    <t>55381000R</t>
  </si>
  <si>
    <t>systémový světlovod tubusový kompletní  sada včetně doplňků - do šikmé střechy  - dodávka, doprava</t>
  </si>
  <si>
    <t>1881279548</t>
  </si>
  <si>
    <t>světlovod zahrnuje (dle TZ):</t>
  </si>
  <si>
    <t>hliníková základna, délka sady 1,2 a 1,45 m, potrubí  d=330 mm</t>
  </si>
  <si>
    <t>stropní hranatý  difuzor 600x600mm vč.korpusu difusoru a</t>
  </si>
  <si>
    <t>dekoračního krytu + příslušenství (lemovací lišty, spojovací, těsnící,</t>
  </si>
  <si>
    <t>zateplovací a kotvící materiál, klempířské prvky atd.)</t>
  </si>
  <si>
    <t>tepelné izol.sklo v difuzoru U=1,0W/m2K</t>
  </si>
  <si>
    <t>125</t>
  </si>
  <si>
    <t>767833100</t>
  </si>
  <si>
    <t>Montáž žebříků do zdi s bočnicemi s profilové oceli</t>
  </si>
  <si>
    <t>604410617</t>
  </si>
  <si>
    <t>stávající demontovaný žebřík</t>
  </si>
  <si>
    <t>6,3</t>
  </si>
  <si>
    <t>126</t>
  </si>
  <si>
    <t>767834102</t>
  </si>
  <si>
    <t>Příplatek k ceně za montáž žebříků ochranný koš svařovaný</t>
  </si>
  <si>
    <t>710198375</t>
  </si>
  <si>
    <t>nový ochranný koš</t>
  </si>
  <si>
    <t>viz pol.767995112</t>
  </si>
  <si>
    <t>4,1</t>
  </si>
  <si>
    <t>127</t>
  </si>
  <si>
    <t>767995112</t>
  </si>
  <si>
    <t>Montáž atypických zámečnických konstrukcí hmotnosti do 10 kg</t>
  </si>
  <si>
    <t>-259160378</t>
  </si>
  <si>
    <t>nový ochranný koš provozního žebříku</t>
  </si>
  <si>
    <t>výkres č.10 (BPO 3-92796)</t>
  </si>
  <si>
    <t>81,0</t>
  </si>
  <si>
    <t>128</t>
  </si>
  <si>
    <t>7679901_R</t>
  </si>
  <si>
    <t>dodávka, doprava materiálu - ocel S235</t>
  </si>
  <si>
    <t>-964517149</t>
  </si>
  <si>
    <t>dodávka, doprava k pol.767995112</t>
  </si>
  <si>
    <t>129</t>
  </si>
  <si>
    <t>998767102</t>
  </si>
  <si>
    <t>Přesun hmot tonážní pro zámečnické konstrukce v objektech v do 12 m</t>
  </si>
  <si>
    <t>1622621868</t>
  </si>
  <si>
    <t>783</t>
  </si>
  <si>
    <t>Dokončovací práce - nátěry</t>
  </si>
  <si>
    <t>130</t>
  </si>
  <si>
    <t>783301311</t>
  </si>
  <si>
    <t>Odmaštění zámečnických konstrukcí vodou ředitelným odmašťovačem</t>
  </si>
  <si>
    <t>638439161</t>
  </si>
  <si>
    <t>stávající demontovaný provozní žebřík</t>
  </si>
  <si>
    <t>0,73*6,3+0,001</t>
  </si>
  <si>
    <t>81,0*0,032+0,008</t>
  </si>
  <si>
    <t>131</t>
  </si>
  <si>
    <t>7833510_R</t>
  </si>
  <si>
    <t>Nátěrový systém pro zámečnické konstrukce do vnějšího prostředí, korozní agresivita C3, životnost M-střední (5-15 let) -1x základní nátěr min.tl.80 makro m+ vrchní nátěr min.tl.160 makro m</t>
  </si>
  <si>
    <t>847496545</t>
  </si>
  <si>
    <t>základní a vrchní nátěr barevně odlišit</t>
  </si>
  <si>
    <t>provozní žebřík - barva šedá RAL 7040</t>
  </si>
  <si>
    <t>dle pol.783301311</t>
  </si>
  <si>
    <t>7,2</t>
  </si>
  <si>
    <t>132</t>
  </si>
  <si>
    <t>783306809</t>
  </si>
  <si>
    <t>Odstranění nátěru ze zámečnických konstrukcí okartáčováním</t>
  </si>
  <si>
    <t>20222631</t>
  </si>
  <si>
    <t>133</t>
  </si>
  <si>
    <t>783301303</t>
  </si>
  <si>
    <t>Bezoplachové odrezivění zámečnických konstrukcí</t>
  </si>
  <si>
    <t>-1505519277</t>
  </si>
  <si>
    <t>134</t>
  </si>
  <si>
    <t>783301401</t>
  </si>
  <si>
    <t>Ometení zámečnických konstrukcí</t>
  </si>
  <si>
    <t>309246107</t>
  </si>
  <si>
    <t>135</t>
  </si>
  <si>
    <t>783 00100R</t>
  </si>
  <si>
    <t>Dřevo  napadené vlhkostí stávajících tesařských konstrukcí (vazníky) - jeho očištění před novým ochr. nátěrem (přebroušení poškozených míst až na zdravé dřevo+oprášení a odstranění starých nátěrů,)</t>
  </si>
  <si>
    <t>307323851</t>
  </si>
  <si>
    <t>PŘEDPOKLAD : 10% plochy stávajících dřevěných</t>
  </si>
  <si>
    <t>vazníků, které se nemění je napadeno (vlhkostí apod)</t>
  </si>
  <si>
    <t>nátěrová plocha 1 m délky vazníku  je 2 m2</t>
  </si>
  <si>
    <t xml:space="preserve">méně nové (vyměněné) vazníky - cca 20% </t>
  </si>
  <si>
    <t>-250,0*0,2</t>
  </si>
  <si>
    <t>Mezisoučet A - délka vazníků, které zůstávají na střeše</t>
  </si>
  <si>
    <t>z toho je třeba ošetřit 10%:</t>
  </si>
  <si>
    <t>200,0*0,1</t>
  </si>
  <si>
    <t>Mezisoučet B - délka napadených stávajících vazníků</t>
  </si>
  <si>
    <t>ošetřená plocha 2 m2/1 m délky vazníku</t>
  </si>
  <si>
    <t>20,0*2,0</t>
  </si>
  <si>
    <t>Mezisoučet C - napadená plocha stávajících vazníků</t>
  </si>
  <si>
    <t>136</t>
  </si>
  <si>
    <t>783201403</t>
  </si>
  <si>
    <t>Oprášení tesařských konstrukcí před provedením nátěru</t>
  </si>
  <si>
    <t>1749571510</t>
  </si>
  <si>
    <t>137</t>
  </si>
  <si>
    <t>783 00200R</t>
  </si>
  <si>
    <t>Odmaštění tesařských konstrukcí před novým ochranným nátěrem (např.jarovou vodou))</t>
  </si>
  <si>
    <t>-227503150</t>
  </si>
  <si>
    <t>stávající dřevěné vazníky (které se nemění)</t>
  </si>
  <si>
    <t xml:space="preserve">cca 2 m2/ 1m délky vazníku </t>
  </si>
  <si>
    <t>pol.78300100R mezisoučet A</t>
  </si>
  <si>
    <t>200,0*2,0</t>
  </si>
  <si>
    <t>138</t>
  </si>
  <si>
    <t>78378330R</t>
  </si>
  <si>
    <t>Nátěry tesařských konstrukcí proti dřevokazným houbám, hmyzu a plísním sanační</t>
  </si>
  <si>
    <t>-279344035</t>
  </si>
  <si>
    <t>Navržený nátěr musí být kompatibilní s materiálem</t>
  </si>
  <si>
    <t>klempířských konstrukcí,</t>
  </si>
  <si>
    <t>(dle techn.zprávy v případě 2vrstev - každá vrstva jinou</t>
  </si>
  <si>
    <t>barvou).</t>
  </si>
  <si>
    <t>dle pol.78300200R</t>
  </si>
  <si>
    <t>400,0</t>
  </si>
  <si>
    <t>VRN</t>
  </si>
  <si>
    <t>Vedlejší rozpočtové náklady</t>
  </si>
  <si>
    <t>139</t>
  </si>
  <si>
    <t>VRN 01</t>
  </si>
  <si>
    <t>Zařízení staveniště</t>
  </si>
  <si>
    <t>%</t>
  </si>
  <si>
    <t>1024</t>
  </si>
  <si>
    <t>-703368896</t>
  </si>
  <si>
    <t>140</t>
  </si>
  <si>
    <t>VRN 02</t>
  </si>
  <si>
    <t>Provozní vlivy</t>
  </si>
  <si>
    <t>164291153</t>
  </si>
  <si>
    <t>VON</t>
  </si>
  <si>
    <t>Vedlejší ostatní náklady</t>
  </si>
  <si>
    <t>141</t>
  </si>
  <si>
    <t>01</t>
  </si>
  <si>
    <t>Odborný mykologický průzkum  stávajících dřevěných vazníků včetně posudku</t>
  </si>
  <si>
    <t>Kč</t>
  </si>
  <si>
    <t>493432357</t>
  </si>
  <si>
    <t>142</t>
  </si>
  <si>
    <t>02</t>
  </si>
  <si>
    <t>Koordinační a kompletační činnost dodavatele</t>
  </si>
  <si>
    <t>2060592127</t>
  </si>
  <si>
    <t>143</t>
  </si>
  <si>
    <t>03</t>
  </si>
  <si>
    <t>Zpracování dokumentace skutečného provádění stavby</t>
  </si>
  <si>
    <t>-179789066</t>
  </si>
  <si>
    <t>144</t>
  </si>
  <si>
    <t>04</t>
  </si>
  <si>
    <t>Veškeré revize elektročásti</t>
  </si>
  <si>
    <t>1252188551</t>
  </si>
  <si>
    <t>145</t>
  </si>
  <si>
    <t>05</t>
  </si>
  <si>
    <t>Opatření k zajištění bezpečnosti účastníků realizace akce a veřejnosti (zejména zajištění staveniště, bezpečnostní tabulky)</t>
  </si>
  <si>
    <t>-1669913853</t>
  </si>
  <si>
    <t>146</t>
  </si>
  <si>
    <t>06</t>
  </si>
  <si>
    <t>Činnost koordinátora bezpečnosti práce (zák.č.309/2006 Sb., o zajištění dalších podmínek bezpečnosti a ochrany zdraví při práci)</t>
  </si>
  <si>
    <t>-766925336</t>
  </si>
  <si>
    <t>147</t>
  </si>
  <si>
    <t>07</t>
  </si>
  <si>
    <t>Dodávka vybavení stavby dle příslušných ČSN se zaměřením na požární ochranu objektu a bezpečnost práce (hasící přístroje, výstražné tabulky)</t>
  </si>
  <si>
    <t>-158564981</t>
  </si>
  <si>
    <t>148</t>
  </si>
  <si>
    <t>08</t>
  </si>
  <si>
    <t xml:space="preserve">Informační tabule s údaji o stavbě </t>
  </si>
  <si>
    <t>426320774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</si>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</sst>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 locked="0"/>
    </xf>
  </cellStyleXfs>
  <cellXfs count="40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28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166" fontId="29" fillId="0" borderId="14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1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2" fillId="0" borderId="27" xfId="0" applyFont="1" applyBorder="1" applyAlignment="1" applyProtection="1">
      <alignment horizontal="center" vertical="center"/>
      <protection/>
    </xf>
    <xf numFmtId="49" fontId="32" fillId="0" borderId="27" xfId="0" applyNumberFormat="1" applyFont="1" applyBorder="1" applyAlignment="1" applyProtection="1">
      <alignment horizontal="left" vertical="center" wrapText="1"/>
      <protection/>
    </xf>
    <xf numFmtId="0" fontId="32" fillId="0" borderId="27" xfId="0" applyFont="1" applyBorder="1" applyAlignment="1" applyProtection="1">
      <alignment horizontal="left" vertical="center" wrapText="1"/>
      <protection/>
    </xf>
    <xf numFmtId="0" fontId="32" fillId="0" borderId="27" xfId="0" applyFont="1" applyBorder="1" applyAlignment="1" applyProtection="1">
      <alignment horizontal="center" vertical="center" wrapText="1"/>
      <protection/>
    </xf>
    <xf numFmtId="167" fontId="32" fillId="0" borderId="27" xfId="0" applyNumberFormat="1" applyFont="1" applyBorder="1" applyAlignment="1" applyProtection="1">
      <alignment vertical="center"/>
      <protection/>
    </xf>
    <xf numFmtId="4" fontId="32" fillId="3" borderId="27" xfId="0" applyNumberFormat="1" applyFont="1" applyFill="1" applyBorder="1" applyAlignment="1" applyProtection="1">
      <alignment vertical="center"/>
      <protection locked="0"/>
    </xf>
    <xf numFmtId="4" fontId="32" fillId="0" borderId="27" xfId="0" applyNumberFormat="1" applyFont="1" applyBorder="1" applyAlignment="1" applyProtection="1">
      <alignment vertical="center"/>
      <protection/>
    </xf>
    <xf numFmtId="0" fontId="32" fillId="0" borderId="4" xfId="0" applyFont="1" applyBorder="1" applyAlignment="1">
      <alignment vertical="center"/>
    </xf>
    <xf numFmtId="0" fontId="32" fillId="3" borderId="2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3" fillId="2" borderId="0" xfId="20" applyFill="1"/>
    <xf numFmtId="0" fontId="34" fillId="0" borderId="0" xfId="20" applyFont="1" applyAlignment="1">
      <alignment horizontal="center" vertical="center"/>
    </xf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vertical="center"/>
    </xf>
    <xf numFmtId="0" fontId="37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36" fillId="2" borderId="0" xfId="0" applyFont="1" applyFill="1" applyAlignment="1" applyProtection="1">
      <alignment vertical="center"/>
      <protection/>
    </xf>
    <xf numFmtId="0" fontId="35" fillId="2" borderId="0" xfId="0" applyFont="1" applyFill="1" applyAlignment="1" applyProtection="1">
      <alignment horizontal="left" vertical="center"/>
      <protection/>
    </xf>
    <xf numFmtId="0" fontId="37" fillId="2" borderId="0" xfId="20" applyFont="1" applyFill="1" applyAlignment="1" applyProtection="1">
      <alignment vertical="center"/>
      <protection/>
    </xf>
    <xf numFmtId="0" fontId="37" fillId="2" borderId="0" xfId="20" applyFont="1" applyFill="1" applyAlignment="1">
      <alignment vertical="center"/>
    </xf>
    <xf numFmtId="0" fontId="3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4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5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5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36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4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5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5" fillId="0" borderId="33" xfId="21" applyFont="1" applyBorder="1" applyAlignment="1" applyProtection="1">
      <alignment horizontal="left" vertical="center"/>
      <protection locked="0"/>
    </xf>
    <xf numFmtId="0" fontId="25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20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36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5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5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5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5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310" t="s">
        <v>0</v>
      </c>
      <c r="B1" s="311"/>
      <c r="C1" s="311"/>
      <c r="D1" s="312" t="s">
        <v>1</v>
      </c>
      <c r="E1" s="311"/>
      <c r="F1" s="311"/>
      <c r="G1" s="311"/>
      <c r="H1" s="311"/>
      <c r="I1" s="311"/>
      <c r="J1" s="311"/>
      <c r="K1" s="313" t="s">
        <v>1147</v>
      </c>
      <c r="L1" s="313"/>
      <c r="M1" s="313"/>
      <c r="N1" s="313"/>
      <c r="O1" s="313"/>
      <c r="P1" s="313"/>
      <c r="Q1" s="313"/>
      <c r="R1" s="313"/>
      <c r="S1" s="313"/>
      <c r="T1" s="311"/>
      <c r="U1" s="311"/>
      <c r="V1" s="311"/>
      <c r="W1" s="313" t="s">
        <v>1148</v>
      </c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05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95" customHeight="1"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4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268" t="s">
        <v>14</v>
      </c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3"/>
      <c r="AQ5" s="25"/>
      <c r="BE5" s="264" t="s">
        <v>15</v>
      </c>
      <c r="BS5" s="18" t="s">
        <v>6</v>
      </c>
    </row>
    <row r="6" spans="2:7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270" t="s">
        <v>17</v>
      </c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3"/>
      <c r="AQ6" s="25"/>
      <c r="BE6" s="265"/>
      <c r="BS6" s="18" t="s">
        <v>18</v>
      </c>
    </row>
    <row r="7" spans="2:71" ht="14.4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20</v>
      </c>
      <c r="AO7" s="23"/>
      <c r="AP7" s="23"/>
      <c r="AQ7" s="25"/>
      <c r="BE7" s="265"/>
      <c r="BS7" s="18" t="s">
        <v>22</v>
      </c>
    </row>
    <row r="8" spans="2:71" ht="14.45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265"/>
      <c r="BS8" s="18" t="s">
        <v>22</v>
      </c>
    </row>
    <row r="9" spans="2:7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265"/>
      <c r="BS9" s="18" t="s">
        <v>22</v>
      </c>
    </row>
    <row r="10" spans="2:71" ht="14.45" customHeight="1">
      <c r="B10" s="22"/>
      <c r="C10" s="23"/>
      <c r="D10" s="31" t="s">
        <v>27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28</v>
      </c>
      <c r="AL10" s="23"/>
      <c r="AM10" s="23"/>
      <c r="AN10" s="29" t="s">
        <v>20</v>
      </c>
      <c r="AO10" s="23"/>
      <c r="AP10" s="23"/>
      <c r="AQ10" s="25"/>
      <c r="BE10" s="265"/>
      <c r="BS10" s="18" t="s">
        <v>18</v>
      </c>
    </row>
    <row r="11" spans="2:71" ht="18.4" customHeight="1">
      <c r="B11" s="22"/>
      <c r="C11" s="23"/>
      <c r="D11" s="23"/>
      <c r="E11" s="29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30</v>
      </c>
      <c r="AL11" s="23"/>
      <c r="AM11" s="23"/>
      <c r="AN11" s="29" t="s">
        <v>20</v>
      </c>
      <c r="AO11" s="23"/>
      <c r="AP11" s="23"/>
      <c r="AQ11" s="25"/>
      <c r="BE11" s="265"/>
      <c r="BS11" s="18" t="s">
        <v>18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265"/>
      <c r="BS12" s="18" t="s">
        <v>18</v>
      </c>
    </row>
    <row r="13" spans="2:71" ht="14.45" customHeight="1">
      <c r="B13" s="22"/>
      <c r="C13" s="23"/>
      <c r="D13" s="31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28</v>
      </c>
      <c r="AL13" s="23"/>
      <c r="AM13" s="23"/>
      <c r="AN13" s="33" t="s">
        <v>32</v>
      </c>
      <c r="AO13" s="23"/>
      <c r="AP13" s="23"/>
      <c r="AQ13" s="25"/>
      <c r="BE13" s="265"/>
      <c r="BS13" s="18" t="s">
        <v>18</v>
      </c>
    </row>
    <row r="14" spans="2:71" ht="13.5">
      <c r="B14" s="22"/>
      <c r="C14" s="23"/>
      <c r="D14" s="23"/>
      <c r="E14" s="271" t="s">
        <v>32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31" t="s">
        <v>30</v>
      </c>
      <c r="AL14" s="23"/>
      <c r="AM14" s="23"/>
      <c r="AN14" s="33" t="s">
        <v>32</v>
      </c>
      <c r="AO14" s="23"/>
      <c r="AP14" s="23"/>
      <c r="AQ14" s="25"/>
      <c r="BE14" s="265"/>
      <c r="BS14" s="18" t="s">
        <v>18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265"/>
      <c r="BS15" s="18" t="s">
        <v>4</v>
      </c>
    </row>
    <row r="16" spans="2:71" ht="14.45" customHeight="1">
      <c r="B16" s="22"/>
      <c r="C16" s="23"/>
      <c r="D16" s="31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28</v>
      </c>
      <c r="AL16" s="23"/>
      <c r="AM16" s="23"/>
      <c r="AN16" s="29" t="s">
        <v>20</v>
      </c>
      <c r="AO16" s="23"/>
      <c r="AP16" s="23"/>
      <c r="AQ16" s="25"/>
      <c r="BE16" s="265"/>
      <c r="BS16" s="18" t="s">
        <v>4</v>
      </c>
    </row>
    <row r="17" spans="2:71" ht="18.4" customHeight="1">
      <c r="B17" s="22"/>
      <c r="C17" s="23"/>
      <c r="D17" s="23"/>
      <c r="E17" s="29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30</v>
      </c>
      <c r="AL17" s="23"/>
      <c r="AM17" s="23"/>
      <c r="AN17" s="29" t="s">
        <v>20</v>
      </c>
      <c r="AO17" s="23"/>
      <c r="AP17" s="23"/>
      <c r="AQ17" s="25"/>
      <c r="BE17" s="265"/>
      <c r="BS17" s="18" t="s">
        <v>35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265"/>
      <c r="BS18" s="18" t="s">
        <v>6</v>
      </c>
    </row>
    <row r="19" spans="2:71" ht="14.45" customHeight="1">
      <c r="B19" s="22"/>
      <c r="C19" s="23"/>
      <c r="D19" s="31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265"/>
      <c r="BS19" s="18" t="s">
        <v>6</v>
      </c>
    </row>
    <row r="20" spans="2:71" ht="22.5" customHeight="1">
      <c r="B20" s="22"/>
      <c r="C20" s="23"/>
      <c r="D20" s="23"/>
      <c r="E20" s="272" t="s">
        <v>20</v>
      </c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3"/>
      <c r="AP20" s="23"/>
      <c r="AQ20" s="25"/>
      <c r="BE20" s="265"/>
      <c r="BS20" s="18" t="s">
        <v>35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265"/>
    </row>
    <row r="22" spans="2:57" ht="6.9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265"/>
    </row>
    <row r="23" spans="2:57" s="1" customFormat="1" ht="25.9" customHeight="1">
      <c r="B23" s="35"/>
      <c r="C23" s="36"/>
      <c r="D23" s="37" t="s">
        <v>37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73">
        <f>ROUND(AG51,2)</f>
        <v>0</v>
      </c>
      <c r="AL23" s="274"/>
      <c r="AM23" s="274"/>
      <c r="AN23" s="274"/>
      <c r="AO23" s="274"/>
      <c r="AP23" s="36"/>
      <c r="AQ23" s="39"/>
      <c r="BE23" s="266"/>
    </row>
    <row r="24" spans="2:57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266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75" t="s">
        <v>38</v>
      </c>
      <c r="M25" s="276"/>
      <c r="N25" s="276"/>
      <c r="O25" s="276"/>
      <c r="P25" s="36"/>
      <c r="Q25" s="36"/>
      <c r="R25" s="36"/>
      <c r="S25" s="36"/>
      <c r="T25" s="36"/>
      <c r="U25" s="36"/>
      <c r="V25" s="36"/>
      <c r="W25" s="275" t="s">
        <v>39</v>
      </c>
      <c r="X25" s="276"/>
      <c r="Y25" s="276"/>
      <c r="Z25" s="276"/>
      <c r="AA25" s="276"/>
      <c r="AB25" s="276"/>
      <c r="AC25" s="276"/>
      <c r="AD25" s="276"/>
      <c r="AE25" s="276"/>
      <c r="AF25" s="36"/>
      <c r="AG25" s="36"/>
      <c r="AH25" s="36"/>
      <c r="AI25" s="36"/>
      <c r="AJ25" s="36"/>
      <c r="AK25" s="275" t="s">
        <v>40</v>
      </c>
      <c r="AL25" s="276"/>
      <c r="AM25" s="276"/>
      <c r="AN25" s="276"/>
      <c r="AO25" s="276"/>
      <c r="AP25" s="36"/>
      <c r="AQ25" s="39"/>
      <c r="BE25" s="266"/>
    </row>
    <row r="26" spans="2:57" s="2" customFormat="1" ht="14.45" customHeight="1">
      <c r="B26" s="41"/>
      <c r="C26" s="42"/>
      <c r="D26" s="43" t="s">
        <v>41</v>
      </c>
      <c r="E26" s="42"/>
      <c r="F26" s="43" t="s">
        <v>42</v>
      </c>
      <c r="G26" s="42"/>
      <c r="H26" s="42"/>
      <c r="I26" s="42"/>
      <c r="J26" s="42"/>
      <c r="K26" s="42"/>
      <c r="L26" s="277">
        <v>0.21</v>
      </c>
      <c r="M26" s="278"/>
      <c r="N26" s="278"/>
      <c r="O26" s="278"/>
      <c r="P26" s="42"/>
      <c r="Q26" s="42"/>
      <c r="R26" s="42"/>
      <c r="S26" s="42"/>
      <c r="T26" s="42"/>
      <c r="U26" s="42"/>
      <c r="V26" s="42"/>
      <c r="W26" s="279">
        <f>ROUND(AZ51,2)</f>
        <v>0</v>
      </c>
      <c r="X26" s="278"/>
      <c r="Y26" s="278"/>
      <c r="Z26" s="278"/>
      <c r="AA26" s="278"/>
      <c r="AB26" s="278"/>
      <c r="AC26" s="278"/>
      <c r="AD26" s="278"/>
      <c r="AE26" s="278"/>
      <c r="AF26" s="42"/>
      <c r="AG26" s="42"/>
      <c r="AH26" s="42"/>
      <c r="AI26" s="42"/>
      <c r="AJ26" s="42"/>
      <c r="AK26" s="279">
        <f>ROUND(AV51,2)</f>
        <v>0</v>
      </c>
      <c r="AL26" s="278"/>
      <c r="AM26" s="278"/>
      <c r="AN26" s="278"/>
      <c r="AO26" s="278"/>
      <c r="AP26" s="42"/>
      <c r="AQ26" s="44"/>
      <c r="BE26" s="267"/>
    </row>
    <row r="27" spans="2:57" s="2" customFormat="1" ht="14.45" customHeight="1">
      <c r="B27" s="41"/>
      <c r="C27" s="42"/>
      <c r="D27" s="42"/>
      <c r="E27" s="42"/>
      <c r="F27" s="43" t="s">
        <v>43</v>
      </c>
      <c r="G27" s="42"/>
      <c r="H27" s="42"/>
      <c r="I27" s="42"/>
      <c r="J27" s="42"/>
      <c r="K27" s="42"/>
      <c r="L27" s="277">
        <v>0.15</v>
      </c>
      <c r="M27" s="278"/>
      <c r="N27" s="278"/>
      <c r="O27" s="278"/>
      <c r="P27" s="42"/>
      <c r="Q27" s="42"/>
      <c r="R27" s="42"/>
      <c r="S27" s="42"/>
      <c r="T27" s="42"/>
      <c r="U27" s="42"/>
      <c r="V27" s="42"/>
      <c r="W27" s="279">
        <f>ROUND(BA51,2)</f>
        <v>0</v>
      </c>
      <c r="X27" s="278"/>
      <c r="Y27" s="278"/>
      <c r="Z27" s="278"/>
      <c r="AA27" s="278"/>
      <c r="AB27" s="278"/>
      <c r="AC27" s="278"/>
      <c r="AD27" s="278"/>
      <c r="AE27" s="278"/>
      <c r="AF27" s="42"/>
      <c r="AG27" s="42"/>
      <c r="AH27" s="42"/>
      <c r="AI27" s="42"/>
      <c r="AJ27" s="42"/>
      <c r="AK27" s="279">
        <f>ROUND(AW51,2)</f>
        <v>0</v>
      </c>
      <c r="AL27" s="278"/>
      <c r="AM27" s="278"/>
      <c r="AN27" s="278"/>
      <c r="AO27" s="278"/>
      <c r="AP27" s="42"/>
      <c r="AQ27" s="44"/>
      <c r="BE27" s="267"/>
    </row>
    <row r="28" spans="2:57" s="2" customFormat="1" ht="14.45" customHeight="1" hidden="1">
      <c r="B28" s="41"/>
      <c r="C28" s="42"/>
      <c r="D28" s="42"/>
      <c r="E28" s="42"/>
      <c r="F28" s="43" t="s">
        <v>44</v>
      </c>
      <c r="G28" s="42"/>
      <c r="H28" s="42"/>
      <c r="I28" s="42"/>
      <c r="J28" s="42"/>
      <c r="K28" s="42"/>
      <c r="L28" s="277">
        <v>0.21</v>
      </c>
      <c r="M28" s="278"/>
      <c r="N28" s="278"/>
      <c r="O28" s="278"/>
      <c r="P28" s="42"/>
      <c r="Q28" s="42"/>
      <c r="R28" s="42"/>
      <c r="S28" s="42"/>
      <c r="T28" s="42"/>
      <c r="U28" s="42"/>
      <c r="V28" s="42"/>
      <c r="W28" s="279">
        <f>ROUND(BB51,2)</f>
        <v>0</v>
      </c>
      <c r="X28" s="278"/>
      <c r="Y28" s="278"/>
      <c r="Z28" s="278"/>
      <c r="AA28" s="278"/>
      <c r="AB28" s="278"/>
      <c r="AC28" s="278"/>
      <c r="AD28" s="278"/>
      <c r="AE28" s="278"/>
      <c r="AF28" s="42"/>
      <c r="AG28" s="42"/>
      <c r="AH28" s="42"/>
      <c r="AI28" s="42"/>
      <c r="AJ28" s="42"/>
      <c r="AK28" s="279">
        <v>0</v>
      </c>
      <c r="AL28" s="278"/>
      <c r="AM28" s="278"/>
      <c r="AN28" s="278"/>
      <c r="AO28" s="278"/>
      <c r="AP28" s="42"/>
      <c r="AQ28" s="44"/>
      <c r="BE28" s="267"/>
    </row>
    <row r="29" spans="2:57" s="2" customFormat="1" ht="14.45" customHeight="1" hidden="1">
      <c r="B29" s="41"/>
      <c r="C29" s="42"/>
      <c r="D29" s="42"/>
      <c r="E29" s="42"/>
      <c r="F29" s="43" t="s">
        <v>45</v>
      </c>
      <c r="G29" s="42"/>
      <c r="H29" s="42"/>
      <c r="I29" s="42"/>
      <c r="J29" s="42"/>
      <c r="K29" s="42"/>
      <c r="L29" s="277">
        <v>0.15</v>
      </c>
      <c r="M29" s="278"/>
      <c r="N29" s="278"/>
      <c r="O29" s="278"/>
      <c r="P29" s="42"/>
      <c r="Q29" s="42"/>
      <c r="R29" s="42"/>
      <c r="S29" s="42"/>
      <c r="T29" s="42"/>
      <c r="U29" s="42"/>
      <c r="V29" s="42"/>
      <c r="W29" s="279">
        <f>ROUND(BC51,2)</f>
        <v>0</v>
      </c>
      <c r="X29" s="278"/>
      <c r="Y29" s="278"/>
      <c r="Z29" s="278"/>
      <c r="AA29" s="278"/>
      <c r="AB29" s="278"/>
      <c r="AC29" s="278"/>
      <c r="AD29" s="278"/>
      <c r="AE29" s="278"/>
      <c r="AF29" s="42"/>
      <c r="AG29" s="42"/>
      <c r="AH29" s="42"/>
      <c r="AI29" s="42"/>
      <c r="AJ29" s="42"/>
      <c r="AK29" s="279">
        <v>0</v>
      </c>
      <c r="AL29" s="278"/>
      <c r="AM29" s="278"/>
      <c r="AN29" s="278"/>
      <c r="AO29" s="278"/>
      <c r="AP29" s="42"/>
      <c r="AQ29" s="44"/>
      <c r="BE29" s="267"/>
    </row>
    <row r="30" spans="2:57" s="2" customFormat="1" ht="14.45" customHeight="1" hidden="1">
      <c r="B30" s="41"/>
      <c r="C30" s="42"/>
      <c r="D30" s="42"/>
      <c r="E30" s="42"/>
      <c r="F30" s="43" t="s">
        <v>46</v>
      </c>
      <c r="G30" s="42"/>
      <c r="H30" s="42"/>
      <c r="I30" s="42"/>
      <c r="J30" s="42"/>
      <c r="K30" s="42"/>
      <c r="L30" s="277">
        <v>0</v>
      </c>
      <c r="M30" s="278"/>
      <c r="N30" s="278"/>
      <c r="O30" s="278"/>
      <c r="P30" s="42"/>
      <c r="Q30" s="42"/>
      <c r="R30" s="42"/>
      <c r="S30" s="42"/>
      <c r="T30" s="42"/>
      <c r="U30" s="42"/>
      <c r="V30" s="42"/>
      <c r="W30" s="279">
        <f>ROUND(BD51,2)</f>
        <v>0</v>
      </c>
      <c r="X30" s="278"/>
      <c r="Y30" s="278"/>
      <c r="Z30" s="278"/>
      <c r="AA30" s="278"/>
      <c r="AB30" s="278"/>
      <c r="AC30" s="278"/>
      <c r="AD30" s="278"/>
      <c r="AE30" s="278"/>
      <c r="AF30" s="42"/>
      <c r="AG30" s="42"/>
      <c r="AH30" s="42"/>
      <c r="AI30" s="42"/>
      <c r="AJ30" s="42"/>
      <c r="AK30" s="279">
        <v>0</v>
      </c>
      <c r="AL30" s="278"/>
      <c r="AM30" s="278"/>
      <c r="AN30" s="278"/>
      <c r="AO30" s="278"/>
      <c r="AP30" s="42"/>
      <c r="AQ30" s="44"/>
      <c r="BE30" s="267"/>
    </row>
    <row r="31" spans="2:57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266"/>
    </row>
    <row r="32" spans="2:57" s="1" customFormat="1" ht="25.9" customHeight="1">
      <c r="B32" s="35"/>
      <c r="C32" s="45"/>
      <c r="D32" s="46" t="s">
        <v>47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48</v>
      </c>
      <c r="U32" s="47"/>
      <c r="V32" s="47"/>
      <c r="W32" s="47"/>
      <c r="X32" s="280" t="s">
        <v>49</v>
      </c>
      <c r="Y32" s="281"/>
      <c r="Z32" s="281"/>
      <c r="AA32" s="281"/>
      <c r="AB32" s="281"/>
      <c r="AC32" s="47"/>
      <c r="AD32" s="47"/>
      <c r="AE32" s="47"/>
      <c r="AF32" s="47"/>
      <c r="AG32" s="47"/>
      <c r="AH32" s="47"/>
      <c r="AI32" s="47"/>
      <c r="AJ32" s="47"/>
      <c r="AK32" s="282">
        <f>SUM(AK23:AK30)</f>
        <v>0</v>
      </c>
      <c r="AL32" s="281"/>
      <c r="AM32" s="281"/>
      <c r="AN32" s="281"/>
      <c r="AO32" s="283"/>
      <c r="AP32" s="45"/>
      <c r="AQ32" s="49"/>
      <c r="BE32" s="266"/>
    </row>
    <row r="33" spans="2:43" s="1" customFormat="1" ht="6.9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9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/>
    </row>
    <row r="39" spans="2:44" s="1" customFormat="1" ht="36.95" customHeight="1">
      <c r="B39" s="35"/>
      <c r="C39" s="56" t="s">
        <v>50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5"/>
    </row>
    <row r="40" spans="2:44" s="1" customFormat="1" ht="6.95" customHeight="1">
      <c r="B40" s="35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5"/>
    </row>
    <row r="41" spans="2:44" s="3" customFormat="1" ht="14.45" customHeight="1">
      <c r="B41" s="58"/>
      <c r="C41" s="59" t="s">
        <v>13</v>
      </c>
      <c r="D41" s="60"/>
      <c r="E41" s="60"/>
      <c r="F41" s="60"/>
      <c r="G41" s="60"/>
      <c r="H41" s="60"/>
      <c r="I41" s="60"/>
      <c r="J41" s="60"/>
      <c r="K41" s="60"/>
      <c r="L41" s="60" t="str">
        <f>K5</f>
        <v>TV16-059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1"/>
    </row>
    <row r="42" spans="2:44" s="4" customFormat="1" ht="36.95" customHeight="1">
      <c r="B42" s="62"/>
      <c r="C42" s="63" t="s">
        <v>16</v>
      </c>
      <c r="D42" s="64"/>
      <c r="E42" s="64"/>
      <c r="F42" s="64"/>
      <c r="G42" s="64"/>
      <c r="H42" s="64"/>
      <c r="I42" s="64"/>
      <c r="J42" s="64"/>
      <c r="K42" s="64"/>
      <c r="L42" s="284" t="str">
        <f>K6</f>
        <v>Oprava střechy výjezdové základny v Mariánských Lázních</v>
      </c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64"/>
      <c r="AQ42" s="64"/>
      <c r="AR42" s="65"/>
    </row>
    <row r="43" spans="2:44" s="1" customFormat="1" ht="6.95" customHeight="1">
      <c r="B43" s="35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5"/>
    </row>
    <row r="44" spans="2:44" s="1" customFormat="1" ht="13.5">
      <c r="B44" s="35"/>
      <c r="C44" s="59" t="s">
        <v>23</v>
      </c>
      <c r="D44" s="57"/>
      <c r="E44" s="57"/>
      <c r="F44" s="57"/>
      <c r="G44" s="57"/>
      <c r="H44" s="57"/>
      <c r="I44" s="57"/>
      <c r="J44" s="57"/>
      <c r="K44" s="57"/>
      <c r="L44" s="66" t="str">
        <f>IF(K8="","",K8)</f>
        <v>Mariánské Lázně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9" t="s">
        <v>25</v>
      </c>
      <c r="AJ44" s="57"/>
      <c r="AK44" s="57"/>
      <c r="AL44" s="57"/>
      <c r="AM44" s="286" t="str">
        <f>IF(AN8="","",AN8)</f>
        <v>31. 10. 2016</v>
      </c>
      <c r="AN44" s="287"/>
      <c r="AO44" s="57"/>
      <c r="AP44" s="57"/>
      <c r="AQ44" s="57"/>
      <c r="AR44" s="55"/>
    </row>
    <row r="45" spans="2:44" s="1" customFormat="1" ht="6.95" customHeight="1">
      <c r="B45" s="35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5"/>
    </row>
    <row r="46" spans="2:56" s="1" customFormat="1" ht="13.5">
      <c r="B46" s="35"/>
      <c r="C46" s="59" t="s">
        <v>27</v>
      </c>
      <c r="D46" s="57"/>
      <c r="E46" s="57"/>
      <c r="F46" s="57"/>
      <c r="G46" s="57"/>
      <c r="H46" s="57"/>
      <c r="I46" s="57"/>
      <c r="J46" s="57"/>
      <c r="K46" s="57"/>
      <c r="L46" s="60" t="str">
        <f>IF(E11="","",E11)</f>
        <v>Zdravotnická záchranná služba KK, p.o.</v>
      </c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9" t="s">
        <v>33</v>
      </c>
      <c r="AJ46" s="57"/>
      <c r="AK46" s="57"/>
      <c r="AL46" s="57"/>
      <c r="AM46" s="288" t="str">
        <f>IF(E17="","",E17)</f>
        <v>BPO spol. s r.o.,Lidická 1239,36317 OSTROV</v>
      </c>
      <c r="AN46" s="287"/>
      <c r="AO46" s="287"/>
      <c r="AP46" s="287"/>
      <c r="AQ46" s="57"/>
      <c r="AR46" s="55"/>
      <c r="AS46" s="289" t="s">
        <v>51</v>
      </c>
      <c r="AT46" s="290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3.5">
      <c r="B47" s="35"/>
      <c r="C47" s="59" t="s">
        <v>31</v>
      </c>
      <c r="D47" s="57"/>
      <c r="E47" s="57"/>
      <c r="F47" s="57"/>
      <c r="G47" s="57"/>
      <c r="H47" s="57"/>
      <c r="I47" s="57"/>
      <c r="J47" s="57"/>
      <c r="K47" s="57"/>
      <c r="L47" s="60" t="str">
        <f>IF(E14="Vyplň údaj","",E14)</f>
        <v/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5"/>
      <c r="AS47" s="291"/>
      <c r="AT47" s="292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2:56" s="1" customFormat="1" ht="10.9" customHeight="1">
      <c r="B48" s="35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5"/>
      <c r="AS48" s="293"/>
      <c r="AT48" s="276"/>
      <c r="AU48" s="36"/>
      <c r="AV48" s="36"/>
      <c r="AW48" s="36"/>
      <c r="AX48" s="36"/>
      <c r="AY48" s="36"/>
      <c r="AZ48" s="36"/>
      <c r="BA48" s="36"/>
      <c r="BB48" s="36"/>
      <c r="BC48" s="36"/>
      <c r="BD48" s="72"/>
    </row>
    <row r="49" spans="2:56" s="1" customFormat="1" ht="29.25" customHeight="1">
      <c r="B49" s="35"/>
      <c r="C49" s="294" t="s">
        <v>52</v>
      </c>
      <c r="D49" s="295"/>
      <c r="E49" s="295"/>
      <c r="F49" s="295"/>
      <c r="G49" s="295"/>
      <c r="H49" s="73"/>
      <c r="I49" s="296" t="s">
        <v>53</v>
      </c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7" t="s">
        <v>54</v>
      </c>
      <c r="AH49" s="295"/>
      <c r="AI49" s="295"/>
      <c r="AJ49" s="295"/>
      <c r="AK49" s="295"/>
      <c r="AL49" s="295"/>
      <c r="AM49" s="295"/>
      <c r="AN49" s="296" t="s">
        <v>55</v>
      </c>
      <c r="AO49" s="295"/>
      <c r="AP49" s="295"/>
      <c r="AQ49" s="74" t="s">
        <v>56</v>
      </c>
      <c r="AR49" s="55"/>
      <c r="AS49" s="75" t="s">
        <v>57</v>
      </c>
      <c r="AT49" s="76" t="s">
        <v>58</v>
      </c>
      <c r="AU49" s="76" t="s">
        <v>59</v>
      </c>
      <c r="AV49" s="76" t="s">
        <v>60</v>
      </c>
      <c r="AW49" s="76" t="s">
        <v>61</v>
      </c>
      <c r="AX49" s="76" t="s">
        <v>62</v>
      </c>
      <c r="AY49" s="76" t="s">
        <v>63</v>
      </c>
      <c r="AZ49" s="76" t="s">
        <v>64</v>
      </c>
      <c r="BA49" s="76" t="s">
        <v>65</v>
      </c>
      <c r="BB49" s="76" t="s">
        <v>66</v>
      </c>
      <c r="BC49" s="76" t="s">
        <v>67</v>
      </c>
      <c r="BD49" s="77" t="s">
        <v>68</v>
      </c>
    </row>
    <row r="50" spans="2:56" s="1" customFormat="1" ht="10.9" customHeight="1">
      <c r="B50" s="3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5"/>
      <c r="AS50" s="78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2:90" s="4" customFormat="1" ht="32.45" customHeight="1">
      <c r="B51" s="62"/>
      <c r="C51" s="81" t="s">
        <v>69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301">
        <f>ROUND(AG52,2)</f>
        <v>0</v>
      </c>
      <c r="AH51" s="301"/>
      <c r="AI51" s="301"/>
      <c r="AJ51" s="301"/>
      <c r="AK51" s="301"/>
      <c r="AL51" s="301"/>
      <c r="AM51" s="301"/>
      <c r="AN51" s="302">
        <f>SUM(AG51,AT51)</f>
        <v>0</v>
      </c>
      <c r="AO51" s="302"/>
      <c r="AP51" s="302"/>
      <c r="AQ51" s="83" t="s">
        <v>20</v>
      </c>
      <c r="AR51" s="65"/>
      <c r="AS51" s="84">
        <f>ROUND(AS52,2)</f>
        <v>0</v>
      </c>
      <c r="AT51" s="85">
        <f>ROUND(SUM(AV51:AW51),2)</f>
        <v>0</v>
      </c>
      <c r="AU51" s="86">
        <f>ROUND(AU52,5)</f>
        <v>0</v>
      </c>
      <c r="AV51" s="85">
        <f>ROUND(AZ51*L26,2)</f>
        <v>0</v>
      </c>
      <c r="AW51" s="85">
        <f>ROUND(BA51*L27,2)</f>
        <v>0</v>
      </c>
      <c r="AX51" s="85">
        <f>ROUND(BB51*L26,2)</f>
        <v>0</v>
      </c>
      <c r="AY51" s="85">
        <f>ROUND(BC51*L27,2)</f>
        <v>0</v>
      </c>
      <c r="AZ51" s="85">
        <f>ROUND(AZ52,2)</f>
        <v>0</v>
      </c>
      <c r="BA51" s="85">
        <f>ROUND(BA52,2)</f>
        <v>0</v>
      </c>
      <c r="BB51" s="85">
        <f>ROUND(BB52,2)</f>
        <v>0</v>
      </c>
      <c r="BC51" s="85">
        <f>ROUND(BC52,2)</f>
        <v>0</v>
      </c>
      <c r="BD51" s="87">
        <f>ROUND(BD52,2)</f>
        <v>0</v>
      </c>
      <c r="BS51" s="88" t="s">
        <v>70</v>
      </c>
      <c r="BT51" s="88" t="s">
        <v>71</v>
      </c>
      <c r="BV51" s="88" t="s">
        <v>72</v>
      </c>
      <c r="BW51" s="88" t="s">
        <v>5</v>
      </c>
      <c r="BX51" s="88" t="s">
        <v>73</v>
      </c>
      <c r="CL51" s="88" t="s">
        <v>20</v>
      </c>
    </row>
    <row r="52" spans="1:90" s="5" customFormat="1" ht="37.5" customHeight="1">
      <c r="A52" s="306" t="s">
        <v>1149</v>
      </c>
      <c r="B52" s="89"/>
      <c r="C52" s="90"/>
      <c r="D52" s="300" t="s">
        <v>14</v>
      </c>
      <c r="E52" s="299"/>
      <c r="F52" s="299"/>
      <c r="G52" s="299"/>
      <c r="H52" s="299"/>
      <c r="I52" s="91"/>
      <c r="J52" s="300" t="s">
        <v>17</v>
      </c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8">
        <f>'TV16-059 - Oprava střechy...'!J25</f>
        <v>0</v>
      </c>
      <c r="AH52" s="299"/>
      <c r="AI52" s="299"/>
      <c r="AJ52" s="299"/>
      <c r="AK52" s="299"/>
      <c r="AL52" s="299"/>
      <c r="AM52" s="299"/>
      <c r="AN52" s="298">
        <f>SUM(AG52,AT52)</f>
        <v>0</v>
      </c>
      <c r="AO52" s="299"/>
      <c r="AP52" s="299"/>
      <c r="AQ52" s="92" t="s">
        <v>74</v>
      </c>
      <c r="AR52" s="93"/>
      <c r="AS52" s="94">
        <v>0</v>
      </c>
      <c r="AT52" s="95">
        <f>ROUND(SUM(AV52:AW52),2)</f>
        <v>0</v>
      </c>
      <c r="AU52" s="96">
        <f>'TV16-059 - Oprava střechy...'!P90</f>
        <v>0</v>
      </c>
      <c r="AV52" s="95">
        <f>'TV16-059 - Oprava střechy...'!J28</f>
        <v>0</v>
      </c>
      <c r="AW52" s="95">
        <f>'TV16-059 - Oprava střechy...'!J29</f>
        <v>0</v>
      </c>
      <c r="AX52" s="95">
        <f>'TV16-059 - Oprava střechy...'!J30</f>
        <v>0</v>
      </c>
      <c r="AY52" s="95">
        <f>'TV16-059 - Oprava střechy...'!J31</f>
        <v>0</v>
      </c>
      <c r="AZ52" s="95">
        <f>'TV16-059 - Oprava střechy...'!F28</f>
        <v>0</v>
      </c>
      <c r="BA52" s="95">
        <f>'TV16-059 - Oprava střechy...'!F29</f>
        <v>0</v>
      </c>
      <c r="BB52" s="95">
        <f>'TV16-059 - Oprava střechy...'!F30</f>
        <v>0</v>
      </c>
      <c r="BC52" s="95">
        <f>'TV16-059 - Oprava střechy...'!F31</f>
        <v>0</v>
      </c>
      <c r="BD52" s="97">
        <f>'TV16-059 - Oprava střechy...'!F32</f>
        <v>0</v>
      </c>
      <c r="BT52" s="98" t="s">
        <v>22</v>
      </c>
      <c r="BU52" s="98" t="s">
        <v>75</v>
      </c>
      <c r="BV52" s="98" t="s">
        <v>72</v>
      </c>
      <c r="BW52" s="98" t="s">
        <v>5</v>
      </c>
      <c r="BX52" s="98" t="s">
        <v>73</v>
      </c>
      <c r="CL52" s="98" t="s">
        <v>20</v>
      </c>
    </row>
    <row r="53" spans="2:44" s="1" customFormat="1" ht="30" customHeight="1">
      <c r="B53" s="35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5"/>
    </row>
    <row r="54" spans="2:44" s="1" customFormat="1" ht="6.95" customHeight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5"/>
    </row>
  </sheetData>
  <sheetProtection password="CC35" sheet="1" objects="1" scenarios="1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TV16-059 - Oprava střechy...'!C2" tooltip="TV16-059 - Oprava střechy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308"/>
      <c r="C1" s="308"/>
      <c r="D1" s="307" t="s">
        <v>1</v>
      </c>
      <c r="E1" s="308"/>
      <c r="F1" s="309" t="s">
        <v>1150</v>
      </c>
      <c r="G1" s="314" t="s">
        <v>1151</v>
      </c>
      <c r="H1" s="314"/>
      <c r="I1" s="315"/>
      <c r="J1" s="309" t="s">
        <v>1152</v>
      </c>
      <c r="K1" s="307" t="s">
        <v>76</v>
      </c>
      <c r="L1" s="309" t="s">
        <v>1153</v>
      </c>
      <c r="M1" s="309"/>
      <c r="N1" s="309"/>
      <c r="O1" s="309"/>
      <c r="P1" s="309"/>
      <c r="Q1" s="309"/>
      <c r="R1" s="309"/>
      <c r="S1" s="309"/>
      <c r="T1" s="309"/>
      <c r="U1" s="305"/>
      <c r="V1" s="305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8" t="s">
        <v>5</v>
      </c>
    </row>
    <row r="3" spans="2:46" ht="6.95" customHeight="1">
      <c r="B3" s="19"/>
      <c r="C3" s="20"/>
      <c r="D3" s="20"/>
      <c r="E3" s="20"/>
      <c r="F3" s="20"/>
      <c r="G3" s="20"/>
      <c r="H3" s="20"/>
      <c r="I3" s="100"/>
      <c r="J3" s="20"/>
      <c r="K3" s="21"/>
      <c r="AT3" s="18" t="s">
        <v>77</v>
      </c>
    </row>
    <row r="4" spans="2:46" ht="36.95" customHeight="1">
      <c r="B4" s="22"/>
      <c r="C4" s="23"/>
      <c r="D4" s="24" t="s">
        <v>78</v>
      </c>
      <c r="E4" s="23"/>
      <c r="F4" s="23"/>
      <c r="G4" s="23"/>
      <c r="H4" s="23"/>
      <c r="I4" s="101"/>
      <c r="J4" s="23"/>
      <c r="K4" s="25"/>
      <c r="M4" s="26" t="s">
        <v>10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101"/>
      <c r="J5" s="23"/>
      <c r="K5" s="25"/>
    </row>
    <row r="6" spans="2:11" s="1" customFormat="1" ht="13.5">
      <c r="B6" s="35"/>
      <c r="C6" s="36"/>
      <c r="D6" s="31" t="s">
        <v>16</v>
      </c>
      <c r="E6" s="36"/>
      <c r="F6" s="36"/>
      <c r="G6" s="36"/>
      <c r="H6" s="36"/>
      <c r="I6" s="102"/>
      <c r="J6" s="36"/>
      <c r="K6" s="39"/>
    </row>
    <row r="7" spans="2:11" s="1" customFormat="1" ht="36.95" customHeight="1">
      <c r="B7" s="35"/>
      <c r="C7" s="36"/>
      <c r="D7" s="36"/>
      <c r="E7" s="303" t="s">
        <v>17</v>
      </c>
      <c r="F7" s="276"/>
      <c r="G7" s="276"/>
      <c r="H7" s="276"/>
      <c r="I7" s="102"/>
      <c r="J7" s="36"/>
      <c r="K7" s="39"/>
    </row>
    <row r="8" spans="2:11" s="1" customFormat="1" ht="13.5">
      <c r="B8" s="35"/>
      <c r="C8" s="36"/>
      <c r="D8" s="36"/>
      <c r="E8" s="36"/>
      <c r="F8" s="36"/>
      <c r="G8" s="36"/>
      <c r="H8" s="36"/>
      <c r="I8" s="102"/>
      <c r="J8" s="36"/>
      <c r="K8" s="39"/>
    </row>
    <row r="9" spans="2:11" s="1" customFormat="1" ht="14.45" customHeight="1">
      <c r="B9" s="35"/>
      <c r="C9" s="36"/>
      <c r="D9" s="31" t="s">
        <v>19</v>
      </c>
      <c r="E9" s="36"/>
      <c r="F9" s="29" t="s">
        <v>20</v>
      </c>
      <c r="G9" s="36"/>
      <c r="H9" s="36"/>
      <c r="I9" s="103" t="s">
        <v>21</v>
      </c>
      <c r="J9" s="29" t="s">
        <v>20</v>
      </c>
      <c r="K9" s="39"/>
    </row>
    <row r="10" spans="2:11" s="1" customFormat="1" ht="14.45" customHeight="1">
      <c r="B10" s="35"/>
      <c r="C10" s="36"/>
      <c r="D10" s="31" t="s">
        <v>23</v>
      </c>
      <c r="E10" s="36"/>
      <c r="F10" s="29" t="s">
        <v>24</v>
      </c>
      <c r="G10" s="36"/>
      <c r="H10" s="36"/>
      <c r="I10" s="103" t="s">
        <v>25</v>
      </c>
      <c r="J10" s="104" t="str">
        <f>'Rekapitulace stavby'!AN8</f>
        <v>31. 10. 2016</v>
      </c>
      <c r="K10" s="39"/>
    </row>
    <row r="11" spans="2:11" s="1" customFormat="1" ht="10.9" customHeight="1">
      <c r="B11" s="35"/>
      <c r="C11" s="36"/>
      <c r="D11" s="36"/>
      <c r="E11" s="36"/>
      <c r="F11" s="36"/>
      <c r="G11" s="36"/>
      <c r="H11" s="36"/>
      <c r="I11" s="102"/>
      <c r="J11" s="36"/>
      <c r="K11" s="39"/>
    </row>
    <row r="12" spans="2:11" s="1" customFormat="1" ht="14.45" customHeight="1">
      <c r="B12" s="35"/>
      <c r="C12" s="36"/>
      <c r="D12" s="31" t="s">
        <v>27</v>
      </c>
      <c r="E12" s="36"/>
      <c r="F12" s="36"/>
      <c r="G12" s="36"/>
      <c r="H12" s="36"/>
      <c r="I12" s="103" t="s">
        <v>28</v>
      </c>
      <c r="J12" s="29" t="s">
        <v>20</v>
      </c>
      <c r="K12" s="39"/>
    </row>
    <row r="13" spans="2:11" s="1" customFormat="1" ht="18" customHeight="1">
      <c r="B13" s="35"/>
      <c r="C13" s="36"/>
      <c r="D13" s="36"/>
      <c r="E13" s="29" t="s">
        <v>29</v>
      </c>
      <c r="F13" s="36"/>
      <c r="G13" s="36"/>
      <c r="H13" s="36"/>
      <c r="I13" s="103" t="s">
        <v>30</v>
      </c>
      <c r="J13" s="29" t="s">
        <v>20</v>
      </c>
      <c r="K13" s="39"/>
    </row>
    <row r="14" spans="2:11" s="1" customFormat="1" ht="6.95" customHeight="1">
      <c r="B14" s="35"/>
      <c r="C14" s="36"/>
      <c r="D14" s="36"/>
      <c r="E14" s="36"/>
      <c r="F14" s="36"/>
      <c r="G14" s="36"/>
      <c r="H14" s="36"/>
      <c r="I14" s="102"/>
      <c r="J14" s="36"/>
      <c r="K14" s="39"/>
    </row>
    <row r="15" spans="2:11" s="1" customFormat="1" ht="14.45" customHeight="1">
      <c r="B15" s="35"/>
      <c r="C15" s="36"/>
      <c r="D15" s="31" t="s">
        <v>31</v>
      </c>
      <c r="E15" s="36"/>
      <c r="F15" s="36"/>
      <c r="G15" s="36"/>
      <c r="H15" s="36"/>
      <c r="I15" s="103" t="s">
        <v>28</v>
      </c>
      <c r="J15" s="29" t="str">
        <f>IF('Rekapitulace stavby'!AN13="Vyplň údaj","",IF('Rekapitulace stavby'!AN13="","",'Rekapitulace stavby'!AN13))</f>
        <v/>
      </c>
      <c r="K15" s="39"/>
    </row>
    <row r="16" spans="2:11" s="1" customFormat="1" ht="18" customHeight="1">
      <c r="B16" s="35"/>
      <c r="C16" s="36"/>
      <c r="D16" s="36"/>
      <c r="E16" s="29" t="str">
        <f>IF('Rekapitulace stavby'!E14="Vyplň údaj","",IF('Rekapitulace stavby'!E14="","",'Rekapitulace stavby'!E14))</f>
        <v/>
      </c>
      <c r="F16" s="36"/>
      <c r="G16" s="36"/>
      <c r="H16" s="36"/>
      <c r="I16" s="103" t="s">
        <v>30</v>
      </c>
      <c r="J16" s="29" t="str">
        <f>IF('Rekapitulace stavby'!AN14="Vyplň údaj","",IF('Rekapitulace stavby'!AN14="","",'Rekapitulace stavby'!AN14))</f>
        <v/>
      </c>
      <c r="K16" s="39"/>
    </row>
    <row r="17" spans="2:11" s="1" customFormat="1" ht="6.95" customHeight="1">
      <c r="B17" s="35"/>
      <c r="C17" s="36"/>
      <c r="D17" s="36"/>
      <c r="E17" s="36"/>
      <c r="F17" s="36"/>
      <c r="G17" s="36"/>
      <c r="H17" s="36"/>
      <c r="I17" s="102"/>
      <c r="J17" s="36"/>
      <c r="K17" s="39"/>
    </row>
    <row r="18" spans="2:11" s="1" customFormat="1" ht="14.45" customHeight="1">
      <c r="B18" s="35"/>
      <c r="C18" s="36"/>
      <c r="D18" s="31" t="s">
        <v>33</v>
      </c>
      <c r="E18" s="36"/>
      <c r="F18" s="36"/>
      <c r="G18" s="36"/>
      <c r="H18" s="36"/>
      <c r="I18" s="103" t="s">
        <v>28</v>
      </c>
      <c r="J18" s="29" t="s">
        <v>20</v>
      </c>
      <c r="K18" s="39"/>
    </row>
    <row r="19" spans="2:11" s="1" customFormat="1" ht="18" customHeight="1">
      <c r="B19" s="35"/>
      <c r="C19" s="36"/>
      <c r="D19" s="36"/>
      <c r="E19" s="29" t="s">
        <v>34</v>
      </c>
      <c r="F19" s="36"/>
      <c r="G19" s="36"/>
      <c r="H19" s="36"/>
      <c r="I19" s="103" t="s">
        <v>30</v>
      </c>
      <c r="J19" s="29" t="s">
        <v>20</v>
      </c>
      <c r="K19" s="39"/>
    </row>
    <row r="20" spans="2:11" s="1" customFormat="1" ht="6.95" customHeight="1">
      <c r="B20" s="35"/>
      <c r="C20" s="36"/>
      <c r="D20" s="36"/>
      <c r="E20" s="36"/>
      <c r="F20" s="36"/>
      <c r="G20" s="36"/>
      <c r="H20" s="36"/>
      <c r="I20" s="102"/>
      <c r="J20" s="36"/>
      <c r="K20" s="39"/>
    </row>
    <row r="21" spans="2:11" s="1" customFormat="1" ht="14.45" customHeight="1">
      <c r="B21" s="35"/>
      <c r="C21" s="36"/>
      <c r="D21" s="31" t="s">
        <v>36</v>
      </c>
      <c r="E21" s="36"/>
      <c r="F21" s="36"/>
      <c r="G21" s="36"/>
      <c r="H21" s="36"/>
      <c r="I21" s="102"/>
      <c r="J21" s="36"/>
      <c r="K21" s="39"/>
    </row>
    <row r="22" spans="2:11" s="6" customFormat="1" ht="22.5" customHeight="1">
      <c r="B22" s="105"/>
      <c r="C22" s="106"/>
      <c r="D22" s="106"/>
      <c r="E22" s="272" t="s">
        <v>20</v>
      </c>
      <c r="F22" s="304"/>
      <c r="G22" s="304"/>
      <c r="H22" s="304"/>
      <c r="I22" s="107"/>
      <c r="J22" s="106"/>
      <c r="K22" s="108"/>
    </row>
    <row r="23" spans="2:11" s="1" customFormat="1" ht="6.95" customHeight="1">
      <c r="B23" s="35"/>
      <c r="C23" s="36"/>
      <c r="D23" s="36"/>
      <c r="E23" s="36"/>
      <c r="F23" s="36"/>
      <c r="G23" s="36"/>
      <c r="H23" s="36"/>
      <c r="I23" s="102"/>
      <c r="J23" s="36"/>
      <c r="K23" s="39"/>
    </row>
    <row r="24" spans="2:11" s="1" customFormat="1" ht="6.95" customHeight="1">
      <c r="B24" s="35"/>
      <c r="C24" s="36"/>
      <c r="D24" s="79"/>
      <c r="E24" s="79"/>
      <c r="F24" s="79"/>
      <c r="G24" s="79"/>
      <c r="H24" s="79"/>
      <c r="I24" s="109"/>
      <c r="J24" s="79"/>
      <c r="K24" s="110"/>
    </row>
    <row r="25" spans="2:11" s="1" customFormat="1" ht="25.35" customHeight="1">
      <c r="B25" s="35"/>
      <c r="C25" s="36"/>
      <c r="D25" s="111" t="s">
        <v>37</v>
      </c>
      <c r="E25" s="36"/>
      <c r="F25" s="36"/>
      <c r="G25" s="36"/>
      <c r="H25" s="36"/>
      <c r="I25" s="102"/>
      <c r="J25" s="112">
        <f>ROUND(J90,2)</f>
        <v>0</v>
      </c>
      <c r="K25" s="39"/>
    </row>
    <row r="26" spans="2:11" s="1" customFormat="1" ht="6.95" customHeight="1">
      <c r="B26" s="35"/>
      <c r="C26" s="36"/>
      <c r="D26" s="79"/>
      <c r="E26" s="79"/>
      <c r="F26" s="79"/>
      <c r="G26" s="79"/>
      <c r="H26" s="79"/>
      <c r="I26" s="109"/>
      <c r="J26" s="79"/>
      <c r="K26" s="110"/>
    </row>
    <row r="27" spans="2:11" s="1" customFormat="1" ht="14.45" customHeight="1">
      <c r="B27" s="35"/>
      <c r="C27" s="36"/>
      <c r="D27" s="36"/>
      <c r="E27" s="36"/>
      <c r="F27" s="40" t="s">
        <v>39</v>
      </c>
      <c r="G27" s="36"/>
      <c r="H27" s="36"/>
      <c r="I27" s="113" t="s">
        <v>38</v>
      </c>
      <c r="J27" s="40" t="s">
        <v>40</v>
      </c>
      <c r="K27" s="39"/>
    </row>
    <row r="28" spans="2:11" s="1" customFormat="1" ht="14.45" customHeight="1">
      <c r="B28" s="35"/>
      <c r="C28" s="36"/>
      <c r="D28" s="43" t="s">
        <v>41</v>
      </c>
      <c r="E28" s="43" t="s">
        <v>42</v>
      </c>
      <c r="F28" s="114">
        <f>ROUND(SUM(BE90:BE820),2)</f>
        <v>0</v>
      </c>
      <c r="G28" s="36"/>
      <c r="H28" s="36"/>
      <c r="I28" s="115">
        <v>0.21</v>
      </c>
      <c r="J28" s="114">
        <f>ROUND(ROUND((SUM(BE90:BE820)),2)*I28,2)</f>
        <v>0</v>
      </c>
      <c r="K28" s="39"/>
    </row>
    <row r="29" spans="2:11" s="1" customFormat="1" ht="14.45" customHeight="1">
      <c r="B29" s="35"/>
      <c r="C29" s="36"/>
      <c r="D29" s="36"/>
      <c r="E29" s="43" t="s">
        <v>43</v>
      </c>
      <c r="F29" s="114">
        <f>ROUND(SUM(BF90:BF820),2)</f>
        <v>0</v>
      </c>
      <c r="G29" s="36"/>
      <c r="H29" s="36"/>
      <c r="I29" s="115">
        <v>0.15</v>
      </c>
      <c r="J29" s="114">
        <f>ROUND(ROUND((SUM(BF90:BF820)),2)*I29,2)</f>
        <v>0</v>
      </c>
      <c r="K29" s="39"/>
    </row>
    <row r="30" spans="2:11" s="1" customFormat="1" ht="14.45" customHeight="1" hidden="1">
      <c r="B30" s="35"/>
      <c r="C30" s="36"/>
      <c r="D30" s="36"/>
      <c r="E30" s="43" t="s">
        <v>44</v>
      </c>
      <c r="F30" s="114">
        <f>ROUND(SUM(BG90:BG820),2)</f>
        <v>0</v>
      </c>
      <c r="G30" s="36"/>
      <c r="H30" s="36"/>
      <c r="I30" s="115">
        <v>0.21</v>
      </c>
      <c r="J30" s="114">
        <v>0</v>
      </c>
      <c r="K30" s="39"/>
    </row>
    <row r="31" spans="2:11" s="1" customFormat="1" ht="14.45" customHeight="1" hidden="1">
      <c r="B31" s="35"/>
      <c r="C31" s="36"/>
      <c r="D31" s="36"/>
      <c r="E31" s="43" t="s">
        <v>45</v>
      </c>
      <c r="F31" s="114">
        <f>ROUND(SUM(BH90:BH820),2)</f>
        <v>0</v>
      </c>
      <c r="G31" s="36"/>
      <c r="H31" s="36"/>
      <c r="I31" s="115">
        <v>0.15</v>
      </c>
      <c r="J31" s="114"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46</v>
      </c>
      <c r="F32" s="114">
        <f>ROUND(SUM(BI90:BI820),2)</f>
        <v>0</v>
      </c>
      <c r="G32" s="36"/>
      <c r="H32" s="36"/>
      <c r="I32" s="115">
        <v>0</v>
      </c>
      <c r="J32" s="114">
        <v>0</v>
      </c>
      <c r="K32" s="39"/>
    </row>
    <row r="33" spans="2:11" s="1" customFormat="1" ht="6.95" customHeight="1">
      <c r="B33" s="35"/>
      <c r="C33" s="36"/>
      <c r="D33" s="36"/>
      <c r="E33" s="36"/>
      <c r="F33" s="36"/>
      <c r="G33" s="36"/>
      <c r="H33" s="36"/>
      <c r="I33" s="102"/>
      <c r="J33" s="36"/>
      <c r="K33" s="39"/>
    </row>
    <row r="34" spans="2:11" s="1" customFormat="1" ht="25.35" customHeight="1">
      <c r="B34" s="35"/>
      <c r="C34" s="116"/>
      <c r="D34" s="117" t="s">
        <v>47</v>
      </c>
      <c r="E34" s="73"/>
      <c r="F34" s="73"/>
      <c r="G34" s="118" t="s">
        <v>48</v>
      </c>
      <c r="H34" s="119" t="s">
        <v>49</v>
      </c>
      <c r="I34" s="120"/>
      <c r="J34" s="121">
        <f>SUM(J25:J32)</f>
        <v>0</v>
      </c>
      <c r="K34" s="122"/>
    </row>
    <row r="35" spans="2:11" s="1" customFormat="1" ht="14.45" customHeight="1">
      <c r="B35" s="50"/>
      <c r="C35" s="51"/>
      <c r="D35" s="51"/>
      <c r="E35" s="51"/>
      <c r="F35" s="51"/>
      <c r="G35" s="51"/>
      <c r="H35" s="51"/>
      <c r="I35" s="123"/>
      <c r="J35" s="51"/>
      <c r="K35" s="52"/>
    </row>
    <row r="39" spans="2:11" s="1" customFormat="1" ht="6.95" customHeight="1">
      <c r="B39" s="124"/>
      <c r="C39" s="125"/>
      <c r="D39" s="125"/>
      <c r="E39" s="125"/>
      <c r="F39" s="125"/>
      <c r="G39" s="125"/>
      <c r="H39" s="125"/>
      <c r="I39" s="126"/>
      <c r="J39" s="125"/>
      <c r="K39" s="127"/>
    </row>
    <row r="40" spans="2:11" s="1" customFormat="1" ht="36.95" customHeight="1">
      <c r="B40" s="35"/>
      <c r="C40" s="24" t="s">
        <v>79</v>
      </c>
      <c r="D40" s="36"/>
      <c r="E40" s="36"/>
      <c r="F40" s="36"/>
      <c r="G40" s="36"/>
      <c r="H40" s="36"/>
      <c r="I40" s="102"/>
      <c r="J40" s="36"/>
      <c r="K40" s="39"/>
    </row>
    <row r="41" spans="2:11" s="1" customFormat="1" ht="6.95" customHeight="1">
      <c r="B41" s="35"/>
      <c r="C41" s="36"/>
      <c r="D41" s="36"/>
      <c r="E41" s="36"/>
      <c r="F41" s="36"/>
      <c r="G41" s="36"/>
      <c r="H41" s="36"/>
      <c r="I41" s="102"/>
      <c r="J41" s="36"/>
      <c r="K41" s="39"/>
    </row>
    <row r="42" spans="2:11" s="1" customFormat="1" ht="14.45" customHeight="1">
      <c r="B42" s="35"/>
      <c r="C42" s="31" t="s">
        <v>16</v>
      </c>
      <c r="D42" s="36"/>
      <c r="E42" s="36"/>
      <c r="F42" s="36"/>
      <c r="G42" s="36"/>
      <c r="H42" s="36"/>
      <c r="I42" s="102"/>
      <c r="J42" s="36"/>
      <c r="K42" s="39"/>
    </row>
    <row r="43" spans="2:11" s="1" customFormat="1" ht="23.25" customHeight="1">
      <c r="B43" s="35"/>
      <c r="C43" s="36"/>
      <c r="D43" s="36"/>
      <c r="E43" s="303" t="str">
        <f>E7</f>
        <v>Oprava střechy výjezdové základny v Mariánských Lázních</v>
      </c>
      <c r="F43" s="276"/>
      <c r="G43" s="276"/>
      <c r="H43" s="276"/>
      <c r="I43" s="102"/>
      <c r="J43" s="36"/>
      <c r="K43" s="39"/>
    </row>
    <row r="44" spans="2:11" s="1" customFormat="1" ht="6.95" customHeight="1">
      <c r="B44" s="35"/>
      <c r="C44" s="36"/>
      <c r="D44" s="36"/>
      <c r="E44" s="36"/>
      <c r="F44" s="36"/>
      <c r="G44" s="36"/>
      <c r="H44" s="36"/>
      <c r="I44" s="102"/>
      <c r="J44" s="36"/>
      <c r="K44" s="39"/>
    </row>
    <row r="45" spans="2:11" s="1" customFormat="1" ht="18" customHeight="1">
      <c r="B45" s="35"/>
      <c r="C45" s="31" t="s">
        <v>23</v>
      </c>
      <c r="D45" s="36"/>
      <c r="E45" s="36"/>
      <c r="F45" s="29" t="str">
        <f>F10</f>
        <v>Mariánské Lázně</v>
      </c>
      <c r="G45" s="36"/>
      <c r="H45" s="36"/>
      <c r="I45" s="103" t="s">
        <v>25</v>
      </c>
      <c r="J45" s="104" t="str">
        <f>IF(J10="","",J10)</f>
        <v>31. 10. 2016</v>
      </c>
      <c r="K45" s="39"/>
    </row>
    <row r="46" spans="2:11" s="1" customFormat="1" ht="6.95" customHeight="1">
      <c r="B46" s="35"/>
      <c r="C46" s="36"/>
      <c r="D46" s="36"/>
      <c r="E46" s="36"/>
      <c r="F46" s="36"/>
      <c r="G46" s="36"/>
      <c r="H46" s="36"/>
      <c r="I46" s="102"/>
      <c r="J46" s="36"/>
      <c r="K46" s="39"/>
    </row>
    <row r="47" spans="2:11" s="1" customFormat="1" ht="13.5">
      <c r="B47" s="35"/>
      <c r="C47" s="31" t="s">
        <v>27</v>
      </c>
      <c r="D47" s="36"/>
      <c r="E47" s="36"/>
      <c r="F47" s="29" t="str">
        <f>E13</f>
        <v>Zdravotnická záchranná služba KK, p.o.</v>
      </c>
      <c r="G47" s="36"/>
      <c r="H47" s="36"/>
      <c r="I47" s="103" t="s">
        <v>33</v>
      </c>
      <c r="J47" s="29" t="str">
        <f>E19</f>
        <v>BPO spol. s r.o.,Lidická 1239,36317 OSTROV</v>
      </c>
      <c r="K47" s="39"/>
    </row>
    <row r="48" spans="2:11" s="1" customFormat="1" ht="14.45" customHeight="1">
      <c r="B48" s="35"/>
      <c r="C48" s="31" t="s">
        <v>31</v>
      </c>
      <c r="D48" s="36"/>
      <c r="E48" s="36"/>
      <c r="F48" s="29" t="str">
        <f>IF(E16="","",E16)</f>
        <v/>
      </c>
      <c r="G48" s="36"/>
      <c r="H48" s="36"/>
      <c r="I48" s="102"/>
      <c r="J48" s="36"/>
      <c r="K48" s="39"/>
    </row>
    <row r="49" spans="2:11" s="1" customFormat="1" ht="10.35" customHeight="1">
      <c r="B49" s="35"/>
      <c r="C49" s="36"/>
      <c r="D49" s="36"/>
      <c r="E49" s="36"/>
      <c r="F49" s="36"/>
      <c r="G49" s="36"/>
      <c r="H49" s="36"/>
      <c r="I49" s="102"/>
      <c r="J49" s="36"/>
      <c r="K49" s="39"/>
    </row>
    <row r="50" spans="2:11" s="1" customFormat="1" ht="29.25" customHeight="1">
      <c r="B50" s="35"/>
      <c r="C50" s="128" t="s">
        <v>80</v>
      </c>
      <c r="D50" s="116"/>
      <c r="E50" s="116"/>
      <c r="F50" s="116"/>
      <c r="G50" s="116"/>
      <c r="H50" s="116"/>
      <c r="I50" s="129"/>
      <c r="J50" s="130" t="s">
        <v>81</v>
      </c>
      <c r="K50" s="131"/>
    </row>
    <row r="51" spans="2:11" s="1" customFormat="1" ht="10.35" customHeight="1">
      <c r="B51" s="35"/>
      <c r="C51" s="36"/>
      <c r="D51" s="36"/>
      <c r="E51" s="36"/>
      <c r="F51" s="36"/>
      <c r="G51" s="36"/>
      <c r="H51" s="36"/>
      <c r="I51" s="102"/>
      <c r="J51" s="36"/>
      <c r="K51" s="39"/>
    </row>
    <row r="52" spans="2:47" s="1" customFormat="1" ht="29.25" customHeight="1">
      <c r="B52" s="35"/>
      <c r="C52" s="132" t="s">
        <v>82</v>
      </c>
      <c r="D52" s="36"/>
      <c r="E52" s="36"/>
      <c r="F52" s="36"/>
      <c r="G52" s="36"/>
      <c r="H52" s="36"/>
      <c r="I52" s="102"/>
      <c r="J52" s="112">
        <f>J90</f>
        <v>0</v>
      </c>
      <c r="K52" s="39"/>
      <c r="AU52" s="18" t="s">
        <v>83</v>
      </c>
    </row>
    <row r="53" spans="2:11" s="7" customFormat="1" ht="24.95" customHeight="1">
      <c r="B53" s="133"/>
      <c r="C53" s="134"/>
      <c r="D53" s="135" t="s">
        <v>84</v>
      </c>
      <c r="E53" s="136"/>
      <c r="F53" s="136"/>
      <c r="G53" s="136"/>
      <c r="H53" s="136"/>
      <c r="I53" s="137"/>
      <c r="J53" s="138">
        <f>J91</f>
        <v>0</v>
      </c>
      <c r="K53" s="139"/>
    </row>
    <row r="54" spans="2:11" s="8" customFormat="1" ht="19.9" customHeight="1">
      <c r="B54" s="140"/>
      <c r="C54" s="141"/>
      <c r="D54" s="142" t="s">
        <v>85</v>
      </c>
      <c r="E54" s="143"/>
      <c r="F54" s="143"/>
      <c r="G54" s="143"/>
      <c r="H54" s="143"/>
      <c r="I54" s="144"/>
      <c r="J54" s="145">
        <f>J92</f>
        <v>0</v>
      </c>
      <c r="K54" s="146"/>
    </row>
    <row r="55" spans="2:11" s="8" customFormat="1" ht="19.9" customHeight="1">
      <c r="B55" s="140"/>
      <c r="C55" s="141"/>
      <c r="D55" s="142" t="s">
        <v>86</v>
      </c>
      <c r="E55" s="143"/>
      <c r="F55" s="143"/>
      <c r="G55" s="143"/>
      <c r="H55" s="143"/>
      <c r="I55" s="144"/>
      <c r="J55" s="145">
        <f>J96</f>
        <v>0</v>
      </c>
      <c r="K55" s="146"/>
    </row>
    <row r="56" spans="2:11" s="8" customFormat="1" ht="19.9" customHeight="1">
      <c r="B56" s="140"/>
      <c r="C56" s="141"/>
      <c r="D56" s="142" t="s">
        <v>87</v>
      </c>
      <c r="E56" s="143"/>
      <c r="F56" s="143"/>
      <c r="G56" s="143"/>
      <c r="H56" s="143"/>
      <c r="I56" s="144"/>
      <c r="J56" s="145">
        <f>J105</f>
        <v>0</v>
      </c>
      <c r="K56" s="146"/>
    </row>
    <row r="57" spans="2:11" s="8" customFormat="1" ht="19.9" customHeight="1">
      <c r="B57" s="140"/>
      <c r="C57" s="141"/>
      <c r="D57" s="142" t="s">
        <v>88</v>
      </c>
      <c r="E57" s="143"/>
      <c r="F57" s="143"/>
      <c r="G57" s="143"/>
      <c r="H57" s="143"/>
      <c r="I57" s="144"/>
      <c r="J57" s="145">
        <f>J121</f>
        <v>0</v>
      </c>
      <c r="K57" s="146"/>
    </row>
    <row r="58" spans="2:11" s="8" customFormat="1" ht="19.9" customHeight="1">
      <c r="B58" s="140"/>
      <c r="C58" s="141"/>
      <c r="D58" s="142" t="s">
        <v>89</v>
      </c>
      <c r="E58" s="143"/>
      <c r="F58" s="143"/>
      <c r="G58" s="143"/>
      <c r="H58" s="143"/>
      <c r="I58" s="144"/>
      <c r="J58" s="145">
        <f>J125</f>
        <v>0</v>
      </c>
      <c r="K58" s="146"/>
    </row>
    <row r="59" spans="2:11" s="8" customFormat="1" ht="19.9" customHeight="1">
      <c r="B59" s="140"/>
      <c r="C59" s="141"/>
      <c r="D59" s="142" t="s">
        <v>90</v>
      </c>
      <c r="E59" s="143"/>
      <c r="F59" s="143"/>
      <c r="G59" s="143"/>
      <c r="H59" s="143"/>
      <c r="I59" s="144"/>
      <c r="J59" s="145">
        <f>J132</f>
        <v>0</v>
      </c>
      <c r="K59" s="146"/>
    </row>
    <row r="60" spans="2:11" s="8" customFormat="1" ht="19.9" customHeight="1">
      <c r="B60" s="140"/>
      <c r="C60" s="141"/>
      <c r="D60" s="142" t="s">
        <v>91</v>
      </c>
      <c r="E60" s="143"/>
      <c r="F60" s="143"/>
      <c r="G60" s="143"/>
      <c r="H60" s="143"/>
      <c r="I60" s="144"/>
      <c r="J60" s="145">
        <f>J144</f>
        <v>0</v>
      </c>
      <c r="K60" s="146"/>
    </row>
    <row r="61" spans="2:11" s="7" customFormat="1" ht="24.95" customHeight="1">
      <c r="B61" s="133"/>
      <c r="C61" s="134"/>
      <c r="D61" s="135" t="s">
        <v>92</v>
      </c>
      <c r="E61" s="136"/>
      <c r="F61" s="136"/>
      <c r="G61" s="136"/>
      <c r="H61" s="136"/>
      <c r="I61" s="137"/>
      <c r="J61" s="138">
        <f>J146</f>
        <v>0</v>
      </c>
      <c r="K61" s="139"/>
    </row>
    <row r="62" spans="2:11" s="8" customFormat="1" ht="19.9" customHeight="1">
      <c r="B62" s="140"/>
      <c r="C62" s="141"/>
      <c r="D62" s="142" t="s">
        <v>93</v>
      </c>
      <c r="E62" s="143"/>
      <c r="F62" s="143"/>
      <c r="G62" s="143"/>
      <c r="H62" s="143"/>
      <c r="I62" s="144"/>
      <c r="J62" s="145">
        <f>J147</f>
        <v>0</v>
      </c>
      <c r="K62" s="146"/>
    </row>
    <row r="63" spans="2:11" s="8" customFormat="1" ht="19.9" customHeight="1">
      <c r="B63" s="140"/>
      <c r="C63" s="141"/>
      <c r="D63" s="142" t="s">
        <v>94</v>
      </c>
      <c r="E63" s="143"/>
      <c r="F63" s="143"/>
      <c r="G63" s="143"/>
      <c r="H63" s="143"/>
      <c r="I63" s="144"/>
      <c r="J63" s="145">
        <f>J216</f>
        <v>0</v>
      </c>
      <c r="K63" s="146"/>
    </row>
    <row r="64" spans="2:11" s="8" customFormat="1" ht="19.9" customHeight="1">
      <c r="B64" s="140"/>
      <c r="C64" s="141"/>
      <c r="D64" s="142" t="s">
        <v>95</v>
      </c>
      <c r="E64" s="143"/>
      <c r="F64" s="143"/>
      <c r="G64" s="143"/>
      <c r="H64" s="143"/>
      <c r="I64" s="144"/>
      <c r="J64" s="145">
        <f>J284</f>
        <v>0</v>
      </c>
      <c r="K64" s="146"/>
    </row>
    <row r="65" spans="2:11" s="8" customFormat="1" ht="19.9" customHeight="1">
      <c r="B65" s="140"/>
      <c r="C65" s="141"/>
      <c r="D65" s="142" t="s">
        <v>96</v>
      </c>
      <c r="E65" s="143"/>
      <c r="F65" s="143"/>
      <c r="G65" s="143"/>
      <c r="H65" s="143"/>
      <c r="I65" s="144"/>
      <c r="J65" s="145">
        <f>J290</f>
        <v>0</v>
      </c>
      <c r="K65" s="146"/>
    </row>
    <row r="66" spans="2:11" s="8" customFormat="1" ht="19.9" customHeight="1">
      <c r="B66" s="140"/>
      <c r="C66" s="141"/>
      <c r="D66" s="142" t="s">
        <v>97</v>
      </c>
      <c r="E66" s="143"/>
      <c r="F66" s="143"/>
      <c r="G66" s="143"/>
      <c r="H66" s="143"/>
      <c r="I66" s="144"/>
      <c r="J66" s="145">
        <f>J496</f>
        <v>0</v>
      </c>
      <c r="K66" s="146"/>
    </row>
    <row r="67" spans="2:11" s="8" customFormat="1" ht="19.9" customHeight="1">
      <c r="B67" s="140"/>
      <c r="C67" s="141"/>
      <c r="D67" s="142" t="s">
        <v>98</v>
      </c>
      <c r="E67" s="143"/>
      <c r="F67" s="143"/>
      <c r="G67" s="143"/>
      <c r="H67" s="143"/>
      <c r="I67" s="144"/>
      <c r="J67" s="145">
        <f>J507</f>
        <v>0</v>
      </c>
      <c r="K67" s="146"/>
    </row>
    <row r="68" spans="2:11" s="8" customFormat="1" ht="19.9" customHeight="1">
      <c r="B68" s="140"/>
      <c r="C68" s="141"/>
      <c r="D68" s="142" t="s">
        <v>99</v>
      </c>
      <c r="E68" s="143"/>
      <c r="F68" s="143"/>
      <c r="G68" s="143"/>
      <c r="H68" s="143"/>
      <c r="I68" s="144"/>
      <c r="J68" s="145">
        <f>J669</f>
        <v>0</v>
      </c>
      <c r="K68" s="146"/>
    </row>
    <row r="69" spans="2:11" s="8" customFormat="1" ht="19.9" customHeight="1">
      <c r="B69" s="140"/>
      <c r="C69" s="141"/>
      <c r="D69" s="142" t="s">
        <v>100</v>
      </c>
      <c r="E69" s="143"/>
      <c r="F69" s="143"/>
      <c r="G69" s="143"/>
      <c r="H69" s="143"/>
      <c r="I69" s="144"/>
      <c r="J69" s="145">
        <f>J728</f>
        <v>0</v>
      </c>
      <c r="K69" s="146"/>
    </row>
    <row r="70" spans="2:11" s="8" customFormat="1" ht="19.9" customHeight="1">
      <c r="B70" s="140"/>
      <c r="C70" s="141"/>
      <c r="D70" s="142" t="s">
        <v>101</v>
      </c>
      <c r="E70" s="143"/>
      <c r="F70" s="143"/>
      <c r="G70" s="143"/>
      <c r="H70" s="143"/>
      <c r="I70" s="144"/>
      <c r="J70" s="145">
        <f>J759</f>
        <v>0</v>
      </c>
      <c r="K70" s="146"/>
    </row>
    <row r="71" spans="2:11" s="7" customFormat="1" ht="24.95" customHeight="1">
      <c r="B71" s="133"/>
      <c r="C71" s="134"/>
      <c r="D71" s="135" t="s">
        <v>102</v>
      </c>
      <c r="E71" s="136"/>
      <c r="F71" s="136"/>
      <c r="G71" s="136"/>
      <c r="H71" s="136"/>
      <c r="I71" s="137"/>
      <c r="J71" s="138">
        <f>J809</f>
        <v>0</v>
      </c>
      <c r="K71" s="139"/>
    </row>
    <row r="72" spans="2:11" s="7" customFormat="1" ht="24.95" customHeight="1">
      <c r="B72" s="133"/>
      <c r="C72" s="134"/>
      <c r="D72" s="135" t="s">
        <v>103</v>
      </c>
      <c r="E72" s="136"/>
      <c r="F72" s="136"/>
      <c r="G72" s="136"/>
      <c r="H72" s="136"/>
      <c r="I72" s="137"/>
      <c r="J72" s="138">
        <f>J812</f>
        <v>0</v>
      </c>
      <c r="K72" s="139"/>
    </row>
    <row r="73" spans="2:11" s="1" customFormat="1" ht="21.75" customHeight="1">
      <c r="B73" s="35"/>
      <c r="C73" s="36"/>
      <c r="D73" s="36"/>
      <c r="E73" s="36"/>
      <c r="F73" s="36"/>
      <c r="G73" s="36"/>
      <c r="H73" s="36"/>
      <c r="I73" s="102"/>
      <c r="J73" s="36"/>
      <c r="K73" s="39"/>
    </row>
    <row r="74" spans="2:11" s="1" customFormat="1" ht="6.95" customHeight="1">
      <c r="B74" s="50"/>
      <c r="C74" s="51"/>
      <c r="D74" s="51"/>
      <c r="E74" s="51"/>
      <c r="F74" s="51"/>
      <c r="G74" s="51"/>
      <c r="H74" s="51"/>
      <c r="I74" s="123"/>
      <c r="J74" s="51"/>
      <c r="K74" s="52"/>
    </row>
    <row r="78" spans="2:12" s="1" customFormat="1" ht="6.95" customHeight="1">
      <c r="B78" s="53"/>
      <c r="C78" s="54"/>
      <c r="D78" s="54"/>
      <c r="E78" s="54"/>
      <c r="F78" s="54"/>
      <c r="G78" s="54"/>
      <c r="H78" s="54"/>
      <c r="I78" s="126"/>
      <c r="J78" s="54"/>
      <c r="K78" s="54"/>
      <c r="L78" s="55"/>
    </row>
    <row r="79" spans="2:12" s="1" customFormat="1" ht="36.95" customHeight="1">
      <c r="B79" s="35"/>
      <c r="C79" s="56" t="s">
        <v>104</v>
      </c>
      <c r="D79" s="57"/>
      <c r="E79" s="57"/>
      <c r="F79" s="57"/>
      <c r="G79" s="57"/>
      <c r="H79" s="57"/>
      <c r="I79" s="147"/>
      <c r="J79" s="57"/>
      <c r="K79" s="57"/>
      <c r="L79" s="55"/>
    </row>
    <row r="80" spans="2:12" s="1" customFormat="1" ht="6.95" customHeight="1">
      <c r="B80" s="35"/>
      <c r="C80" s="57"/>
      <c r="D80" s="57"/>
      <c r="E80" s="57"/>
      <c r="F80" s="57"/>
      <c r="G80" s="57"/>
      <c r="H80" s="57"/>
      <c r="I80" s="147"/>
      <c r="J80" s="57"/>
      <c r="K80" s="57"/>
      <c r="L80" s="55"/>
    </row>
    <row r="81" spans="2:12" s="1" customFormat="1" ht="14.45" customHeight="1">
      <c r="B81" s="35"/>
      <c r="C81" s="59" t="s">
        <v>16</v>
      </c>
      <c r="D81" s="57"/>
      <c r="E81" s="57"/>
      <c r="F81" s="57"/>
      <c r="G81" s="57"/>
      <c r="H81" s="57"/>
      <c r="I81" s="147"/>
      <c r="J81" s="57"/>
      <c r="K81" s="57"/>
      <c r="L81" s="55"/>
    </row>
    <row r="82" spans="2:12" s="1" customFormat="1" ht="23.25" customHeight="1">
      <c r="B82" s="35"/>
      <c r="C82" s="57"/>
      <c r="D82" s="57"/>
      <c r="E82" s="284" t="str">
        <f>E7</f>
        <v>Oprava střechy výjezdové základny v Mariánských Lázních</v>
      </c>
      <c r="F82" s="287"/>
      <c r="G82" s="287"/>
      <c r="H82" s="287"/>
      <c r="I82" s="147"/>
      <c r="J82" s="57"/>
      <c r="K82" s="57"/>
      <c r="L82" s="55"/>
    </row>
    <row r="83" spans="2:12" s="1" customFormat="1" ht="6.95" customHeight="1">
      <c r="B83" s="35"/>
      <c r="C83" s="57"/>
      <c r="D83" s="57"/>
      <c r="E83" s="57"/>
      <c r="F83" s="57"/>
      <c r="G83" s="57"/>
      <c r="H83" s="57"/>
      <c r="I83" s="147"/>
      <c r="J83" s="57"/>
      <c r="K83" s="57"/>
      <c r="L83" s="55"/>
    </row>
    <row r="84" spans="2:12" s="1" customFormat="1" ht="18" customHeight="1">
      <c r="B84" s="35"/>
      <c r="C84" s="59" t="s">
        <v>23</v>
      </c>
      <c r="D84" s="57"/>
      <c r="E84" s="57"/>
      <c r="F84" s="148" t="str">
        <f>F10</f>
        <v>Mariánské Lázně</v>
      </c>
      <c r="G84" s="57"/>
      <c r="H84" s="57"/>
      <c r="I84" s="149" t="s">
        <v>25</v>
      </c>
      <c r="J84" s="67" t="str">
        <f>IF(J10="","",J10)</f>
        <v>31. 10. 2016</v>
      </c>
      <c r="K84" s="57"/>
      <c r="L84" s="55"/>
    </row>
    <row r="85" spans="2:12" s="1" customFormat="1" ht="6.95" customHeight="1">
      <c r="B85" s="35"/>
      <c r="C85" s="57"/>
      <c r="D85" s="57"/>
      <c r="E85" s="57"/>
      <c r="F85" s="57"/>
      <c r="G85" s="57"/>
      <c r="H85" s="57"/>
      <c r="I85" s="147"/>
      <c r="J85" s="57"/>
      <c r="K85" s="57"/>
      <c r="L85" s="55"/>
    </row>
    <row r="86" spans="2:12" s="1" customFormat="1" ht="13.5">
      <c r="B86" s="35"/>
      <c r="C86" s="59" t="s">
        <v>27</v>
      </c>
      <c r="D86" s="57"/>
      <c r="E86" s="57"/>
      <c r="F86" s="148" t="str">
        <f>E13</f>
        <v>Zdravotnická záchranná služba KK, p.o.</v>
      </c>
      <c r="G86" s="57"/>
      <c r="H86" s="57"/>
      <c r="I86" s="149" t="s">
        <v>33</v>
      </c>
      <c r="J86" s="148" t="str">
        <f>E19</f>
        <v>BPO spol. s r.o.,Lidická 1239,36317 OSTROV</v>
      </c>
      <c r="K86" s="57"/>
      <c r="L86" s="55"/>
    </row>
    <row r="87" spans="2:12" s="1" customFormat="1" ht="14.45" customHeight="1">
      <c r="B87" s="35"/>
      <c r="C87" s="59" t="s">
        <v>31</v>
      </c>
      <c r="D87" s="57"/>
      <c r="E87" s="57"/>
      <c r="F87" s="148" t="str">
        <f>IF(E16="","",E16)</f>
        <v/>
      </c>
      <c r="G87" s="57"/>
      <c r="H87" s="57"/>
      <c r="I87" s="147"/>
      <c r="J87" s="57"/>
      <c r="K87" s="57"/>
      <c r="L87" s="55"/>
    </row>
    <row r="88" spans="2:12" s="1" customFormat="1" ht="10.35" customHeight="1">
      <c r="B88" s="35"/>
      <c r="C88" s="57"/>
      <c r="D88" s="57"/>
      <c r="E88" s="57"/>
      <c r="F88" s="57"/>
      <c r="G88" s="57"/>
      <c r="H88" s="57"/>
      <c r="I88" s="147"/>
      <c r="J88" s="57"/>
      <c r="K88" s="57"/>
      <c r="L88" s="55"/>
    </row>
    <row r="89" spans="2:20" s="9" customFormat="1" ht="29.25" customHeight="1">
      <c r="B89" s="150"/>
      <c r="C89" s="151" t="s">
        <v>105</v>
      </c>
      <c r="D89" s="152" t="s">
        <v>56</v>
      </c>
      <c r="E89" s="152" t="s">
        <v>52</v>
      </c>
      <c r="F89" s="152" t="s">
        <v>106</v>
      </c>
      <c r="G89" s="152" t="s">
        <v>107</v>
      </c>
      <c r="H89" s="152" t="s">
        <v>108</v>
      </c>
      <c r="I89" s="153" t="s">
        <v>109</v>
      </c>
      <c r="J89" s="152" t="s">
        <v>81</v>
      </c>
      <c r="K89" s="154" t="s">
        <v>110</v>
      </c>
      <c r="L89" s="155"/>
      <c r="M89" s="75" t="s">
        <v>111</v>
      </c>
      <c r="N89" s="76" t="s">
        <v>41</v>
      </c>
      <c r="O89" s="76" t="s">
        <v>112</v>
      </c>
      <c r="P89" s="76" t="s">
        <v>113</v>
      </c>
      <c r="Q89" s="76" t="s">
        <v>114</v>
      </c>
      <c r="R89" s="76" t="s">
        <v>115</v>
      </c>
      <c r="S89" s="76" t="s">
        <v>116</v>
      </c>
      <c r="T89" s="77" t="s">
        <v>117</v>
      </c>
    </row>
    <row r="90" spans="2:63" s="1" customFormat="1" ht="29.25" customHeight="1">
      <c r="B90" s="35"/>
      <c r="C90" s="81" t="s">
        <v>82</v>
      </c>
      <c r="D90" s="57"/>
      <c r="E90" s="57"/>
      <c r="F90" s="57"/>
      <c r="G90" s="57"/>
      <c r="H90" s="57"/>
      <c r="I90" s="147"/>
      <c r="J90" s="156">
        <f>BK90</f>
        <v>0</v>
      </c>
      <c r="K90" s="57"/>
      <c r="L90" s="55"/>
      <c r="M90" s="78"/>
      <c r="N90" s="79"/>
      <c r="O90" s="79"/>
      <c r="P90" s="157">
        <f>P91+P146+P809+P812</f>
        <v>0</v>
      </c>
      <c r="Q90" s="79"/>
      <c r="R90" s="157">
        <f>R91+R146+R809+R812</f>
        <v>29.791016510000006</v>
      </c>
      <c r="S90" s="79"/>
      <c r="T90" s="158">
        <f>T91+T146+T809+T812</f>
        <v>13.409965999999999</v>
      </c>
      <c r="AT90" s="18" t="s">
        <v>70</v>
      </c>
      <c r="AU90" s="18" t="s">
        <v>83</v>
      </c>
      <c r="BK90" s="159">
        <f>BK91+BK146+BK809+BK812</f>
        <v>0</v>
      </c>
    </row>
    <row r="91" spans="2:63" s="10" customFormat="1" ht="37.35" customHeight="1">
      <c r="B91" s="160"/>
      <c r="C91" s="161"/>
      <c r="D91" s="162" t="s">
        <v>70</v>
      </c>
      <c r="E91" s="163" t="s">
        <v>118</v>
      </c>
      <c r="F91" s="163" t="s">
        <v>119</v>
      </c>
      <c r="G91" s="161"/>
      <c r="H91" s="161"/>
      <c r="I91" s="164"/>
      <c r="J91" s="165">
        <f>BK91</f>
        <v>0</v>
      </c>
      <c r="K91" s="161"/>
      <c r="L91" s="166"/>
      <c r="M91" s="167"/>
      <c r="N91" s="168"/>
      <c r="O91" s="168"/>
      <c r="P91" s="169">
        <f>P92+P96+P105+P121+P125+P132+P144</f>
        <v>0</v>
      </c>
      <c r="Q91" s="168"/>
      <c r="R91" s="169">
        <f>R92+R96+R105+R121+R125+R132+R144</f>
        <v>0.095047</v>
      </c>
      <c r="S91" s="168"/>
      <c r="T91" s="170">
        <f>T92+T96+T105+T121+T125+T132+T144</f>
        <v>0.31525</v>
      </c>
      <c r="AR91" s="171" t="s">
        <v>22</v>
      </c>
      <c r="AT91" s="172" t="s">
        <v>70</v>
      </c>
      <c r="AU91" s="172" t="s">
        <v>71</v>
      </c>
      <c r="AY91" s="171" t="s">
        <v>120</v>
      </c>
      <c r="BK91" s="173">
        <f>BK92+BK96+BK105+BK121+BK125+BK132+BK144</f>
        <v>0</v>
      </c>
    </row>
    <row r="92" spans="2:63" s="10" customFormat="1" ht="19.9" customHeight="1">
      <c r="B92" s="160"/>
      <c r="C92" s="161"/>
      <c r="D92" s="174" t="s">
        <v>70</v>
      </c>
      <c r="E92" s="175" t="s">
        <v>121</v>
      </c>
      <c r="F92" s="175" t="s">
        <v>122</v>
      </c>
      <c r="G92" s="161"/>
      <c r="H92" s="161"/>
      <c r="I92" s="164"/>
      <c r="J92" s="176">
        <f>BK92</f>
        <v>0</v>
      </c>
      <c r="K92" s="161"/>
      <c r="L92" s="166"/>
      <c r="M92" s="167"/>
      <c r="N92" s="168"/>
      <c r="O92" s="168"/>
      <c r="P92" s="169">
        <f>SUM(P93:P95)</f>
        <v>0</v>
      </c>
      <c r="Q92" s="168"/>
      <c r="R92" s="169">
        <f>SUM(R93:R95)</f>
        <v>0.061272</v>
      </c>
      <c r="S92" s="168"/>
      <c r="T92" s="170">
        <f>SUM(T93:T95)</f>
        <v>0</v>
      </c>
      <c r="AR92" s="171" t="s">
        <v>22</v>
      </c>
      <c r="AT92" s="172" t="s">
        <v>70</v>
      </c>
      <c r="AU92" s="172" t="s">
        <v>22</v>
      </c>
      <c r="AY92" s="171" t="s">
        <v>120</v>
      </c>
      <c r="BK92" s="173">
        <f>SUM(BK93:BK95)</f>
        <v>0</v>
      </c>
    </row>
    <row r="93" spans="2:65" s="1" customFormat="1" ht="31.5" customHeight="1">
      <c r="B93" s="35"/>
      <c r="C93" s="177" t="s">
        <v>22</v>
      </c>
      <c r="D93" s="177" t="s">
        <v>123</v>
      </c>
      <c r="E93" s="178" t="s">
        <v>124</v>
      </c>
      <c r="F93" s="179" t="s">
        <v>125</v>
      </c>
      <c r="G93" s="180" t="s">
        <v>126</v>
      </c>
      <c r="H93" s="181">
        <v>0.6</v>
      </c>
      <c r="I93" s="182"/>
      <c r="J93" s="183">
        <f>ROUND(I93*H93,2)</f>
        <v>0</v>
      </c>
      <c r="K93" s="179" t="s">
        <v>127</v>
      </c>
      <c r="L93" s="55"/>
      <c r="M93" s="184" t="s">
        <v>20</v>
      </c>
      <c r="N93" s="185" t="s">
        <v>42</v>
      </c>
      <c r="O93" s="36"/>
      <c r="P93" s="186">
        <f>O93*H93</f>
        <v>0</v>
      </c>
      <c r="Q93" s="186">
        <v>0.10212</v>
      </c>
      <c r="R93" s="186">
        <f>Q93*H93</f>
        <v>0.061272</v>
      </c>
      <c r="S93" s="186">
        <v>0</v>
      </c>
      <c r="T93" s="187">
        <f>S93*H93</f>
        <v>0</v>
      </c>
      <c r="AR93" s="18" t="s">
        <v>128</v>
      </c>
      <c r="AT93" s="18" t="s">
        <v>123</v>
      </c>
      <c r="AU93" s="18" t="s">
        <v>77</v>
      </c>
      <c r="AY93" s="18" t="s">
        <v>120</v>
      </c>
      <c r="BE93" s="188">
        <f>IF(N93="základní",J93,0)</f>
        <v>0</v>
      </c>
      <c r="BF93" s="188">
        <f>IF(N93="snížená",J93,0)</f>
        <v>0</v>
      </c>
      <c r="BG93" s="188">
        <f>IF(N93="zákl. přenesená",J93,0)</f>
        <v>0</v>
      </c>
      <c r="BH93" s="188">
        <f>IF(N93="sníž. přenesená",J93,0)</f>
        <v>0</v>
      </c>
      <c r="BI93" s="188">
        <f>IF(N93="nulová",J93,0)</f>
        <v>0</v>
      </c>
      <c r="BJ93" s="18" t="s">
        <v>22</v>
      </c>
      <c r="BK93" s="188">
        <f>ROUND(I93*H93,2)</f>
        <v>0</v>
      </c>
      <c r="BL93" s="18" t="s">
        <v>128</v>
      </c>
      <c r="BM93" s="18" t="s">
        <v>129</v>
      </c>
    </row>
    <row r="94" spans="2:51" s="11" customFormat="1" ht="13.5">
      <c r="B94" s="189"/>
      <c r="C94" s="190"/>
      <c r="D94" s="191" t="s">
        <v>130</v>
      </c>
      <c r="E94" s="192" t="s">
        <v>20</v>
      </c>
      <c r="F94" s="193" t="s">
        <v>131</v>
      </c>
      <c r="G94" s="190"/>
      <c r="H94" s="194" t="s">
        <v>20</v>
      </c>
      <c r="I94" s="195"/>
      <c r="J94" s="190"/>
      <c r="K94" s="190"/>
      <c r="L94" s="196"/>
      <c r="M94" s="197"/>
      <c r="N94" s="198"/>
      <c r="O94" s="198"/>
      <c r="P94" s="198"/>
      <c r="Q94" s="198"/>
      <c r="R94" s="198"/>
      <c r="S94" s="198"/>
      <c r="T94" s="199"/>
      <c r="AT94" s="200" t="s">
        <v>130</v>
      </c>
      <c r="AU94" s="200" t="s">
        <v>77</v>
      </c>
      <c r="AV94" s="11" t="s">
        <v>22</v>
      </c>
      <c r="AW94" s="11" t="s">
        <v>35</v>
      </c>
      <c r="AX94" s="11" t="s">
        <v>71</v>
      </c>
      <c r="AY94" s="200" t="s">
        <v>120</v>
      </c>
    </row>
    <row r="95" spans="2:51" s="12" customFormat="1" ht="13.5">
      <c r="B95" s="201"/>
      <c r="C95" s="202"/>
      <c r="D95" s="191" t="s">
        <v>130</v>
      </c>
      <c r="E95" s="203" t="s">
        <v>20</v>
      </c>
      <c r="F95" s="204" t="s">
        <v>132</v>
      </c>
      <c r="G95" s="202"/>
      <c r="H95" s="205">
        <v>0.6</v>
      </c>
      <c r="I95" s="206"/>
      <c r="J95" s="202"/>
      <c r="K95" s="202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130</v>
      </c>
      <c r="AU95" s="211" t="s">
        <v>77</v>
      </c>
      <c r="AV95" s="12" t="s">
        <v>77</v>
      </c>
      <c r="AW95" s="12" t="s">
        <v>35</v>
      </c>
      <c r="AX95" s="12" t="s">
        <v>22</v>
      </c>
      <c r="AY95" s="211" t="s">
        <v>120</v>
      </c>
    </row>
    <row r="96" spans="2:63" s="10" customFormat="1" ht="29.85" customHeight="1">
      <c r="B96" s="160"/>
      <c r="C96" s="161"/>
      <c r="D96" s="174" t="s">
        <v>70</v>
      </c>
      <c r="E96" s="175" t="s">
        <v>133</v>
      </c>
      <c r="F96" s="175" t="s">
        <v>134</v>
      </c>
      <c r="G96" s="161"/>
      <c r="H96" s="161"/>
      <c r="I96" s="164"/>
      <c r="J96" s="176">
        <f>BK96</f>
        <v>0</v>
      </c>
      <c r="K96" s="161"/>
      <c r="L96" s="166"/>
      <c r="M96" s="167"/>
      <c r="N96" s="168"/>
      <c r="O96" s="168"/>
      <c r="P96" s="169">
        <f>SUM(P97:P104)</f>
        <v>0</v>
      </c>
      <c r="Q96" s="168"/>
      <c r="R96" s="169">
        <f>SUM(R97:R104)</f>
        <v>0.030899999999999997</v>
      </c>
      <c r="S96" s="168"/>
      <c r="T96" s="170">
        <f>SUM(T97:T104)</f>
        <v>0</v>
      </c>
      <c r="AR96" s="171" t="s">
        <v>22</v>
      </c>
      <c r="AT96" s="172" t="s">
        <v>70</v>
      </c>
      <c r="AU96" s="172" t="s">
        <v>22</v>
      </c>
      <c r="AY96" s="171" t="s">
        <v>120</v>
      </c>
      <c r="BK96" s="173">
        <f>SUM(BK97:BK104)</f>
        <v>0</v>
      </c>
    </row>
    <row r="97" spans="2:65" s="1" customFormat="1" ht="31.5" customHeight="1">
      <c r="B97" s="35"/>
      <c r="C97" s="177" t="s">
        <v>77</v>
      </c>
      <c r="D97" s="177" t="s">
        <v>123</v>
      </c>
      <c r="E97" s="178" t="s">
        <v>135</v>
      </c>
      <c r="F97" s="179" t="s">
        <v>136</v>
      </c>
      <c r="G97" s="180" t="s">
        <v>137</v>
      </c>
      <c r="H97" s="181">
        <v>15</v>
      </c>
      <c r="I97" s="182"/>
      <c r="J97" s="183">
        <f>ROUND(I97*H97,2)</f>
        <v>0</v>
      </c>
      <c r="K97" s="179" t="s">
        <v>127</v>
      </c>
      <c r="L97" s="55"/>
      <c r="M97" s="184" t="s">
        <v>20</v>
      </c>
      <c r="N97" s="185" t="s">
        <v>42</v>
      </c>
      <c r="O97" s="36"/>
      <c r="P97" s="186">
        <f>O97*H97</f>
        <v>0</v>
      </c>
      <c r="Q97" s="186">
        <v>0.0015</v>
      </c>
      <c r="R97" s="186">
        <f>Q97*H97</f>
        <v>0.0225</v>
      </c>
      <c r="S97" s="186">
        <v>0</v>
      </c>
      <c r="T97" s="187">
        <f>S97*H97</f>
        <v>0</v>
      </c>
      <c r="AR97" s="18" t="s">
        <v>128</v>
      </c>
      <c r="AT97" s="18" t="s">
        <v>123</v>
      </c>
      <c r="AU97" s="18" t="s">
        <v>77</v>
      </c>
      <c r="AY97" s="18" t="s">
        <v>120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8" t="s">
        <v>22</v>
      </c>
      <c r="BK97" s="188">
        <f>ROUND(I97*H97,2)</f>
        <v>0</v>
      </c>
      <c r="BL97" s="18" t="s">
        <v>128</v>
      </c>
      <c r="BM97" s="18" t="s">
        <v>138</v>
      </c>
    </row>
    <row r="98" spans="2:51" s="11" customFormat="1" ht="13.5">
      <c r="B98" s="189"/>
      <c r="C98" s="190"/>
      <c r="D98" s="191" t="s">
        <v>130</v>
      </c>
      <c r="E98" s="192" t="s">
        <v>20</v>
      </c>
      <c r="F98" s="193" t="s">
        <v>139</v>
      </c>
      <c r="G98" s="190"/>
      <c r="H98" s="194" t="s">
        <v>20</v>
      </c>
      <c r="I98" s="195"/>
      <c r="J98" s="190"/>
      <c r="K98" s="190"/>
      <c r="L98" s="196"/>
      <c r="M98" s="197"/>
      <c r="N98" s="198"/>
      <c r="O98" s="198"/>
      <c r="P98" s="198"/>
      <c r="Q98" s="198"/>
      <c r="R98" s="198"/>
      <c r="S98" s="198"/>
      <c r="T98" s="199"/>
      <c r="AT98" s="200" t="s">
        <v>130</v>
      </c>
      <c r="AU98" s="200" t="s">
        <v>77</v>
      </c>
      <c r="AV98" s="11" t="s">
        <v>22</v>
      </c>
      <c r="AW98" s="11" t="s">
        <v>35</v>
      </c>
      <c r="AX98" s="11" t="s">
        <v>71</v>
      </c>
      <c r="AY98" s="200" t="s">
        <v>120</v>
      </c>
    </row>
    <row r="99" spans="2:51" s="11" customFormat="1" ht="13.5">
      <c r="B99" s="189"/>
      <c r="C99" s="190"/>
      <c r="D99" s="191" t="s">
        <v>130</v>
      </c>
      <c r="E99" s="192" t="s">
        <v>20</v>
      </c>
      <c r="F99" s="193" t="s">
        <v>140</v>
      </c>
      <c r="G99" s="190"/>
      <c r="H99" s="194" t="s">
        <v>20</v>
      </c>
      <c r="I99" s="195"/>
      <c r="J99" s="190"/>
      <c r="K99" s="190"/>
      <c r="L99" s="196"/>
      <c r="M99" s="197"/>
      <c r="N99" s="198"/>
      <c r="O99" s="198"/>
      <c r="P99" s="198"/>
      <c r="Q99" s="198"/>
      <c r="R99" s="198"/>
      <c r="S99" s="198"/>
      <c r="T99" s="199"/>
      <c r="AT99" s="200" t="s">
        <v>130</v>
      </c>
      <c r="AU99" s="200" t="s">
        <v>77</v>
      </c>
      <c r="AV99" s="11" t="s">
        <v>22</v>
      </c>
      <c r="AW99" s="11" t="s">
        <v>35</v>
      </c>
      <c r="AX99" s="11" t="s">
        <v>71</v>
      </c>
      <c r="AY99" s="200" t="s">
        <v>120</v>
      </c>
    </row>
    <row r="100" spans="2:51" s="12" customFormat="1" ht="13.5">
      <c r="B100" s="201"/>
      <c r="C100" s="202"/>
      <c r="D100" s="191" t="s">
        <v>130</v>
      </c>
      <c r="E100" s="203" t="s">
        <v>20</v>
      </c>
      <c r="F100" s="204" t="s">
        <v>8</v>
      </c>
      <c r="G100" s="202"/>
      <c r="H100" s="205">
        <v>15</v>
      </c>
      <c r="I100" s="206"/>
      <c r="J100" s="202"/>
      <c r="K100" s="202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130</v>
      </c>
      <c r="AU100" s="211" t="s">
        <v>77</v>
      </c>
      <c r="AV100" s="12" t="s">
        <v>77</v>
      </c>
      <c r="AW100" s="12" t="s">
        <v>35</v>
      </c>
      <c r="AX100" s="12" t="s">
        <v>22</v>
      </c>
      <c r="AY100" s="211" t="s">
        <v>120</v>
      </c>
    </row>
    <row r="101" spans="2:51" s="11" customFormat="1" ht="13.5">
      <c r="B101" s="189"/>
      <c r="C101" s="190"/>
      <c r="D101" s="212" t="s">
        <v>130</v>
      </c>
      <c r="E101" s="213" t="s">
        <v>20</v>
      </c>
      <c r="F101" s="214" t="s">
        <v>141</v>
      </c>
      <c r="G101" s="190"/>
      <c r="H101" s="215" t="s">
        <v>20</v>
      </c>
      <c r="I101" s="195"/>
      <c r="J101" s="190"/>
      <c r="K101" s="190"/>
      <c r="L101" s="196"/>
      <c r="M101" s="197"/>
      <c r="N101" s="198"/>
      <c r="O101" s="198"/>
      <c r="P101" s="198"/>
      <c r="Q101" s="198"/>
      <c r="R101" s="198"/>
      <c r="S101" s="198"/>
      <c r="T101" s="199"/>
      <c r="AT101" s="200" t="s">
        <v>130</v>
      </c>
      <c r="AU101" s="200" t="s">
        <v>77</v>
      </c>
      <c r="AV101" s="11" t="s">
        <v>22</v>
      </c>
      <c r="AW101" s="11" t="s">
        <v>35</v>
      </c>
      <c r="AX101" s="11" t="s">
        <v>71</v>
      </c>
      <c r="AY101" s="200" t="s">
        <v>120</v>
      </c>
    </row>
    <row r="102" spans="2:65" s="1" customFormat="1" ht="31.5" customHeight="1">
      <c r="B102" s="35"/>
      <c r="C102" s="177" t="s">
        <v>121</v>
      </c>
      <c r="D102" s="177" t="s">
        <v>123</v>
      </c>
      <c r="E102" s="178" t="s">
        <v>142</v>
      </c>
      <c r="F102" s="179" t="s">
        <v>143</v>
      </c>
      <c r="G102" s="180" t="s">
        <v>137</v>
      </c>
      <c r="H102" s="181">
        <v>15</v>
      </c>
      <c r="I102" s="182"/>
      <c r="J102" s="183">
        <f>ROUND(I102*H102,2)</f>
        <v>0</v>
      </c>
      <c r="K102" s="179" t="s">
        <v>127</v>
      </c>
      <c r="L102" s="55"/>
      <c r="M102" s="184" t="s">
        <v>20</v>
      </c>
      <c r="N102" s="185" t="s">
        <v>42</v>
      </c>
      <c r="O102" s="36"/>
      <c r="P102" s="186">
        <f>O102*H102</f>
        <v>0</v>
      </c>
      <c r="Q102" s="186">
        <v>0.00056</v>
      </c>
      <c r="R102" s="186">
        <f>Q102*H102</f>
        <v>0.0084</v>
      </c>
      <c r="S102" s="186">
        <v>0</v>
      </c>
      <c r="T102" s="187">
        <f>S102*H102</f>
        <v>0</v>
      </c>
      <c r="AR102" s="18" t="s">
        <v>128</v>
      </c>
      <c r="AT102" s="18" t="s">
        <v>123</v>
      </c>
      <c r="AU102" s="18" t="s">
        <v>77</v>
      </c>
      <c r="AY102" s="18" t="s">
        <v>120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8" t="s">
        <v>22</v>
      </c>
      <c r="BK102" s="188">
        <f>ROUND(I102*H102,2)</f>
        <v>0</v>
      </c>
      <c r="BL102" s="18" t="s">
        <v>128</v>
      </c>
      <c r="BM102" s="18" t="s">
        <v>144</v>
      </c>
    </row>
    <row r="103" spans="2:51" s="11" customFormat="1" ht="13.5">
      <c r="B103" s="189"/>
      <c r="C103" s="190"/>
      <c r="D103" s="191" t="s">
        <v>130</v>
      </c>
      <c r="E103" s="192" t="s">
        <v>20</v>
      </c>
      <c r="F103" s="193" t="s">
        <v>145</v>
      </c>
      <c r="G103" s="190"/>
      <c r="H103" s="194" t="s">
        <v>20</v>
      </c>
      <c r="I103" s="195"/>
      <c r="J103" s="190"/>
      <c r="K103" s="190"/>
      <c r="L103" s="196"/>
      <c r="M103" s="197"/>
      <c r="N103" s="198"/>
      <c r="O103" s="198"/>
      <c r="P103" s="198"/>
      <c r="Q103" s="198"/>
      <c r="R103" s="198"/>
      <c r="S103" s="198"/>
      <c r="T103" s="199"/>
      <c r="AT103" s="200" t="s">
        <v>130</v>
      </c>
      <c r="AU103" s="200" t="s">
        <v>77</v>
      </c>
      <c r="AV103" s="11" t="s">
        <v>22</v>
      </c>
      <c r="AW103" s="11" t="s">
        <v>35</v>
      </c>
      <c r="AX103" s="11" t="s">
        <v>71</v>
      </c>
      <c r="AY103" s="200" t="s">
        <v>120</v>
      </c>
    </row>
    <row r="104" spans="2:51" s="12" customFormat="1" ht="13.5">
      <c r="B104" s="201"/>
      <c r="C104" s="202"/>
      <c r="D104" s="191" t="s">
        <v>130</v>
      </c>
      <c r="E104" s="203" t="s">
        <v>20</v>
      </c>
      <c r="F104" s="204" t="s">
        <v>8</v>
      </c>
      <c r="G104" s="202"/>
      <c r="H104" s="205">
        <v>15</v>
      </c>
      <c r="I104" s="206"/>
      <c r="J104" s="202"/>
      <c r="K104" s="202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130</v>
      </c>
      <c r="AU104" s="211" t="s">
        <v>77</v>
      </c>
      <c r="AV104" s="12" t="s">
        <v>77</v>
      </c>
      <c r="AW104" s="12" t="s">
        <v>35</v>
      </c>
      <c r="AX104" s="12" t="s">
        <v>22</v>
      </c>
      <c r="AY104" s="211" t="s">
        <v>120</v>
      </c>
    </row>
    <row r="105" spans="2:63" s="10" customFormat="1" ht="29.85" customHeight="1">
      <c r="B105" s="160"/>
      <c r="C105" s="161"/>
      <c r="D105" s="174" t="s">
        <v>70</v>
      </c>
      <c r="E105" s="175" t="s">
        <v>146</v>
      </c>
      <c r="F105" s="175" t="s">
        <v>147</v>
      </c>
      <c r="G105" s="161"/>
      <c r="H105" s="161"/>
      <c r="I105" s="164"/>
      <c r="J105" s="176">
        <f>BK105</f>
        <v>0</v>
      </c>
      <c r="K105" s="161"/>
      <c r="L105" s="166"/>
      <c r="M105" s="167"/>
      <c r="N105" s="168"/>
      <c r="O105" s="168"/>
      <c r="P105" s="169">
        <f>SUM(P106:P120)</f>
        <v>0</v>
      </c>
      <c r="Q105" s="168"/>
      <c r="R105" s="169">
        <f>SUM(R106:R120)</f>
        <v>0</v>
      </c>
      <c r="S105" s="168"/>
      <c r="T105" s="170">
        <f>SUM(T106:T120)</f>
        <v>0</v>
      </c>
      <c r="AR105" s="171" t="s">
        <v>22</v>
      </c>
      <c r="AT105" s="172" t="s">
        <v>70</v>
      </c>
      <c r="AU105" s="172" t="s">
        <v>22</v>
      </c>
      <c r="AY105" s="171" t="s">
        <v>120</v>
      </c>
      <c r="BK105" s="173">
        <f>SUM(BK106:BK120)</f>
        <v>0</v>
      </c>
    </row>
    <row r="106" spans="2:65" s="1" customFormat="1" ht="31.5" customHeight="1">
      <c r="B106" s="35"/>
      <c r="C106" s="177" t="s">
        <v>128</v>
      </c>
      <c r="D106" s="177" t="s">
        <v>123</v>
      </c>
      <c r="E106" s="178" t="s">
        <v>148</v>
      </c>
      <c r="F106" s="179" t="s">
        <v>149</v>
      </c>
      <c r="G106" s="180" t="s">
        <v>126</v>
      </c>
      <c r="H106" s="181">
        <v>95</v>
      </c>
      <c r="I106" s="182"/>
      <c r="J106" s="183">
        <f>ROUND(I106*H106,2)</f>
        <v>0</v>
      </c>
      <c r="K106" s="179" t="s">
        <v>127</v>
      </c>
      <c r="L106" s="55"/>
      <c r="M106" s="184" t="s">
        <v>20</v>
      </c>
      <c r="N106" s="185" t="s">
        <v>42</v>
      </c>
      <c r="O106" s="36"/>
      <c r="P106" s="186">
        <f>O106*H106</f>
        <v>0</v>
      </c>
      <c r="Q106" s="186">
        <v>0</v>
      </c>
      <c r="R106" s="186">
        <f>Q106*H106</f>
        <v>0</v>
      </c>
      <c r="S106" s="186">
        <v>0</v>
      </c>
      <c r="T106" s="187">
        <f>S106*H106</f>
        <v>0</v>
      </c>
      <c r="AR106" s="18" t="s">
        <v>128</v>
      </c>
      <c r="AT106" s="18" t="s">
        <v>123</v>
      </c>
      <c r="AU106" s="18" t="s">
        <v>77</v>
      </c>
      <c r="AY106" s="18" t="s">
        <v>120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8" t="s">
        <v>22</v>
      </c>
      <c r="BK106" s="188">
        <f>ROUND(I106*H106,2)</f>
        <v>0</v>
      </c>
      <c r="BL106" s="18" t="s">
        <v>128</v>
      </c>
      <c r="BM106" s="18" t="s">
        <v>150</v>
      </c>
    </row>
    <row r="107" spans="2:51" s="12" customFormat="1" ht="13.5">
      <c r="B107" s="201"/>
      <c r="C107" s="202"/>
      <c r="D107" s="212" t="s">
        <v>130</v>
      </c>
      <c r="E107" s="216" t="s">
        <v>20</v>
      </c>
      <c r="F107" s="217" t="s">
        <v>151</v>
      </c>
      <c r="G107" s="202"/>
      <c r="H107" s="218">
        <v>95</v>
      </c>
      <c r="I107" s="206"/>
      <c r="J107" s="202"/>
      <c r="K107" s="202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130</v>
      </c>
      <c r="AU107" s="211" t="s">
        <v>77</v>
      </c>
      <c r="AV107" s="12" t="s">
        <v>77</v>
      </c>
      <c r="AW107" s="12" t="s">
        <v>35</v>
      </c>
      <c r="AX107" s="12" t="s">
        <v>22</v>
      </c>
      <c r="AY107" s="211" t="s">
        <v>120</v>
      </c>
    </row>
    <row r="108" spans="2:65" s="1" customFormat="1" ht="31.5" customHeight="1">
      <c r="B108" s="35"/>
      <c r="C108" s="177" t="s">
        <v>152</v>
      </c>
      <c r="D108" s="177" t="s">
        <v>123</v>
      </c>
      <c r="E108" s="178" t="s">
        <v>153</v>
      </c>
      <c r="F108" s="179" t="s">
        <v>154</v>
      </c>
      <c r="G108" s="180" t="s">
        <v>126</v>
      </c>
      <c r="H108" s="181">
        <v>3990</v>
      </c>
      <c r="I108" s="182"/>
      <c r="J108" s="183">
        <f>ROUND(I108*H108,2)</f>
        <v>0</v>
      </c>
      <c r="K108" s="179" t="s">
        <v>127</v>
      </c>
      <c r="L108" s="55"/>
      <c r="M108" s="184" t="s">
        <v>20</v>
      </c>
      <c r="N108" s="185" t="s">
        <v>42</v>
      </c>
      <c r="O108" s="36"/>
      <c r="P108" s="186">
        <f>O108*H108</f>
        <v>0</v>
      </c>
      <c r="Q108" s="186">
        <v>0</v>
      </c>
      <c r="R108" s="186">
        <f>Q108*H108</f>
        <v>0</v>
      </c>
      <c r="S108" s="186">
        <v>0</v>
      </c>
      <c r="T108" s="187">
        <f>S108*H108</f>
        <v>0</v>
      </c>
      <c r="AR108" s="18" t="s">
        <v>128</v>
      </c>
      <c r="AT108" s="18" t="s">
        <v>123</v>
      </c>
      <c r="AU108" s="18" t="s">
        <v>77</v>
      </c>
      <c r="AY108" s="18" t="s">
        <v>120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8" t="s">
        <v>22</v>
      </c>
      <c r="BK108" s="188">
        <f>ROUND(I108*H108,2)</f>
        <v>0</v>
      </c>
      <c r="BL108" s="18" t="s">
        <v>128</v>
      </c>
      <c r="BM108" s="18" t="s">
        <v>155</v>
      </c>
    </row>
    <row r="109" spans="2:51" s="11" customFormat="1" ht="13.5">
      <c r="B109" s="189"/>
      <c r="C109" s="190"/>
      <c r="D109" s="191" t="s">
        <v>130</v>
      </c>
      <c r="E109" s="192" t="s">
        <v>20</v>
      </c>
      <c r="F109" s="193" t="s">
        <v>156</v>
      </c>
      <c r="G109" s="190"/>
      <c r="H109" s="194" t="s">
        <v>20</v>
      </c>
      <c r="I109" s="195"/>
      <c r="J109" s="190"/>
      <c r="K109" s="190"/>
      <c r="L109" s="196"/>
      <c r="M109" s="197"/>
      <c r="N109" s="198"/>
      <c r="O109" s="198"/>
      <c r="P109" s="198"/>
      <c r="Q109" s="198"/>
      <c r="R109" s="198"/>
      <c r="S109" s="198"/>
      <c r="T109" s="199"/>
      <c r="AT109" s="200" t="s">
        <v>130</v>
      </c>
      <c r="AU109" s="200" t="s">
        <v>77</v>
      </c>
      <c r="AV109" s="11" t="s">
        <v>22</v>
      </c>
      <c r="AW109" s="11" t="s">
        <v>35</v>
      </c>
      <c r="AX109" s="11" t="s">
        <v>71</v>
      </c>
      <c r="AY109" s="200" t="s">
        <v>120</v>
      </c>
    </row>
    <row r="110" spans="2:51" s="12" customFormat="1" ht="13.5">
      <c r="B110" s="201"/>
      <c r="C110" s="202"/>
      <c r="D110" s="212" t="s">
        <v>130</v>
      </c>
      <c r="E110" s="216" t="s">
        <v>20</v>
      </c>
      <c r="F110" s="217" t="s">
        <v>157</v>
      </c>
      <c r="G110" s="202"/>
      <c r="H110" s="218">
        <v>3990</v>
      </c>
      <c r="I110" s="206"/>
      <c r="J110" s="202"/>
      <c r="K110" s="202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130</v>
      </c>
      <c r="AU110" s="211" t="s">
        <v>77</v>
      </c>
      <c r="AV110" s="12" t="s">
        <v>77</v>
      </c>
      <c r="AW110" s="12" t="s">
        <v>35</v>
      </c>
      <c r="AX110" s="12" t="s">
        <v>22</v>
      </c>
      <c r="AY110" s="211" t="s">
        <v>120</v>
      </c>
    </row>
    <row r="111" spans="2:65" s="1" customFormat="1" ht="22.5" customHeight="1">
      <c r="B111" s="35"/>
      <c r="C111" s="177" t="s">
        <v>158</v>
      </c>
      <c r="D111" s="177" t="s">
        <v>123</v>
      </c>
      <c r="E111" s="178" t="s">
        <v>159</v>
      </c>
      <c r="F111" s="179" t="s">
        <v>160</v>
      </c>
      <c r="G111" s="180" t="s">
        <v>126</v>
      </c>
      <c r="H111" s="181">
        <v>95</v>
      </c>
      <c r="I111" s="182"/>
      <c r="J111" s="183">
        <f>ROUND(I111*H111,2)</f>
        <v>0</v>
      </c>
      <c r="K111" s="179" t="s">
        <v>127</v>
      </c>
      <c r="L111" s="55"/>
      <c r="M111" s="184" t="s">
        <v>20</v>
      </c>
      <c r="N111" s="185" t="s">
        <v>42</v>
      </c>
      <c r="O111" s="36"/>
      <c r="P111" s="186">
        <f>O111*H111</f>
        <v>0</v>
      </c>
      <c r="Q111" s="186">
        <v>0</v>
      </c>
      <c r="R111" s="186">
        <f>Q111*H111</f>
        <v>0</v>
      </c>
      <c r="S111" s="186">
        <v>0</v>
      </c>
      <c r="T111" s="187">
        <f>S111*H111</f>
        <v>0</v>
      </c>
      <c r="AR111" s="18" t="s">
        <v>128</v>
      </c>
      <c r="AT111" s="18" t="s">
        <v>123</v>
      </c>
      <c r="AU111" s="18" t="s">
        <v>77</v>
      </c>
      <c r="AY111" s="18" t="s">
        <v>120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8" t="s">
        <v>22</v>
      </c>
      <c r="BK111" s="188">
        <f>ROUND(I111*H111,2)</f>
        <v>0</v>
      </c>
      <c r="BL111" s="18" t="s">
        <v>128</v>
      </c>
      <c r="BM111" s="18" t="s">
        <v>161</v>
      </c>
    </row>
    <row r="112" spans="2:65" s="1" customFormat="1" ht="22.5" customHeight="1">
      <c r="B112" s="35"/>
      <c r="C112" s="177" t="s">
        <v>162</v>
      </c>
      <c r="D112" s="177" t="s">
        <v>123</v>
      </c>
      <c r="E112" s="178" t="s">
        <v>163</v>
      </c>
      <c r="F112" s="179" t="s">
        <v>164</v>
      </c>
      <c r="G112" s="180" t="s">
        <v>126</v>
      </c>
      <c r="H112" s="181">
        <v>3990</v>
      </c>
      <c r="I112" s="182"/>
      <c r="J112" s="183">
        <f>ROUND(I112*H112,2)</f>
        <v>0</v>
      </c>
      <c r="K112" s="179" t="s">
        <v>127</v>
      </c>
      <c r="L112" s="55"/>
      <c r="M112" s="184" t="s">
        <v>20</v>
      </c>
      <c r="N112" s="185" t="s">
        <v>42</v>
      </c>
      <c r="O112" s="36"/>
      <c r="P112" s="186">
        <f>O112*H112</f>
        <v>0</v>
      </c>
      <c r="Q112" s="186">
        <v>0</v>
      </c>
      <c r="R112" s="186">
        <f>Q112*H112</f>
        <v>0</v>
      </c>
      <c r="S112" s="186">
        <v>0</v>
      </c>
      <c r="T112" s="187">
        <f>S112*H112</f>
        <v>0</v>
      </c>
      <c r="AR112" s="18" t="s">
        <v>128</v>
      </c>
      <c r="AT112" s="18" t="s">
        <v>123</v>
      </c>
      <c r="AU112" s="18" t="s">
        <v>77</v>
      </c>
      <c r="AY112" s="18" t="s">
        <v>120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8" t="s">
        <v>22</v>
      </c>
      <c r="BK112" s="188">
        <f>ROUND(I112*H112,2)</f>
        <v>0</v>
      </c>
      <c r="BL112" s="18" t="s">
        <v>128</v>
      </c>
      <c r="BM112" s="18" t="s">
        <v>165</v>
      </c>
    </row>
    <row r="113" spans="2:51" s="11" customFormat="1" ht="13.5">
      <c r="B113" s="189"/>
      <c r="C113" s="190"/>
      <c r="D113" s="191" t="s">
        <v>130</v>
      </c>
      <c r="E113" s="192" t="s">
        <v>20</v>
      </c>
      <c r="F113" s="193" t="s">
        <v>156</v>
      </c>
      <c r="G113" s="190"/>
      <c r="H113" s="194" t="s">
        <v>20</v>
      </c>
      <c r="I113" s="195"/>
      <c r="J113" s="190"/>
      <c r="K113" s="190"/>
      <c r="L113" s="196"/>
      <c r="M113" s="197"/>
      <c r="N113" s="198"/>
      <c r="O113" s="198"/>
      <c r="P113" s="198"/>
      <c r="Q113" s="198"/>
      <c r="R113" s="198"/>
      <c r="S113" s="198"/>
      <c r="T113" s="199"/>
      <c r="AT113" s="200" t="s">
        <v>130</v>
      </c>
      <c r="AU113" s="200" t="s">
        <v>77</v>
      </c>
      <c r="AV113" s="11" t="s">
        <v>22</v>
      </c>
      <c r="AW113" s="11" t="s">
        <v>35</v>
      </c>
      <c r="AX113" s="11" t="s">
        <v>71</v>
      </c>
      <c r="AY113" s="200" t="s">
        <v>120</v>
      </c>
    </row>
    <row r="114" spans="2:51" s="12" customFormat="1" ht="13.5">
      <c r="B114" s="201"/>
      <c r="C114" s="202"/>
      <c r="D114" s="212" t="s">
        <v>130</v>
      </c>
      <c r="E114" s="216" t="s">
        <v>20</v>
      </c>
      <c r="F114" s="217" t="s">
        <v>157</v>
      </c>
      <c r="G114" s="202"/>
      <c r="H114" s="218">
        <v>3990</v>
      </c>
      <c r="I114" s="206"/>
      <c r="J114" s="202"/>
      <c r="K114" s="202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130</v>
      </c>
      <c r="AU114" s="211" t="s">
        <v>77</v>
      </c>
      <c r="AV114" s="12" t="s">
        <v>77</v>
      </c>
      <c r="AW114" s="12" t="s">
        <v>35</v>
      </c>
      <c r="AX114" s="12" t="s">
        <v>22</v>
      </c>
      <c r="AY114" s="211" t="s">
        <v>120</v>
      </c>
    </row>
    <row r="115" spans="2:65" s="1" customFormat="1" ht="31.5" customHeight="1">
      <c r="B115" s="35"/>
      <c r="C115" s="177" t="s">
        <v>166</v>
      </c>
      <c r="D115" s="177" t="s">
        <v>123</v>
      </c>
      <c r="E115" s="178" t="s">
        <v>167</v>
      </c>
      <c r="F115" s="179" t="s">
        <v>168</v>
      </c>
      <c r="G115" s="180" t="s">
        <v>126</v>
      </c>
      <c r="H115" s="181">
        <v>95</v>
      </c>
      <c r="I115" s="182"/>
      <c r="J115" s="183">
        <f>ROUND(I115*H115,2)</f>
        <v>0</v>
      </c>
      <c r="K115" s="179" t="s">
        <v>127</v>
      </c>
      <c r="L115" s="55"/>
      <c r="M115" s="184" t="s">
        <v>20</v>
      </c>
      <c r="N115" s="185" t="s">
        <v>42</v>
      </c>
      <c r="O115" s="36"/>
      <c r="P115" s="186">
        <f>O115*H115</f>
        <v>0</v>
      </c>
      <c r="Q115" s="186">
        <v>0</v>
      </c>
      <c r="R115" s="186">
        <f>Q115*H115</f>
        <v>0</v>
      </c>
      <c r="S115" s="186">
        <v>0</v>
      </c>
      <c r="T115" s="187">
        <f>S115*H115</f>
        <v>0</v>
      </c>
      <c r="AR115" s="18" t="s">
        <v>128</v>
      </c>
      <c r="AT115" s="18" t="s">
        <v>123</v>
      </c>
      <c r="AU115" s="18" t="s">
        <v>77</v>
      </c>
      <c r="AY115" s="18" t="s">
        <v>120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8" t="s">
        <v>22</v>
      </c>
      <c r="BK115" s="188">
        <f>ROUND(I115*H115,2)</f>
        <v>0</v>
      </c>
      <c r="BL115" s="18" t="s">
        <v>128</v>
      </c>
      <c r="BM115" s="18" t="s">
        <v>169</v>
      </c>
    </row>
    <row r="116" spans="2:65" s="1" customFormat="1" ht="22.5" customHeight="1">
      <c r="B116" s="35"/>
      <c r="C116" s="177" t="s">
        <v>170</v>
      </c>
      <c r="D116" s="177" t="s">
        <v>123</v>
      </c>
      <c r="E116" s="178" t="s">
        <v>171</v>
      </c>
      <c r="F116" s="179" t="s">
        <v>172</v>
      </c>
      <c r="G116" s="180" t="s">
        <v>126</v>
      </c>
      <c r="H116" s="181">
        <v>95</v>
      </c>
      <c r="I116" s="182"/>
      <c r="J116" s="183">
        <f>ROUND(I116*H116,2)</f>
        <v>0</v>
      </c>
      <c r="K116" s="179" t="s">
        <v>127</v>
      </c>
      <c r="L116" s="55"/>
      <c r="M116" s="184" t="s">
        <v>20</v>
      </c>
      <c r="N116" s="185" t="s">
        <v>42</v>
      </c>
      <c r="O116" s="36"/>
      <c r="P116" s="186">
        <f>O116*H116</f>
        <v>0</v>
      </c>
      <c r="Q116" s="186">
        <v>0</v>
      </c>
      <c r="R116" s="186">
        <f>Q116*H116</f>
        <v>0</v>
      </c>
      <c r="S116" s="186">
        <v>0</v>
      </c>
      <c r="T116" s="187">
        <f>S116*H116</f>
        <v>0</v>
      </c>
      <c r="AR116" s="18" t="s">
        <v>128</v>
      </c>
      <c r="AT116" s="18" t="s">
        <v>123</v>
      </c>
      <c r="AU116" s="18" t="s">
        <v>77</v>
      </c>
      <c r="AY116" s="18" t="s">
        <v>120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8" t="s">
        <v>22</v>
      </c>
      <c r="BK116" s="188">
        <f>ROUND(I116*H116,2)</f>
        <v>0</v>
      </c>
      <c r="BL116" s="18" t="s">
        <v>128</v>
      </c>
      <c r="BM116" s="18" t="s">
        <v>173</v>
      </c>
    </row>
    <row r="117" spans="2:65" s="1" customFormat="1" ht="22.5" customHeight="1">
      <c r="B117" s="35"/>
      <c r="C117" s="177" t="s">
        <v>174</v>
      </c>
      <c r="D117" s="177" t="s">
        <v>123</v>
      </c>
      <c r="E117" s="178" t="s">
        <v>175</v>
      </c>
      <c r="F117" s="179" t="s">
        <v>176</v>
      </c>
      <c r="G117" s="180" t="s">
        <v>177</v>
      </c>
      <c r="H117" s="181">
        <v>14</v>
      </c>
      <c r="I117" s="182"/>
      <c r="J117" s="183">
        <f>ROUND(I117*H117,2)</f>
        <v>0</v>
      </c>
      <c r="K117" s="179" t="s">
        <v>127</v>
      </c>
      <c r="L117" s="55"/>
      <c r="M117" s="184" t="s">
        <v>20</v>
      </c>
      <c r="N117" s="185" t="s">
        <v>42</v>
      </c>
      <c r="O117" s="36"/>
      <c r="P117" s="186">
        <f>O117*H117</f>
        <v>0</v>
      </c>
      <c r="Q117" s="186">
        <v>0</v>
      </c>
      <c r="R117" s="186">
        <f>Q117*H117</f>
        <v>0</v>
      </c>
      <c r="S117" s="186">
        <v>0</v>
      </c>
      <c r="T117" s="187">
        <f>S117*H117</f>
        <v>0</v>
      </c>
      <c r="AR117" s="18" t="s">
        <v>128</v>
      </c>
      <c r="AT117" s="18" t="s">
        <v>123</v>
      </c>
      <c r="AU117" s="18" t="s">
        <v>77</v>
      </c>
      <c r="AY117" s="18" t="s">
        <v>120</v>
      </c>
      <c r="BE117" s="188">
        <f>IF(N117="základní",J117,0)</f>
        <v>0</v>
      </c>
      <c r="BF117" s="188">
        <f>IF(N117="snížená",J117,0)</f>
        <v>0</v>
      </c>
      <c r="BG117" s="188">
        <f>IF(N117="zákl. přenesená",J117,0)</f>
        <v>0</v>
      </c>
      <c r="BH117" s="188">
        <f>IF(N117="sníž. přenesená",J117,0)</f>
        <v>0</v>
      </c>
      <c r="BI117" s="188">
        <f>IF(N117="nulová",J117,0)</f>
        <v>0</v>
      </c>
      <c r="BJ117" s="18" t="s">
        <v>22</v>
      </c>
      <c r="BK117" s="188">
        <f>ROUND(I117*H117,2)</f>
        <v>0</v>
      </c>
      <c r="BL117" s="18" t="s">
        <v>128</v>
      </c>
      <c r="BM117" s="18" t="s">
        <v>178</v>
      </c>
    </row>
    <row r="118" spans="2:51" s="11" customFormat="1" ht="13.5">
      <c r="B118" s="189"/>
      <c r="C118" s="190"/>
      <c r="D118" s="191" t="s">
        <v>130</v>
      </c>
      <c r="E118" s="192" t="s">
        <v>20</v>
      </c>
      <c r="F118" s="193" t="s">
        <v>179</v>
      </c>
      <c r="G118" s="190"/>
      <c r="H118" s="194" t="s">
        <v>20</v>
      </c>
      <c r="I118" s="195"/>
      <c r="J118" s="190"/>
      <c r="K118" s="190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130</v>
      </c>
      <c r="AU118" s="200" t="s">
        <v>77</v>
      </c>
      <c r="AV118" s="11" t="s">
        <v>22</v>
      </c>
      <c r="AW118" s="11" t="s">
        <v>35</v>
      </c>
      <c r="AX118" s="11" t="s">
        <v>71</v>
      </c>
      <c r="AY118" s="200" t="s">
        <v>120</v>
      </c>
    </row>
    <row r="119" spans="2:51" s="11" customFormat="1" ht="13.5">
      <c r="B119" s="189"/>
      <c r="C119" s="190"/>
      <c r="D119" s="191" t="s">
        <v>130</v>
      </c>
      <c r="E119" s="192" t="s">
        <v>20</v>
      </c>
      <c r="F119" s="193" t="s">
        <v>180</v>
      </c>
      <c r="G119" s="190"/>
      <c r="H119" s="194" t="s">
        <v>20</v>
      </c>
      <c r="I119" s="195"/>
      <c r="J119" s="190"/>
      <c r="K119" s="190"/>
      <c r="L119" s="196"/>
      <c r="M119" s="197"/>
      <c r="N119" s="198"/>
      <c r="O119" s="198"/>
      <c r="P119" s="198"/>
      <c r="Q119" s="198"/>
      <c r="R119" s="198"/>
      <c r="S119" s="198"/>
      <c r="T119" s="199"/>
      <c r="AT119" s="200" t="s">
        <v>130</v>
      </c>
      <c r="AU119" s="200" t="s">
        <v>77</v>
      </c>
      <c r="AV119" s="11" t="s">
        <v>22</v>
      </c>
      <c r="AW119" s="11" t="s">
        <v>35</v>
      </c>
      <c r="AX119" s="11" t="s">
        <v>71</v>
      </c>
      <c r="AY119" s="200" t="s">
        <v>120</v>
      </c>
    </row>
    <row r="120" spans="2:51" s="12" customFormat="1" ht="13.5">
      <c r="B120" s="201"/>
      <c r="C120" s="202"/>
      <c r="D120" s="191" t="s">
        <v>130</v>
      </c>
      <c r="E120" s="203" t="s">
        <v>20</v>
      </c>
      <c r="F120" s="204" t="s">
        <v>181</v>
      </c>
      <c r="G120" s="202"/>
      <c r="H120" s="205">
        <v>14</v>
      </c>
      <c r="I120" s="206"/>
      <c r="J120" s="202"/>
      <c r="K120" s="202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130</v>
      </c>
      <c r="AU120" s="211" t="s">
        <v>77</v>
      </c>
      <c r="AV120" s="12" t="s">
        <v>77</v>
      </c>
      <c r="AW120" s="12" t="s">
        <v>35</v>
      </c>
      <c r="AX120" s="12" t="s">
        <v>22</v>
      </c>
      <c r="AY120" s="211" t="s">
        <v>120</v>
      </c>
    </row>
    <row r="121" spans="2:63" s="10" customFormat="1" ht="29.85" customHeight="1">
      <c r="B121" s="160"/>
      <c r="C121" s="161"/>
      <c r="D121" s="174" t="s">
        <v>70</v>
      </c>
      <c r="E121" s="175" t="s">
        <v>182</v>
      </c>
      <c r="F121" s="175" t="s">
        <v>183</v>
      </c>
      <c r="G121" s="161"/>
      <c r="H121" s="161"/>
      <c r="I121" s="164"/>
      <c r="J121" s="176">
        <f>BK121</f>
        <v>0</v>
      </c>
      <c r="K121" s="161"/>
      <c r="L121" s="166"/>
      <c r="M121" s="167"/>
      <c r="N121" s="168"/>
      <c r="O121" s="168"/>
      <c r="P121" s="169">
        <f>SUM(P122:P124)</f>
        <v>0</v>
      </c>
      <c r="Q121" s="168"/>
      <c r="R121" s="169">
        <f>SUM(R122:R124)</f>
        <v>0.002875</v>
      </c>
      <c r="S121" s="168"/>
      <c r="T121" s="170">
        <f>SUM(T122:T124)</f>
        <v>0</v>
      </c>
      <c r="AR121" s="171" t="s">
        <v>22</v>
      </c>
      <c r="AT121" s="172" t="s">
        <v>70</v>
      </c>
      <c r="AU121" s="172" t="s">
        <v>22</v>
      </c>
      <c r="AY121" s="171" t="s">
        <v>120</v>
      </c>
      <c r="BK121" s="173">
        <f>SUM(BK122:BK124)</f>
        <v>0</v>
      </c>
    </row>
    <row r="122" spans="2:65" s="1" customFormat="1" ht="22.5" customHeight="1">
      <c r="B122" s="35"/>
      <c r="C122" s="177" t="s">
        <v>184</v>
      </c>
      <c r="D122" s="177" t="s">
        <v>123</v>
      </c>
      <c r="E122" s="178" t="s">
        <v>185</v>
      </c>
      <c r="F122" s="179" t="s">
        <v>186</v>
      </c>
      <c r="G122" s="180" t="s">
        <v>187</v>
      </c>
      <c r="H122" s="181">
        <v>57.5</v>
      </c>
      <c r="I122" s="182"/>
      <c r="J122" s="183">
        <f>ROUND(I122*H122,2)</f>
        <v>0</v>
      </c>
      <c r="K122" s="179" t="s">
        <v>20</v>
      </c>
      <c r="L122" s="55"/>
      <c r="M122" s="184" t="s">
        <v>20</v>
      </c>
      <c r="N122" s="185" t="s">
        <v>42</v>
      </c>
      <c r="O122" s="36"/>
      <c r="P122" s="186">
        <f>O122*H122</f>
        <v>0</v>
      </c>
      <c r="Q122" s="186">
        <v>5E-05</v>
      </c>
      <c r="R122" s="186">
        <f>Q122*H122</f>
        <v>0.002875</v>
      </c>
      <c r="S122" s="186">
        <v>0</v>
      </c>
      <c r="T122" s="187">
        <f>S122*H122</f>
        <v>0</v>
      </c>
      <c r="AR122" s="18" t="s">
        <v>128</v>
      </c>
      <c r="AT122" s="18" t="s">
        <v>123</v>
      </c>
      <c r="AU122" s="18" t="s">
        <v>77</v>
      </c>
      <c r="AY122" s="18" t="s">
        <v>120</v>
      </c>
      <c r="BE122" s="188">
        <f>IF(N122="základní",J122,0)</f>
        <v>0</v>
      </c>
      <c r="BF122" s="188">
        <f>IF(N122="snížená",J122,0)</f>
        <v>0</v>
      </c>
      <c r="BG122" s="188">
        <f>IF(N122="zákl. přenesená",J122,0)</f>
        <v>0</v>
      </c>
      <c r="BH122" s="188">
        <f>IF(N122="sníž. přenesená",J122,0)</f>
        <v>0</v>
      </c>
      <c r="BI122" s="188">
        <f>IF(N122="nulová",J122,0)</f>
        <v>0</v>
      </c>
      <c r="BJ122" s="18" t="s">
        <v>22</v>
      </c>
      <c r="BK122" s="188">
        <f>ROUND(I122*H122,2)</f>
        <v>0</v>
      </c>
      <c r="BL122" s="18" t="s">
        <v>128</v>
      </c>
      <c r="BM122" s="18" t="s">
        <v>188</v>
      </c>
    </row>
    <row r="123" spans="2:51" s="11" customFormat="1" ht="13.5">
      <c r="B123" s="189"/>
      <c r="C123" s="190"/>
      <c r="D123" s="191" t="s">
        <v>130</v>
      </c>
      <c r="E123" s="192" t="s">
        <v>20</v>
      </c>
      <c r="F123" s="193" t="s">
        <v>189</v>
      </c>
      <c r="G123" s="190"/>
      <c r="H123" s="194" t="s">
        <v>20</v>
      </c>
      <c r="I123" s="195"/>
      <c r="J123" s="190"/>
      <c r="K123" s="190"/>
      <c r="L123" s="196"/>
      <c r="M123" s="197"/>
      <c r="N123" s="198"/>
      <c r="O123" s="198"/>
      <c r="P123" s="198"/>
      <c r="Q123" s="198"/>
      <c r="R123" s="198"/>
      <c r="S123" s="198"/>
      <c r="T123" s="199"/>
      <c r="AT123" s="200" t="s">
        <v>130</v>
      </c>
      <c r="AU123" s="200" t="s">
        <v>77</v>
      </c>
      <c r="AV123" s="11" t="s">
        <v>22</v>
      </c>
      <c r="AW123" s="11" t="s">
        <v>35</v>
      </c>
      <c r="AX123" s="11" t="s">
        <v>71</v>
      </c>
      <c r="AY123" s="200" t="s">
        <v>120</v>
      </c>
    </row>
    <row r="124" spans="2:51" s="12" customFormat="1" ht="13.5">
      <c r="B124" s="201"/>
      <c r="C124" s="202"/>
      <c r="D124" s="191" t="s">
        <v>130</v>
      </c>
      <c r="E124" s="203" t="s">
        <v>20</v>
      </c>
      <c r="F124" s="204" t="s">
        <v>190</v>
      </c>
      <c r="G124" s="202"/>
      <c r="H124" s="205">
        <v>57.5</v>
      </c>
      <c r="I124" s="206"/>
      <c r="J124" s="202"/>
      <c r="K124" s="202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130</v>
      </c>
      <c r="AU124" s="211" t="s">
        <v>77</v>
      </c>
      <c r="AV124" s="12" t="s">
        <v>77</v>
      </c>
      <c r="AW124" s="12" t="s">
        <v>35</v>
      </c>
      <c r="AX124" s="12" t="s">
        <v>22</v>
      </c>
      <c r="AY124" s="211" t="s">
        <v>120</v>
      </c>
    </row>
    <row r="125" spans="2:63" s="10" customFormat="1" ht="29.85" customHeight="1">
      <c r="B125" s="160"/>
      <c r="C125" s="161"/>
      <c r="D125" s="174" t="s">
        <v>70</v>
      </c>
      <c r="E125" s="175" t="s">
        <v>191</v>
      </c>
      <c r="F125" s="175" t="s">
        <v>192</v>
      </c>
      <c r="G125" s="161"/>
      <c r="H125" s="161"/>
      <c r="I125" s="164"/>
      <c r="J125" s="176">
        <f>BK125</f>
        <v>0</v>
      </c>
      <c r="K125" s="161"/>
      <c r="L125" s="166"/>
      <c r="M125" s="167"/>
      <c r="N125" s="168"/>
      <c r="O125" s="168"/>
      <c r="P125" s="169">
        <f>SUM(P126:P131)</f>
        <v>0</v>
      </c>
      <c r="Q125" s="168"/>
      <c r="R125" s="169">
        <f>SUM(R126:R131)</f>
        <v>0</v>
      </c>
      <c r="S125" s="168"/>
      <c r="T125" s="170">
        <f>SUM(T126:T131)</f>
        <v>0.31525</v>
      </c>
      <c r="AR125" s="171" t="s">
        <v>22</v>
      </c>
      <c r="AT125" s="172" t="s">
        <v>70</v>
      </c>
      <c r="AU125" s="172" t="s">
        <v>22</v>
      </c>
      <c r="AY125" s="171" t="s">
        <v>120</v>
      </c>
      <c r="BK125" s="173">
        <f>SUM(BK126:BK131)</f>
        <v>0</v>
      </c>
    </row>
    <row r="126" spans="2:65" s="1" customFormat="1" ht="22.5" customHeight="1">
      <c r="B126" s="35"/>
      <c r="C126" s="177" t="s">
        <v>193</v>
      </c>
      <c r="D126" s="177" t="s">
        <v>123</v>
      </c>
      <c r="E126" s="178" t="s">
        <v>194</v>
      </c>
      <c r="F126" s="179" t="s">
        <v>195</v>
      </c>
      <c r="G126" s="180" t="s">
        <v>187</v>
      </c>
      <c r="H126" s="181">
        <v>77.5</v>
      </c>
      <c r="I126" s="182"/>
      <c r="J126" s="183">
        <f>ROUND(I126*H126,2)</f>
        <v>0</v>
      </c>
      <c r="K126" s="179" t="s">
        <v>127</v>
      </c>
      <c r="L126" s="55"/>
      <c r="M126" s="184" t="s">
        <v>20</v>
      </c>
      <c r="N126" s="185" t="s">
        <v>42</v>
      </c>
      <c r="O126" s="36"/>
      <c r="P126" s="186">
        <f>O126*H126</f>
        <v>0</v>
      </c>
      <c r="Q126" s="186">
        <v>0</v>
      </c>
      <c r="R126" s="186">
        <f>Q126*H126</f>
        <v>0</v>
      </c>
      <c r="S126" s="186">
        <v>0.004</v>
      </c>
      <c r="T126" s="187">
        <f>S126*H126</f>
        <v>0.31</v>
      </c>
      <c r="AR126" s="18" t="s">
        <v>128</v>
      </c>
      <c r="AT126" s="18" t="s">
        <v>123</v>
      </c>
      <c r="AU126" s="18" t="s">
        <v>77</v>
      </c>
      <c r="AY126" s="18" t="s">
        <v>120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8" t="s">
        <v>22</v>
      </c>
      <c r="BK126" s="188">
        <f>ROUND(I126*H126,2)</f>
        <v>0</v>
      </c>
      <c r="BL126" s="18" t="s">
        <v>128</v>
      </c>
      <c r="BM126" s="18" t="s">
        <v>196</v>
      </c>
    </row>
    <row r="127" spans="2:51" s="11" customFormat="1" ht="13.5">
      <c r="B127" s="189"/>
      <c r="C127" s="190"/>
      <c r="D127" s="191" t="s">
        <v>130</v>
      </c>
      <c r="E127" s="192" t="s">
        <v>20</v>
      </c>
      <c r="F127" s="193" t="s">
        <v>197</v>
      </c>
      <c r="G127" s="190"/>
      <c r="H127" s="194" t="s">
        <v>20</v>
      </c>
      <c r="I127" s="195"/>
      <c r="J127" s="190"/>
      <c r="K127" s="190"/>
      <c r="L127" s="196"/>
      <c r="M127" s="197"/>
      <c r="N127" s="198"/>
      <c r="O127" s="198"/>
      <c r="P127" s="198"/>
      <c r="Q127" s="198"/>
      <c r="R127" s="198"/>
      <c r="S127" s="198"/>
      <c r="T127" s="199"/>
      <c r="AT127" s="200" t="s">
        <v>130</v>
      </c>
      <c r="AU127" s="200" t="s">
        <v>77</v>
      </c>
      <c r="AV127" s="11" t="s">
        <v>22</v>
      </c>
      <c r="AW127" s="11" t="s">
        <v>35</v>
      </c>
      <c r="AX127" s="11" t="s">
        <v>71</v>
      </c>
      <c r="AY127" s="200" t="s">
        <v>120</v>
      </c>
    </row>
    <row r="128" spans="2:51" s="12" customFormat="1" ht="13.5">
      <c r="B128" s="201"/>
      <c r="C128" s="202"/>
      <c r="D128" s="212" t="s">
        <v>130</v>
      </c>
      <c r="E128" s="216" t="s">
        <v>20</v>
      </c>
      <c r="F128" s="217" t="s">
        <v>198</v>
      </c>
      <c r="G128" s="202"/>
      <c r="H128" s="218">
        <v>77.5</v>
      </c>
      <c r="I128" s="206"/>
      <c r="J128" s="202"/>
      <c r="K128" s="202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130</v>
      </c>
      <c r="AU128" s="211" t="s">
        <v>77</v>
      </c>
      <c r="AV128" s="12" t="s">
        <v>77</v>
      </c>
      <c r="AW128" s="12" t="s">
        <v>35</v>
      </c>
      <c r="AX128" s="12" t="s">
        <v>22</v>
      </c>
      <c r="AY128" s="211" t="s">
        <v>120</v>
      </c>
    </row>
    <row r="129" spans="2:65" s="1" customFormat="1" ht="22.5" customHeight="1">
      <c r="B129" s="35"/>
      <c r="C129" s="177" t="s">
        <v>199</v>
      </c>
      <c r="D129" s="177" t="s">
        <v>123</v>
      </c>
      <c r="E129" s="178" t="s">
        <v>200</v>
      </c>
      <c r="F129" s="179" t="s">
        <v>201</v>
      </c>
      <c r="G129" s="180" t="s">
        <v>137</v>
      </c>
      <c r="H129" s="181">
        <v>15</v>
      </c>
      <c r="I129" s="182"/>
      <c r="J129" s="183">
        <f>ROUND(I129*H129,2)</f>
        <v>0</v>
      </c>
      <c r="K129" s="179" t="s">
        <v>20</v>
      </c>
      <c r="L129" s="55"/>
      <c r="M129" s="184" t="s">
        <v>20</v>
      </c>
      <c r="N129" s="185" t="s">
        <v>42</v>
      </c>
      <c r="O129" s="36"/>
      <c r="P129" s="186">
        <f>O129*H129</f>
        <v>0</v>
      </c>
      <c r="Q129" s="186">
        <v>0</v>
      </c>
      <c r="R129" s="186">
        <f>Q129*H129</f>
        <v>0</v>
      </c>
      <c r="S129" s="186">
        <v>0.00035</v>
      </c>
      <c r="T129" s="187">
        <f>S129*H129</f>
        <v>0.00525</v>
      </c>
      <c r="AR129" s="18" t="s">
        <v>128</v>
      </c>
      <c r="AT129" s="18" t="s">
        <v>123</v>
      </c>
      <c r="AU129" s="18" t="s">
        <v>77</v>
      </c>
      <c r="AY129" s="18" t="s">
        <v>120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8" t="s">
        <v>22</v>
      </c>
      <c r="BK129" s="188">
        <f>ROUND(I129*H129,2)</f>
        <v>0</v>
      </c>
      <c r="BL129" s="18" t="s">
        <v>128</v>
      </c>
      <c r="BM129" s="18" t="s">
        <v>202</v>
      </c>
    </row>
    <row r="130" spans="2:51" s="11" customFormat="1" ht="13.5">
      <c r="B130" s="189"/>
      <c r="C130" s="190"/>
      <c r="D130" s="191" t="s">
        <v>130</v>
      </c>
      <c r="E130" s="192" t="s">
        <v>20</v>
      </c>
      <c r="F130" s="193" t="s">
        <v>203</v>
      </c>
      <c r="G130" s="190"/>
      <c r="H130" s="194" t="s">
        <v>20</v>
      </c>
      <c r="I130" s="195"/>
      <c r="J130" s="190"/>
      <c r="K130" s="190"/>
      <c r="L130" s="196"/>
      <c r="M130" s="197"/>
      <c r="N130" s="198"/>
      <c r="O130" s="198"/>
      <c r="P130" s="198"/>
      <c r="Q130" s="198"/>
      <c r="R130" s="198"/>
      <c r="S130" s="198"/>
      <c r="T130" s="199"/>
      <c r="AT130" s="200" t="s">
        <v>130</v>
      </c>
      <c r="AU130" s="200" t="s">
        <v>77</v>
      </c>
      <c r="AV130" s="11" t="s">
        <v>22</v>
      </c>
      <c r="AW130" s="11" t="s">
        <v>35</v>
      </c>
      <c r="AX130" s="11" t="s">
        <v>71</v>
      </c>
      <c r="AY130" s="200" t="s">
        <v>120</v>
      </c>
    </row>
    <row r="131" spans="2:51" s="12" customFormat="1" ht="13.5">
      <c r="B131" s="201"/>
      <c r="C131" s="202"/>
      <c r="D131" s="191" t="s">
        <v>130</v>
      </c>
      <c r="E131" s="203" t="s">
        <v>20</v>
      </c>
      <c r="F131" s="204" t="s">
        <v>8</v>
      </c>
      <c r="G131" s="202"/>
      <c r="H131" s="205">
        <v>15</v>
      </c>
      <c r="I131" s="206"/>
      <c r="J131" s="202"/>
      <c r="K131" s="202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130</v>
      </c>
      <c r="AU131" s="211" t="s">
        <v>77</v>
      </c>
      <c r="AV131" s="12" t="s">
        <v>77</v>
      </c>
      <c r="AW131" s="12" t="s">
        <v>35</v>
      </c>
      <c r="AX131" s="12" t="s">
        <v>22</v>
      </c>
      <c r="AY131" s="211" t="s">
        <v>120</v>
      </c>
    </row>
    <row r="132" spans="2:63" s="10" customFormat="1" ht="29.85" customHeight="1">
      <c r="B132" s="160"/>
      <c r="C132" s="161"/>
      <c r="D132" s="174" t="s">
        <v>70</v>
      </c>
      <c r="E132" s="175" t="s">
        <v>204</v>
      </c>
      <c r="F132" s="175" t="s">
        <v>205</v>
      </c>
      <c r="G132" s="161"/>
      <c r="H132" s="161"/>
      <c r="I132" s="164"/>
      <c r="J132" s="176">
        <f>BK132</f>
        <v>0</v>
      </c>
      <c r="K132" s="161"/>
      <c r="L132" s="166"/>
      <c r="M132" s="167"/>
      <c r="N132" s="168"/>
      <c r="O132" s="168"/>
      <c r="P132" s="169">
        <f>SUM(P133:P143)</f>
        <v>0</v>
      </c>
      <c r="Q132" s="168"/>
      <c r="R132" s="169">
        <f>SUM(R133:R143)</f>
        <v>0</v>
      </c>
      <c r="S132" s="168"/>
      <c r="T132" s="170">
        <f>SUM(T133:T143)</f>
        <v>0</v>
      </c>
      <c r="AR132" s="171" t="s">
        <v>22</v>
      </c>
      <c r="AT132" s="172" t="s">
        <v>70</v>
      </c>
      <c r="AU132" s="172" t="s">
        <v>22</v>
      </c>
      <c r="AY132" s="171" t="s">
        <v>120</v>
      </c>
      <c r="BK132" s="173">
        <f>SUM(BK133:BK143)</f>
        <v>0</v>
      </c>
    </row>
    <row r="133" spans="2:65" s="1" customFormat="1" ht="31.5" customHeight="1">
      <c r="B133" s="35"/>
      <c r="C133" s="177" t="s">
        <v>206</v>
      </c>
      <c r="D133" s="177" t="s">
        <v>123</v>
      </c>
      <c r="E133" s="178" t="s">
        <v>207</v>
      </c>
      <c r="F133" s="179" t="s">
        <v>208</v>
      </c>
      <c r="G133" s="180" t="s">
        <v>209</v>
      </c>
      <c r="H133" s="181">
        <v>13.41</v>
      </c>
      <c r="I133" s="182"/>
      <c r="J133" s="183">
        <f>ROUND(I133*H133,2)</f>
        <v>0</v>
      </c>
      <c r="K133" s="179" t="s">
        <v>127</v>
      </c>
      <c r="L133" s="55"/>
      <c r="M133" s="184" t="s">
        <v>20</v>
      </c>
      <c r="N133" s="185" t="s">
        <v>42</v>
      </c>
      <c r="O133" s="36"/>
      <c r="P133" s="186">
        <f>O133*H133</f>
        <v>0</v>
      </c>
      <c r="Q133" s="186">
        <v>0</v>
      </c>
      <c r="R133" s="186">
        <f>Q133*H133</f>
        <v>0</v>
      </c>
      <c r="S133" s="186">
        <v>0</v>
      </c>
      <c r="T133" s="187">
        <f>S133*H133</f>
        <v>0</v>
      </c>
      <c r="AR133" s="18" t="s">
        <v>128</v>
      </c>
      <c r="AT133" s="18" t="s">
        <v>123</v>
      </c>
      <c r="AU133" s="18" t="s">
        <v>77</v>
      </c>
      <c r="AY133" s="18" t="s">
        <v>120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8" t="s">
        <v>22</v>
      </c>
      <c r="BK133" s="188">
        <f>ROUND(I133*H133,2)</f>
        <v>0</v>
      </c>
      <c r="BL133" s="18" t="s">
        <v>128</v>
      </c>
      <c r="BM133" s="18" t="s">
        <v>210</v>
      </c>
    </row>
    <row r="134" spans="2:51" s="11" customFormat="1" ht="13.5">
      <c r="B134" s="189"/>
      <c r="C134" s="190"/>
      <c r="D134" s="191" t="s">
        <v>130</v>
      </c>
      <c r="E134" s="192" t="s">
        <v>20</v>
      </c>
      <c r="F134" s="193" t="s">
        <v>211</v>
      </c>
      <c r="G134" s="190"/>
      <c r="H134" s="194" t="s">
        <v>20</v>
      </c>
      <c r="I134" s="195"/>
      <c r="J134" s="190"/>
      <c r="K134" s="190"/>
      <c r="L134" s="196"/>
      <c r="M134" s="197"/>
      <c r="N134" s="198"/>
      <c r="O134" s="198"/>
      <c r="P134" s="198"/>
      <c r="Q134" s="198"/>
      <c r="R134" s="198"/>
      <c r="S134" s="198"/>
      <c r="T134" s="199"/>
      <c r="AT134" s="200" t="s">
        <v>130</v>
      </c>
      <c r="AU134" s="200" t="s">
        <v>77</v>
      </c>
      <c r="AV134" s="11" t="s">
        <v>22</v>
      </c>
      <c r="AW134" s="11" t="s">
        <v>35</v>
      </c>
      <c r="AX134" s="11" t="s">
        <v>71</v>
      </c>
      <c r="AY134" s="200" t="s">
        <v>120</v>
      </c>
    </row>
    <row r="135" spans="2:51" s="12" customFormat="1" ht="13.5">
      <c r="B135" s="201"/>
      <c r="C135" s="202"/>
      <c r="D135" s="191" t="s">
        <v>130</v>
      </c>
      <c r="E135" s="203" t="s">
        <v>20</v>
      </c>
      <c r="F135" s="204" t="s">
        <v>212</v>
      </c>
      <c r="G135" s="202"/>
      <c r="H135" s="205">
        <v>0.315</v>
      </c>
      <c r="I135" s="206"/>
      <c r="J135" s="202"/>
      <c r="K135" s="202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130</v>
      </c>
      <c r="AU135" s="211" t="s">
        <v>77</v>
      </c>
      <c r="AV135" s="12" t="s">
        <v>77</v>
      </c>
      <c r="AW135" s="12" t="s">
        <v>35</v>
      </c>
      <c r="AX135" s="12" t="s">
        <v>71</v>
      </c>
      <c r="AY135" s="211" t="s">
        <v>120</v>
      </c>
    </row>
    <row r="136" spans="2:51" s="11" customFormat="1" ht="13.5">
      <c r="B136" s="189"/>
      <c r="C136" s="190"/>
      <c r="D136" s="191" t="s">
        <v>130</v>
      </c>
      <c r="E136" s="192" t="s">
        <v>20</v>
      </c>
      <c r="F136" s="193" t="s">
        <v>213</v>
      </c>
      <c r="G136" s="190"/>
      <c r="H136" s="194" t="s">
        <v>20</v>
      </c>
      <c r="I136" s="195"/>
      <c r="J136" s="190"/>
      <c r="K136" s="190"/>
      <c r="L136" s="196"/>
      <c r="M136" s="197"/>
      <c r="N136" s="198"/>
      <c r="O136" s="198"/>
      <c r="P136" s="198"/>
      <c r="Q136" s="198"/>
      <c r="R136" s="198"/>
      <c r="S136" s="198"/>
      <c r="T136" s="199"/>
      <c r="AT136" s="200" t="s">
        <v>130</v>
      </c>
      <c r="AU136" s="200" t="s">
        <v>77</v>
      </c>
      <c r="AV136" s="11" t="s">
        <v>22</v>
      </c>
      <c r="AW136" s="11" t="s">
        <v>35</v>
      </c>
      <c r="AX136" s="11" t="s">
        <v>71</v>
      </c>
      <c r="AY136" s="200" t="s">
        <v>120</v>
      </c>
    </row>
    <row r="137" spans="2:51" s="12" customFormat="1" ht="13.5">
      <c r="B137" s="201"/>
      <c r="C137" s="202"/>
      <c r="D137" s="191" t="s">
        <v>130</v>
      </c>
      <c r="E137" s="203" t="s">
        <v>20</v>
      </c>
      <c r="F137" s="204" t="s">
        <v>214</v>
      </c>
      <c r="G137" s="202"/>
      <c r="H137" s="205">
        <v>13.095</v>
      </c>
      <c r="I137" s="206"/>
      <c r="J137" s="202"/>
      <c r="K137" s="202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130</v>
      </c>
      <c r="AU137" s="211" t="s">
        <v>77</v>
      </c>
      <c r="AV137" s="12" t="s">
        <v>77</v>
      </c>
      <c r="AW137" s="12" t="s">
        <v>35</v>
      </c>
      <c r="AX137" s="12" t="s">
        <v>71</v>
      </c>
      <c r="AY137" s="211" t="s">
        <v>120</v>
      </c>
    </row>
    <row r="138" spans="2:51" s="13" customFormat="1" ht="13.5">
      <c r="B138" s="219"/>
      <c r="C138" s="220"/>
      <c r="D138" s="212" t="s">
        <v>130</v>
      </c>
      <c r="E138" s="221" t="s">
        <v>20</v>
      </c>
      <c r="F138" s="222" t="s">
        <v>215</v>
      </c>
      <c r="G138" s="220"/>
      <c r="H138" s="223">
        <v>13.41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130</v>
      </c>
      <c r="AU138" s="229" t="s">
        <v>77</v>
      </c>
      <c r="AV138" s="13" t="s">
        <v>128</v>
      </c>
      <c r="AW138" s="13" t="s">
        <v>35</v>
      </c>
      <c r="AX138" s="13" t="s">
        <v>22</v>
      </c>
      <c r="AY138" s="229" t="s">
        <v>120</v>
      </c>
    </row>
    <row r="139" spans="2:65" s="1" customFormat="1" ht="22.5" customHeight="1">
      <c r="B139" s="35"/>
      <c r="C139" s="177" t="s">
        <v>8</v>
      </c>
      <c r="D139" s="177" t="s">
        <v>123</v>
      </c>
      <c r="E139" s="178" t="s">
        <v>216</v>
      </c>
      <c r="F139" s="179" t="s">
        <v>217</v>
      </c>
      <c r="G139" s="180" t="s">
        <v>209</v>
      </c>
      <c r="H139" s="181">
        <v>13.41</v>
      </c>
      <c r="I139" s="182"/>
      <c r="J139" s="183">
        <f>ROUND(I139*H139,2)</f>
        <v>0</v>
      </c>
      <c r="K139" s="179" t="s">
        <v>127</v>
      </c>
      <c r="L139" s="55"/>
      <c r="M139" s="184" t="s">
        <v>20</v>
      </c>
      <c r="N139" s="185" t="s">
        <v>42</v>
      </c>
      <c r="O139" s="36"/>
      <c r="P139" s="186">
        <f>O139*H139</f>
        <v>0</v>
      </c>
      <c r="Q139" s="186">
        <v>0</v>
      </c>
      <c r="R139" s="186">
        <f>Q139*H139</f>
        <v>0</v>
      </c>
      <c r="S139" s="186">
        <v>0</v>
      </c>
      <c r="T139" s="187">
        <f>S139*H139</f>
        <v>0</v>
      </c>
      <c r="AR139" s="18" t="s">
        <v>128</v>
      </c>
      <c r="AT139" s="18" t="s">
        <v>123</v>
      </c>
      <c r="AU139" s="18" t="s">
        <v>77</v>
      </c>
      <c r="AY139" s="18" t="s">
        <v>120</v>
      </c>
      <c r="BE139" s="188">
        <f>IF(N139="základní",J139,0)</f>
        <v>0</v>
      </c>
      <c r="BF139" s="188">
        <f>IF(N139="snížená",J139,0)</f>
        <v>0</v>
      </c>
      <c r="BG139" s="188">
        <f>IF(N139="zákl. přenesená",J139,0)</f>
        <v>0</v>
      </c>
      <c r="BH139" s="188">
        <f>IF(N139="sníž. přenesená",J139,0)</f>
        <v>0</v>
      </c>
      <c r="BI139" s="188">
        <f>IF(N139="nulová",J139,0)</f>
        <v>0</v>
      </c>
      <c r="BJ139" s="18" t="s">
        <v>22</v>
      </c>
      <c r="BK139" s="188">
        <f>ROUND(I139*H139,2)</f>
        <v>0</v>
      </c>
      <c r="BL139" s="18" t="s">
        <v>128</v>
      </c>
      <c r="BM139" s="18" t="s">
        <v>218</v>
      </c>
    </row>
    <row r="140" spans="2:65" s="1" customFormat="1" ht="22.5" customHeight="1">
      <c r="B140" s="35"/>
      <c r="C140" s="177" t="s">
        <v>219</v>
      </c>
      <c r="D140" s="177" t="s">
        <v>123</v>
      </c>
      <c r="E140" s="178" t="s">
        <v>220</v>
      </c>
      <c r="F140" s="179" t="s">
        <v>221</v>
      </c>
      <c r="G140" s="180" t="s">
        <v>209</v>
      </c>
      <c r="H140" s="181">
        <v>388.89</v>
      </c>
      <c r="I140" s="182"/>
      <c r="J140" s="183">
        <f>ROUND(I140*H140,2)</f>
        <v>0</v>
      </c>
      <c r="K140" s="179" t="s">
        <v>127</v>
      </c>
      <c r="L140" s="55"/>
      <c r="M140" s="184" t="s">
        <v>20</v>
      </c>
      <c r="N140" s="185" t="s">
        <v>42</v>
      </c>
      <c r="O140" s="36"/>
      <c r="P140" s="186">
        <f>O140*H140</f>
        <v>0</v>
      </c>
      <c r="Q140" s="186">
        <v>0</v>
      </c>
      <c r="R140" s="186">
        <f>Q140*H140</f>
        <v>0</v>
      </c>
      <c r="S140" s="186">
        <v>0</v>
      </c>
      <c r="T140" s="187">
        <f>S140*H140</f>
        <v>0</v>
      </c>
      <c r="AR140" s="18" t="s">
        <v>128</v>
      </c>
      <c r="AT140" s="18" t="s">
        <v>123</v>
      </c>
      <c r="AU140" s="18" t="s">
        <v>77</v>
      </c>
      <c r="AY140" s="18" t="s">
        <v>120</v>
      </c>
      <c r="BE140" s="188">
        <f>IF(N140="základní",J140,0)</f>
        <v>0</v>
      </c>
      <c r="BF140" s="188">
        <f>IF(N140="snížená",J140,0)</f>
        <v>0</v>
      </c>
      <c r="BG140" s="188">
        <f>IF(N140="zákl. přenesená",J140,0)</f>
        <v>0</v>
      </c>
      <c r="BH140" s="188">
        <f>IF(N140="sníž. přenesená",J140,0)</f>
        <v>0</v>
      </c>
      <c r="BI140" s="188">
        <f>IF(N140="nulová",J140,0)</f>
        <v>0</v>
      </c>
      <c r="BJ140" s="18" t="s">
        <v>22</v>
      </c>
      <c r="BK140" s="188">
        <f>ROUND(I140*H140,2)</f>
        <v>0</v>
      </c>
      <c r="BL140" s="18" t="s">
        <v>128</v>
      </c>
      <c r="BM140" s="18" t="s">
        <v>222</v>
      </c>
    </row>
    <row r="141" spans="2:51" s="11" customFormat="1" ht="13.5">
      <c r="B141" s="189"/>
      <c r="C141" s="190"/>
      <c r="D141" s="191" t="s">
        <v>130</v>
      </c>
      <c r="E141" s="192" t="s">
        <v>20</v>
      </c>
      <c r="F141" s="193" t="s">
        <v>223</v>
      </c>
      <c r="G141" s="190"/>
      <c r="H141" s="194" t="s">
        <v>20</v>
      </c>
      <c r="I141" s="195"/>
      <c r="J141" s="190"/>
      <c r="K141" s="190"/>
      <c r="L141" s="196"/>
      <c r="M141" s="197"/>
      <c r="N141" s="198"/>
      <c r="O141" s="198"/>
      <c r="P141" s="198"/>
      <c r="Q141" s="198"/>
      <c r="R141" s="198"/>
      <c r="S141" s="198"/>
      <c r="T141" s="199"/>
      <c r="AT141" s="200" t="s">
        <v>130</v>
      </c>
      <c r="AU141" s="200" t="s">
        <v>77</v>
      </c>
      <c r="AV141" s="11" t="s">
        <v>22</v>
      </c>
      <c r="AW141" s="11" t="s">
        <v>35</v>
      </c>
      <c r="AX141" s="11" t="s">
        <v>71</v>
      </c>
      <c r="AY141" s="200" t="s">
        <v>120</v>
      </c>
    </row>
    <row r="142" spans="2:51" s="12" customFormat="1" ht="13.5">
      <c r="B142" s="201"/>
      <c r="C142" s="202"/>
      <c r="D142" s="212" t="s">
        <v>130</v>
      </c>
      <c r="E142" s="216" t="s">
        <v>20</v>
      </c>
      <c r="F142" s="217" t="s">
        <v>224</v>
      </c>
      <c r="G142" s="202"/>
      <c r="H142" s="218">
        <v>388.89</v>
      </c>
      <c r="I142" s="206"/>
      <c r="J142" s="202"/>
      <c r="K142" s="202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130</v>
      </c>
      <c r="AU142" s="211" t="s">
        <v>77</v>
      </c>
      <c r="AV142" s="12" t="s">
        <v>77</v>
      </c>
      <c r="AW142" s="12" t="s">
        <v>35</v>
      </c>
      <c r="AX142" s="12" t="s">
        <v>22</v>
      </c>
      <c r="AY142" s="211" t="s">
        <v>120</v>
      </c>
    </row>
    <row r="143" spans="2:65" s="1" customFormat="1" ht="22.5" customHeight="1">
      <c r="B143" s="35"/>
      <c r="C143" s="177" t="s">
        <v>225</v>
      </c>
      <c r="D143" s="177" t="s">
        <v>123</v>
      </c>
      <c r="E143" s="178" t="s">
        <v>226</v>
      </c>
      <c r="F143" s="179" t="s">
        <v>227</v>
      </c>
      <c r="G143" s="180" t="s">
        <v>209</v>
      </c>
      <c r="H143" s="181">
        <v>13.41</v>
      </c>
      <c r="I143" s="182"/>
      <c r="J143" s="183">
        <f>ROUND(I143*H143,2)</f>
        <v>0</v>
      </c>
      <c r="K143" s="179" t="s">
        <v>127</v>
      </c>
      <c r="L143" s="55"/>
      <c r="M143" s="184" t="s">
        <v>20</v>
      </c>
      <c r="N143" s="185" t="s">
        <v>42</v>
      </c>
      <c r="O143" s="36"/>
      <c r="P143" s="186">
        <f>O143*H143</f>
        <v>0</v>
      </c>
      <c r="Q143" s="186">
        <v>0</v>
      </c>
      <c r="R143" s="186">
        <f>Q143*H143</f>
        <v>0</v>
      </c>
      <c r="S143" s="186">
        <v>0</v>
      </c>
      <c r="T143" s="187">
        <f>S143*H143</f>
        <v>0</v>
      </c>
      <c r="AR143" s="18" t="s">
        <v>128</v>
      </c>
      <c r="AT143" s="18" t="s">
        <v>123</v>
      </c>
      <c r="AU143" s="18" t="s">
        <v>77</v>
      </c>
      <c r="AY143" s="18" t="s">
        <v>120</v>
      </c>
      <c r="BE143" s="188">
        <f>IF(N143="základní",J143,0)</f>
        <v>0</v>
      </c>
      <c r="BF143" s="188">
        <f>IF(N143="snížená",J143,0)</f>
        <v>0</v>
      </c>
      <c r="BG143" s="188">
        <f>IF(N143="zákl. přenesená",J143,0)</f>
        <v>0</v>
      </c>
      <c r="BH143" s="188">
        <f>IF(N143="sníž. přenesená",J143,0)</f>
        <v>0</v>
      </c>
      <c r="BI143" s="188">
        <f>IF(N143="nulová",J143,0)</f>
        <v>0</v>
      </c>
      <c r="BJ143" s="18" t="s">
        <v>22</v>
      </c>
      <c r="BK143" s="188">
        <f>ROUND(I143*H143,2)</f>
        <v>0</v>
      </c>
      <c r="BL143" s="18" t="s">
        <v>128</v>
      </c>
      <c r="BM143" s="18" t="s">
        <v>228</v>
      </c>
    </row>
    <row r="144" spans="2:63" s="10" customFormat="1" ht="29.85" customHeight="1">
      <c r="B144" s="160"/>
      <c r="C144" s="161"/>
      <c r="D144" s="174" t="s">
        <v>70</v>
      </c>
      <c r="E144" s="175" t="s">
        <v>229</v>
      </c>
      <c r="F144" s="175" t="s">
        <v>230</v>
      </c>
      <c r="G144" s="161"/>
      <c r="H144" s="161"/>
      <c r="I144" s="164"/>
      <c r="J144" s="176">
        <f>BK144</f>
        <v>0</v>
      </c>
      <c r="K144" s="161"/>
      <c r="L144" s="166"/>
      <c r="M144" s="167"/>
      <c r="N144" s="168"/>
      <c r="O144" s="168"/>
      <c r="P144" s="169">
        <f>P145</f>
        <v>0</v>
      </c>
      <c r="Q144" s="168"/>
      <c r="R144" s="169">
        <f>R145</f>
        <v>0</v>
      </c>
      <c r="S144" s="168"/>
      <c r="T144" s="170">
        <f>T145</f>
        <v>0</v>
      </c>
      <c r="AR144" s="171" t="s">
        <v>22</v>
      </c>
      <c r="AT144" s="172" t="s">
        <v>70</v>
      </c>
      <c r="AU144" s="172" t="s">
        <v>22</v>
      </c>
      <c r="AY144" s="171" t="s">
        <v>120</v>
      </c>
      <c r="BK144" s="173">
        <f>BK145</f>
        <v>0</v>
      </c>
    </row>
    <row r="145" spans="2:65" s="1" customFormat="1" ht="22.5" customHeight="1">
      <c r="B145" s="35"/>
      <c r="C145" s="177" t="s">
        <v>231</v>
      </c>
      <c r="D145" s="177" t="s">
        <v>123</v>
      </c>
      <c r="E145" s="178" t="s">
        <v>232</v>
      </c>
      <c r="F145" s="179" t="s">
        <v>233</v>
      </c>
      <c r="G145" s="180" t="s">
        <v>209</v>
      </c>
      <c r="H145" s="181">
        <v>0.095</v>
      </c>
      <c r="I145" s="182"/>
      <c r="J145" s="183">
        <f>ROUND(I145*H145,2)</f>
        <v>0</v>
      </c>
      <c r="K145" s="179" t="s">
        <v>127</v>
      </c>
      <c r="L145" s="55"/>
      <c r="M145" s="184" t="s">
        <v>20</v>
      </c>
      <c r="N145" s="185" t="s">
        <v>42</v>
      </c>
      <c r="O145" s="36"/>
      <c r="P145" s="186">
        <f>O145*H145</f>
        <v>0</v>
      </c>
      <c r="Q145" s="186">
        <v>0</v>
      </c>
      <c r="R145" s="186">
        <f>Q145*H145</f>
        <v>0</v>
      </c>
      <c r="S145" s="186">
        <v>0</v>
      </c>
      <c r="T145" s="187">
        <f>S145*H145</f>
        <v>0</v>
      </c>
      <c r="AR145" s="18" t="s">
        <v>128</v>
      </c>
      <c r="AT145" s="18" t="s">
        <v>123</v>
      </c>
      <c r="AU145" s="18" t="s">
        <v>77</v>
      </c>
      <c r="AY145" s="18" t="s">
        <v>120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18" t="s">
        <v>22</v>
      </c>
      <c r="BK145" s="188">
        <f>ROUND(I145*H145,2)</f>
        <v>0</v>
      </c>
      <c r="BL145" s="18" t="s">
        <v>128</v>
      </c>
      <c r="BM145" s="18" t="s">
        <v>234</v>
      </c>
    </row>
    <row r="146" spans="2:63" s="10" customFormat="1" ht="37.35" customHeight="1">
      <c r="B146" s="160"/>
      <c r="C146" s="161"/>
      <c r="D146" s="162" t="s">
        <v>70</v>
      </c>
      <c r="E146" s="163" t="s">
        <v>235</v>
      </c>
      <c r="F146" s="163" t="s">
        <v>236</v>
      </c>
      <c r="G146" s="161"/>
      <c r="H146" s="161"/>
      <c r="I146" s="164"/>
      <c r="J146" s="165">
        <f>BK146</f>
        <v>0</v>
      </c>
      <c r="K146" s="161"/>
      <c r="L146" s="166"/>
      <c r="M146" s="167"/>
      <c r="N146" s="168"/>
      <c r="O146" s="168"/>
      <c r="P146" s="169">
        <f>P147+P216+P284+P290+P496+P507+P669+P728+P759</f>
        <v>0</v>
      </c>
      <c r="Q146" s="168"/>
      <c r="R146" s="169">
        <f>R147+R216+R284+R290+R496+R507+R669+R728+R759</f>
        <v>29.695969510000005</v>
      </c>
      <c r="S146" s="168"/>
      <c r="T146" s="170">
        <f>T147+T216+T284+T290+T496+T507+T669+T728+T759</f>
        <v>13.094715999999998</v>
      </c>
      <c r="AR146" s="171" t="s">
        <v>77</v>
      </c>
      <c r="AT146" s="172" t="s">
        <v>70</v>
      </c>
      <c r="AU146" s="172" t="s">
        <v>71</v>
      </c>
      <c r="AY146" s="171" t="s">
        <v>120</v>
      </c>
      <c r="BK146" s="173">
        <f>BK147+BK216+BK284+BK290+BK496+BK507+BK669+BK728+BK759</f>
        <v>0</v>
      </c>
    </row>
    <row r="147" spans="2:63" s="10" customFormat="1" ht="19.9" customHeight="1">
      <c r="B147" s="160"/>
      <c r="C147" s="161"/>
      <c r="D147" s="174" t="s">
        <v>70</v>
      </c>
      <c r="E147" s="175" t="s">
        <v>237</v>
      </c>
      <c r="F147" s="175" t="s">
        <v>238</v>
      </c>
      <c r="G147" s="161"/>
      <c r="H147" s="161"/>
      <c r="I147" s="164"/>
      <c r="J147" s="176">
        <f>BK147</f>
        <v>0</v>
      </c>
      <c r="K147" s="161"/>
      <c r="L147" s="166"/>
      <c r="M147" s="167"/>
      <c r="N147" s="168"/>
      <c r="O147" s="168"/>
      <c r="P147" s="169">
        <f>SUM(P148:P215)</f>
        <v>0</v>
      </c>
      <c r="Q147" s="168"/>
      <c r="R147" s="169">
        <f>SUM(R148:R215)</f>
        <v>0</v>
      </c>
      <c r="S147" s="168"/>
      <c r="T147" s="170">
        <f>SUM(T148:T215)</f>
        <v>13.094715999999998</v>
      </c>
      <c r="AR147" s="171" t="s">
        <v>22</v>
      </c>
      <c r="AT147" s="172" t="s">
        <v>70</v>
      </c>
      <c r="AU147" s="172" t="s">
        <v>22</v>
      </c>
      <c r="AY147" s="171" t="s">
        <v>120</v>
      </c>
      <c r="BK147" s="173">
        <f>SUM(BK148:BK215)</f>
        <v>0</v>
      </c>
    </row>
    <row r="148" spans="2:65" s="1" customFormat="1" ht="31.5" customHeight="1">
      <c r="B148" s="35"/>
      <c r="C148" s="177" t="s">
        <v>239</v>
      </c>
      <c r="D148" s="177" t="s">
        <v>123</v>
      </c>
      <c r="E148" s="178" t="s">
        <v>240</v>
      </c>
      <c r="F148" s="179" t="s">
        <v>241</v>
      </c>
      <c r="G148" s="180" t="s">
        <v>126</v>
      </c>
      <c r="H148" s="181">
        <v>283</v>
      </c>
      <c r="I148" s="182"/>
      <c r="J148" s="183">
        <f>ROUND(I148*H148,2)</f>
        <v>0</v>
      </c>
      <c r="K148" s="179" t="s">
        <v>127</v>
      </c>
      <c r="L148" s="55"/>
      <c r="M148" s="184" t="s">
        <v>20</v>
      </c>
      <c r="N148" s="185" t="s">
        <v>42</v>
      </c>
      <c r="O148" s="36"/>
      <c r="P148" s="186">
        <f>O148*H148</f>
        <v>0</v>
      </c>
      <c r="Q148" s="186">
        <v>0</v>
      </c>
      <c r="R148" s="186">
        <f>Q148*H148</f>
        <v>0</v>
      </c>
      <c r="S148" s="186">
        <v>0.006</v>
      </c>
      <c r="T148" s="187">
        <f>S148*H148</f>
        <v>1.698</v>
      </c>
      <c r="AR148" s="18" t="s">
        <v>219</v>
      </c>
      <c r="AT148" s="18" t="s">
        <v>123</v>
      </c>
      <c r="AU148" s="18" t="s">
        <v>77</v>
      </c>
      <c r="AY148" s="18" t="s">
        <v>120</v>
      </c>
      <c r="BE148" s="188">
        <f>IF(N148="základní",J148,0)</f>
        <v>0</v>
      </c>
      <c r="BF148" s="188">
        <f>IF(N148="snížená",J148,0)</f>
        <v>0</v>
      </c>
      <c r="BG148" s="188">
        <f>IF(N148="zákl. přenesená",J148,0)</f>
        <v>0</v>
      </c>
      <c r="BH148" s="188">
        <f>IF(N148="sníž. přenesená",J148,0)</f>
        <v>0</v>
      </c>
      <c r="BI148" s="188">
        <f>IF(N148="nulová",J148,0)</f>
        <v>0</v>
      </c>
      <c r="BJ148" s="18" t="s">
        <v>22</v>
      </c>
      <c r="BK148" s="188">
        <f>ROUND(I148*H148,2)</f>
        <v>0</v>
      </c>
      <c r="BL148" s="18" t="s">
        <v>219</v>
      </c>
      <c r="BM148" s="18" t="s">
        <v>242</v>
      </c>
    </row>
    <row r="149" spans="2:51" s="11" customFormat="1" ht="13.5">
      <c r="B149" s="189"/>
      <c r="C149" s="190"/>
      <c r="D149" s="191" t="s">
        <v>130</v>
      </c>
      <c r="E149" s="192" t="s">
        <v>20</v>
      </c>
      <c r="F149" s="193" t="s">
        <v>243</v>
      </c>
      <c r="G149" s="190"/>
      <c r="H149" s="194" t="s">
        <v>20</v>
      </c>
      <c r="I149" s="195"/>
      <c r="J149" s="190"/>
      <c r="K149" s="190"/>
      <c r="L149" s="196"/>
      <c r="M149" s="197"/>
      <c r="N149" s="198"/>
      <c r="O149" s="198"/>
      <c r="P149" s="198"/>
      <c r="Q149" s="198"/>
      <c r="R149" s="198"/>
      <c r="S149" s="198"/>
      <c r="T149" s="199"/>
      <c r="AT149" s="200" t="s">
        <v>130</v>
      </c>
      <c r="AU149" s="200" t="s">
        <v>77</v>
      </c>
      <c r="AV149" s="11" t="s">
        <v>22</v>
      </c>
      <c r="AW149" s="11" t="s">
        <v>35</v>
      </c>
      <c r="AX149" s="11" t="s">
        <v>71</v>
      </c>
      <c r="AY149" s="200" t="s">
        <v>120</v>
      </c>
    </row>
    <row r="150" spans="2:51" s="12" customFormat="1" ht="13.5">
      <c r="B150" s="201"/>
      <c r="C150" s="202"/>
      <c r="D150" s="212" t="s">
        <v>130</v>
      </c>
      <c r="E150" s="216" t="s">
        <v>20</v>
      </c>
      <c r="F150" s="217" t="s">
        <v>244</v>
      </c>
      <c r="G150" s="202"/>
      <c r="H150" s="218">
        <v>283</v>
      </c>
      <c r="I150" s="206"/>
      <c r="J150" s="202"/>
      <c r="K150" s="202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130</v>
      </c>
      <c r="AU150" s="211" t="s">
        <v>77</v>
      </c>
      <c r="AV150" s="12" t="s">
        <v>77</v>
      </c>
      <c r="AW150" s="12" t="s">
        <v>35</v>
      </c>
      <c r="AX150" s="12" t="s">
        <v>22</v>
      </c>
      <c r="AY150" s="211" t="s">
        <v>120</v>
      </c>
    </row>
    <row r="151" spans="2:65" s="1" customFormat="1" ht="22.5" customHeight="1">
      <c r="B151" s="35"/>
      <c r="C151" s="177" t="s">
        <v>245</v>
      </c>
      <c r="D151" s="177" t="s">
        <v>123</v>
      </c>
      <c r="E151" s="178" t="s">
        <v>246</v>
      </c>
      <c r="F151" s="179" t="s">
        <v>247</v>
      </c>
      <c r="G151" s="180" t="s">
        <v>137</v>
      </c>
      <c r="H151" s="181">
        <v>2</v>
      </c>
      <c r="I151" s="182"/>
      <c r="J151" s="183">
        <f>ROUND(I151*H151,2)</f>
        <v>0</v>
      </c>
      <c r="K151" s="179" t="s">
        <v>127</v>
      </c>
      <c r="L151" s="55"/>
      <c r="M151" s="184" t="s">
        <v>20</v>
      </c>
      <c r="N151" s="185" t="s">
        <v>42</v>
      </c>
      <c r="O151" s="36"/>
      <c r="P151" s="186">
        <f>O151*H151</f>
        <v>0</v>
      </c>
      <c r="Q151" s="186">
        <v>0</v>
      </c>
      <c r="R151" s="186">
        <f>Q151*H151</f>
        <v>0</v>
      </c>
      <c r="S151" s="186">
        <v>0.0003</v>
      </c>
      <c r="T151" s="187">
        <f>S151*H151</f>
        <v>0.0006</v>
      </c>
      <c r="AR151" s="18" t="s">
        <v>219</v>
      </c>
      <c r="AT151" s="18" t="s">
        <v>123</v>
      </c>
      <c r="AU151" s="18" t="s">
        <v>77</v>
      </c>
      <c r="AY151" s="18" t="s">
        <v>120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18" t="s">
        <v>22</v>
      </c>
      <c r="BK151" s="188">
        <f>ROUND(I151*H151,2)</f>
        <v>0</v>
      </c>
      <c r="BL151" s="18" t="s">
        <v>219</v>
      </c>
      <c r="BM151" s="18" t="s">
        <v>248</v>
      </c>
    </row>
    <row r="152" spans="2:65" s="1" customFormat="1" ht="22.5" customHeight="1">
      <c r="B152" s="35"/>
      <c r="C152" s="177" t="s">
        <v>7</v>
      </c>
      <c r="D152" s="177" t="s">
        <v>123</v>
      </c>
      <c r="E152" s="178" t="s">
        <v>249</v>
      </c>
      <c r="F152" s="179" t="s">
        <v>250</v>
      </c>
      <c r="G152" s="180" t="s">
        <v>126</v>
      </c>
      <c r="H152" s="181">
        <v>283</v>
      </c>
      <c r="I152" s="182"/>
      <c r="J152" s="183">
        <f>ROUND(I152*H152,2)</f>
        <v>0</v>
      </c>
      <c r="K152" s="179" t="s">
        <v>127</v>
      </c>
      <c r="L152" s="55"/>
      <c r="M152" s="184" t="s">
        <v>20</v>
      </c>
      <c r="N152" s="185" t="s">
        <v>42</v>
      </c>
      <c r="O152" s="36"/>
      <c r="P152" s="186">
        <f>O152*H152</f>
        <v>0</v>
      </c>
      <c r="Q152" s="186">
        <v>0</v>
      </c>
      <c r="R152" s="186">
        <f>Q152*H152</f>
        <v>0</v>
      </c>
      <c r="S152" s="186">
        <v>0.00594</v>
      </c>
      <c r="T152" s="187">
        <f>S152*H152</f>
        <v>1.68102</v>
      </c>
      <c r="AR152" s="18" t="s">
        <v>219</v>
      </c>
      <c r="AT152" s="18" t="s">
        <v>123</v>
      </c>
      <c r="AU152" s="18" t="s">
        <v>77</v>
      </c>
      <c r="AY152" s="18" t="s">
        <v>120</v>
      </c>
      <c r="BE152" s="188">
        <f>IF(N152="základní",J152,0)</f>
        <v>0</v>
      </c>
      <c r="BF152" s="188">
        <f>IF(N152="snížená",J152,0)</f>
        <v>0</v>
      </c>
      <c r="BG152" s="188">
        <f>IF(N152="zákl. přenesená",J152,0)</f>
        <v>0</v>
      </c>
      <c r="BH152" s="188">
        <f>IF(N152="sníž. přenesená",J152,0)</f>
        <v>0</v>
      </c>
      <c r="BI152" s="188">
        <f>IF(N152="nulová",J152,0)</f>
        <v>0</v>
      </c>
      <c r="BJ152" s="18" t="s">
        <v>22</v>
      </c>
      <c r="BK152" s="188">
        <f>ROUND(I152*H152,2)</f>
        <v>0</v>
      </c>
      <c r="BL152" s="18" t="s">
        <v>219</v>
      </c>
      <c r="BM152" s="18" t="s">
        <v>251</v>
      </c>
    </row>
    <row r="153" spans="2:51" s="11" customFormat="1" ht="13.5">
      <c r="B153" s="189"/>
      <c r="C153" s="190"/>
      <c r="D153" s="191" t="s">
        <v>130</v>
      </c>
      <c r="E153" s="192" t="s">
        <v>20</v>
      </c>
      <c r="F153" s="193" t="s">
        <v>243</v>
      </c>
      <c r="G153" s="190"/>
      <c r="H153" s="194" t="s">
        <v>20</v>
      </c>
      <c r="I153" s="195"/>
      <c r="J153" s="190"/>
      <c r="K153" s="190"/>
      <c r="L153" s="196"/>
      <c r="M153" s="197"/>
      <c r="N153" s="198"/>
      <c r="O153" s="198"/>
      <c r="P153" s="198"/>
      <c r="Q153" s="198"/>
      <c r="R153" s="198"/>
      <c r="S153" s="198"/>
      <c r="T153" s="199"/>
      <c r="AT153" s="200" t="s">
        <v>130</v>
      </c>
      <c r="AU153" s="200" t="s">
        <v>77</v>
      </c>
      <c r="AV153" s="11" t="s">
        <v>22</v>
      </c>
      <c r="AW153" s="11" t="s">
        <v>35</v>
      </c>
      <c r="AX153" s="11" t="s">
        <v>71</v>
      </c>
      <c r="AY153" s="200" t="s">
        <v>120</v>
      </c>
    </row>
    <row r="154" spans="2:51" s="12" customFormat="1" ht="13.5">
      <c r="B154" s="201"/>
      <c r="C154" s="202"/>
      <c r="D154" s="212" t="s">
        <v>130</v>
      </c>
      <c r="E154" s="216" t="s">
        <v>20</v>
      </c>
      <c r="F154" s="217" t="s">
        <v>244</v>
      </c>
      <c r="G154" s="202"/>
      <c r="H154" s="218">
        <v>283</v>
      </c>
      <c r="I154" s="206"/>
      <c r="J154" s="202"/>
      <c r="K154" s="202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130</v>
      </c>
      <c r="AU154" s="211" t="s">
        <v>77</v>
      </c>
      <c r="AV154" s="12" t="s">
        <v>77</v>
      </c>
      <c r="AW154" s="12" t="s">
        <v>35</v>
      </c>
      <c r="AX154" s="12" t="s">
        <v>22</v>
      </c>
      <c r="AY154" s="211" t="s">
        <v>120</v>
      </c>
    </row>
    <row r="155" spans="2:65" s="1" customFormat="1" ht="22.5" customHeight="1">
      <c r="B155" s="35"/>
      <c r="C155" s="177" t="s">
        <v>252</v>
      </c>
      <c r="D155" s="177" t="s">
        <v>123</v>
      </c>
      <c r="E155" s="178" t="s">
        <v>253</v>
      </c>
      <c r="F155" s="179" t="s">
        <v>254</v>
      </c>
      <c r="G155" s="180" t="s">
        <v>126</v>
      </c>
      <c r="H155" s="181">
        <v>27</v>
      </c>
      <c r="I155" s="182"/>
      <c r="J155" s="183">
        <f>ROUND(I155*H155,2)</f>
        <v>0</v>
      </c>
      <c r="K155" s="179" t="s">
        <v>127</v>
      </c>
      <c r="L155" s="55"/>
      <c r="M155" s="184" t="s">
        <v>20</v>
      </c>
      <c r="N155" s="185" t="s">
        <v>42</v>
      </c>
      <c r="O155" s="36"/>
      <c r="P155" s="186">
        <f>O155*H155</f>
        <v>0</v>
      </c>
      <c r="Q155" s="186">
        <v>0</v>
      </c>
      <c r="R155" s="186">
        <f>Q155*H155</f>
        <v>0</v>
      </c>
      <c r="S155" s="186">
        <v>0.009</v>
      </c>
      <c r="T155" s="187">
        <f>S155*H155</f>
        <v>0.243</v>
      </c>
      <c r="AR155" s="18" t="s">
        <v>219</v>
      </c>
      <c r="AT155" s="18" t="s">
        <v>123</v>
      </c>
      <c r="AU155" s="18" t="s">
        <v>77</v>
      </c>
      <c r="AY155" s="18" t="s">
        <v>120</v>
      </c>
      <c r="BE155" s="188">
        <f>IF(N155="základní",J155,0)</f>
        <v>0</v>
      </c>
      <c r="BF155" s="188">
        <f>IF(N155="snížená",J155,0)</f>
        <v>0</v>
      </c>
      <c r="BG155" s="188">
        <f>IF(N155="zákl. přenesená",J155,0)</f>
        <v>0</v>
      </c>
      <c r="BH155" s="188">
        <f>IF(N155="sníž. přenesená",J155,0)</f>
        <v>0</v>
      </c>
      <c r="BI155" s="188">
        <f>IF(N155="nulová",J155,0)</f>
        <v>0</v>
      </c>
      <c r="BJ155" s="18" t="s">
        <v>22</v>
      </c>
      <c r="BK155" s="188">
        <f>ROUND(I155*H155,2)</f>
        <v>0</v>
      </c>
      <c r="BL155" s="18" t="s">
        <v>219</v>
      </c>
      <c r="BM155" s="18" t="s">
        <v>255</v>
      </c>
    </row>
    <row r="156" spans="2:51" s="11" customFormat="1" ht="13.5">
      <c r="B156" s="189"/>
      <c r="C156" s="190"/>
      <c r="D156" s="191" t="s">
        <v>130</v>
      </c>
      <c r="E156" s="192" t="s">
        <v>20</v>
      </c>
      <c r="F156" s="193" t="s">
        <v>256</v>
      </c>
      <c r="G156" s="190"/>
      <c r="H156" s="194" t="s">
        <v>20</v>
      </c>
      <c r="I156" s="195"/>
      <c r="J156" s="190"/>
      <c r="K156" s="190"/>
      <c r="L156" s="196"/>
      <c r="M156" s="197"/>
      <c r="N156" s="198"/>
      <c r="O156" s="198"/>
      <c r="P156" s="198"/>
      <c r="Q156" s="198"/>
      <c r="R156" s="198"/>
      <c r="S156" s="198"/>
      <c r="T156" s="199"/>
      <c r="AT156" s="200" t="s">
        <v>130</v>
      </c>
      <c r="AU156" s="200" t="s">
        <v>77</v>
      </c>
      <c r="AV156" s="11" t="s">
        <v>22</v>
      </c>
      <c r="AW156" s="11" t="s">
        <v>35</v>
      </c>
      <c r="AX156" s="11" t="s">
        <v>71</v>
      </c>
      <c r="AY156" s="200" t="s">
        <v>120</v>
      </c>
    </row>
    <row r="157" spans="2:51" s="11" customFormat="1" ht="13.5">
      <c r="B157" s="189"/>
      <c r="C157" s="190"/>
      <c r="D157" s="191" t="s">
        <v>130</v>
      </c>
      <c r="E157" s="192" t="s">
        <v>20</v>
      </c>
      <c r="F157" s="193" t="s">
        <v>257</v>
      </c>
      <c r="G157" s="190"/>
      <c r="H157" s="194" t="s">
        <v>20</v>
      </c>
      <c r="I157" s="195"/>
      <c r="J157" s="190"/>
      <c r="K157" s="190"/>
      <c r="L157" s="196"/>
      <c r="M157" s="197"/>
      <c r="N157" s="198"/>
      <c r="O157" s="198"/>
      <c r="P157" s="198"/>
      <c r="Q157" s="198"/>
      <c r="R157" s="198"/>
      <c r="S157" s="198"/>
      <c r="T157" s="199"/>
      <c r="AT157" s="200" t="s">
        <v>130</v>
      </c>
      <c r="AU157" s="200" t="s">
        <v>77</v>
      </c>
      <c r="AV157" s="11" t="s">
        <v>22</v>
      </c>
      <c r="AW157" s="11" t="s">
        <v>35</v>
      </c>
      <c r="AX157" s="11" t="s">
        <v>71</v>
      </c>
      <c r="AY157" s="200" t="s">
        <v>120</v>
      </c>
    </row>
    <row r="158" spans="2:51" s="12" customFormat="1" ht="13.5">
      <c r="B158" s="201"/>
      <c r="C158" s="202"/>
      <c r="D158" s="191" t="s">
        <v>130</v>
      </c>
      <c r="E158" s="203" t="s">
        <v>20</v>
      </c>
      <c r="F158" s="204" t="s">
        <v>258</v>
      </c>
      <c r="G158" s="202"/>
      <c r="H158" s="205">
        <v>3.6</v>
      </c>
      <c r="I158" s="206"/>
      <c r="J158" s="202"/>
      <c r="K158" s="202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130</v>
      </c>
      <c r="AU158" s="211" t="s">
        <v>77</v>
      </c>
      <c r="AV158" s="12" t="s">
        <v>77</v>
      </c>
      <c r="AW158" s="12" t="s">
        <v>35</v>
      </c>
      <c r="AX158" s="12" t="s">
        <v>71</v>
      </c>
      <c r="AY158" s="211" t="s">
        <v>120</v>
      </c>
    </row>
    <row r="159" spans="2:51" s="12" customFormat="1" ht="13.5">
      <c r="B159" s="201"/>
      <c r="C159" s="202"/>
      <c r="D159" s="191" t="s">
        <v>130</v>
      </c>
      <c r="E159" s="203" t="s">
        <v>20</v>
      </c>
      <c r="F159" s="204" t="s">
        <v>259</v>
      </c>
      <c r="G159" s="202"/>
      <c r="H159" s="205">
        <v>5.433</v>
      </c>
      <c r="I159" s="206"/>
      <c r="J159" s="202"/>
      <c r="K159" s="202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130</v>
      </c>
      <c r="AU159" s="211" t="s">
        <v>77</v>
      </c>
      <c r="AV159" s="12" t="s">
        <v>77</v>
      </c>
      <c r="AW159" s="12" t="s">
        <v>35</v>
      </c>
      <c r="AX159" s="12" t="s">
        <v>71</v>
      </c>
      <c r="AY159" s="211" t="s">
        <v>120</v>
      </c>
    </row>
    <row r="160" spans="2:51" s="12" customFormat="1" ht="13.5">
      <c r="B160" s="201"/>
      <c r="C160" s="202"/>
      <c r="D160" s="191" t="s">
        <v>130</v>
      </c>
      <c r="E160" s="203" t="s">
        <v>20</v>
      </c>
      <c r="F160" s="204" t="s">
        <v>260</v>
      </c>
      <c r="G160" s="202"/>
      <c r="H160" s="205">
        <v>3.72</v>
      </c>
      <c r="I160" s="206"/>
      <c r="J160" s="202"/>
      <c r="K160" s="202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130</v>
      </c>
      <c r="AU160" s="211" t="s">
        <v>77</v>
      </c>
      <c r="AV160" s="12" t="s">
        <v>77</v>
      </c>
      <c r="AW160" s="12" t="s">
        <v>35</v>
      </c>
      <c r="AX160" s="12" t="s">
        <v>71</v>
      </c>
      <c r="AY160" s="211" t="s">
        <v>120</v>
      </c>
    </row>
    <row r="161" spans="2:51" s="12" customFormat="1" ht="13.5">
      <c r="B161" s="201"/>
      <c r="C161" s="202"/>
      <c r="D161" s="191" t="s">
        <v>130</v>
      </c>
      <c r="E161" s="203" t="s">
        <v>20</v>
      </c>
      <c r="F161" s="204" t="s">
        <v>261</v>
      </c>
      <c r="G161" s="202"/>
      <c r="H161" s="205">
        <v>5.91</v>
      </c>
      <c r="I161" s="206"/>
      <c r="J161" s="202"/>
      <c r="K161" s="202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130</v>
      </c>
      <c r="AU161" s="211" t="s">
        <v>77</v>
      </c>
      <c r="AV161" s="12" t="s">
        <v>77</v>
      </c>
      <c r="AW161" s="12" t="s">
        <v>35</v>
      </c>
      <c r="AX161" s="12" t="s">
        <v>71</v>
      </c>
      <c r="AY161" s="211" t="s">
        <v>120</v>
      </c>
    </row>
    <row r="162" spans="2:51" s="12" customFormat="1" ht="13.5">
      <c r="B162" s="201"/>
      <c r="C162" s="202"/>
      <c r="D162" s="191" t="s">
        <v>130</v>
      </c>
      <c r="E162" s="203" t="s">
        <v>20</v>
      </c>
      <c r="F162" s="204" t="s">
        <v>262</v>
      </c>
      <c r="G162" s="202"/>
      <c r="H162" s="205">
        <v>5.625</v>
      </c>
      <c r="I162" s="206"/>
      <c r="J162" s="202"/>
      <c r="K162" s="202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130</v>
      </c>
      <c r="AU162" s="211" t="s">
        <v>77</v>
      </c>
      <c r="AV162" s="12" t="s">
        <v>77</v>
      </c>
      <c r="AW162" s="12" t="s">
        <v>35</v>
      </c>
      <c r="AX162" s="12" t="s">
        <v>71</v>
      </c>
      <c r="AY162" s="211" t="s">
        <v>120</v>
      </c>
    </row>
    <row r="163" spans="2:51" s="12" customFormat="1" ht="13.5">
      <c r="B163" s="201"/>
      <c r="C163" s="202"/>
      <c r="D163" s="191" t="s">
        <v>130</v>
      </c>
      <c r="E163" s="203" t="s">
        <v>20</v>
      </c>
      <c r="F163" s="204" t="s">
        <v>263</v>
      </c>
      <c r="G163" s="202"/>
      <c r="H163" s="205">
        <v>2.712</v>
      </c>
      <c r="I163" s="206"/>
      <c r="J163" s="202"/>
      <c r="K163" s="202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130</v>
      </c>
      <c r="AU163" s="211" t="s">
        <v>77</v>
      </c>
      <c r="AV163" s="12" t="s">
        <v>77</v>
      </c>
      <c r="AW163" s="12" t="s">
        <v>35</v>
      </c>
      <c r="AX163" s="12" t="s">
        <v>71</v>
      </c>
      <c r="AY163" s="211" t="s">
        <v>120</v>
      </c>
    </row>
    <row r="164" spans="2:51" s="13" customFormat="1" ht="13.5">
      <c r="B164" s="219"/>
      <c r="C164" s="220"/>
      <c r="D164" s="212" t="s">
        <v>130</v>
      </c>
      <c r="E164" s="221" t="s">
        <v>20</v>
      </c>
      <c r="F164" s="222" t="s">
        <v>215</v>
      </c>
      <c r="G164" s="220"/>
      <c r="H164" s="223">
        <v>27</v>
      </c>
      <c r="I164" s="224"/>
      <c r="J164" s="220"/>
      <c r="K164" s="220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130</v>
      </c>
      <c r="AU164" s="229" t="s">
        <v>77</v>
      </c>
      <c r="AV164" s="13" t="s">
        <v>128</v>
      </c>
      <c r="AW164" s="13" t="s">
        <v>35</v>
      </c>
      <c r="AX164" s="13" t="s">
        <v>22</v>
      </c>
      <c r="AY164" s="229" t="s">
        <v>120</v>
      </c>
    </row>
    <row r="165" spans="2:65" s="1" customFormat="1" ht="22.5" customHeight="1">
      <c r="B165" s="35"/>
      <c r="C165" s="177" t="s">
        <v>264</v>
      </c>
      <c r="D165" s="177" t="s">
        <v>123</v>
      </c>
      <c r="E165" s="178" t="s">
        <v>265</v>
      </c>
      <c r="F165" s="179" t="s">
        <v>266</v>
      </c>
      <c r="G165" s="180" t="s">
        <v>187</v>
      </c>
      <c r="H165" s="181">
        <v>19</v>
      </c>
      <c r="I165" s="182"/>
      <c r="J165" s="183">
        <f>ROUND(I165*H165,2)</f>
        <v>0</v>
      </c>
      <c r="K165" s="179" t="s">
        <v>127</v>
      </c>
      <c r="L165" s="55"/>
      <c r="M165" s="184" t="s">
        <v>20</v>
      </c>
      <c r="N165" s="185" t="s">
        <v>42</v>
      </c>
      <c r="O165" s="36"/>
      <c r="P165" s="186">
        <f>O165*H165</f>
        <v>0</v>
      </c>
      <c r="Q165" s="186">
        <v>0</v>
      </c>
      <c r="R165" s="186">
        <f>Q165*H165</f>
        <v>0</v>
      </c>
      <c r="S165" s="186">
        <v>0.0017</v>
      </c>
      <c r="T165" s="187">
        <f>S165*H165</f>
        <v>0.032299999999999995</v>
      </c>
      <c r="AR165" s="18" t="s">
        <v>219</v>
      </c>
      <c r="AT165" s="18" t="s">
        <v>123</v>
      </c>
      <c r="AU165" s="18" t="s">
        <v>77</v>
      </c>
      <c r="AY165" s="18" t="s">
        <v>120</v>
      </c>
      <c r="BE165" s="188">
        <f>IF(N165="základní",J165,0)</f>
        <v>0</v>
      </c>
      <c r="BF165" s="188">
        <f>IF(N165="snížená",J165,0)</f>
        <v>0</v>
      </c>
      <c r="BG165" s="188">
        <f>IF(N165="zákl. přenesená",J165,0)</f>
        <v>0</v>
      </c>
      <c r="BH165" s="188">
        <f>IF(N165="sníž. přenesená",J165,0)</f>
        <v>0</v>
      </c>
      <c r="BI165" s="188">
        <f>IF(N165="nulová",J165,0)</f>
        <v>0</v>
      </c>
      <c r="BJ165" s="18" t="s">
        <v>22</v>
      </c>
      <c r="BK165" s="188">
        <f>ROUND(I165*H165,2)</f>
        <v>0</v>
      </c>
      <c r="BL165" s="18" t="s">
        <v>219</v>
      </c>
      <c r="BM165" s="18" t="s">
        <v>267</v>
      </c>
    </row>
    <row r="166" spans="2:51" s="11" customFormat="1" ht="13.5">
      <c r="B166" s="189"/>
      <c r="C166" s="190"/>
      <c r="D166" s="191" t="s">
        <v>130</v>
      </c>
      <c r="E166" s="192" t="s">
        <v>20</v>
      </c>
      <c r="F166" s="193" t="s">
        <v>268</v>
      </c>
      <c r="G166" s="190"/>
      <c r="H166" s="194" t="s">
        <v>20</v>
      </c>
      <c r="I166" s="195"/>
      <c r="J166" s="190"/>
      <c r="K166" s="190"/>
      <c r="L166" s="196"/>
      <c r="M166" s="197"/>
      <c r="N166" s="198"/>
      <c r="O166" s="198"/>
      <c r="P166" s="198"/>
      <c r="Q166" s="198"/>
      <c r="R166" s="198"/>
      <c r="S166" s="198"/>
      <c r="T166" s="199"/>
      <c r="AT166" s="200" t="s">
        <v>130</v>
      </c>
      <c r="AU166" s="200" t="s">
        <v>77</v>
      </c>
      <c r="AV166" s="11" t="s">
        <v>22</v>
      </c>
      <c r="AW166" s="11" t="s">
        <v>35</v>
      </c>
      <c r="AX166" s="11" t="s">
        <v>71</v>
      </c>
      <c r="AY166" s="200" t="s">
        <v>120</v>
      </c>
    </row>
    <row r="167" spans="2:51" s="12" customFormat="1" ht="13.5">
      <c r="B167" s="201"/>
      <c r="C167" s="202"/>
      <c r="D167" s="212" t="s">
        <v>130</v>
      </c>
      <c r="E167" s="216" t="s">
        <v>20</v>
      </c>
      <c r="F167" s="217" t="s">
        <v>269</v>
      </c>
      <c r="G167" s="202"/>
      <c r="H167" s="218">
        <v>19</v>
      </c>
      <c r="I167" s="206"/>
      <c r="J167" s="202"/>
      <c r="K167" s="202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130</v>
      </c>
      <c r="AU167" s="211" t="s">
        <v>77</v>
      </c>
      <c r="AV167" s="12" t="s">
        <v>77</v>
      </c>
      <c r="AW167" s="12" t="s">
        <v>35</v>
      </c>
      <c r="AX167" s="12" t="s">
        <v>22</v>
      </c>
      <c r="AY167" s="211" t="s">
        <v>120</v>
      </c>
    </row>
    <row r="168" spans="2:65" s="1" customFormat="1" ht="22.5" customHeight="1">
      <c r="B168" s="35"/>
      <c r="C168" s="177" t="s">
        <v>270</v>
      </c>
      <c r="D168" s="177" t="s">
        <v>123</v>
      </c>
      <c r="E168" s="178" t="s">
        <v>271</v>
      </c>
      <c r="F168" s="179" t="s">
        <v>272</v>
      </c>
      <c r="G168" s="180" t="s">
        <v>187</v>
      </c>
      <c r="H168" s="181">
        <v>18.5</v>
      </c>
      <c r="I168" s="182"/>
      <c r="J168" s="183">
        <f>ROUND(I168*H168,2)</f>
        <v>0</v>
      </c>
      <c r="K168" s="179" t="s">
        <v>127</v>
      </c>
      <c r="L168" s="55"/>
      <c r="M168" s="184" t="s">
        <v>20</v>
      </c>
      <c r="N168" s="185" t="s">
        <v>42</v>
      </c>
      <c r="O168" s="36"/>
      <c r="P168" s="186">
        <f>O168*H168</f>
        <v>0</v>
      </c>
      <c r="Q168" s="186">
        <v>0</v>
      </c>
      <c r="R168" s="186">
        <f>Q168*H168</f>
        <v>0</v>
      </c>
      <c r="S168" s="186">
        <v>0.00177</v>
      </c>
      <c r="T168" s="187">
        <f>S168*H168</f>
        <v>0.032745</v>
      </c>
      <c r="AR168" s="18" t="s">
        <v>219</v>
      </c>
      <c r="AT168" s="18" t="s">
        <v>123</v>
      </c>
      <c r="AU168" s="18" t="s">
        <v>77</v>
      </c>
      <c r="AY168" s="18" t="s">
        <v>120</v>
      </c>
      <c r="BE168" s="188">
        <f>IF(N168="základní",J168,0)</f>
        <v>0</v>
      </c>
      <c r="BF168" s="188">
        <f>IF(N168="snížená",J168,0)</f>
        <v>0</v>
      </c>
      <c r="BG168" s="188">
        <f>IF(N168="zákl. přenesená",J168,0)</f>
        <v>0</v>
      </c>
      <c r="BH168" s="188">
        <f>IF(N168="sníž. přenesená",J168,0)</f>
        <v>0</v>
      </c>
      <c r="BI168" s="188">
        <f>IF(N168="nulová",J168,0)</f>
        <v>0</v>
      </c>
      <c r="BJ168" s="18" t="s">
        <v>22</v>
      </c>
      <c r="BK168" s="188">
        <f>ROUND(I168*H168,2)</f>
        <v>0</v>
      </c>
      <c r="BL168" s="18" t="s">
        <v>219</v>
      </c>
      <c r="BM168" s="18" t="s">
        <v>273</v>
      </c>
    </row>
    <row r="169" spans="2:65" s="1" customFormat="1" ht="22.5" customHeight="1">
      <c r="B169" s="35"/>
      <c r="C169" s="177" t="s">
        <v>274</v>
      </c>
      <c r="D169" s="177" t="s">
        <v>123</v>
      </c>
      <c r="E169" s="178" t="s">
        <v>275</v>
      </c>
      <c r="F169" s="179" t="s">
        <v>276</v>
      </c>
      <c r="G169" s="180" t="s">
        <v>187</v>
      </c>
      <c r="H169" s="181">
        <v>56</v>
      </c>
      <c r="I169" s="182"/>
      <c r="J169" s="183">
        <f>ROUND(I169*H169,2)</f>
        <v>0</v>
      </c>
      <c r="K169" s="179" t="s">
        <v>127</v>
      </c>
      <c r="L169" s="55"/>
      <c r="M169" s="184" t="s">
        <v>20</v>
      </c>
      <c r="N169" s="185" t="s">
        <v>42</v>
      </c>
      <c r="O169" s="36"/>
      <c r="P169" s="186">
        <f>O169*H169</f>
        <v>0</v>
      </c>
      <c r="Q169" s="186">
        <v>0</v>
      </c>
      <c r="R169" s="186">
        <f>Q169*H169</f>
        <v>0</v>
      </c>
      <c r="S169" s="186">
        <v>0.00191</v>
      </c>
      <c r="T169" s="187">
        <f>S169*H169</f>
        <v>0.10696</v>
      </c>
      <c r="AR169" s="18" t="s">
        <v>219</v>
      </c>
      <c r="AT169" s="18" t="s">
        <v>123</v>
      </c>
      <c r="AU169" s="18" t="s">
        <v>77</v>
      </c>
      <c r="AY169" s="18" t="s">
        <v>120</v>
      </c>
      <c r="BE169" s="188">
        <f>IF(N169="základní",J169,0)</f>
        <v>0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18" t="s">
        <v>22</v>
      </c>
      <c r="BK169" s="188">
        <f>ROUND(I169*H169,2)</f>
        <v>0</v>
      </c>
      <c r="BL169" s="18" t="s">
        <v>219</v>
      </c>
      <c r="BM169" s="18" t="s">
        <v>277</v>
      </c>
    </row>
    <row r="170" spans="2:51" s="12" customFormat="1" ht="13.5">
      <c r="B170" s="201"/>
      <c r="C170" s="202"/>
      <c r="D170" s="212" t="s">
        <v>130</v>
      </c>
      <c r="E170" s="216" t="s">
        <v>20</v>
      </c>
      <c r="F170" s="217" t="s">
        <v>278</v>
      </c>
      <c r="G170" s="202"/>
      <c r="H170" s="218">
        <v>56</v>
      </c>
      <c r="I170" s="206"/>
      <c r="J170" s="202"/>
      <c r="K170" s="202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130</v>
      </c>
      <c r="AU170" s="211" t="s">
        <v>77</v>
      </c>
      <c r="AV170" s="12" t="s">
        <v>77</v>
      </c>
      <c r="AW170" s="12" t="s">
        <v>35</v>
      </c>
      <c r="AX170" s="12" t="s">
        <v>22</v>
      </c>
      <c r="AY170" s="211" t="s">
        <v>120</v>
      </c>
    </row>
    <row r="171" spans="2:65" s="1" customFormat="1" ht="22.5" customHeight="1">
      <c r="B171" s="35"/>
      <c r="C171" s="177" t="s">
        <v>279</v>
      </c>
      <c r="D171" s="177" t="s">
        <v>123</v>
      </c>
      <c r="E171" s="178" t="s">
        <v>280</v>
      </c>
      <c r="F171" s="179" t="s">
        <v>281</v>
      </c>
      <c r="G171" s="180" t="s">
        <v>187</v>
      </c>
      <c r="H171" s="181">
        <v>76</v>
      </c>
      <c r="I171" s="182"/>
      <c r="J171" s="183">
        <f>ROUND(I171*H171,2)</f>
        <v>0</v>
      </c>
      <c r="K171" s="179" t="s">
        <v>127</v>
      </c>
      <c r="L171" s="55"/>
      <c r="M171" s="184" t="s">
        <v>20</v>
      </c>
      <c r="N171" s="185" t="s">
        <v>42</v>
      </c>
      <c r="O171" s="36"/>
      <c r="P171" s="186">
        <f>O171*H171</f>
        <v>0</v>
      </c>
      <c r="Q171" s="186">
        <v>0</v>
      </c>
      <c r="R171" s="186">
        <f>Q171*H171</f>
        <v>0</v>
      </c>
      <c r="S171" s="186">
        <v>0.00067</v>
      </c>
      <c r="T171" s="187">
        <f>S171*H171</f>
        <v>0.05092</v>
      </c>
      <c r="AR171" s="18" t="s">
        <v>219</v>
      </c>
      <c r="AT171" s="18" t="s">
        <v>123</v>
      </c>
      <c r="AU171" s="18" t="s">
        <v>77</v>
      </c>
      <c r="AY171" s="18" t="s">
        <v>120</v>
      </c>
      <c r="BE171" s="188">
        <f>IF(N171="základní",J171,0)</f>
        <v>0</v>
      </c>
      <c r="BF171" s="188">
        <f>IF(N171="snížená",J171,0)</f>
        <v>0</v>
      </c>
      <c r="BG171" s="188">
        <f>IF(N171="zákl. přenesená",J171,0)</f>
        <v>0</v>
      </c>
      <c r="BH171" s="188">
        <f>IF(N171="sníž. přenesená",J171,0)</f>
        <v>0</v>
      </c>
      <c r="BI171" s="188">
        <f>IF(N171="nulová",J171,0)</f>
        <v>0</v>
      </c>
      <c r="BJ171" s="18" t="s">
        <v>22</v>
      </c>
      <c r="BK171" s="188">
        <f>ROUND(I171*H171,2)</f>
        <v>0</v>
      </c>
      <c r="BL171" s="18" t="s">
        <v>219</v>
      </c>
      <c r="BM171" s="18" t="s">
        <v>282</v>
      </c>
    </row>
    <row r="172" spans="2:51" s="11" customFormat="1" ht="13.5">
      <c r="B172" s="189"/>
      <c r="C172" s="190"/>
      <c r="D172" s="191" t="s">
        <v>130</v>
      </c>
      <c r="E172" s="192" t="s">
        <v>20</v>
      </c>
      <c r="F172" s="193" t="s">
        <v>283</v>
      </c>
      <c r="G172" s="190"/>
      <c r="H172" s="194" t="s">
        <v>20</v>
      </c>
      <c r="I172" s="195"/>
      <c r="J172" s="190"/>
      <c r="K172" s="190"/>
      <c r="L172" s="196"/>
      <c r="M172" s="197"/>
      <c r="N172" s="198"/>
      <c r="O172" s="198"/>
      <c r="P172" s="198"/>
      <c r="Q172" s="198"/>
      <c r="R172" s="198"/>
      <c r="S172" s="198"/>
      <c r="T172" s="199"/>
      <c r="AT172" s="200" t="s">
        <v>130</v>
      </c>
      <c r="AU172" s="200" t="s">
        <v>77</v>
      </c>
      <c r="AV172" s="11" t="s">
        <v>22</v>
      </c>
      <c r="AW172" s="11" t="s">
        <v>35</v>
      </c>
      <c r="AX172" s="11" t="s">
        <v>71</v>
      </c>
      <c r="AY172" s="200" t="s">
        <v>120</v>
      </c>
    </row>
    <row r="173" spans="2:51" s="12" customFormat="1" ht="13.5">
      <c r="B173" s="201"/>
      <c r="C173" s="202"/>
      <c r="D173" s="191" t="s">
        <v>130</v>
      </c>
      <c r="E173" s="203" t="s">
        <v>20</v>
      </c>
      <c r="F173" s="204" t="s">
        <v>190</v>
      </c>
      <c r="G173" s="202"/>
      <c r="H173" s="205">
        <v>57.5</v>
      </c>
      <c r="I173" s="206"/>
      <c r="J173" s="202"/>
      <c r="K173" s="202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130</v>
      </c>
      <c r="AU173" s="211" t="s">
        <v>77</v>
      </c>
      <c r="AV173" s="12" t="s">
        <v>77</v>
      </c>
      <c r="AW173" s="12" t="s">
        <v>35</v>
      </c>
      <c r="AX173" s="12" t="s">
        <v>71</v>
      </c>
      <c r="AY173" s="211" t="s">
        <v>120</v>
      </c>
    </row>
    <row r="174" spans="2:51" s="11" customFormat="1" ht="13.5">
      <c r="B174" s="189"/>
      <c r="C174" s="190"/>
      <c r="D174" s="191" t="s">
        <v>130</v>
      </c>
      <c r="E174" s="192" t="s">
        <v>20</v>
      </c>
      <c r="F174" s="193" t="s">
        <v>284</v>
      </c>
      <c r="G174" s="190"/>
      <c r="H174" s="194" t="s">
        <v>20</v>
      </c>
      <c r="I174" s="195"/>
      <c r="J174" s="190"/>
      <c r="K174" s="190"/>
      <c r="L174" s="196"/>
      <c r="M174" s="197"/>
      <c r="N174" s="198"/>
      <c r="O174" s="198"/>
      <c r="P174" s="198"/>
      <c r="Q174" s="198"/>
      <c r="R174" s="198"/>
      <c r="S174" s="198"/>
      <c r="T174" s="199"/>
      <c r="AT174" s="200" t="s">
        <v>130</v>
      </c>
      <c r="AU174" s="200" t="s">
        <v>77</v>
      </c>
      <c r="AV174" s="11" t="s">
        <v>22</v>
      </c>
      <c r="AW174" s="11" t="s">
        <v>35</v>
      </c>
      <c r="AX174" s="11" t="s">
        <v>71</v>
      </c>
      <c r="AY174" s="200" t="s">
        <v>120</v>
      </c>
    </row>
    <row r="175" spans="2:51" s="12" customFormat="1" ht="13.5">
      <c r="B175" s="201"/>
      <c r="C175" s="202"/>
      <c r="D175" s="191" t="s">
        <v>130</v>
      </c>
      <c r="E175" s="203" t="s">
        <v>20</v>
      </c>
      <c r="F175" s="204" t="s">
        <v>285</v>
      </c>
      <c r="G175" s="202"/>
      <c r="H175" s="205">
        <v>18.5</v>
      </c>
      <c r="I175" s="206"/>
      <c r="J175" s="202"/>
      <c r="K175" s="202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130</v>
      </c>
      <c r="AU175" s="211" t="s">
        <v>77</v>
      </c>
      <c r="AV175" s="12" t="s">
        <v>77</v>
      </c>
      <c r="AW175" s="12" t="s">
        <v>35</v>
      </c>
      <c r="AX175" s="12" t="s">
        <v>71</v>
      </c>
      <c r="AY175" s="211" t="s">
        <v>120</v>
      </c>
    </row>
    <row r="176" spans="2:51" s="13" customFormat="1" ht="13.5">
      <c r="B176" s="219"/>
      <c r="C176" s="220"/>
      <c r="D176" s="212" t="s">
        <v>130</v>
      </c>
      <c r="E176" s="221" t="s">
        <v>20</v>
      </c>
      <c r="F176" s="222" t="s">
        <v>215</v>
      </c>
      <c r="G176" s="220"/>
      <c r="H176" s="223">
        <v>76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130</v>
      </c>
      <c r="AU176" s="229" t="s">
        <v>77</v>
      </c>
      <c r="AV176" s="13" t="s">
        <v>128</v>
      </c>
      <c r="AW176" s="13" t="s">
        <v>35</v>
      </c>
      <c r="AX176" s="13" t="s">
        <v>22</v>
      </c>
      <c r="AY176" s="229" t="s">
        <v>120</v>
      </c>
    </row>
    <row r="177" spans="2:65" s="1" customFormat="1" ht="22.5" customHeight="1">
      <c r="B177" s="35"/>
      <c r="C177" s="177" t="s">
        <v>286</v>
      </c>
      <c r="D177" s="177" t="s">
        <v>123</v>
      </c>
      <c r="E177" s="178" t="s">
        <v>287</v>
      </c>
      <c r="F177" s="179" t="s">
        <v>288</v>
      </c>
      <c r="G177" s="180" t="s">
        <v>126</v>
      </c>
      <c r="H177" s="181">
        <v>12.4</v>
      </c>
      <c r="I177" s="182"/>
      <c r="J177" s="183">
        <f>ROUND(I177*H177,2)</f>
        <v>0</v>
      </c>
      <c r="K177" s="179" t="s">
        <v>127</v>
      </c>
      <c r="L177" s="55"/>
      <c r="M177" s="184" t="s">
        <v>20</v>
      </c>
      <c r="N177" s="185" t="s">
        <v>42</v>
      </c>
      <c r="O177" s="36"/>
      <c r="P177" s="186">
        <f>O177*H177</f>
        <v>0</v>
      </c>
      <c r="Q177" s="186">
        <v>0</v>
      </c>
      <c r="R177" s="186">
        <f>Q177*H177</f>
        <v>0</v>
      </c>
      <c r="S177" s="186">
        <v>0.00584</v>
      </c>
      <c r="T177" s="187">
        <f>S177*H177</f>
        <v>0.072416</v>
      </c>
      <c r="AR177" s="18" t="s">
        <v>219</v>
      </c>
      <c r="AT177" s="18" t="s">
        <v>123</v>
      </c>
      <c r="AU177" s="18" t="s">
        <v>77</v>
      </c>
      <c r="AY177" s="18" t="s">
        <v>120</v>
      </c>
      <c r="BE177" s="188">
        <f>IF(N177="základní",J177,0)</f>
        <v>0</v>
      </c>
      <c r="BF177" s="188">
        <f>IF(N177="snížená",J177,0)</f>
        <v>0</v>
      </c>
      <c r="BG177" s="188">
        <f>IF(N177="zákl. přenesená",J177,0)</f>
        <v>0</v>
      </c>
      <c r="BH177" s="188">
        <f>IF(N177="sníž. přenesená",J177,0)</f>
        <v>0</v>
      </c>
      <c r="BI177" s="188">
        <f>IF(N177="nulová",J177,0)</f>
        <v>0</v>
      </c>
      <c r="BJ177" s="18" t="s">
        <v>22</v>
      </c>
      <c r="BK177" s="188">
        <f>ROUND(I177*H177,2)</f>
        <v>0</v>
      </c>
      <c r="BL177" s="18" t="s">
        <v>219</v>
      </c>
      <c r="BM177" s="18" t="s">
        <v>289</v>
      </c>
    </row>
    <row r="178" spans="2:51" s="11" customFormat="1" ht="13.5">
      <c r="B178" s="189"/>
      <c r="C178" s="190"/>
      <c r="D178" s="191" t="s">
        <v>130</v>
      </c>
      <c r="E178" s="192" t="s">
        <v>20</v>
      </c>
      <c r="F178" s="193" t="s">
        <v>290</v>
      </c>
      <c r="G178" s="190"/>
      <c r="H178" s="194" t="s">
        <v>20</v>
      </c>
      <c r="I178" s="195"/>
      <c r="J178" s="190"/>
      <c r="K178" s="190"/>
      <c r="L178" s="196"/>
      <c r="M178" s="197"/>
      <c r="N178" s="198"/>
      <c r="O178" s="198"/>
      <c r="P178" s="198"/>
      <c r="Q178" s="198"/>
      <c r="R178" s="198"/>
      <c r="S178" s="198"/>
      <c r="T178" s="199"/>
      <c r="AT178" s="200" t="s">
        <v>130</v>
      </c>
      <c r="AU178" s="200" t="s">
        <v>77</v>
      </c>
      <c r="AV178" s="11" t="s">
        <v>22</v>
      </c>
      <c r="AW178" s="11" t="s">
        <v>35</v>
      </c>
      <c r="AX178" s="11" t="s">
        <v>71</v>
      </c>
      <c r="AY178" s="200" t="s">
        <v>120</v>
      </c>
    </row>
    <row r="179" spans="2:51" s="12" customFormat="1" ht="13.5">
      <c r="B179" s="201"/>
      <c r="C179" s="202"/>
      <c r="D179" s="212" t="s">
        <v>130</v>
      </c>
      <c r="E179" s="216" t="s">
        <v>20</v>
      </c>
      <c r="F179" s="217" t="s">
        <v>291</v>
      </c>
      <c r="G179" s="202"/>
      <c r="H179" s="218">
        <v>12.4</v>
      </c>
      <c r="I179" s="206"/>
      <c r="J179" s="202"/>
      <c r="K179" s="202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130</v>
      </c>
      <c r="AU179" s="211" t="s">
        <v>77</v>
      </c>
      <c r="AV179" s="12" t="s">
        <v>77</v>
      </c>
      <c r="AW179" s="12" t="s">
        <v>35</v>
      </c>
      <c r="AX179" s="12" t="s">
        <v>22</v>
      </c>
      <c r="AY179" s="211" t="s">
        <v>120</v>
      </c>
    </row>
    <row r="180" spans="2:65" s="1" customFormat="1" ht="31.5" customHeight="1">
      <c r="B180" s="35"/>
      <c r="C180" s="177" t="s">
        <v>292</v>
      </c>
      <c r="D180" s="177" t="s">
        <v>123</v>
      </c>
      <c r="E180" s="178" t="s">
        <v>293</v>
      </c>
      <c r="F180" s="179" t="s">
        <v>294</v>
      </c>
      <c r="G180" s="180" t="s">
        <v>137</v>
      </c>
      <c r="H180" s="181">
        <v>2</v>
      </c>
      <c r="I180" s="182"/>
      <c r="J180" s="183">
        <f>ROUND(I180*H180,2)</f>
        <v>0</v>
      </c>
      <c r="K180" s="179" t="s">
        <v>127</v>
      </c>
      <c r="L180" s="55"/>
      <c r="M180" s="184" t="s">
        <v>20</v>
      </c>
      <c r="N180" s="185" t="s">
        <v>42</v>
      </c>
      <c r="O180" s="36"/>
      <c r="P180" s="186">
        <f>O180*H180</f>
        <v>0</v>
      </c>
      <c r="Q180" s="186">
        <v>0</v>
      </c>
      <c r="R180" s="186">
        <f>Q180*H180</f>
        <v>0</v>
      </c>
      <c r="S180" s="186">
        <v>0.00188</v>
      </c>
      <c r="T180" s="187">
        <f>S180*H180</f>
        <v>0.00376</v>
      </c>
      <c r="AR180" s="18" t="s">
        <v>219</v>
      </c>
      <c r="AT180" s="18" t="s">
        <v>123</v>
      </c>
      <c r="AU180" s="18" t="s">
        <v>77</v>
      </c>
      <c r="AY180" s="18" t="s">
        <v>120</v>
      </c>
      <c r="BE180" s="188">
        <f>IF(N180="základní",J180,0)</f>
        <v>0</v>
      </c>
      <c r="BF180" s="188">
        <f>IF(N180="snížená",J180,0)</f>
        <v>0</v>
      </c>
      <c r="BG180" s="188">
        <f>IF(N180="zákl. přenesená",J180,0)</f>
        <v>0</v>
      </c>
      <c r="BH180" s="188">
        <f>IF(N180="sníž. přenesená",J180,0)</f>
        <v>0</v>
      </c>
      <c r="BI180" s="188">
        <f>IF(N180="nulová",J180,0)</f>
        <v>0</v>
      </c>
      <c r="BJ180" s="18" t="s">
        <v>22</v>
      </c>
      <c r="BK180" s="188">
        <f>ROUND(I180*H180,2)</f>
        <v>0</v>
      </c>
      <c r="BL180" s="18" t="s">
        <v>219</v>
      </c>
      <c r="BM180" s="18" t="s">
        <v>295</v>
      </c>
    </row>
    <row r="181" spans="2:65" s="1" customFormat="1" ht="22.5" customHeight="1">
      <c r="B181" s="35"/>
      <c r="C181" s="177" t="s">
        <v>296</v>
      </c>
      <c r="D181" s="177" t="s">
        <v>123</v>
      </c>
      <c r="E181" s="178" t="s">
        <v>297</v>
      </c>
      <c r="F181" s="179" t="s">
        <v>298</v>
      </c>
      <c r="G181" s="180" t="s">
        <v>187</v>
      </c>
      <c r="H181" s="181">
        <v>18.5</v>
      </c>
      <c r="I181" s="182"/>
      <c r="J181" s="183">
        <f>ROUND(I181*H181,2)</f>
        <v>0</v>
      </c>
      <c r="K181" s="179" t="s">
        <v>127</v>
      </c>
      <c r="L181" s="55"/>
      <c r="M181" s="184" t="s">
        <v>20</v>
      </c>
      <c r="N181" s="185" t="s">
        <v>42</v>
      </c>
      <c r="O181" s="36"/>
      <c r="P181" s="186">
        <f>O181*H181</f>
        <v>0</v>
      </c>
      <c r="Q181" s="186">
        <v>0</v>
      </c>
      <c r="R181" s="186">
        <f>Q181*H181</f>
        <v>0</v>
      </c>
      <c r="S181" s="186">
        <v>0.0026</v>
      </c>
      <c r="T181" s="187">
        <f>S181*H181</f>
        <v>0.0481</v>
      </c>
      <c r="AR181" s="18" t="s">
        <v>219</v>
      </c>
      <c r="AT181" s="18" t="s">
        <v>123</v>
      </c>
      <c r="AU181" s="18" t="s">
        <v>77</v>
      </c>
      <c r="AY181" s="18" t="s">
        <v>120</v>
      </c>
      <c r="BE181" s="188">
        <f>IF(N181="základní",J181,0)</f>
        <v>0</v>
      </c>
      <c r="BF181" s="188">
        <f>IF(N181="snížená",J181,0)</f>
        <v>0</v>
      </c>
      <c r="BG181" s="188">
        <f>IF(N181="zákl. přenesená",J181,0)</f>
        <v>0</v>
      </c>
      <c r="BH181" s="188">
        <f>IF(N181="sníž. přenesená",J181,0)</f>
        <v>0</v>
      </c>
      <c r="BI181" s="188">
        <f>IF(N181="nulová",J181,0)</f>
        <v>0</v>
      </c>
      <c r="BJ181" s="18" t="s">
        <v>22</v>
      </c>
      <c r="BK181" s="188">
        <f>ROUND(I181*H181,2)</f>
        <v>0</v>
      </c>
      <c r="BL181" s="18" t="s">
        <v>219</v>
      </c>
      <c r="BM181" s="18" t="s">
        <v>299</v>
      </c>
    </row>
    <row r="182" spans="2:65" s="1" customFormat="1" ht="22.5" customHeight="1">
      <c r="B182" s="35"/>
      <c r="C182" s="177" t="s">
        <v>300</v>
      </c>
      <c r="D182" s="177" t="s">
        <v>123</v>
      </c>
      <c r="E182" s="178" t="s">
        <v>301</v>
      </c>
      <c r="F182" s="179" t="s">
        <v>302</v>
      </c>
      <c r="G182" s="180" t="s">
        <v>187</v>
      </c>
      <c r="H182" s="181">
        <v>10</v>
      </c>
      <c r="I182" s="182"/>
      <c r="J182" s="183">
        <f>ROUND(I182*H182,2)</f>
        <v>0</v>
      </c>
      <c r="K182" s="179" t="s">
        <v>127</v>
      </c>
      <c r="L182" s="55"/>
      <c r="M182" s="184" t="s">
        <v>20</v>
      </c>
      <c r="N182" s="185" t="s">
        <v>42</v>
      </c>
      <c r="O182" s="36"/>
      <c r="P182" s="186">
        <f>O182*H182</f>
        <v>0</v>
      </c>
      <c r="Q182" s="186">
        <v>0</v>
      </c>
      <c r="R182" s="186">
        <f>Q182*H182</f>
        <v>0</v>
      </c>
      <c r="S182" s="186">
        <v>0.00394</v>
      </c>
      <c r="T182" s="187">
        <f>S182*H182</f>
        <v>0.0394</v>
      </c>
      <c r="AR182" s="18" t="s">
        <v>219</v>
      </c>
      <c r="AT182" s="18" t="s">
        <v>123</v>
      </c>
      <c r="AU182" s="18" t="s">
        <v>77</v>
      </c>
      <c r="AY182" s="18" t="s">
        <v>120</v>
      </c>
      <c r="BE182" s="188">
        <f>IF(N182="základní",J182,0)</f>
        <v>0</v>
      </c>
      <c r="BF182" s="188">
        <f>IF(N182="snížená",J182,0)</f>
        <v>0</v>
      </c>
      <c r="BG182" s="188">
        <f>IF(N182="zákl. přenesená",J182,0)</f>
        <v>0</v>
      </c>
      <c r="BH182" s="188">
        <f>IF(N182="sníž. přenesená",J182,0)</f>
        <v>0</v>
      </c>
      <c r="BI182" s="188">
        <f>IF(N182="nulová",J182,0)</f>
        <v>0</v>
      </c>
      <c r="BJ182" s="18" t="s">
        <v>22</v>
      </c>
      <c r="BK182" s="188">
        <f>ROUND(I182*H182,2)</f>
        <v>0</v>
      </c>
      <c r="BL182" s="18" t="s">
        <v>219</v>
      </c>
      <c r="BM182" s="18" t="s">
        <v>303</v>
      </c>
    </row>
    <row r="183" spans="2:65" s="1" customFormat="1" ht="22.5" customHeight="1">
      <c r="B183" s="35"/>
      <c r="C183" s="177" t="s">
        <v>304</v>
      </c>
      <c r="D183" s="177" t="s">
        <v>123</v>
      </c>
      <c r="E183" s="178" t="s">
        <v>305</v>
      </c>
      <c r="F183" s="179" t="s">
        <v>306</v>
      </c>
      <c r="G183" s="180" t="s">
        <v>137</v>
      </c>
      <c r="H183" s="181">
        <v>4</v>
      </c>
      <c r="I183" s="182"/>
      <c r="J183" s="183">
        <f>ROUND(I183*H183,2)</f>
        <v>0</v>
      </c>
      <c r="K183" s="179" t="s">
        <v>127</v>
      </c>
      <c r="L183" s="55"/>
      <c r="M183" s="184" t="s">
        <v>20</v>
      </c>
      <c r="N183" s="185" t="s">
        <v>42</v>
      </c>
      <c r="O183" s="36"/>
      <c r="P183" s="186">
        <f>O183*H183</f>
        <v>0</v>
      </c>
      <c r="Q183" s="186">
        <v>0</v>
      </c>
      <c r="R183" s="186">
        <f>Q183*H183</f>
        <v>0</v>
      </c>
      <c r="S183" s="186">
        <v>0.0032</v>
      </c>
      <c r="T183" s="187">
        <f>S183*H183</f>
        <v>0.0128</v>
      </c>
      <c r="AR183" s="18" t="s">
        <v>219</v>
      </c>
      <c r="AT183" s="18" t="s">
        <v>123</v>
      </c>
      <c r="AU183" s="18" t="s">
        <v>77</v>
      </c>
      <c r="AY183" s="18" t="s">
        <v>120</v>
      </c>
      <c r="BE183" s="188">
        <f>IF(N183="základní",J183,0)</f>
        <v>0</v>
      </c>
      <c r="BF183" s="188">
        <f>IF(N183="snížená",J183,0)</f>
        <v>0</v>
      </c>
      <c r="BG183" s="188">
        <f>IF(N183="zákl. přenesená",J183,0)</f>
        <v>0</v>
      </c>
      <c r="BH183" s="188">
        <f>IF(N183="sníž. přenesená",J183,0)</f>
        <v>0</v>
      </c>
      <c r="BI183" s="188">
        <f>IF(N183="nulová",J183,0)</f>
        <v>0</v>
      </c>
      <c r="BJ183" s="18" t="s">
        <v>22</v>
      </c>
      <c r="BK183" s="188">
        <f>ROUND(I183*H183,2)</f>
        <v>0</v>
      </c>
      <c r="BL183" s="18" t="s">
        <v>219</v>
      </c>
      <c r="BM183" s="18" t="s">
        <v>307</v>
      </c>
    </row>
    <row r="184" spans="2:65" s="1" customFormat="1" ht="22.5" customHeight="1">
      <c r="B184" s="35"/>
      <c r="C184" s="177" t="s">
        <v>308</v>
      </c>
      <c r="D184" s="177" t="s">
        <v>123</v>
      </c>
      <c r="E184" s="178" t="s">
        <v>309</v>
      </c>
      <c r="F184" s="179" t="s">
        <v>310</v>
      </c>
      <c r="G184" s="180" t="s">
        <v>311</v>
      </c>
      <c r="H184" s="181">
        <v>100</v>
      </c>
      <c r="I184" s="182"/>
      <c r="J184" s="183">
        <f>ROUND(I184*H184,2)</f>
        <v>0</v>
      </c>
      <c r="K184" s="179" t="s">
        <v>127</v>
      </c>
      <c r="L184" s="55"/>
      <c r="M184" s="184" t="s">
        <v>20</v>
      </c>
      <c r="N184" s="185" t="s">
        <v>42</v>
      </c>
      <c r="O184" s="36"/>
      <c r="P184" s="186">
        <f>O184*H184</f>
        <v>0</v>
      </c>
      <c r="Q184" s="186">
        <v>0</v>
      </c>
      <c r="R184" s="186">
        <f>Q184*H184</f>
        <v>0</v>
      </c>
      <c r="S184" s="186">
        <v>0.001</v>
      </c>
      <c r="T184" s="187">
        <f>S184*H184</f>
        <v>0.1</v>
      </c>
      <c r="AR184" s="18" t="s">
        <v>219</v>
      </c>
      <c r="AT184" s="18" t="s">
        <v>123</v>
      </c>
      <c r="AU184" s="18" t="s">
        <v>77</v>
      </c>
      <c r="AY184" s="18" t="s">
        <v>120</v>
      </c>
      <c r="BE184" s="188">
        <f>IF(N184="základní",J184,0)</f>
        <v>0</v>
      </c>
      <c r="BF184" s="188">
        <f>IF(N184="snížená",J184,0)</f>
        <v>0</v>
      </c>
      <c r="BG184" s="188">
        <f>IF(N184="zákl. přenesená",J184,0)</f>
        <v>0</v>
      </c>
      <c r="BH184" s="188">
        <f>IF(N184="sníž. přenesená",J184,0)</f>
        <v>0</v>
      </c>
      <c r="BI184" s="188">
        <f>IF(N184="nulová",J184,0)</f>
        <v>0</v>
      </c>
      <c r="BJ184" s="18" t="s">
        <v>22</v>
      </c>
      <c r="BK184" s="188">
        <f>ROUND(I184*H184,2)</f>
        <v>0</v>
      </c>
      <c r="BL184" s="18" t="s">
        <v>219</v>
      </c>
      <c r="BM184" s="18" t="s">
        <v>312</v>
      </c>
    </row>
    <row r="185" spans="2:51" s="11" customFormat="1" ht="13.5">
      <c r="B185" s="189"/>
      <c r="C185" s="190"/>
      <c r="D185" s="191" t="s">
        <v>130</v>
      </c>
      <c r="E185" s="192" t="s">
        <v>20</v>
      </c>
      <c r="F185" s="193" t="s">
        <v>313</v>
      </c>
      <c r="G185" s="190"/>
      <c r="H185" s="194" t="s">
        <v>20</v>
      </c>
      <c r="I185" s="195"/>
      <c r="J185" s="190"/>
      <c r="K185" s="190"/>
      <c r="L185" s="196"/>
      <c r="M185" s="197"/>
      <c r="N185" s="198"/>
      <c r="O185" s="198"/>
      <c r="P185" s="198"/>
      <c r="Q185" s="198"/>
      <c r="R185" s="198"/>
      <c r="S185" s="198"/>
      <c r="T185" s="199"/>
      <c r="AT185" s="200" t="s">
        <v>130</v>
      </c>
      <c r="AU185" s="200" t="s">
        <v>77</v>
      </c>
      <c r="AV185" s="11" t="s">
        <v>22</v>
      </c>
      <c r="AW185" s="11" t="s">
        <v>35</v>
      </c>
      <c r="AX185" s="11" t="s">
        <v>71</v>
      </c>
      <c r="AY185" s="200" t="s">
        <v>120</v>
      </c>
    </row>
    <row r="186" spans="2:51" s="11" customFormat="1" ht="13.5">
      <c r="B186" s="189"/>
      <c r="C186" s="190"/>
      <c r="D186" s="191" t="s">
        <v>130</v>
      </c>
      <c r="E186" s="192" t="s">
        <v>20</v>
      </c>
      <c r="F186" s="193" t="s">
        <v>314</v>
      </c>
      <c r="G186" s="190"/>
      <c r="H186" s="194" t="s">
        <v>20</v>
      </c>
      <c r="I186" s="195"/>
      <c r="J186" s="190"/>
      <c r="K186" s="190"/>
      <c r="L186" s="196"/>
      <c r="M186" s="197"/>
      <c r="N186" s="198"/>
      <c r="O186" s="198"/>
      <c r="P186" s="198"/>
      <c r="Q186" s="198"/>
      <c r="R186" s="198"/>
      <c r="S186" s="198"/>
      <c r="T186" s="199"/>
      <c r="AT186" s="200" t="s">
        <v>130</v>
      </c>
      <c r="AU186" s="200" t="s">
        <v>77</v>
      </c>
      <c r="AV186" s="11" t="s">
        <v>22</v>
      </c>
      <c r="AW186" s="11" t="s">
        <v>35</v>
      </c>
      <c r="AX186" s="11" t="s">
        <v>71</v>
      </c>
      <c r="AY186" s="200" t="s">
        <v>120</v>
      </c>
    </row>
    <row r="187" spans="2:51" s="12" customFormat="1" ht="13.5">
      <c r="B187" s="201"/>
      <c r="C187" s="202"/>
      <c r="D187" s="212" t="s">
        <v>130</v>
      </c>
      <c r="E187" s="216" t="s">
        <v>20</v>
      </c>
      <c r="F187" s="217" t="s">
        <v>315</v>
      </c>
      <c r="G187" s="202"/>
      <c r="H187" s="218">
        <v>100</v>
      </c>
      <c r="I187" s="206"/>
      <c r="J187" s="202"/>
      <c r="K187" s="202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130</v>
      </c>
      <c r="AU187" s="211" t="s">
        <v>77</v>
      </c>
      <c r="AV187" s="12" t="s">
        <v>77</v>
      </c>
      <c r="AW187" s="12" t="s">
        <v>35</v>
      </c>
      <c r="AX187" s="12" t="s">
        <v>22</v>
      </c>
      <c r="AY187" s="211" t="s">
        <v>120</v>
      </c>
    </row>
    <row r="188" spans="2:65" s="1" customFormat="1" ht="22.5" customHeight="1">
      <c r="B188" s="35"/>
      <c r="C188" s="177" t="s">
        <v>316</v>
      </c>
      <c r="D188" s="177" t="s">
        <v>123</v>
      </c>
      <c r="E188" s="178" t="s">
        <v>317</v>
      </c>
      <c r="F188" s="179" t="s">
        <v>318</v>
      </c>
      <c r="G188" s="180" t="s">
        <v>126</v>
      </c>
      <c r="H188" s="181">
        <v>283</v>
      </c>
      <c r="I188" s="182"/>
      <c r="J188" s="183">
        <f>ROUND(I188*H188,2)</f>
        <v>0</v>
      </c>
      <c r="K188" s="179" t="s">
        <v>127</v>
      </c>
      <c r="L188" s="55"/>
      <c r="M188" s="184" t="s">
        <v>20</v>
      </c>
      <c r="N188" s="185" t="s">
        <v>42</v>
      </c>
      <c r="O188" s="36"/>
      <c r="P188" s="186">
        <f>O188*H188</f>
        <v>0</v>
      </c>
      <c r="Q188" s="186">
        <v>0</v>
      </c>
      <c r="R188" s="186">
        <f>Q188*H188</f>
        <v>0</v>
      </c>
      <c r="S188" s="186">
        <v>0.015</v>
      </c>
      <c r="T188" s="187">
        <f>S188*H188</f>
        <v>4.245</v>
      </c>
      <c r="AR188" s="18" t="s">
        <v>219</v>
      </c>
      <c r="AT188" s="18" t="s">
        <v>123</v>
      </c>
      <c r="AU188" s="18" t="s">
        <v>77</v>
      </c>
      <c r="AY188" s="18" t="s">
        <v>120</v>
      </c>
      <c r="BE188" s="188">
        <f>IF(N188="základní",J188,0)</f>
        <v>0</v>
      </c>
      <c r="BF188" s="188">
        <f>IF(N188="snížená",J188,0)</f>
        <v>0</v>
      </c>
      <c r="BG188" s="188">
        <f>IF(N188="zákl. přenesená",J188,0)</f>
        <v>0</v>
      </c>
      <c r="BH188" s="188">
        <f>IF(N188="sníž. přenesená",J188,0)</f>
        <v>0</v>
      </c>
      <c r="BI188" s="188">
        <f>IF(N188="nulová",J188,0)</f>
        <v>0</v>
      </c>
      <c r="BJ188" s="18" t="s">
        <v>22</v>
      </c>
      <c r="BK188" s="188">
        <f>ROUND(I188*H188,2)</f>
        <v>0</v>
      </c>
      <c r="BL188" s="18" t="s">
        <v>219</v>
      </c>
      <c r="BM188" s="18" t="s">
        <v>319</v>
      </c>
    </row>
    <row r="189" spans="2:51" s="11" customFormat="1" ht="13.5">
      <c r="B189" s="189"/>
      <c r="C189" s="190"/>
      <c r="D189" s="191" t="s">
        <v>130</v>
      </c>
      <c r="E189" s="192" t="s">
        <v>20</v>
      </c>
      <c r="F189" s="193" t="s">
        <v>320</v>
      </c>
      <c r="G189" s="190"/>
      <c r="H189" s="194" t="s">
        <v>20</v>
      </c>
      <c r="I189" s="195"/>
      <c r="J189" s="190"/>
      <c r="K189" s="190"/>
      <c r="L189" s="196"/>
      <c r="M189" s="197"/>
      <c r="N189" s="198"/>
      <c r="O189" s="198"/>
      <c r="P189" s="198"/>
      <c r="Q189" s="198"/>
      <c r="R189" s="198"/>
      <c r="S189" s="198"/>
      <c r="T189" s="199"/>
      <c r="AT189" s="200" t="s">
        <v>130</v>
      </c>
      <c r="AU189" s="200" t="s">
        <v>77</v>
      </c>
      <c r="AV189" s="11" t="s">
        <v>22</v>
      </c>
      <c r="AW189" s="11" t="s">
        <v>35</v>
      </c>
      <c r="AX189" s="11" t="s">
        <v>71</v>
      </c>
      <c r="AY189" s="200" t="s">
        <v>120</v>
      </c>
    </row>
    <row r="190" spans="2:51" s="12" customFormat="1" ht="13.5">
      <c r="B190" s="201"/>
      <c r="C190" s="202"/>
      <c r="D190" s="191" t="s">
        <v>130</v>
      </c>
      <c r="E190" s="203" t="s">
        <v>20</v>
      </c>
      <c r="F190" s="204" t="s">
        <v>244</v>
      </c>
      <c r="G190" s="202"/>
      <c r="H190" s="205">
        <v>283</v>
      </c>
      <c r="I190" s="206"/>
      <c r="J190" s="202"/>
      <c r="K190" s="202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130</v>
      </c>
      <c r="AU190" s="211" t="s">
        <v>77</v>
      </c>
      <c r="AV190" s="12" t="s">
        <v>77</v>
      </c>
      <c r="AW190" s="12" t="s">
        <v>35</v>
      </c>
      <c r="AX190" s="12" t="s">
        <v>22</v>
      </c>
      <c r="AY190" s="211" t="s">
        <v>120</v>
      </c>
    </row>
    <row r="191" spans="2:51" s="11" customFormat="1" ht="13.5">
      <c r="B191" s="189"/>
      <c r="C191" s="190"/>
      <c r="D191" s="191" t="s">
        <v>130</v>
      </c>
      <c r="E191" s="192" t="s">
        <v>20</v>
      </c>
      <c r="F191" s="193" t="s">
        <v>321</v>
      </c>
      <c r="G191" s="190"/>
      <c r="H191" s="194" t="s">
        <v>20</v>
      </c>
      <c r="I191" s="195"/>
      <c r="J191" s="190"/>
      <c r="K191" s="190"/>
      <c r="L191" s="196"/>
      <c r="M191" s="197"/>
      <c r="N191" s="198"/>
      <c r="O191" s="198"/>
      <c r="P191" s="198"/>
      <c r="Q191" s="198"/>
      <c r="R191" s="198"/>
      <c r="S191" s="198"/>
      <c r="T191" s="199"/>
      <c r="AT191" s="200" t="s">
        <v>130</v>
      </c>
      <c r="AU191" s="200" t="s">
        <v>77</v>
      </c>
      <c r="AV191" s="11" t="s">
        <v>22</v>
      </c>
      <c r="AW191" s="11" t="s">
        <v>35</v>
      </c>
      <c r="AX191" s="11" t="s">
        <v>71</v>
      </c>
      <c r="AY191" s="200" t="s">
        <v>120</v>
      </c>
    </row>
    <row r="192" spans="2:51" s="11" customFormat="1" ht="13.5">
      <c r="B192" s="189"/>
      <c r="C192" s="190"/>
      <c r="D192" s="191" t="s">
        <v>130</v>
      </c>
      <c r="E192" s="192" t="s">
        <v>20</v>
      </c>
      <c r="F192" s="193" t="s">
        <v>322</v>
      </c>
      <c r="G192" s="190"/>
      <c r="H192" s="194" t="s">
        <v>20</v>
      </c>
      <c r="I192" s="195"/>
      <c r="J192" s="190"/>
      <c r="K192" s="190"/>
      <c r="L192" s="196"/>
      <c r="M192" s="197"/>
      <c r="N192" s="198"/>
      <c r="O192" s="198"/>
      <c r="P192" s="198"/>
      <c r="Q192" s="198"/>
      <c r="R192" s="198"/>
      <c r="S192" s="198"/>
      <c r="T192" s="199"/>
      <c r="AT192" s="200" t="s">
        <v>130</v>
      </c>
      <c r="AU192" s="200" t="s">
        <v>77</v>
      </c>
      <c r="AV192" s="11" t="s">
        <v>22</v>
      </c>
      <c r="AW192" s="11" t="s">
        <v>35</v>
      </c>
      <c r="AX192" s="11" t="s">
        <v>71</v>
      </c>
      <c r="AY192" s="200" t="s">
        <v>120</v>
      </c>
    </row>
    <row r="193" spans="2:51" s="11" customFormat="1" ht="13.5">
      <c r="B193" s="189"/>
      <c r="C193" s="190"/>
      <c r="D193" s="212" t="s">
        <v>130</v>
      </c>
      <c r="E193" s="213" t="s">
        <v>20</v>
      </c>
      <c r="F193" s="214" t="s">
        <v>323</v>
      </c>
      <c r="G193" s="190"/>
      <c r="H193" s="215" t="s">
        <v>20</v>
      </c>
      <c r="I193" s="195"/>
      <c r="J193" s="190"/>
      <c r="K193" s="190"/>
      <c r="L193" s="196"/>
      <c r="M193" s="197"/>
      <c r="N193" s="198"/>
      <c r="O193" s="198"/>
      <c r="P193" s="198"/>
      <c r="Q193" s="198"/>
      <c r="R193" s="198"/>
      <c r="S193" s="198"/>
      <c r="T193" s="199"/>
      <c r="AT193" s="200" t="s">
        <v>130</v>
      </c>
      <c r="AU193" s="200" t="s">
        <v>77</v>
      </c>
      <c r="AV193" s="11" t="s">
        <v>22</v>
      </c>
      <c r="AW193" s="11" t="s">
        <v>35</v>
      </c>
      <c r="AX193" s="11" t="s">
        <v>71</v>
      </c>
      <c r="AY193" s="200" t="s">
        <v>120</v>
      </c>
    </row>
    <row r="194" spans="2:65" s="1" customFormat="1" ht="22.5" customHeight="1">
      <c r="B194" s="35"/>
      <c r="C194" s="177" t="s">
        <v>324</v>
      </c>
      <c r="D194" s="177" t="s">
        <v>123</v>
      </c>
      <c r="E194" s="178" t="s">
        <v>325</v>
      </c>
      <c r="F194" s="179" t="s">
        <v>326</v>
      </c>
      <c r="G194" s="180" t="s">
        <v>327</v>
      </c>
      <c r="H194" s="181">
        <v>0.92</v>
      </c>
      <c r="I194" s="182"/>
      <c r="J194" s="183">
        <f>ROUND(I194*H194,2)</f>
        <v>0</v>
      </c>
      <c r="K194" s="179" t="s">
        <v>20</v>
      </c>
      <c r="L194" s="55"/>
      <c r="M194" s="184" t="s">
        <v>20</v>
      </c>
      <c r="N194" s="185" t="s">
        <v>42</v>
      </c>
      <c r="O194" s="36"/>
      <c r="P194" s="186">
        <f>O194*H194</f>
        <v>0</v>
      </c>
      <c r="Q194" s="186">
        <v>0</v>
      </c>
      <c r="R194" s="186">
        <f>Q194*H194</f>
        <v>0</v>
      </c>
      <c r="S194" s="186">
        <v>0.55</v>
      </c>
      <c r="T194" s="187">
        <f>S194*H194</f>
        <v>0.5060000000000001</v>
      </c>
      <c r="AR194" s="18" t="s">
        <v>219</v>
      </c>
      <c r="AT194" s="18" t="s">
        <v>123</v>
      </c>
      <c r="AU194" s="18" t="s">
        <v>77</v>
      </c>
      <c r="AY194" s="18" t="s">
        <v>120</v>
      </c>
      <c r="BE194" s="188">
        <f>IF(N194="základní",J194,0)</f>
        <v>0</v>
      </c>
      <c r="BF194" s="188">
        <f>IF(N194="snížená",J194,0)</f>
        <v>0</v>
      </c>
      <c r="BG194" s="188">
        <f>IF(N194="zákl. přenesená",J194,0)</f>
        <v>0</v>
      </c>
      <c r="BH194" s="188">
        <f>IF(N194="sníž. přenesená",J194,0)</f>
        <v>0</v>
      </c>
      <c r="BI194" s="188">
        <f>IF(N194="nulová",J194,0)</f>
        <v>0</v>
      </c>
      <c r="BJ194" s="18" t="s">
        <v>22</v>
      </c>
      <c r="BK194" s="188">
        <f>ROUND(I194*H194,2)</f>
        <v>0</v>
      </c>
      <c r="BL194" s="18" t="s">
        <v>219</v>
      </c>
      <c r="BM194" s="18" t="s">
        <v>328</v>
      </c>
    </row>
    <row r="195" spans="2:51" s="11" customFormat="1" ht="13.5">
      <c r="B195" s="189"/>
      <c r="C195" s="190"/>
      <c r="D195" s="191" t="s">
        <v>130</v>
      </c>
      <c r="E195" s="192" t="s">
        <v>20</v>
      </c>
      <c r="F195" s="193" t="s">
        <v>329</v>
      </c>
      <c r="G195" s="190"/>
      <c r="H195" s="194" t="s">
        <v>20</v>
      </c>
      <c r="I195" s="195"/>
      <c r="J195" s="190"/>
      <c r="K195" s="190"/>
      <c r="L195" s="196"/>
      <c r="M195" s="197"/>
      <c r="N195" s="198"/>
      <c r="O195" s="198"/>
      <c r="P195" s="198"/>
      <c r="Q195" s="198"/>
      <c r="R195" s="198"/>
      <c r="S195" s="198"/>
      <c r="T195" s="199"/>
      <c r="AT195" s="200" t="s">
        <v>130</v>
      </c>
      <c r="AU195" s="200" t="s">
        <v>77</v>
      </c>
      <c r="AV195" s="11" t="s">
        <v>22</v>
      </c>
      <c r="AW195" s="11" t="s">
        <v>35</v>
      </c>
      <c r="AX195" s="11" t="s">
        <v>71</v>
      </c>
      <c r="AY195" s="200" t="s">
        <v>120</v>
      </c>
    </row>
    <row r="196" spans="2:51" s="12" customFormat="1" ht="13.5">
      <c r="B196" s="201"/>
      <c r="C196" s="202"/>
      <c r="D196" s="212" t="s">
        <v>130</v>
      </c>
      <c r="E196" s="216" t="s">
        <v>20</v>
      </c>
      <c r="F196" s="217" t="s">
        <v>330</v>
      </c>
      <c r="G196" s="202"/>
      <c r="H196" s="218">
        <v>0.92</v>
      </c>
      <c r="I196" s="206"/>
      <c r="J196" s="202"/>
      <c r="K196" s="202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130</v>
      </c>
      <c r="AU196" s="211" t="s">
        <v>77</v>
      </c>
      <c r="AV196" s="12" t="s">
        <v>77</v>
      </c>
      <c r="AW196" s="12" t="s">
        <v>35</v>
      </c>
      <c r="AX196" s="12" t="s">
        <v>22</v>
      </c>
      <c r="AY196" s="211" t="s">
        <v>120</v>
      </c>
    </row>
    <row r="197" spans="2:65" s="1" customFormat="1" ht="31.5" customHeight="1">
      <c r="B197" s="35"/>
      <c r="C197" s="177" t="s">
        <v>331</v>
      </c>
      <c r="D197" s="177" t="s">
        <v>123</v>
      </c>
      <c r="E197" s="178" t="s">
        <v>332</v>
      </c>
      <c r="F197" s="179" t="s">
        <v>333</v>
      </c>
      <c r="G197" s="180" t="s">
        <v>126</v>
      </c>
      <c r="H197" s="181">
        <v>57</v>
      </c>
      <c r="I197" s="182"/>
      <c r="J197" s="183">
        <f>ROUND(I197*H197,2)</f>
        <v>0</v>
      </c>
      <c r="K197" s="179" t="s">
        <v>20</v>
      </c>
      <c r="L197" s="55"/>
      <c r="M197" s="184" t="s">
        <v>20</v>
      </c>
      <c r="N197" s="185" t="s">
        <v>42</v>
      </c>
      <c r="O197" s="36"/>
      <c r="P197" s="186">
        <f>O197*H197</f>
        <v>0</v>
      </c>
      <c r="Q197" s="186">
        <v>0</v>
      </c>
      <c r="R197" s="186">
        <f>Q197*H197</f>
        <v>0</v>
      </c>
      <c r="S197" s="186">
        <v>0.0072</v>
      </c>
      <c r="T197" s="187">
        <f>S197*H197</f>
        <v>0.4104</v>
      </c>
      <c r="AR197" s="18" t="s">
        <v>219</v>
      </c>
      <c r="AT197" s="18" t="s">
        <v>123</v>
      </c>
      <c r="AU197" s="18" t="s">
        <v>77</v>
      </c>
      <c r="AY197" s="18" t="s">
        <v>120</v>
      </c>
      <c r="BE197" s="188">
        <f>IF(N197="základní",J197,0)</f>
        <v>0</v>
      </c>
      <c r="BF197" s="188">
        <f>IF(N197="snížená",J197,0)</f>
        <v>0</v>
      </c>
      <c r="BG197" s="188">
        <f>IF(N197="zákl. přenesená",J197,0)</f>
        <v>0</v>
      </c>
      <c r="BH197" s="188">
        <f>IF(N197="sníž. přenesená",J197,0)</f>
        <v>0</v>
      </c>
      <c r="BI197" s="188">
        <f>IF(N197="nulová",J197,0)</f>
        <v>0</v>
      </c>
      <c r="BJ197" s="18" t="s">
        <v>22</v>
      </c>
      <c r="BK197" s="188">
        <f>ROUND(I197*H197,2)</f>
        <v>0</v>
      </c>
      <c r="BL197" s="18" t="s">
        <v>219</v>
      </c>
      <c r="BM197" s="18" t="s">
        <v>334</v>
      </c>
    </row>
    <row r="198" spans="2:51" s="11" customFormat="1" ht="13.5">
      <c r="B198" s="189"/>
      <c r="C198" s="190"/>
      <c r="D198" s="191" t="s">
        <v>130</v>
      </c>
      <c r="E198" s="192" t="s">
        <v>20</v>
      </c>
      <c r="F198" s="193" t="s">
        <v>335</v>
      </c>
      <c r="G198" s="190"/>
      <c r="H198" s="194" t="s">
        <v>20</v>
      </c>
      <c r="I198" s="195"/>
      <c r="J198" s="190"/>
      <c r="K198" s="190"/>
      <c r="L198" s="196"/>
      <c r="M198" s="197"/>
      <c r="N198" s="198"/>
      <c r="O198" s="198"/>
      <c r="P198" s="198"/>
      <c r="Q198" s="198"/>
      <c r="R198" s="198"/>
      <c r="S198" s="198"/>
      <c r="T198" s="199"/>
      <c r="AT198" s="200" t="s">
        <v>130</v>
      </c>
      <c r="AU198" s="200" t="s">
        <v>77</v>
      </c>
      <c r="AV198" s="11" t="s">
        <v>22</v>
      </c>
      <c r="AW198" s="11" t="s">
        <v>35</v>
      </c>
      <c r="AX198" s="11" t="s">
        <v>71</v>
      </c>
      <c r="AY198" s="200" t="s">
        <v>120</v>
      </c>
    </row>
    <row r="199" spans="2:51" s="12" customFormat="1" ht="13.5">
      <c r="B199" s="201"/>
      <c r="C199" s="202"/>
      <c r="D199" s="191" t="s">
        <v>130</v>
      </c>
      <c r="E199" s="203" t="s">
        <v>20</v>
      </c>
      <c r="F199" s="204" t="s">
        <v>336</v>
      </c>
      <c r="G199" s="202"/>
      <c r="H199" s="205">
        <v>57</v>
      </c>
      <c r="I199" s="206"/>
      <c r="J199" s="202"/>
      <c r="K199" s="202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130</v>
      </c>
      <c r="AU199" s="211" t="s">
        <v>77</v>
      </c>
      <c r="AV199" s="12" t="s">
        <v>77</v>
      </c>
      <c r="AW199" s="12" t="s">
        <v>35</v>
      </c>
      <c r="AX199" s="12" t="s">
        <v>22</v>
      </c>
      <c r="AY199" s="211" t="s">
        <v>120</v>
      </c>
    </row>
    <row r="200" spans="2:51" s="11" customFormat="1" ht="13.5">
      <c r="B200" s="189"/>
      <c r="C200" s="190"/>
      <c r="D200" s="212" t="s">
        <v>130</v>
      </c>
      <c r="E200" s="213" t="s">
        <v>20</v>
      </c>
      <c r="F200" s="214" t="s">
        <v>337</v>
      </c>
      <c r="G200" s="190"/>
      <c r="H200" s="215" t="s">
        <v>20</v>
      </c>
      <c r="I200" s="195"/>
      <c r="J200" s="190"/>
      <c r="K200" s="190"/>
      <c r="L200" s="196"/>
      <c r="M200" s="197"/>
      <c r="N200" s="198"/>
      <c r="O200" s="198"/>
      <c r="P200" s="198"/>
      <c r="Q200" s="198"/>
      <c r="R200" s="198"/>
      <c r="S200" s="198"/>
      <c r="T200" s="199"/>
      <c r="AT200" s="200" t="s">
        <v>130</v>
      </c>
      <c r="AU200" s="200" t="s">
        <v>77</v>
      </c>
      <c r="AV200" s="11" t="s">
        <v>22</v>
      </c>
      <c r="AW200" s="11" t="s">
        <v>35</v>
      </c>
      <c r="AX200" s="11" t="s">
        <v>71</v>
      </c>
      <c r="AY200" s="200" t="s">
        <v>120</v>
      </c>
    </row>
    <row r="201" spans="2:65" s="1" customFormat="1" ht="31.5" customHeight="1">
      <c r="B201" s="35"/>
      <c r="C201" s="177" t="s">
        <v>338</v>
      </c>
      <c r="D201" s="177" t="s">
        <v>123</v>
      </c>
      <c r="E201" s="178" t="s">
        <v>339</v>
      </c>
      <c r="F201" s="179" t="s">
        <v>340</v>
      </c>
      <c r="G201" s="180" t="s">
        <v>126</v>
      </c>
      <c r="H201" s="181">
        <v>141.5</v>
      </c>
      <c r="I201" s="182"/>
      <c r="J201" s="183">
        <f>ROUND(I201*H201,2)</f>
        <v>0</v>
      </c>
      <c r="K201" s="179" t="s">
        <v>127</v>
      </c>
      <c r="L201" s="55"/>
      <c r="M201" s="184" t="s">
        <v>20</v>
      </c>
      <c r="N201" s="185" t="s">
        <v>42</v>
      </c>
      <c r="O201" s="36"/>
      <c r="P201" s="186">
        <f>O201*H201</f>
        <v>0</v>
      </c>
      <c r="Q201" s="186">
        <v>0</v>
      </c>
      <c r="R201" s="186">
        <f>Q201*H201</f>
        <v>0</v>
      </c>
      <c r="S201" s="186">
        <v>0.024</v>
      </c>
      <c r="T201" s="187">
        <f>S201*H201</f>
        <v>3.396</v>
      </c>
      <c r="AR201" s="18" t="s">
        <v>219</v>
      </c>
      <c r="AT201" s="18" t="s">
        <v>123</v>
      </c>
      <c r="AU201" s="18" t="s">
        <v>77</v>
      </c>
      <c r="AY201" s="18" t="s">
        <v>120</v>
      </c>
      <c r="BE201" s="188">
        <f>IF(N201="základní",J201,0)</f>
        <v>0</v>
      </c>
      <c r="BF201" s="188">
        <f>IF(N201="snížená",J201,0)</f>
        <v>0</v>
      </c>
      <c r="BG201" s="188">
        <f>IF(N201="zákl. přenesená",J201,0)</f>
        <v>0</v>
      </c>
      <c r="BH201" s="188">
        <f>IF(N201="sníž. přenesená",J201,0)</f>
        <v>0</v>
      </c>
      <c r="BI201" s="188">
        <f>IF(N201="nulová",J201,0)</f>
        <v>0</v>
      </c>
      <c r="BJ201" s="18" t="s">
        <v>22</v>
      </c>
      <c r="BK201" s="188">
        <f>ROUND(I201*H201,2)</f>
        <v>0</v>
      </c>
      <c r="BL201" s="18" t="s">
        <v>219</v>
      </c>
      <c r="BM201" s="18" t="s">
        <v>341</v>
      </c>
    </row>
    <row r="202" spans="2:51" s="11" customFormat="1" ht="13.5">
      <c r="B202" s="189"/>
      <c r="C202" s="190"/>
      <c r="D202" s="191" t="s">
        <v>130</v>
      </c>
      <c r="E202" s="192" t="s">
        <v>20</v>
      </c>
      <c r="F202" s="193" t="s">
        <v>342</v>
      </c>
      <c r="G202" s="190"/>
      <c r="H202" s="194" t="s">
        <v>20</v>
      </c>
      <c r="I202" s="195"/>
      <c r="J202" s="190"/>
      <c r="K202" s="190"/>
      <c r="L202" s="196"/>
      <c r="M202" s="197"/>
      <c r="N202" s="198"/>
      <c r="O202" s="198"/>
      <c r="P202" s="198"/>
      <c r="Q202" s="198"/>
      <c r="R202" s="198"/>
      <c r="S202" s="198"/>
      <c r="T202" s="199"/>
      <c r="AT202" s="200" t="s">
        <v>130</v>
      </c>
      <c r="AU202" s="200" t="s">
        <v>77</v>
      </c>
      <c r="AV202" s="11" t="s">
        <v>22</v>
      </c>
      <c r="AW202" s="11" t="s">
        <v>35</v>
      </c>
      <c r="AX202" s="11" t="s">
        <v>71</v>
      </c>
      <c r="AY202" s="200" t="s">
        <v>120</v>
      </c>
    </row>
    <row r="203" spans="2:51" s="11" customFormat="1" ht="13.5">
      <c r="B203" s="189"/>
      <c r="C203" s="190"/>
      <c r="D203" s="191" t="s">
        <v>130</v>
      </c>
      <c r="E203" s="192" t="s">
        <v>20</v>
      </c>
      <c r="F203" s="193" t="s">
        <v>343</v>
      </c>
      <c r="G203" s="190"/>
      <c r="H203" s="194" t="s">
        <v>20</v>
      </c>
      <c r="I203" s="195"/>
      <c r="J203" s="190"/>
      <c r="K203" s="190"/>
      <c r="L203" s="196"/>
      <c r="M203" s="197"/>
      <c r="N203" s="198"/>
      <c r="O203" s="198"/>
      <c r="P203" s="198"/>
      <c r="Q203" s="198"/>
      <c r="R203" s="198"/>
      <c r="S203" s="198"/>
      <c r="T203" s="199"/>
      <c r="AT203" s="200" t="s">
        <v>130</v>
      </c>
      <c r="AU203" s="200" t="s">
        <v>77</v>
      </c>
      <c r="AV203" s="11" t="s">
        <v>22</v>
      </c>
      <c r="AW203" s="11" t="s">
        <v>35</v>
      </c>
      <c r="AX203" s="11" t="s">
        <v>71</v>
      </c>
      <c r="AY203" s="200" t="s">
        <v>120</v>
      </c>
    </row>
    <row r="204" spans="2:51" s="12" customFormat="1" ht="13.5">
      <c r="B204" s="201"/>
      <c r="C204" s="202"/>
      <c r="D204" s="212" t="s">
        <v>130</v>
      </c>
      <c r="E204" s="216" t="s">
        <v>20</v>
      </c>
      <c r="F204" s="217" t="s">
        <v>344</v>
      </c>
      <c r="G204" s="202"/>
      <c r="H204" s="218">
        <v>141.5</v>
      </c>
      <c r="I204" s="206"/>
      <c r="J204" s="202"/>
      <c r="K204" s="202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130</v>
      </c>
      <c r="AU204" s="211" t="s">
        <v>77</v>
      </c>
      <c r="AV204" s="12" t="s">
        <v>77</v>
      </c>
      <c r="AW204" s="12" t="s">
        <v>35</v>
      </c>
      <c r="AX204" s="12" t="s">
        <v>22</v>
      </c>
      <c r="AY204" s="211" t="s">
        <v>120</v>
      </c>
    </row>
    <row r="205" spans="2:65" s="1" customFormat="1" ht="31.5" customHeight="1">
      <c r="B205" s="35"/>
      <c r="C205" s="177" t="s">
        <v>345</v>
      </c>
      <c r="D205" s="177" t="s">
        <v>123</v>
      </c>
      <c r="E205" s="178" t="s">
        <v>346</v>
      </c>
      <c r="F205" s="179" t="s">
        <v>347</v>
      </c>
      <c r="G205" s="180" t="s">
        <v>126</v>
      </c>
      <c r="H205" s="181">
        <v>141.5</v>
      </c>
      <c r="I205" s="182"/>
      <c r="J205" s="183">
        <f>ROUND(I205*H205,2)</f>
        <v>0</v>
      </c>
      <c r="K205" s="179" t="s">
        <v>127</v>
      </c>
      <c r="L205" s="55"/>
      <c r="M205" s="184" t="s">
        <v>20</v>
      </c>
      <c r="N205" s="185" t="s">
        <v>42</v>
      </c>
      <c r="O205" s="36"/>
      <c r="P205" s="186">
        <f>O205*H205</f>
        <v>0</v>
      </c>
      <c r="Q205" s="186">
        <v>0</v>
      </c>
      <c r="R205" s="186">
        <f>Q205*H205</f>
        <v>0</v>
      </c>
      <c r="S205" s="186">
        <v>0.00013</v>
      </c>
      <c r="T205" s="187">
        <f>S205*H205</f>
        <v>0.018394999999999998</v>
      </c>
      <c r="AR205" s="18" t="s">
        <v>219</v>
      </c>
      <c r="AT205" s="18" t="s">
        <v>123</v>
      </c>
      <c r="AU205" s="18" t="s">
        <v>77</v>
      </c>
      <c r="AY205" s="18" t="s">
        <v>120</v>
      </c>
      <c r="BE205" s="188">
        <f>IF(N205="základní",J205,0)</f>
        <v>0</v>
      </c>
      <c r="BF205" s="188">
        <f>IF(N205="snížená",J205,0)</f>
        <v>0</v>
      </c>
      <c r="BG205" s="188">
        <f>IF(N205="zákl. přenesená",J205,0)</f>
        <v>0</v>
      </c>
      <c r="BH205" s="188">
        <f>IF(N205="sníž. přenesená",J205,0)</f>
        <v>0</v>
      </c>
      <c r="BI205" s="188">
        <f>IF(N205="nulová",J205,0)</f>
        <v>0</v>
      </c>
      <c r="BJ205" s="18" t="s">
        <v>22</v>
      </c>
      <c r="BK205" s="188">
        <f>ROUND(I205*H205,2)</f>
        <v>0</v>
      </c>
      <c r="BL205" s="18" t="s">
        <v>219</v>
      </c>
      <c r="BM205" s="18" t="s">
        <v>348</v>
      </c>
    </row>
    <row r="206" spans="2:51" s="11" customFormat="1" ht="13.5">
      <c r="B206" s="189"/>
      <c r="C206" s="190"/>
      <c r="D206" s="191" t="s">
        <v>130</v>
      </c>
      <c r="E206" s="192" t="s">
        <v>20</v>
      </c>
      <c r="F206" s="193" t="s">
        <v>349</v>
      </c>
      <c r="G206" s="190"/>
      <c r="H206" s="194" t="s">
        <v>20</v>
      </c>
      <c r="I206" s="195"/>
      <c r="J206" s="190"/>
      <c r="K206" s="190"/>
      <c r="L206" s="196"/>
      <c r="M206" s="197"/>
      <c r="N206" s="198"/>
      <c r="O206" s="198"/>
      <c r="P206" s="198"/>
      <c r="Q206" s="198"/>
      <c r="R206" s="198"/>
      <c r="S206" s="198"/>
      <c r="T206" s="199"/>
      <c r="AT206" s="200" t="s">
        <v>130</v>
      </c>
      <c r="AU206" s="200" t="s">
        <v>77</v>
      </c>
      <c r="AV206" s="11" t="s">
        <v>22</v>
      </c>
      <c r="AW206" s="11" t="s">
        <v>35</v>
      </c>
      <c r="AX206" s="11" t="s">
        <v>71</v>
      </c>
      <c r="AY206" s="200" t="s">
        <v>120</v>
      </c>
    </row>
    <row r="207" spans="2:51" s="11" customFormat="1" ht="13.5">
      <c r="B207" s="189"/>
      <c r="C207" s="190"/>
      <c r="D207" s="191" t="s">
        <v>130</v>
      </c>
      <c r="E207" s="192" t="s">
        <v>20</v>
      </c>
      <c r="F207" s="193" t="s">
        <v>350</v>
      </c>
      <c r="G207" s="190"/>
      <c r="H207" s="194" t="s">
        <v>20</v>
      </c>
      <c r="I207" s="195"/>
      <c r="J207" s="190"/>
      <c r="K207" s="190"/>
      <c r="L207" s="196"/>
      <c r="M207" s="197"/>
      <c r="N207" s="198"/>
      <c r="O207" s="198"/>
      <c r="P207" s="198"/>
      <c r="Q207" s="198"/>
      <c r="R207" s="198"/>
      <c r="S207" s="198"/>
      <c r="T207" s="199"/>
      <c r="AT207" s="200" t="s">
        <v>130</v>
      </c>
      <c r="AU207" s="200" t="s">
        <v>77</v>
      </c>
      <c r="AV207" s="11" t="s">
        <v>22</v>
      </c>
      <c r="AW207" s="11" t="s">
        <v>35</v>
      </c>
      <c r="AX207" s="11" t="s">
        <v>71</v>
      </c>
      <c r="AY207" s="200" t="s">
        <v>120</v>
      </c>
    </row>
    <row r="208" spans="2:51" s="12" customFormat="1" ht="13.5">
      <c r="B208" s="201"/>
      <c r="C208" s="202"/>
      <c r="D208" s="212" t="s">
        <v>130</v>
      </c>
      <c r="E208" s="216" t="s">
        <v>20</v>
      </c>
      <c r="F208" s="217" t="s">
        <v>344</v>
      </c>
      <c r="G208" s="202"/>
      <c r="H208" s="218">
        <v>141.5</v>
      </c>
      <c r="I208" s="206"/>
      <c r="J208" s="202"/>
      <c r="K208" s="202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130</v>
      </c>
      <c r="AU208" s="211" t="s">
        <v>77</v>
      </c>
      <c r="AV208" s="12" t="s">
        <v>77</v>
      </c>
      <c r="AW208" s="12" t="s">
        <v>35</v>
      </c>
      <c r="AX208" s="12" t="s">
        <v>22</v>
      </c>
      <c r="AY208" s="211" t="s">
        <v>120</v>
      </c>
    </row>
    <row r="209" spans="2:65" s="1" customFormat="1" ht="22.5" customHeight="1">
      <c r="B209" s="35"/>
      <c r="C209" s="177" t="s">
        <v>351</v>
      </c>
      <c r="D209" s="177" t="s">
        <v>123</v>
      </c>
      <c r="E209" s="178" t="s">
        <v>352</v>
      </c>
      <c r="F209" s="179" t="s">
        <v>353</v>
      </c>
      <c r="G209" s="180" t="s">
        <v>126</v>
      </c>
      <c r="H209" s="181">
        <v>14</v>
      </c>
      <c r="I209" s="182"/>
      <c r="J209" s="183">
        <f>ROUND(I209*H209,2)</f>
        <v>0</v>
      </c>
      <c r="K209" s="179" t="s">
        <v>127</v>
      </c>
      <c r="L209" s="55"/>
      <c r="M209" s="184" t="s">
        <v>20</v>
      </c>
      <c r="N209" s="185" t="s">
        <v>42</v>
      </c>
      <c r="O209" s="36"/>
      <c r="P209" s="186">
        <f>O209*H209</f>
        <v>0</v>
      </c>
      <c r="Q209" s="186">
        <v>0</v>
      </c>
      <c r="R209" s="186">
        <f>Q209*H209</f>
        <v>0</v>
      </c>
      <c r="S209" s="186">
        <v>0.02835</v>
      </c>
      <c r="T209" s="187">
        <f>S209*H209</f>
        <v>0.39690000000000003</v>
      </c>
      <c r="AR209" s="18" t="s">
        <v>219</v>
      </c>
      <c r="AT209" s="18" t="s">
        <v>123</v>
      </c>
      <c r="AU209" s="18" t="s">
        <v>77</v>
      </c>
      <c r="AY209" s="18" t="s">
        <v>120</v>
      </c>
      <c r="BE209" s="188">
        <f>IF(N209="základní",J209,0)</f>
        <v>0</v>
      </c>
      <c r="BF209" s="188">
        <f>IF(N209="snížená",J209,0)</f>
        <v>0</v>
      </c>
      <c r="BG209" s="188">
        <f>IF(N209="zákl. přenesená",J209,0)</f>
        <v>0</v>
      </c>
      <c r="BH209" s="188">
        <f>IF(N209="sníž. přenesená",J209,0)</f>
        <v>0</v>
      </c>
      <c r="BI209" s="188">
        <f>IF(N209="nulová",J209,0)</f>
        <v>0</v>
      </c>
      <c r="BJ209" s="18" t="s">
        <v>22</v>
      </c>
      <c r="BK209" s="188">
        <f>ROUND(I209*H209,2)</f>
        <v>0</v>
      </c>
      <c r="BL209" s="18" t="s">
        <v>219</v>
      </c>
      <c r="BM209" s="18" t="s">
        <v>354</v>
      </c>
    </row>
    <row r="210" spans="2:51" s="11" customFormat="1" ht="13.5">
      <c r="B210" s="189"/>
      <c r="C210" s="190"/>
      <c r="D210" s="191" t="s">
        <v>130</v>
      </c>
      <c r="E210" s="192" t="s">
        <v>20</v>
      </c>
      <c r="F210" s="193" t="s">
        <v>355</v>
      </c>
      <c r="G210" s="190"/>
      <c r="H210" s="194" t="s">
        <v>20</v>
      </c>
      <c r="I210" s="195"/>
      <c r="J210" s="190"/>
      <c r="K210" s="190"/>
      <c r="L210" s="196"/>
      <c r="M210" s="197"/>
      <c r="N210" s="198"/>
      <c r="O210" s="198"/>
      <c r="P210" s="198"/>
      <c r="Q210" s="198"/>
      <c r="R210" s="198"/>
      <c r="S210" s="198"/>
      <c r="T210" s="199"/>
      <c r="AT210" s="200" t="s">
        <v>130</v>
      </c>
      <c r="AU210" s="200" t="s">
        <v>77</v>
      </c>
      <c r="AV210" s="11" t="s">
        <v>22</v>
      </c>
      <c r="AW210" s="11" t="s">
        <v>35</v>
      </c>
      <c r="AX210" s="11" t="s">
        <v>71</v>
      </c>
      <c r="AY210" s="200" t="s">
        <v>120</v>
      </c>
    </row>
    <row r="211" spans="2:51" s="12" customFormat="1" ht="13.5">
      <c r="B211" s="201"/>
      <c r="C211" s="202"/>
      <c r="D211" s="191" t="s">
        <v>130</v>
      </c>
      <c r="E211" s="203" t="s">
        <v>20</v>
      </c>
      <c r="F211" s="204" t="s">
        <v>356</v>
      </c>
      <c r="G211" s="202"/>
      <c r="H211" s="205">
        <v>5.58</v>
      </c>
      <c r="I211" s="206"/>
      <c r="J211" s="202"/>
      <c r="K211" s="202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130</v>
      </c>
      <c r="AU211" s="211" t="s">
        <v>77</v>
      </c>
      <c r="AV211" s="12" t="s">
        <v>77</v>
      </c>
      <c r="AW211" s="12" t="s">
        <v>35</v>
      </c>
      <c r="AX211" s="12" t="s">
        <v>71</v>
      </c>
      <c r="AY211" s="211" t="s">
        <v>120</v>
      </c>
    </row>
    <row r="212" spans="2:51" s="12" customFormat="1" ht="13.5">
      <c r="B212" s="201"/>
      <c r="C212" s="202"/>
      <c r="D212" s="191" t="s">
        <v>130</v>
      </c>
      <c r="E212" s="203" t="s">
        <v>20</v>
      </c>
      <c r="F212" s="204" t="s">
        <v>357</v>
      </c>
      <c r="G212" s="202"/>
      <c r="H212" s="205">
        <v>3.72</v>
      </c>
      <c r="I212" s="206"/>
      <c r="J212" s="202"/>
      <c r="K212" s="202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130</v>
      </c>
      <c r="AU212" s="211" t="s">
        <v>77</v>
      </c>
      <c r="AV212" s="12" t="s">
        <v>77</v>
      </c>
      <c r="AW212" s="12" t="s">
        <v>35</v>
      </c>
      <c r="AX212" s="12" t="s">
        <v>71</v>
      </c>
      <c r="AY212" s="211" t="s">
        <v>120</v>
      </c>
    </row>
    <row r="213" spans="2:51" s="12" customFormat="1" ht="13.5">
      <c r="B213" s="201"/>
      <c r="C213" s="202"/>
      <c r="D213" s="191" t="s">
        <v>130</v>
      </c>
      <c r="E213" s="203" t="s">
        <v>20</v>
      </c>
      <c r="F213" s="204" t="s">
        <v>358</v>
      </c>
      <c r="G213" s="202"/>
      <c r="H213" s="205">
        <v>4.03</v>
      </c>
      <c r="I213" s="206"/>
      <c r="J213" s="202"/>
      <c r="K213" s="202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130</v>
      </c>
      <c r="AU213" s="211" t="s">
        <v>77</v>
      </c>
      <c r="AV213" s="12" t="s">
        <v>77</v>
      </c>
      <c r="AW213" s="12" t="s">
        <v>35</v>
      </c>
      <c r="AX213" s="12" t="s">
        <v>71</v>
      </c>
      <c r="AY213" s="211" t="s">
        <v>120</v>
      </c>
    </row>
    <row r="214" spans="2:51" s="12" customFormat="1" ht="13.5">
      <c r="B214" s="201"/>
      <c r="C214" s="202"/>
      <c r="D214" s="191" t="s">
        <v>130</v>
      </c>
      <c r="E214" s="203" t="s">
        <v>20</v>
      </c>
      <c r="F214" s="204" t="s">
        <v>359</v>
      </c>
      <c r="G214" s="202"/>
      <c r="H214" s="205">
        <v>0.67</v>
      </c>
      <c r="I214" s="206"/>
      <c r="J214" s="202"/>
      <c r="K214" s="202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130</v>
      </c>
      <c r="AU214" s="211" t="s">
        <v>77</v>
      </c>
      <c r="AV214" s="12" t="s">
        <v>77</v>
      </c>
      <c r="AW214" s="12" t="s">
        <v>35</v>
      </c>
      <c r="AX214" s="12" t="s">
        <v>71</v>
      </c>
      <c r="AY214" s="211" t="s">
        <v>120</v>
      </c>
    </row>
    <row r="215" spans="2:51" s="13" customFormat="1" ht="13.5">
      <c r="B215" s="219"/>
      <c r="C215" s="220"/>
      <c r="D215" s="191" t="s">
        <v>130</v>
      </c>
      <c r="E215" s="230" t="s">
        <v>20</v>
      </c>
      <c r="F215" s="231" t="s">
        <v>215</v>
      </c>
      <c r="G215" s="220"/>
      <c r="H215" s="232">
        <v>14</v>
      </c>
      <c r="I215" s="224"/>
      <c r="J215" s="220"/>
      <c r="K215" s="220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130</v>
      </c>
      <c r="AU215" s="229" t="s">
        <v>77</v>
      </c>
      <c r="AV215" s="13" t="s">
        <v>128</v>
      </c>
      <c r="AW215" s="13" t="s">
        <v>35</v>
      </c>
      <c r="AX215" s="13" t="s">
        <v>22</v>
      </c>
      <c r="AY215" s="229" t="s">
        <v>120</v>
      </c>
    </row>
    <row r="216" spans="2:63" s="10" customFormat="1" ht="29.85" customHeight="1">
      <c r="B216" s="160"/>
      <c r="C216" s="161"/>
      <c r="D216" s="174" t="s">
        <v>70</v>
      </c>
      <c r="E216" s="175" t="s">
        <v>360</v>
      </c>
      <c r="F216" s="175" t="s">
        <v>361</v>
      </c>
      <c r="G216" s="161"/>
      <c r="H216" s="161"/>
      <c r="I216" s="164"/>
      <c r="J216" s="176">
        <f>BK216</f>
        <v>0</v>
      </c>
      <c r="K216" s="161"/>
      <c r="L216" s="166"/>
      <c r="M216" s="167"/>
      <c r="N216" s="168"/>
      <c r="O216" s="168"/>
      <c r="P216" s="169">
        <f>SUM(P217:P283)</f>
        <v>0</v>
      </c>
      <c r="Q216" s="168"/>
      <c r="R216" s="169">
        <f>SUM(R217:R283)</f>
        <v>2.075273</v>
      </c>
      <c r="S216" s="168"/>
      <c r="T216" s="170">
        <f>SUM(T217:T283)</f>
        <v>0</v>
      </c>
      <c r="AR216" s="171" t="s">
        <v>77</v>
      </c>
      <c r="AT216" s="172" t="s">
        <v>70</v>
      </c>
      <c r="AU216" s="172" t="s">
        <v>22</v>
      </c>
      <c r="AY216" s="171" t="s">
        <v>120</v>
      </c>
      <c r="BK216" s="173">
        <f>SUM(BK217:BK283)</f>
        <v>0</v>
      </c>
    </row>
    <row r="217" spans="2:65" s="1" customFormat="1" ht="22.5" customHeight="1">
      <c r="B217" s="35"/>
      <c r="C217" s="177" t="s">
        <v>362</v>
      </c>
      <c r="D217" s="177" t="s">
        <v>123</v>
      </c>
      <c r="E217" s="178" t="s">
        <v>363</v>
      </c>
      <c r="F217" s="179" t="s">
        <v>364</v>
      </c>
      <c r="G217" s="180" t="s">
        <v>126</v>
      </c>
      <c r="H217" s="181">
        <v>427.2</v>
      </c>
      <c r="I217" s="182"/>
      <c r="J217" s="183">
        <f>ROUND(I217*H217,2)</f>
        <v>0</v>
      </c>
      <c r="K217" s="179" t="s">
        <v>127</v>
      </c>
      <c r="L217" s="55"/>
      <c r="M217" s="184" t="s">
        <v>20</v>
      </c>
      <c r="N217" s="185" t="s">
        <v>42</v>
      </c>
      <c r="O217" s="36"/>
      <c r="P217" s="186">
        <f>O217*H217</f>
        <v>0</v>
      </c>
      <c r="Q217" s="186">
        <v>0</v>
      </c>
      <c r="R217" s="186">
        <f>Q217*H217</f>
        <v>0</v>
      </c>
      <c r="S217" s="186">
        <v>0</v>
      </c>
      <c r="T217" s="187">
        <f>S217*H217</f>
        <v>0</v>
      </c>
      <c r="AR217" s="18" t="s">
        <v>219</v>
      </c>
      <c r="AT217" s="18" t="s">
        <v>123</v>
      </c>
      <c r="AU217" s="18" t="s">
        <v>77</v>
      </c>
      <c r="AY217" s="18" t="s">
        <v>120</v>
      </c>
      <c r="BE217" s="188">
        <f>IF(N217="základní",J217,0)</f>
        <v>0</v>
      </c>
      <c r="BF217" s="188">
        <f>IF(N217="snížená",J217,0)</f>
        <v>0</v>
      </c>
      <c r="BG217" s="188">
        <f>IF(N217="zákl. přenesená",J217,0)</f>
        <v>0</v>
      </c>
      <c r="BH217" s="188">
        <f>IF(N217="sníž. přenesená",J217,0)</f>
        <v>0</v>
      </c>
      <c r="BI217" s="188">
        <f>IF(N217="nulová",J217,0)</f>
        <v>0</v>
      </c>
      <c r="BJ217" s="18" t="s">
        <v>22</v>
      </c>
      <c r="BK217" s="188">
        <f>ROUND(I217*H217,2)</f>
        <v>0</v>
      </c>
      <c r="BL217" s="18" t="s">
        <v>219</v>
      </c>
      <c r="BM217" s="18" t="s">
        <v>365</v>
      </c>
    </row>
    <row r="218" spans="2:51" s="11" customFormat="1" ht="13.5">
      <c r="B218" s="189"/>
      <c r="C218" s="190"/>
      <c r="D218" s="191" t="s">
        <v>130</v>
      </c>
      <c r="E218" s="192" t="s">
        <v>20</v>
      </c>
      <c r="F218" s="193" t="s">
        <v>366</v>
      </c>
      <c r="G218" s="190"/>
      <c r="H218" s="194" t="s">
        <v>20</v>
      </c>
      <c r="I218" s="195"/>
      <c r="J218" s="190"/>
      <c r="K218" s="190"/>
      <c r="L218" s="196"/>
      <c r="M218" s="197"/>
      <c r="N218" s="198"/>
      <c r="O218" s="198"/>
      <c r="P218" s="198"/>
      <c r="Q218" s="198"/>
      <c r="R218" s="198"/>
      <c r="S218" s="198"/>
      <c r="T218" s="199"/>
      <c r="AT218" s="200" t="s">
        <v>130</v>
      </c>
      <c r="AU218" s="200" t="s">
        <v>77</v>
      </c>
      <c r="AV218" s="11" t="s">
        <v>22</v>
      </c>
      <c r="AW218" s="11" t="s">
        <v>35</v>
      </c>
      <c r="AX218" s="11" t="s">
        <v>71</v>
      </c>
      <c r="AY218" s="200" t="s">
        <v>120</v>
      </c>
    </row>
    <row r="219" spans="2:51" s="11" customFormat="1" ht="13.5">
      <c r="B219" s="189"/>
      <c r="C219" s="190"/>
      <c r="D219" s="191" t="s">
        <v>130</v>
      </c>
      <c r="E219" s="192" t="s">
        <v>20</v>
      </c>
      <c r="F219" s="193" t="s">
        <v>367</v>
      </c>
      <c r="G219" s="190"/>
      <c r="H219" s="194" t="s">
        <v>20</v>
      </c>
      <c r="I219" s="195"/>
      <c r="J219" s="190"/>
      <c r="K219" s="190"/>
      <c r="L219" s="196"/>
      <c r="M219" s="197"/>
      <c r="N219" s="198"/>
      <c r="O219" s="198"/>
      <c r="P219" s="198"/>
      <c r="Q219" s="198"/>
      <c r="R219" s="198"/>
      <c r="S219" s="198"/>
      <c r="T219" s="199"/>
      <c r="AT219" s="200" t="s">
        <v>130</v>
      </c>
      <c r="AU219" s="200" t="s">
        <v>77</v>
      </c>
      <c r="AV219" s="11" t="s">
        <v>22</v>
      </c>
      <c r="AW219" s="11" t="s">
        <v>35</v>
      </c>
      <c r="AX219" s="11" t="s">
        <v>71</v>
      </c>
      <c r="AY219" s="200" t="s">
        <v>120</v>
      </c>
    </row>
    <row r="220" spans="2:51" s="12" customFormat="1" ht="13.5">
      <c r="B220" s="201"/>
      <c r="C220" s="202"/>
      <c r="D220" s="191" t="s">
        <v>130</v>
      </c>
      <c r="E220" s="203" t="s">
        <v>20</v>
      </c>
      <c r="F220" s="204" t="s">
        <v>368</v>
      </c>
      <c r="G220" s="202"/>
      <c r="H220" s="205">
        <v>142</v>
      </c>
      <c r="I220" s="206"/>
      <c r="J220" s="202"/>
      <c r="K220" s="202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130</v>
      </c>
      <c r="AU220" s="211" t="s">
        <v>77</v>
      </c>
      <c r="AV220" s="12" t="s">
        <v>77</v>
      </c>
      <c r="AW220" s="12" t="s">
        <v>35</v>
      </c>
      <c r="AX220" s="12" t="s">
        <v>71</v>
      </c>
      <c r="AY220" s="211" t="s">
        <v>120</v>
      </c>
    </row>
    <row r="221" spans="2:51" s="14" customFormat="1" ht="13.5">
      <c r="B221" s="233"/>
      <c r="C221" s="234"/>
      <c r="D221" s="191" t="s">
        <v>130</v>
      </c>
      <c r="E221" s="235" t="s">
        <v>20</v>
      </c>
      <c r="F221" s="236" t="s">
        <v>369</v>
      </c>
      <c r="G221" s="234"/>
      <c r="H221" s="237">
        <v>142</v>
      </c>
      <c r="I221" s="238"/>
      <c r="J221" s="234"/>
      <c r="K221" s="234"/>
      <c r="L221" s="239"/>
      <c r="M221" s="240"/>
      <c r="N221" s="241"/>
      <c r="O221" s="241"/>
      <c r="P221" s="241"/>
      <c r="Q221" s="241"/>
      <c r="R221" s="241"/>
      <c r="S221" s="241"/>
      <c r="T221" s="242"/>
      <c r="AT221" s="243" t="s">
        <v>130</v>
      </c>
      <c r="AU221" s="243" t="s">
        <v>77</v>
      </c>
      <c r="AV221" s="14" t="s">
        <v>121</v>
      </c>
      <c r="AW221" s="14" t="s">
        <v>35</v>
      </c>
      <c r="AX221" s="14" t="s">
        <v>71</v>
      </c>
      <c r="AY221" s="243" t="s">
        <v>120</v>
      </c>
    </row>
    <row r="222" spans="2:51" s="11" customFormat="1" ht="13.5">
      <c r="B222" s="189"/>
      <c r="C222" s="190"/>
      <c r="D222" s="191" t="s">
        <v>130</v>
      </c>
      <c r="E222" s="192" t="s">
        <v>20</v>
      </c>
      <c r="F222" s="193" t="s">
        <v>370</v>
      </c>
      <c r="G222" s="190"/>
      <c r="H222" s="194" t="s">
        <v>20</v>
      </c>
      <c r="I222" s="195"/>
      <c r="J222" s="190"/>
      <c r="K222" s="190"/>
      <c r="L222" s="196"/>
      <c r="M222" s="197"/>
      <c r="N222" s="198"/>
      <c r="O222" s="198"/>
      <c r="P222" s="198"/>
      <c r="Q222" s="198"/>
      <c r="R222" s="198"/>
      <c r="S222" s="198"/>
      <c r="T222" s="199"/>
      <c r="AT222" s="200" t="s">
        <v>130</v>
      </c>
      <c r="AU222" s="200" t="s">
        <v>77</v>
      </c>
      <c r="AV222" s="11" t="s">
        <v>22</v>
      </c>
      <c r="AW222" s="11" t="s">
        <v>35</v>
      </c>
      <c r="AX222" s="11" t="s">
        <v>71</v>
      </c>
      <c r="AY222" s="200" t="s">
        <v>120</v>
      </c>
    </row>
    <row r="223" spans="2:51" s="12" customFormat="1" ht="13.5">
      <c r="B223" s="201"/>
      <c r="C223" s="202"/>
      <c r="D223" s="191" t="s">
        <v>130</v>
      </c>
      <c r="E223" s="203" t="s">
        <v>20</v>
      </c>
      <c r="F223" s="204" t="s">
        <v>244</v>
      </c>
      <c r="G223" s="202"/>
      <c r="H223" s="205">
        <v>283</v>
      </c>
      <c r="I223" s="206"/>
      <c r="J223" s="202"/>
      <c r="K223" s="202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130</v>
      </c>
      <c r="AU223" s="211" t="s">
        <v>77</v>
      </c>
      <c r="AV223" s="12" t="s">
        <v>77</v>
      </c>
      <c r="AW223" s="12" t="s">
        <v>35</v>
      </c>
      <c r="AX223" s="12" t="s">
        <v>71</v>
      </c>
      <c r="AY223" s="211" t="s">
        <v>120</v>
      </c>
    </row>
    <row r="224" spans="2:51" s="14" customFormat="1" ht="13.5">
      <c r="B224" s="233"/>
      <c r="C224" s="234"/>
      <c r="D224" s="191" t="s">
        <v>130</v>
      </c>
      <c r="E224" s="235" t="s">
        <v>20</v>
      </c>
      <c r="F224" s="236" t="s">
        <v>371</v>
      </c>
      <c r="G224" s="234"/>
      <c r="H224" s="237">
        <v>283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130</v>
      </c>
      <c r="AU224" s="243" t="s">
        <v>77</v>
      </c>
      <c r="AV224" s="14" t="s">
        <v>121</v>
      </c>
      <c r="AW224" s="14" t="s">
        <v>35</v>
      </c>
      <c r="AX224" s="14" t="s">
        <v>71</v>
      </c>
      <c r="AY224" s="243" t="s">
        <v>120</v>
      </c>
    </row>
    <row r="225" spans="2:51" s="11" customFormat="1" ht="13.5">
      <c r="B225" s="189"/>
      <c r="C225" s="190"/>
      <c r="D225" s="191" t="s">
        <v>130</v>
      </c>
      <c r="E225" s="192" t="s">
        <v>20</v>
      </c>
      <c r="F225" s="193" t="s">
        <v>372</v>
      </c>
      <c r="G225" s="190"/>
      <c r="H225" s="194" t="s">
        <v>20</v>
      </c>
      <c r="I225" s="195"/>
      <c r="J225" s="190"/>
      <c r="K225" s="190"/>
      <c r="L225" s="196"/>
      <c r="M225" s="197"/>
      <c r="N225" s="198"/>
      <c r="O225" s="198"/>
      <c r="P225" s="198"/>
      <c r="Q225" s="198"/>
      <c r="R225" s="198"/>
      <c r="S225" s="198"/>
      <c r="T225" s="199"/>
      <c r="AT225" s="200" t="s">
        <v>130</v>
      </c>
      <c r="AU225" s="200" t="s">
        <v>77</v>
      </c>
      <c r="AV225" s="11" t="s">
        <v>22</v>
      </c>
      <c r="AW225" s="11" t="s">
        <v>35</v>
      </c>
      <c r="AX225" s="11" t="s">
        <v>71</v>
      </c>
      <c r="AY225" s="200" t="s">
        <v>120</v>
      </c>
    </row>
    <row r="226" spans="2:51" s="11" customFormat="1" ht="13.5">
      <c r="B226" s="189"/>
      <c r="C226" s="190"/>
      <c r="D226" s="191" t="s">
        <v>130</v>
      </c>
      <c r="E226" s="192" t="s">
        <v>20</v>
      </c>
      <c r="F226" s="193" t="s">
        <v>373</v>
      </c>
      <c r="G226" s="190"/>
      <c r="H226" s="194" t="s">
        <v>20</v>
      </c>
      <c r="I226" s="195"/>
      <c r="J226" s="190"/>
      <c r="K226" s="190"/>
      <c r="L226" s="196"/>
      <c r="M226" s="197"/>
      <c r="N226" s="198"/>
      <c r="O226" s="198"/>
      <c r="P226" s="198"/>
      <c r="Q226" s="198"/>
      <c r="R226" s="198"/>
      <c r="S226" s="198"/>
      <c r="T226" s="199"/>
      <c r="AT226" s="200" t="s">
        <v>130</v>
      </c>
      <c r="AU226" s="200" t="s">
        <v>77</v>
      </c>
      <c r="AV226" s="11" t="s">
        <v>22</v>
      </c>
      <c r="AW226" s="11" t="s">
        <v>35</v>
      </c>
      <c r="AX226" s="11" t="s">
        <v>71</v>
      </c>
      <c r="AY226" s="200" t="s">
        <v>120</v>
      </c>
    </row>
    <row r="227" spans="2:51" s="11" customFormat="1" ht="13.5">
      <c r="B227" s="189"/>
      <c r="C227" s="190"/>
      <c r="D227" s="191" t="s">
        <v>130</v>
      </c>
      <c r="E227" s="192" t="s">
        <v>20</v>
      </c>
      <c r="F227" s="193" t="s">
        <v>374</v>
      </c>
      <c r="G227" s="190"/>
      <c r="H227" s="194" t="s">
        <v>20</v>
      </c>
      <c r="I227" s="195"/>
      <c r="J227" s="190"/>
      <c r="K227" s="190"/>
      <c r="L227" s="196"/>
      <c r="M227" s="197"/>
      <c r="N227" s="198"/>
      <c r="O227" s="198"/>
      <c r="P227" s="198"/>
      <c r="Q227" s="198"/>
      <c r="R227" s="198"/>
      <c r="S227" s="198"/>
      <c r="T227" s="199"/>
      <c r="AT227" s="200" t="s">
        <v>130</v>
      </c>
      <c r="AU227" s="200" t="s">
        <v>77</v>
      </c>
      <c r="AV227" s="11" t="s">
        <v>22</v>
      </c>
      <c r="AW227" s="11" t="s">
        <v>35</v>
      </c>
      <c r="AX227" s="11" t="s">
        <v>71</v>
      </c>
      <c r="AY227" s="200" t="s">
        <v>120</v>
      </c>
    </row>
    <row r="228" spans="2:51" s="12" customFormat="1" ht="13.5">
      <c r="B228" s="201"/>
      <c r="C228" s="202"/>
      <c r="D228" s="191" t="s">
        <v>130</v>
      </c>
      <c r="E228" s="203" t="s">
        <v>20</v>
      </c>
      <c r="F228" s="204" t="s">
        <v>375</v>
      </c>
      <c r="G228" s="202"/>
      <c r="H228" s="205">
        <v>2.2</v>
      </c>
      <c r="I228" s="206"/>
      <c r="J228" s="202"/>
      <c r="K228" s="202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130</v>
      </c>
      <c r="AU228" s="211" t="s">
        <v>77</v>
      </c>
      <c r="AV228" s="12" t="s">
        <v>77</v>
      </c>
      <c r="AW228" s="12" t="s">
        <v>35</v>
      </c>
      <c r="AX228" s="12" t="s">
        <v>71</v>
      </c>
      <c r="AY228" s="211" t="s">
        <v>120</v>
      </c>
    </row>
    <row r="229" spans="2:51" s="14" customFormat="1" ht="13.5">
      <c r="B229" s="233"/>
      <c r="C229" s="234"/>
      <c r="D229" s="191" t="s">
        <v>130</v>
      </c>
      <c r="E229" s="235" t="s">
        <v>20</v>
      </c>
      <c r="F229" s="236" t="s">
        <v>376</v>
      </c>
      <c r="G229" s="234"/>
      <c r="H229" s="237">
        <v>2.2</v>
      </c>
      <c r="I229" s="238"/>
      <c r="J229" s="234"/>
      <c r="K229" s="234"/>
      <c r="L229" s="239"/>
      <c r="M229" s="240"/>
      <c r="N229" s="241"/>
      <c r="O229" s="241"/>
      <c r="P229" s="241"/>
      <c r="Q229" s="241"/>
      <c r="R229" s="241"/>
      <c r="S229" s="241"/>
      <c r="T229" s="242"/>
      <c r="AT229" s="243" t="s">
        <v>130</v>
      </c>
      <c r="AU229" s="243" t="s">
        <v>77</v>
      </c>
      <c r="AV229" s="14" t="s">
        <v>121</v>
      </c>
      <c r="AW229" s="14" t="s">
        <v>35</v>
      </c>
      <c r="AX229" s="14" t="s">
        <v>71</v>
      </c>
      <c r="AY229" s="243" t="s">
        <v>120</v>
      </c>
    </row>
    <row r="230" spans="2:51" s="13" customFormat="1" ht="13.5">
      <c r="B230" s="219"/>
      <c r="C230" s="220"/>
      <c r="D230" s="212" t="s">
        <v>130</v>
      </c>
      <c r="E230" s="221" t="s">
        <v>20</v>
      </c>
      <c r="F230" s="222" t="s">
        <v>215</v>
      </c>
      <c r="G230" s="220"/>
      <c r="H230" s="223">
        <v>427.2</v>
      </c>
      <c r="I230" s="224"/>
      <c r="J230" s="220"/>
      <c r="K230" s="220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130</v>
      </c>
      <c r="AU230" s="229" t="s">
        <v>77</v>
      </c>
      <c r="AV230" s="13" t="s">
        <v>128</v>
      </c>
      <c r="AW230" s="13" t="s">
        <v>35</v>
      </c>
      <c r="AX230" s="13" t="s">
        <v>22</v>
      </c>
      <c r="AY230" s="229" t="s">
        <v>120</v>
      </c>
    </row>
    <row r="231" spans="2:65" s="1" customFormat="1" ht="22.5" customHeight="1">
      <c r="B231" s="35"/>
      <c r="C231" s="244" t="s">
        <v>377</v>
      </c>
      <c r="D231" s="244" t="s">
        <v>378</v>
      </c>
      <c r="E231" s="245" t="s">
        <v>379</v>
      </c>
      <c r="F231" s="246" t="s">
        <v>380</v>
      </c>
      <c r="G231" s="247" t="s">
        <v>126</v>
      </c>
      <c r="H231" s="248">
        <v>145</v>
      </c>
      <c r="I231" s="249"/>
      <c r="J231" s="250">
        <f>ROUND(I231*H231,2)</f>
        <v>0</v>
      </c>
      <c r="K231" s="246" t="s">
        <v>127</v>
      </c>
      <c r="L231" s="251"/>
      <c r="M231" s="252" t="s">
        <v>20</v>
      </c>
      <c r="N231" s="253" t="s">
        <v>42</v>
      </c>
      <c r="O231" s="36"/>
      <c r="P231" s="186">
        <f>O231*H231</f>
        <v>0</v>
      </c>
      <c r="Q231" s="186">
        <v>0.00448</v>
      </c>
      <c r="R231" s="186">
        <f>Q231*H231</f>
        <v>0.6496</v>
      </c>
      <c r="S231" s="186">
        <v>0</v>
      </c>
      <c r="T231" s="187">
        <f>S231*H231</f>
        <v>0</v>
      </c>
      <c r="AR231" s="18" t="s">
        <v>308</v>
      </c>
      <c r="AT231" s="18" t="s">
        <v>378</v>
      </c>
      <c r="AU231" s="18" t="s">
        <v>77</v>
      </c>
      <c r="AY231" s="18" t="s">
        <v>120</v>
      </c>
      <c r="BE231" s="188">
        <f>IF(N231="základní",J231,0)</f>
        <v>0</v>
      </c>
      <c r="BF231" s="188">
        <f>IF(N231="snížená",J231,0)</f>
        <v>0</v>
      </c>
      <c r="BG231" s="188">
        <f>IF(N231="zákl. přenesená",J231,0)</f>
        <v>0</v>
      </c>
      <c r="BH231" s="188">
        <f>IF(N231="sníž. přenesená",J231,0)</f>
        <v>0</v>
      </c>
      <c r="BI231" s="188">
        <f>IF(N231="nulová",J231,0)</f>
        <v>0</v>
      </c>
      <c r="BJ231" s="18" t="s">
        <v>22</v>
      </c>
      <c r="BK231" s="188">
        <f>ROUND(I231*H231,2)</f>
        <v>0</v>
      </c>
      <c r="BL231" s="18" t="s">
        <v>219</v>
      </c>
      <c r="BM231" s="18" t="s">
        <v>381</v>
      </c>
    </row>
    <row r="232" spans="2:51" s="11" customFormat="1" ht="13.5">
      <c r="B232" s="189"/>
      <c r="C232" s="190"/>
      <c r="D232" s="191" t="s">
        <v>130</v>
      </c>
      <c r="E232" s="192" t="s">
        <v>20</v>
      </c>
      <c r="F232" s="193" t="s">
        <v>382</v>
      </c>
      <c r="G232" s="190"/>
      <c r="H232" s="194" t="s">
        <v>20</v>
      </c>
      <c r="I232" s="195"/>
      <c r="J232" s="190"/>
      <c r="K232" s="190"/>
      <c r="L232" s="196"/>
      <c r="M232" s="197"/>
      <c r="N232" s="198"/>
      <c r="O232" s="198"/>
      <c r="P232" s="198"/>
      <c r="Q232" s="198"/>
      <c r="R232" s="198"/>
      <c r="S232" s="198"/>
      <c r="T232" s="199"/>
      <c r="AT232" s="200" t="s">
        <v>130</v>
      </c>
      <c r="AU232" s="200" t="s">
        <v>77</v>
      </c>
      <c r="AV232" s="11" t="s">
        <v>22</v>
      </c>
      <c r="AW232" s="11" t="s">
        <v>35</v>
      </c>
      <c r="AX232" s="11" t="s">
        <v>71</v>
      </c>
      <c r="AY232" s="200" t="s">
        <v>120</v>
      </c>
    </row>
    <row r="233" spans="2:51" s="11" customFormat="1" ht="13.5">
      <c r="B233" s="189"/>
      <c r="C233" s="190"/>
      <c r="D233" s="191" t="s">
        <v>130</v>
      </c>
      <c r="E233" s="192" t="s">
        <v>20</v>
      </c>
      <c r="F233" s="193" t="s">
        <v>383</v>
      </c>
      <c r="G233" s="190"/>
      <c r="H233" s="194" t="s">
        <v>20</v>
      </c>
      <c r="I233" s="195"/>
      <c r="J233" s="190"/>
      <c r="K233" s="190"/>
      <c r="L233" s="196"/>
      <c r="M233" s="197"/>
      <c r="N233" s="198"/>
      <c r="O233" s="198"/>
      <c r="P233" s="198"/>
      <c r="Q233" s="198"/>
      <c r="R233" s="198"/>
      <c r="S233" s="198"/>
      <c r="T233" s="199"/>
      <c r="AT233" s="200" t="s">
        <v>130</v>
      </c>
      <c r="AU233" s="200" t="s">
        <v>77</v>
      </c>
      <c r="AV233" s="11" t="s">
        <v>22</v>
      </c>
      <c r="AW233" s="11" t="s">
        <v>35</v>
      </c>
      <c r="AX233" s="11" t="s">
        <v>71</v>
      </c>
      <c r="AY233" s="200" t="s">
        <v>120</v>
      </c>
    </row>
    <row r="234" spans="2:51" s="12" customFormat="1" ht="13.5">
      <c r="B234" s="201"/>
      <c r="C234" s="202"/>
      <c r="D234" s="212" t="s">
        <v>130</v>
      </c>
      <c r="E234" s="216" t="s">
        <v>20</v>
      </c>
      <c r="F234" s="217" t="s">
        <v>384</v>
      </c>
      <c r="G234" s="202"/>
      <c r="H234" s="218">
        <v>145</v>
      </c>
      <c r="I234" s="206"/>
      <c r="J234" s="202"/>
      <c r="K234" s="202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130</v>
      </c>
      <c r="AU234" s="211" t="s">
        <v>77</v>
      </c>
      <c r="AV234" s="12" t="s">
        <v>77</v>
      </c>
      <c r="AW234" s="12" t="s">
        <v>35</v>
      </c>
      <c r="AX234" s="12" t="s">
        <v>22</v>
      </c>
      <c r="AY234" s="211" t="s">
        <v>120</v>
      </c>
    </row>
    <row r="235" spans="2:65" s="1" customFormat="1" ht="22.5" customHeight="1">
      <c r="B235" s="35"/>
      <c r="C235" s="244" t="s">
        <v>385</v>
      </c>
      <c r="D235" s="244" t="s">
        <v>378</v>
      </c>
      <c r="E235" s="245" t="s">
        <v>386</v>
      </c>
      <c r="F235" s="246" t="s">
        <v>387</v>
      </c>
      <c r="G235" s="247" t="s">
        <v>126</v>
      </c>
      <c r="H235" s="248">
        <v>289</v>
      </c>
      <c r="I235" s="249"/>
      <c r="J235" s="250">
        <f>ROUND(I235*H235,2)</f>
        <v>0</v>
      </c>
      <c r="K235" s="246" t="s">
        <v>127</v>
      </c>
      <c r="L235" s="251"/>
      <c r="M235" s="252" t="s">
        <v>20</v>
      </c>
      <c r="N235" s="253" t="s">
        <v>42</v>
      </c>
      <c r="O235" s="36"/>
      <c r="P235" s="186">
        <f>O235*H235</f>
        <v>0</v>
      </c>
      <c r="Q235" s="186">
        <v>0.0028</v>
      </c>
      <c r="R235" s="186">
        <f>Q235*H235</f>
        <v>0.8092</v>
      </c>
      <c r="S235" s="186">
        <v>0</v>
      </c>
      <c r="T235" s="187">
        <f>S235*H235</f>
        <v>0</v>
      </c>
      <c r="AR235" s="18" t="s">
        <v>308</v>
      </c>
      <c r="AT235" s="18" t="s">
        <v>378</v>
      </c>
      <c r="AU235" s="18" t="s">
        <v>77</v>
      </c>
      <c r="AY235" s="18" t="s">
        <v>120</v>
      </c>
      <c r="BE235" s="188">
        <f>IF(N235="základní",J235,0)</f>
        <v>0</v>
      </c>
      <c r="BF235" s="188">
        <f>IF(N235="snížená",J235,0)</f>
        <v>0</v>
      </c>
      <c r="BG235" s="188">
        <f>IF(N235="zákl. přenesená",J235,0)</f>
        <v>0</v>
      </c>
      <c r="BH235" s="188">
        <f>IF(N235="sníž. přenesená",J235,0)</f>
        <v>0</v>
      </c>
      <c r="BI235" s="188">
        <f>IF(N235="nulová",J235,0)</f>
        <v>0</v>
      </c>
      <c r="BJ235" s="18" t="s">
        <v>22</v>
      </c>
      <c r="BK235" s="188">
        <f>ROUND(I235*H235,2)</f>
        <v>0</v>
      </c>
      <c r="BL235" s="18" t="s">
        <v>219</v>
      </c>
      <c r="BM235" s="18" t="s">
        <v>388</v>
      </c>
    </row>
    <row r="236" spans="2:51" s="11" customFormat="1" ht="13.5">
      <c r="B236" s="189"/>
      <c r="C236" s="190"/>
      <c r="D236" s="191" t="s">
        <v>130</v>
      </c>
      <c r="E236" s="192" t="s">
        <v>20</v>
      </c>
      <c r="F236" s="193" t="s">
        <v>382</v>
      </c>
      <c r="G236" s="190"/>
      <c r="H236" s="194" t="s">
        <v>20</v>
      </c>
      <c r="I236" s="195"/>
      <c r="J236" s="190"/>
      <c r="K236" s="190"/>
      <c r="L236" s="196"/>
      <c r="M236" s="197"/>
      <c r="N236" s="198"/>
      <c r="O236" s="198"/>
      <c r="P236" s="198"/>
      <c r="Q236" s="198"/>
      <c r="R236" s="198"/>
      <c r="S236" s="198"/>
      <c r="T236" s="199"/>
      <c r="AT236" s="200" t="s">
        <v>130</v>
      </c>
      <c r="AU236" s="200" t="s">
        <v>77</v>
      </c>
      <c r="AV236" s="11" t="s">
        <v>22</v>
      </c>
      <c r="AW236" s="11" t="s">
        <v>35</v>
      </c>
      <c r="AX236" s="11" t="s">
        <v>71</v>
      </c>
      <c r="AY236" s="200" t="s">
        <v>120</v>
      </c>
    </row>
    <row r="237" spans="2:51" s="11" customFormat="1" ht="13.5">
      <c r="B237" s="189"/>
      <c r="C237" s="190"/>
      <c r="D237" s="191" t="s">
        <v>130</v>
      </c>
      <c r="E237" s="192" t="s">
        <v>20</v>
      </c>
      <c r="F237" s="193" t="s">
        <v>389</v>
      </c>
      <c r="G237" s="190"/>
      <c r="H237" s="194" t="s">
        <v>20</v>
      </c>
      <c r="I237" s="195"/>
      <c r="J237" s="190"/>
      <c r="K237" s="190"/>
      <c r="L237" s="196"/>
      <c r="M237" s="197"/>
      <c r="N237" s="198"/>
      <c r="O237" s="198"/>
      <c r="P237" s="198"/>
      <c r="Q237" s="198"/>
      <c r="R237" s="198"/>
      <c r="S237" s="198"/>
      <c r="T237" s="199"/>
      <c r="AT237" s="200" t="s">
        <v>130</v>
      </c>
      <c r="AU237" s="200" t="s">
        <v>77</v>
      </c>
      <c r="AV237" s="11" t="s">
        <v>22</v>
      </c>
      <c r="AW237" s="11" t="s">
        <v>35</v>
      </c>
      <c r="AX237" s="11" t="s">
        <v>71</v>
      </c>
      <c r="AY237" s="200" t="s">
        <v>120</v>
      </c>
    </row>
    <row r="238" spans="2:51" s="12" customFormat="1" ht="13.5">
      <c r="B238" s="201"/>
      <c r="C238" s="202"/>
      <c r="D238" s="212" t="s">
        <v>130</v>
      </c>
      <c r="E238" s="216" t="s">
        <v>20</v>
      </c>
      <c r="F238" s="217" t="s">
        <v>390</v>
      </c>
      <c r="G238" s="202"/>
      <c r="H238" s="218">
        <v>289</v>
      </c>
      <c r="I238" s="206"/>
      <c r="J238" s="202"/>
      <c r="K238" s="202"/>
      <c r="L238" s="207"/>
      <c r="M238" s="208"/>
      <c r="N238" s="209"/>
      <c r="O238" s="209"/>
      <c r="P238" s="209"/>
      <c r="Q238" s="209"/>
      <c r="R238" s="209"/>
      <c r="S238" s="209"/>
      <c r="T238" s="210"/>
      <c r="AT238" s="211" t="s">
        <v>130</v>
      </c>
      <c r="AU238" s="211" t="s">
        <v>77</v>
      </c>
      <c r="AV238" s="12" t="s">
        <v>77</v>
      </c>
      <c r="AW238" s="12" t="s">
        <v>35</v>
      </c>
      <c r="AX238" s="12" t="s">
        <v>22</v>
      </c>
      <c r="AY238" s="211" t="s">
        <v>120</v>
      </c>
    </row>
    <row r="239" spans="2:65" s="1" customFormat="1" ht="22.5" customHeight="1">
      <c r="B239" s="35"/>
      <c r="C239" s="244" t="s">
        <v>391</v>
      </c>
      <c r="D239" s="244" t="s">
        <v>378</v>
      </c>
      <c r="E239" s="245" t="s">
        <v>392</v>
      </c>
      <c r="F239" s="246" t="s">
        <v>393</v>
      </c>
      <c r="G239" s="247" t="s">
        <v>126</v>
      </c>
      <c r="H239" s="248">
        <v>2.3</v>
      </c>
      <c r="I239" s="249"/>
      <c r="J239" s="250">
        <f>ROUND(I239*H239,2)</f>
        <v>0</v>
      </c>
      <c r="K239" s="246" t="s">
        <v>127</v>
      </c>
      <c r="L239" s="251"/>
      <c r="M239" s="252" t="s">
        <v>20</v>
      </c>
      <c r="N239" s="253" t="s">
        <v>42</v>
      </c>
      <c r="O239" s="36"/>
      <c r="P239" s="186">
        <f>O239*H239</f>
        <v>0</v>
      </c>
      <c r="Q239" s="186">
        <v>0.00491</v>
      </c>
      <c r="R239" s="186">
        <f>Q239*H239</f>
        <v>0.011293</v>
      </c>
      <c r="S239" s="186">
        <v>0</v>
      </c>
      <c r="T239" s="187">
        <f>S239*H239</f>
        <v>0</v>
      </c>
      <c r="AR239" s="18" t="s">
        <v>308</v>
      </c>
      <c r="AT239" s="18" t="s">
        <v>378</v>
      </c>
      <c r="AU239" s="18" t="s">
        <v>77</v>
      </c>
      <c r="AY239" s="18" t="s">
        <v>120</v>
      </c>
      <c r="BE239" s="188">
        <f>IF(N239="základní",J239,0)</f>
        <v>0</v>
      </c>
      <c r="BF239" s="188">
        <f>IF(N239="snížená",J239,0)</f>
        <v>0</v>
      </c>
      <c r="BG239" s="188">
        <f>IF(N239="zákl. přenesená",J239,0)</f>
        <v>0</v>
      </c>
      <c r="BH239" s="188">
        <f>IF(N239="sníž. přenesená",J239,0)</f>
        <v>0</v>
      </c>
      <c r="BI239" s="188">
        <f>IF(N239="nulová",J239,0)</f>
        <v>0</v>
      </c>
      <c r="BJ239" s="18" t="s">
        <v>22</v>
      </c>
      <c r="BK239" s="188">
        <f>ROUND(I239*H239,2)</f>
        <v>0</v>
      </c>
      <c r="BL239" s="18" t="s">
        <v>219</v>
      </c>
      <c r="BM239" s="18" t="s">
        <v>394</v>
      </c>
    </row>
    <row r="240" spans="2:51" s="11" customFormat="1" ht="13.5">
      <c r="B240" s="189"/>
      <c r="C240" s="190"/>
      <c r="D240" s="191" t="s">
        <v>130</v>
      </c>
      <c r="E240" s="192" t="s">
        <v>20</v>
      </c>
      <c r="F240" s="193" t="s">
        <v>395</v>
      </c>
      <c r="G240" s="190"/>
      <c r="H240" s="194" t="s">
        <v>20</v>
      </c>
      <c r="I240" s="195"/>
      <c r="J240" s="190"/>
      <c r="K240" s="190"/>
      <c r="L240" s="196"/>
      <c r="M240" s="197"/>
      <c r="N240" s="198"/>
      <c r="O240" s="198"/>
      <c r="P240" s="198"/>
      <c r="Q240" s="198"/>
      <c r="R240" s="198"/>
      <c r="S240" s="198"/>
      <c r="T240" s="199"/>
      <c r="AT240" s="200" t="s">
        <v>130</v>
      </c>
      <c r="AU240" s="200" t="s">
        <v>77</v>
      </c>
      <c r="AV240" s="11" t="s">
        <v>22</v>
      </c>
      <c r="AW240" s="11" t="s">
        <v>35</v>
      </c>
      <c r="AX240" s="11" t="s">
        <v>71</v>
      </c>
      <c r="AY240" s="200" t="s">
        <v>120</v>
      </c>
    </row>
    <row r="241" spans="2:51" s="11" customFormat="1" ht="13.5">
      <c r="B241" s="189"/>
      <c r="C241" s="190"/>
      <c r="D241" s="191" t="s">
        <v>130</v>
      </c>
      <c r="E241" s="192" t="s">
        <v>20</v>
      </c>
      <c r="F241" s="193" t="s">
        <v>382</v>
      </c>
      <c r="G241" s="190"/>
      <c r="H241" s="194" t="s">
        <v>20</v>
      </c>
      <c r="I241" s="195"/>
      <c r="J241" s="190"/>
      <c r="K241" s="190"/>
      <c r="L241" s="196"/>
      <c r="M241" s="197"/>
      <c r="N241" s="198"/>
      <c r="O241" s="198"/>
      <c r="P241" s="198"/>
      <c r="Q241" s="198"/>
      <c r="R241" s="198"/>
      <c r="S241" s="198"/>
      <c r="T241" s="199"/>
      <c r="AT241" s="200" t="s">
        <v>130</v>
      </c>
      <c r="AU241" s="200" t="s">
        <v>77</v>
      </c>
      <c r="AV241" s="11" t="s">
        <v>22</v>
      </c>
      <c r="AW241" s="11" t="s">
        <v>35</v>
      </c>
      <c r="AX241" s="11" t="s">
        <v>71</v>
      </c>
      <c r="AY241" s="200" t="s">
        <v>120</v>
      </c>
    </row>
    <row r="242" spans="2:51" s="11" customFormat="1" ht="13.5">
      <c r="B242" s="189"/>
      <c r="C242" s="190"/>
      <c r="D242" s="191" t="s">
        <v>130</v>
      </c>
      <c r="E242" s="192" t="s">
        <v>20</v>
      </c>
      <c r="F242" s="193" t="s">
        <v>396</v>
      </c>
      <c r="G242" s="190"/>
      <c r="H242" s="194" t="s">
        <v>20</v>
      </c>
      <c r="I242" s="195"/>
      <c r="J242" s="190"/>
      <c r="K242" s="190"/>
      <c r="L242" s="196"/>
      <c r="M242" s="197"/>
      <c r="N242" s="198"/>
      <c r="O242" s="198"/>
      <c r="P242" s="198"/>
      <c r="Q242" s="198"/>
      <c r="R242" s="198"/>
      <c r="S242" s="198"/>
      <c r="T242" s="199"/>
      <c r="AT242" s="200" t="s">
        <v>130</v>
      </c>
      <c r="AU242" s="200" t="s">
        <v>77</v>
      </c>
      <c r="AV242" s="11" t="s">
        <v>22</v>
      </c>
      <c r="AW242" s="11" t="s">
        <v>35</v>
      </c>
      <c r="AX242" s="11" t="s">
        <v>71</v>
      </c>
      <c r="AY242" s="200" t="s">
        <v>120</v>
      </c>
    </row>
    <row r="243" spans="2:51" s="12" customFormat="1" ht="13.5">
      <c r="B243" s="201"/>
      <c r="C243" s="202"/>
      <c r="D243" s="212" t="s">
        <v>130</v>
      </c>
      <c r="E243" s="216" t="s">
        <v>20</v>
      </c>
      <c r="F243" s="217" t="s">
        <v>397</v>
      </c>
      <c r="G243" s="202"/>
      <c r="H243" s="218">
        <v>2.3</v>
      </c>
      <c r="I243" s="206"/>
      <c r="J243" s="202"/>
      <c r="K243" s="202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130</v>
      </c>
      <c r="AU243" s="211" t="s">
        <v>77</v>
      </c>
      <c r="AV243" s="12" t="s">
        <v>77</v>
      </c>
      <c r="AW243" s="12" t="s">
        <v>35</v>
      </c>
      <c r="AX243" s="12" t="s">
        <v>22</v>
      </c>
      <c r="AY243" s="211" t="s">
        <v>120</v>
      </c>
    </row>
    <row r="244" spans="2:65" s="1" customFormat="1" ht="22.5" customHeight="1">
      <c r="B244" s="35"/>
      <c r="C244" s="244" t="s">
        <v>398</v>
      </c>
      <c r="D244" s="244" t="s">
        <v>378</v>
      </c>
      <c r="E244" s="245" t="s">
        <v>399</v>
      </c>
      <c r="F244" s="246" t="s">
        <v>400</v>
      </c>
      <c r="G244" s="247" t="s">
        <v>126</v>
      </c>
      <c r="H244" s="248">
        <v>2.3</v>
      </c>
      <c r="I244" s="249"/>
      <c r="J244" s="250">
        <f>ROUND(I244*H244,2)</f>
        <v>0</v>
      </c>
      <c r="K244" s="246" t="s">
        <v>127</v>
      </c>
      <c r="L244" s="251"/>
      <c r="M244" s="252" t="s">
        <v>20</v>
      </c>
      <c r="N244" s="253" t="s">
        <v>42</v>
      </c>
      <c r="O244" s="36"/>
      <c r="P244" s="186">
        <f>O244*H244</f>
        <v>0</v>
      </c>
      <c r="Q244" s="186">
        <v>0.0014</v>
      </c>
      <c r="R244" s="186">
        <f>Q244*H244</f>
        <v>0.0032199999999999998</v>
      </c>
      <c r="S244" s="186">
        <v>0</v>
      </c>
      <c r="T244" s="187">
        <f>S244*H244</f>
        <v>0</v>
      </c>
      <c r="AR244" s="18" t="s">
        <v>308</v>
      </c>
      <c r="AT244" s="18" t="s">
        <v>378</v>
      </c>
      <c r="AU244" s="18" t="s">
        <v>77</v>
      </c>
      <c r="AY244" s="18" t="s">
        <v>120</v>
      </c>
      <c r="BE244" s="188">
        <f>IF(N244="základní",J244,0)</f>
        <v>0</v>
      </c>
      <c r="BF244" s="188">
        <f>IF(N244="snížená",J244,0)</f>
        <v>0</v>
      </c>
      <c r="BG244" s="188">
        <f>IF(N244="zákl. přenesená",J244,0)</f>
        <v>0</v>
      </c>
      <c r="BH244" s="188">
        <f>IF(N244="sníž. přenesená",J244,0)</f>
        <v>0</v>
      </c>
      <c r="BI244" s="188">
        <f>IF(N244="nulová",J244,0)</f>
        <v>0</v>
      </c>
      <c r="BJ244" s="18" t="s">
        <v>22</v>
      </c>
      <c r="BK244" s="188">
        <f>ROUND(I244*H244,2)</f>
        <v>0</v>
      </c>
      <c r="BL244" s="18" t="s">
        <v>219</v>
      </c>
      <c r="BM244" s="18" t="s">
        <v>401</v>
      </c>
    </row>
    <row r="245" spans="2:51" s="11" customFormat="1" ht="13.5">
      <c r="B245" s="189"/>
      <c r="C245" s="190"/>
      <c r="D245" s="191" t="s">
        <v>130</v>
      </c>
      <c r="E245" s="192" t="s">
        <v>20</v>
      </c>
      <c r="F245" s="193" t="s">
        <v>395</v>
      </c>
      <c r="G245" s="190"/>
      <c r="H245" s="194" t="s">
        <v>20</v>
      </c>
      <c r="I245" s="195"/>
      <c r="J245" s="190"/>
      <c r="K245" s="190"/>
      <c r="L245" s="196"/>
      <c r="M245" s="197"/>
      <c r="N245" s="198"/>
      <c r="O245" s="198"/>
      <c r="P245" s="198"/>
      <c r="Q245" s="198"/>
      <c r="R245" s="198"/>
      <c r="S245" s="198"/>
      <c r="T245" s="199"/>
      <c r="AT245" s="200" t="s">
        <v>130</v>
      </c>
      <c r="AU245" s="200" t="s">
        <v>77</v>
      </c>
      <c r="AV245" s="11" t="s">
        <v>22</v>
      </c>
      <c r="AW245" s="11" t="s">
        <v>35</v>
      </c>
      <c r="AX245" s="11" t="s">
        <v>71</v>
      </c>
      <c r="AY245" s="200" t="s">
        <v>120</v>
      </c>
    </row>
    <row r="246" spans="2:51" s="11" customFormat="1" ht="13.5">
      <c r="B246" s="189"/>
      <c r="C246" s="190"/>
      <c r="D246" s="191" t="s">
        <v>130</v>
      </c>
      <c r="E246" s="192" t="s">
        <v>20</v>
      </c>
      <c r="F246" s="193" t="s">
        <v>382</v>
      </c>
      <c r="G246" s="190"/>
      <c r="H246" s="194" t="s">
        <v>20</v>
      </c>
      <c r="I246" s="195"/>
      <c r="J246" s="190"/>
      <c r="K246" s="190"/>
      <c r="L246" s="196"/>
      <c r="M246" s="197"/>
      <c r="N246" s="198"/>
      <c r="O246" s="198"/>
      <c r="P246" s="198"/>
      <c r="Q246" s="198"/>
      <c r="R246" s="198"/>
      <c r="S246" s="198"/>
      <c r="T246" s="199"/>
      <c r="AT246" s="200" t="s">
        <v>130</v>
      </c>
      <c r="AU246" s="200" t="s">
        <v>77</v>
      </c>
      <c r="AV246" s="11" t="s">
        <v>22</v>
      </c>
      <c r="AW246" s="11" t="s">
        <v>35</v>
      </c>
      <c r="AX246" s="11" t="s">
        <v>71</v>
      </c>
      <c r="AY246" s="200" t="s">
        <v>120</v>
      </c>
    </row>
    <row r="247" spans="2:51" s="11" customFormat="1" ht="13.5">
      <c r="B247" s="189"/>
      <c r="C247" s="190"/>
      <c r="D247" s="191" t="s">
        <v>130</v>
      </c>
      <c r="E247" s="192" t="s">
        <v>20</v>
      </c>
      <c r="F247" s="193" t="s">
        <v>396</v>
      </c>
      <c r="G247" s="190"/>
      <c r="H247" s="194" t="s">
        <v>20</v>
      </c>
      <c r="I247" s="195"/>
      <c r="J247" s="190"/>
      <c r="K247" s="190"/>
      <c r="L247" s="196"/>
      <c r="M247" s="197"/>
      <c r="N247" s="198"/>
      <c r="O247" s="198"/>
      <c r="P247" s="198"/>
      <c r="Q247" s="198"/>
      <c r="R247" s="198"/>
      <c r="S247" s="198"/>
      <c r="T247" s="199"/>
      <c r="AT247" s="200" t="s">
        <v>130</v>
      </c>
      <c r="AU247" s="200" t="s">
        <v>77</v>
      </c>
      <c r="AV247" s="11" t="s">
        <v>22</v>
      </c>
      <c r="AW247" s="11" t="s">
        <v>35</v>
      </c>
      <c r="AX247" s="11" t="s">
        <v>71</v>
      </c>
      <c r="AY247" s="200" t="s">
        <v>120</v>
      </c>
    </row>
    <row r="248" spans="2:51" s="12" customFormat="1" ht="13.5">
      <c r="B248" s="201"/>
      <c r="C248" s="202"/>
      <c r="D248" s="212" t="s">
        <v>130</v>
      </c>
      <c r="E248" s="216" t="s">
        <v>20</v>
      </c>
      <c r="F248" s="217" t="s">
        <v>397</v>
      </c>
      <c r="G248" s="202"/>
      <c r="H248" s="218">
        <v>2.3</v>
      </c>
      <c r="I248" s="206"/>
      <c r="J248" s="202"/>
      <c r="K248" s="202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130</v>
      </c>
      <c r="AU248" s="211" t="s">
        <v>77</v>
      </c>
      <c r="AV248" s="12" t="s">
        <v>77</v>
      </c>
      <c r="AW248" s="12" t="s">
        <v>35</v>
      </c>
      <c r="AX248" s="12" t="s">
        <v>22</v>
      </c>
      <c r="AY248" s="211" t="s">
        <v>120</v>
      </c>
    </row>
    <row r="249" spans="2:65" s="1" customFormat="1" ht="22.5" customHeight="1">
      <c r="B249" s="35"/>
      <c r="C249" s="177" t="s">
        <v>402</v>
      </c>
      <c r="D249" s="177" t="s">
        <v>123</v>
      </c>
      <c r="E249" s="178" t="s">
        <v>403</v>
      </c>
      <c r="F249" s="179" t="s">
        <v>404</v>
      </c>
      <c r="G249" s="180" t="s">
        <v>126</v>
      </c>
      <c r="H249" s="181">
        <v>50.3</v>
      </c>
      <c r="I249" s="182"/>
      <c r="J249" s="183">
        <f>ROUND(I249*H249,2)</f>
        <v>0</v>
      </c>
      <c r="K249" s="179" t="s">
        <v>127</v>
      </c>
      <c r="L249" s="55"/>
      <c r="M249" s="184" t="s">
        <v>20</v>
      </c>
      <c r="N249" s="185" t="s">
        <v>42</v>
      </c>
      <c r="O249" s="36"/>
      <c r="P249" s="186">
        <f>O249*H249</f>
        <v>0</v>
      </c>
      <c r="Q249" s="186">
        <v>0.006</v>
      </c>
      <c r="R249" s="186">
        <f>Q249*H249</f>
        <v>0.3018</v>
      </c>
      <c r="S249" s="186">
        <v>0</v>
      </c>
      <c r="T249" s="187">
        <f>S249*H249</f>
        <v>0</v>
      </c>
      <c r="AR249" s="18" t="s">
        <v>219</v>
      </c>
      <c r="AT249" s="18" t="s">
        <v>123</v>
      </c>
      <c r="AU249" s="18" t="s">
        <v>77</v>
      </c>
      <c r="AY249" s="18" t="s">
        <v>120</v>
      </c>
      <c r="BE249" s="188">
        <f>IF(N249="základní",J249,0)</f>
        <v>0</v>
      </c>
      <c r="BF249" s="188">
        <f>IF(N249="snížená",J249,0)</f>
        <v>0</v>
      </c>
      <c r="BG249" s="188">
        <f>IF(N249="zákl. přenesená",J249,0)</f>
        <v>0</v>
      </c>
      <c r="BH249" s="188">
        <f>IF(N249="sníž. přenesená",J249,0)</f>
        <v>0</v>
      </c>
      <c r="BI249" s="188">
        <f>IF(N249="nulová",J249,0)</f>
        <v>0</v>
      </c>
      <c r="BJ249" s="18" t="s">
        <v>22</v>
      </c>
      <c r="BK249" s="188">
        <f>ROUND(I249*H249,2)</f>
        <v>0</v>
      </c>
      <c r="BL249" s="18" t="s">
        <v>219</v>
      </c>
      <c r="BM249" s="18" t="s">
        <v>405</v>
      </c>
    </row>
    <row r="250" spans="2:51" s="11" customFormat="1" ht="13.5">
      <c r="B250" s="189"/>
      <c r="C250" s="190"/>
      <c r="D250" s="191" t="s">
        <v>130</v>
      </c>
      <c r="E250" s="192" t="s">
        <v>20</v>
      </c>
      <c r="F250" s="193" t="s">
        <v>406</v>
      </c>
      <c r="G250" s="190"/>
      <c r="H250" s="194" t="s">
        <v>20</v>
      </c>
      <c r="I250" s="195"/>
      <c r="J250" s="190"/>
      <c r="K250" s="190"/>
      <c r="L250" s="196"/>
      <c r="M250" s="197"/>
      <c r="N250" s="198"/>
      <c r="O250" s="198"/>
      <c r="P250" s="198"/>
      <c r="Q250" s="198"/>
      <c r="R250" s="198"/>
      <c r="S250" s="198"/>
      <c r="T250" s="199"/>
      <c r="AT250" s="200" t="s">
        <v>130</v>
      </c>
      <c r="AU250" s="200" t="s">
        <v>77</v>
      </c>
      <c r="AV250" s="11" t="s">
        <v>22</v>
      </c>
      <c r="AW250" s="11" t="s">
        <v>35</v>
      </c>
      <c r="AX250" s="11" t="s">
        <v>71</v>
      </c>
      <c r="AY250" s="200" t="s">
        <v>120</v>
      </c>
    </row>
    <row r="251" spans="2:51" s="11" customFormat="1" ht="13.5">
      <c r="B251" s="189"/>
      <c r="C251" s="190"/>
      <c r="D251" s="191" t="s">
        <v>130</v>
      </c>
      <c r="E251" s="192" t="s">
        <v>20</v>
      </c>
      <c r="F251" s="193" t="s">
        <v>407</v>
      </c>
      <c r="G251" s="190"/>
      <c r="H251" s="194" t="s">
        <v>20</v>
      </c>
      <c r="I251" s="195"/>
      <c r="J251" s="190"/>
      <c r="K251" s="190"/>
      <c r="L251" s="196"/>
      <c r="M251" s="197"/>
      <c r="N251" s="198"/>
      <c r="O251" s="198"/>
      <c r="P251" s="198"/>
      <c r="Q251" s="198"/>
      <c r="R251" s="198"/>
      <c r="S251" s="198"/>
      <c r="T251" s="199"/>
      <c r="AT251" s="200" t="s">
        <v>130</v>
      </c>
      <c r="AU251" s="200" t="s">
        <v>77</v>
      </c>
      <c r="AV251" s="11" t="s">
        <v>22</v>
      </c>
      <c r="AW251" s="11" t="s">
        <v>35</v>
      </c>
      <c r="AX251" s="11" t="s">
        <v>71</v>
      </c>
      <c r="AY251" s="200" t="s">
        <v>120</v>
      </c>
    </row>
    <row r="252" spans="2:51" s="12" customFormat="1" ht="13.5">
      <c r="B252" s="201"/>
      <c r="C252" s="202"/>
      <c r="D252" s="191" t="s">
        <v>130</v>
      </c>
      <c r="E252" s="203" t="s">
        <v>20</v>
      </c>
      <c r="F252" s="204" t="s">
        <v>408</v>
      </c>
      <c r="G252" s="202"/>
      <c r="H252" s="205">
        <v>12</v>
      </c>
      <c r="I252" s="206"/>
      <c r="J252" s="202"/>
      <c r="K252" s="202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130</v>
      </c>
      <c r="AU252" s="211" t="s">
        <v>77</v>
      </c>
      <c r="AV252" s="12" t="s">
        <v>77</v>
      </c>
      <c r="AW252" s="12" t="s">
        <v>35</v>
      </c>
      <c r="AX252" s="12" t="s">
        <v>71</v>
      </c>
      <c r="AY252" s="211" t="s">
        <v>120</v>
      </c>
    </row>
    <row r="253" spans="2:51" s="11" customFormat="1" ht="13.5">
      <c r="B253" s="189"/>
      <c r="C253" s="190"/>
      <c r="D253" s="191" t="s">
        <v>130</v>
      </c>
      <c r="E253" s="192" t="s">
        <v>20</v>
      </c>
      <c r="F253" s="193" t="s">
        <v>409</v>
      </c>
      <c r="G253" s="190"/>
      <c r="H253" s="194" t="s">
        <v>20</v>
      </c>
      <c r="I253" s="195"/>
      <c r="J253" s="190"/>
      <c r="K253" s="190"/>
      <c r="L253" s="196"/>
      <c r="M253" s="197"/>
      <c r="N253" s="198"/>
      <c r="O253" s="198"/>
      <c r="P253" s="198"/>
      <c r="Q253" s="198"/>
      <c r="R253" s="198"/>
      <c r="S253" s="198"/>
      <c r="T253" s="199"/>
      <c r="AT253" s="200" t="s">
        <v>130</v>
      </c>
      <c r="AU253" s="200" t="s">
        <v>77</v>
      </c>
      <c r="AV253" s="11" t="s">
        <v>22</v>
      </c>
      <c r="AW253" s="11" t="s">
        <v>35</v>
      </c>
      <c r="AX253" s="11" t="s">
        <v>71</v>
      </c>
      <c r="AY253" s="200" t="s">
        <v>120</v>
      </c>
    </row>
    <row r="254" spans="2:51" s="12" customFormat="1" ht="13.5">
      <c r="B254" s="201"/>
      <c r="C254" s="202"/>
      <c r="D254" s="191" t="s">
        <v>130</v>
      </c>
      <c r="E254" s="203" t="s">
        <v>20</v>
      </c>
      <c r="F254" s="204" t="s">
        <v>410</v>
      </c>
      <c r="G254" s="202"/>
      <c r="H254" s="205">
        <v>0.96</v>
      </c>
      <c r="I254" s="206"/>
      <c r="J254" s="202"/>
      <c r="K254" s="202"/>
      <c r="L254" s="207"/>
      <c r="M254" s="208"/>
      <c r="N254" s="209"/>
      <c r="O254" s="209"/>
      <c r="P254" s="209"/>
      <c r="Q254" s="209"/>
      <c r="R254" s="209"/>
      <c r="S254" s="209"/>
      <c r="T254" s="210"/>
      <c r="AT254" s="211" t="s">
        <v>130</v>
      </c>
      <c r="AU254" s="211" t="s">
        <v>77</v>
      </c>
      <c r="AV254" s="12" t="s">
        <v>77</v>
      </c>
      <c r="AW254" s="12" t="s">
        <v>35</v>
      </c>
      <c r="AX254" s="12" t="s">
        <v>71</v>
      </c>
      <c r="AY254" s="211" t="s">
        <v>120</v>
      </c>
    </row>
    <row r="255" spans="2:51" s="12" customFormat="1" ht="13.5">
      <c r="B255" s="201"/>
      <c r="C255" s="202"/>
      <c r="D255" s="191" t="s">
        <v>130</v>
      </c>
      <c r="E255" s="203" t="s">
        <v>20</v>
      </c>
      <c r="F255" s="204" t="s">
        <v>411</v>
      </c>
      <c r="G255" s="202"/>
      <c r="H255" s="205">
        <v>1.34</v>
      </c>
      <c r="I255" s="206"/>
      <c r="J255" s="202"/>
      <c r="K255" s="202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130</v>
      </c>
      <c r="AU255" s="211" t="s">
        <v>77</v>
      </c>
      <c r="AV255" s="12" t="s">
        <v>77</v>
      </c>
      <c r="AW255" s="12" t="s">
        <v>35</v>
      </c>
      <c r="AX255" s="12" t="s">
        <v>71</v>
      </c>
      <c r="AY255" s="211" t="s">
        <v>120</v>
      </c>
    </row>
    <row r="256" spans="2:51" s="14" customFormat="1" ht="13.5">
      <c r="B256" s="233"/>
      <c r="C256" s="234"/>
      <c r="D256" s="191" t="s">
        <v>130</v>
      </c>
      <c r="E256" s="235" t="s">
        <v>20</v>
      </c>
      <c r="F256" s="236" t="s">
        <v>369</v>
      </c>
      <c r="G256" s="234"/>
      <c r="H256" s="237">
        <v>14.3</v>
      </c>
      <c r="I256" s="238"/>
      <c r="J256" s="234"/>
      <c r="K256" s="234"/>
      <c r="L256" s="239"/>
      <c r="M256" s="240"/>
      <c r="N256" s="241"/>
      <c r="O256" s="241"/>
      <c r="P256" s="241"/>
      <c r="Q256" s="241"/>
      <c r="R256" s="241"/>
      <c r="S256" s="241"/>
      <c r="T256" s="242"/>
      <c r="AT256" s="243" t="s">
        <v>130</v>
      </c>
      <c r="AU256" s="243" t="s">
        <v>77</v>
      </c>
      <c r="AV256" s="14" t="s">
        <v>121</v>
      </c>
      <c r="AW256" s="14" t="s">
        <v>35</v>
      </c>
      <c r="AX256" s="14" t="s">
        <v>71</v>
      </c>
      <c r="AY256" s="243" t="s">
        <v>120</v>
      </c>
    </row>
    <row r="257" spans="2:51" s="11" customFormat="1" ht="13.5">
      <c r="B257" s="189"/>
      <c r="C257" s="190"/>
      <c r="D257" s="191" t="s">
        <v>130</v>
      </c>
      <c r="E257" s="192" t="s">
        <v>20</v>
      </c>
      <c r="F257" s="193" t="s">
        <v>412</v>
      </c>
      <c r="G257" s="190"/>
      <c r="H257" s="194" t="s">
        <v>20</v>
      </c>
      <c r="I257" s="195"/>
      <c r="J257" s="190"/>
      <c r="K257" s="190"/>
      <c r="L257" s="196"/>
      <c r="M257" s="197"/>
      <c r="N257" s="198"/>
      <c r="O257" s="198"/>
      <c r="P257" s="198"/>
      <c r="Q257" s="198"/>
      <c r="R257" s="198"/>
      <c r="S257" s="198"/>
      <c r="T257" s="199"/>
      <c r="AT257" s="200" t="s">
        <v>130</v>
      </c>
      <c r="AU257" s="200" t="s">
        <v>77</v>
      </c>
      <c r="AV257" s="11" t="s">
        <v>22</v>
      </c>
      <c r="AW257" s="11" t="s">
        <v>35</v>
      </c>
      <c r="AX257" s="11" t="s">
        <v>71</v>
      </c>
      <c r="AY257" s="200" t="s">
        <v>120</v>
      </c>
    </row>
    <row r="258" spans="2:51" s="11" customFormat="1" ht="13.5">
      <c r="B258" s="189"/>
      <c r="C258" s="190"/>
      <c r="D258" s="191" t="s">
        <v>130</v>
      </c>
      <c r="E258" s="192" t="s">
        <v>20</v>
      </c>
      <c r="F258" s="193" t="s">
        <v>413</v>
      </c>
      <c r="G258" s="190"/>
      <c r="H258" s="194" t="s">
        <v>20</v>
      </c>
      <c r="I258" s="195"/>
      <c r="J258" s="190"/>
      <c r="K258" s="190"/>
      <c r="L258" s="196"/>
      <c r="M258" s="197"/>
      <c r="N258" s="198"/>
      <c r="O258" s="198"/>
      <c r="P258" s="198"/>
      <c r="Q258" s="198"/>
      <c r="R258" s="198"/>
      <c r="S258" s="198"/>
      <c r="T258" s="199"/>
      <c r="AT258" s="200" t="s">
        <v>130</v>
      </c>
      <c r="AU258" s="200" t="s">
        <v>77</v>
      </c>
      <c r="AV258" s="11" t="s">
        <v>22</v>
      </c>
      <c r="AW258" s="11" t="s">
        <v>35</v>
      </c>
      <c r="AX258" s="11" t="s">
        <v>71</v>
      </c>
      <c r="AY258" s="200" t="s">
        <v>120</v>
      </c>
    </row>
    <row r="259" spans="2:51" s="11" customFormat="1" ht="13.5">
      <c r="B259" s="189"/>
      <c r="C259" s="190"/>
      <c r="D259" s="191" t="s">
        <v>130</v>
      </c>
      <c r="E259" s="192" t="s">
        <v>20</v>
      </c>
      <c r="F259" s="193" t="s">
        <v>414</v>
      </c>
      <c r="G259" s="190"/>
      <c r="H259" s="194" t="s">
        <v>20</v>
      </c>
      <c r="I259" s="195"/>
      <c r="J259" s="190"/>
      <c r="K259" s="190"/>
      <c r="L259" s="196"/>
      <c r="M259" s="197"/>
      <c r="N259" s="198"/>
      <c r="O259" s="198"/>
      <c r="P259" s="198"/>
      <c r="Q259" s="198"/>
      <c r="R259" s="198"/>
      <c r="S259" s="198"/>
      <c r="T259" s="199"/>
      <c r="AT259" s="200" t="s">
        <v>130</v>
      </c>
      <c r="AU259" s="200" t="s">
        <v>77</v>
      </c>
      <c r="AV259" s="11" t="s">
        <v>22</v>
      </c>
      <c r="AW259" s="11" t="s">
        <v>35</v>
      </c>
      <c r="AX259" s="11" t="s">
        <v>71</v>
      </c>
      <c r="AY259" s="200" t="s">
        <v>120</v>
      </c>
    </row>
    <row r="260" spans="2:51" s="12" customFormat="1" ht="13.5">
      <c r="B260" s="201"/>
      <c r="C260" s="202"/>
      <c r="D260" s="191" t="s">
        <v>130</v>
      </c>
      <c r="E260" s="203" t="s">
        <v>20</v>
      </c>
      <c r="F260" s="204" t="s">
        <v>415</v>
      </c>
      <c r="G260" s="202"/>
      <c r="H260" s="205">
        <v>11.76</v>
      </c>
      <c r="I260" s="206"/>
      <c r="J260" s="202"/>
      <c r="K260" s="202"/>
      <c r="L260" s="207"/>
      <c r="M260" s="208"/>
      <c r="N260" s="209"/>
      <c r="O260" s="209"/>
      <c r="P260" s="209"/>
      <c r="Q260" s="209"/>
      <c r="R260" s="209"/>
      <c r="S260" s="209"/>
      <c r="T260" s="210"/>
      <c r="AT260" s="211" t="s">
        <v>130</v>
      </c>
      <c r="AU260" s="211" t="s">
        <v>77</v>
      </c>
      <c r="AV260" s="12" t="s">
        <v>77</v>
      </c>
      <c r="AW260" s="12" t="s">
        <v>35</v>
      </c>
      <c r="AX260" s="12" t="s">
        <v>71</v>
      </c>
      <c r="AY260" s="211" t="s">
        <v>120</v>
      </c>
    </row>
    <row r="261" spans="2:51" s="12" customFormat="1" ht="13.5">
      <c r="B261" s="201"/>
      <c r="C261" s="202"/>
      <c r="D261" s="191" t="s">
        <v>130</v>
      </c>
      <c r="E261" s="203" t="s">
        <v>20</v>
      </c>
      <c r="F261" s="204" t="s">
        <v>416</v>
      </c>
      <c r="G261" s="202"/>
      <c r="H261" s="205">
        <v>3.39</v>
      </c>
      <c r="I261" s="206"/>
      <c r="J261" s="202"/>
      <c r="K261" s="202"/>
      <c r="L261" s="207"/>
      <c r="M261" s="208"/>
      <c r="N261" s="209"/>
      <c r="O261" s="209"/>
      <c r="P261" s="209"/>
      <c r="Q261" s="209"/>
      <c r="R261" s="209"/>
      <c r="S261" s="209"/>
      <c r="T261" s="210"/>
      <c r="AT261" s="211" t="s">
        <v>130</v>
      </c>
      <c r="AU261" s="211" t="s">
        <v>77</v>
      </c>
      <c r="AV261" s="12" t="s">
        <v>77</v>
      </c>
      <c r="AW261" s="12" t="s">
        <v>35</v>
      </c>
      <c r="AX261" s="12" t="s">
        <v>71</v>
      </c>
      <c r="AY261" s="211" t="s">
        <v>120</v>
      </c>
    </row>
    <row r="262" spans="2:51" s="12" customFormat="1" ht="13.5">
      <c r="B262" s="201"/>
      <c r="C262" s="202"/>
      <c r="D262" s="191" t="s">
        <v>130</v>
      </c>
      <c r="E262" s="203" t="s">
        <v>20</v>
      </c>
      <c r="F262" s="204" t="s">
        <v>417</v>
      </c>
      <c r="G262" s="202"/>
      <c r="H262" s="205">
        <v>12.87</v>
      </c>
      <c r="I262" s="206"/>
      <c r="J262" s="202"/>
      <c r="K262" s="202"/>
      <c r="L262" s="207"/>
      <c r="M262" s="208"/>
      <c r="N262" s="209"/>
      <c r="O262" s="209"/>
      <c r="P262" s="209"/>
      <c r="Q262" s="209"/>
      <c r="R262" s="209"/>
      <c r="S262" s="209"/>
      <c r="T262" s="210"/>
      <c r="AT262" s="211" t="s">
        <v>130</v>
      </c>
      <c r="AU262" s="211" t="s">
        <v>77</v>
      </c>
      <c r="AV262" s="12" t="s">
        <v>77</v>
      </c>
      <c r="AW262" s="12" t="s">
        <v>35</v>
      </c>
      <c r="AX262" s="12" t="s">
        <v>71</v>
      </c>
      <c r="AY262" s="211" t="s">
        <v>120</v>
      </c>
    </row>
    <row r="263" spans="2:51" s="12" customFormat="1" ht="13.5">
      <c r="B263" s="201"/>
      <c r="C263" s="202"/>
      <c r="D263" s="191" t="s">
        <v>130</v>
      </c>
      <c r="E263" s="203" t="s">
        <v>20</v>
      </c>
      <c r="F263" s="204" t="s">
        <v>418</v>
      </c>
      <c r="G263" s="202"/>
      <c r="H263" s="205">
        <v>0.98</v>
      </c>
      <c r="I263" s="206"/>
      <c r="J263" s="202"/>
      <c r="K263" s="202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130</v>
      </c>
      <c r="AU263" s="211" t="s">
        <v>77</v>
      </c>
      <c r="AV263" s="12" t="s">
        <v>77</v>
      </c>
      <c r="AW263" s="12" t="s">
        <v>35</v>
      </c>
      <c r="AX263" s="12" t="s">
        <v>71</v>
      </c>
      <c r="AY263" s="211" t="s">
        <v>120</v>
      </c>
    </row>
    <row r="264" spans="2:51" s="11" customFormat="1" ht="13.5">
      <c r="B264" s="189"/>
      <c r="C264" s="190"/>
      <c r="D264" s="191" t="s">
        <v>130</v>
      </c>
      <c r="E264" s="192" t="s">
        <v>20</v>
      </c>
      <c r="F264" s="193" t="s">
        <v>419</v>
      </c>
      <c r="G264" s="190"/>
      <c r="H264" s="194" t="s">
        <v>20</v>
      </c>
      <c r="I264" s="195"/>
      <c r="J264" s="190"/>
      <c r="K264" s="190"/>
      <c r="L264" s="196"/>
      <c r="M264" s="197"/>
      <c r="N264" s="198"/>
      <c r="O264" s="198"/>
      <c r="P264" s="198"/>
      <c r="Q264" s="198"/>
      <c r="R264" s="198"/>
      <c r="S264" s="198"/>
      <c r="T264" s="199"/>
      <c r="AT264" s="200" t="s">
        <v>130</v>
      </c>
      <c r="AU264" s="200" t="s">
        <v>77</v>
      </c>
      <c r="AV264" s="11" t="s">
        <v>22</v>
      </c>
      <c r="AW264" s="11" t="s">
        <v>35</v>
      </c>
      <c r="AX264" s="11" t="s">
        <v>71</v>
      </c>
      <c r="AY264" s="200" t="s">
        <v>120</v>
      </c>
    </row>
    <row r="265" spans="2:51" s="12" customFormat="1" ht="13.5">
      <c r="B265" s="201"/>
      <c r="C265" s="202"/>
      <c r="D265" s="191" t="s">
        <v>130</v>
      </c>
      <c r="E265" s="203" t="s">
        <v>20</v>
      </c>
      <c r="F265" s="204" t="s">
        <v>420</v>
      </c>
      <c r="G265" s="202"/>
      <c r="H265" s="205">
        <v>3.105</v>
      </c>
      <c r="I265" s="206"/>
      <c r="J265" s="202"/>
      <c r="K265" s="202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130</v>
      </c>
      <c r="AU265" s="211" t="s">
        <v>77</v>
      </c>
      <c r="AV265" s="12" t="s">
        <v>77</v>
      </c>
      <c r="AW265" s="12" t="s">
        <v>35</v>
      </c>
      <c r="AX265" s="12" t="s">
        <v>71</v>
      </c>
      <c r="AY265" s="211" t="s">
        <v>120</v>
      </c>
    </row>
    <row r="266" spans="2:51" s="12" customFormat="1" ht="13.5">
      <c r="B266" s="201"/>
      <c r="C266" s="202"/>
      <c r="D266" s="191" t="s">
        <v>130</v>
      </c>
      <c r="E266" s="203" t="s">
        <v>20</v>
      </c>
      <c r="F266" s="204" t="s">
        <v>421</v>
      </c>
      <c r="G266" s="202"/>
      <c r="H266" s="205">
        <v>3.895</v>
      </c>
      <c r="I266" s="206"/>
      <c r="J266" s="202"/>
      <c r="K266" s="202"/>
      <c r="L266" s="207"/>
      <c r="M266" s="208"/>
      <c r="N266" s="209"/>
      <c r="O266" s="209"/>
      <c r="P266" s="209"/>
      <c r="Q266" s="209"/>
      <c r="R266" s="209"/>
      <c r="S266" s="209"/>
      <c r="T266" s="210"/>
      <c r="AT266" s="211" t="s">
        <v>130</v>
      </c>
      <c r="AU266" s="211" t="s">
        <v>77</v>
      </c>
      <c r="AV266" s="12" t="s">
        <v>77</v>
      </c>
      <c r="AW266" s="12" t="s">
        <v>35</v>
      </c>
      <c r="AX266" s="12" t="s">
        <v>71</v>
      </c>
      <c r="AY266" s="211" t="s">
        <v>120</v>
      </c>
    </row>
    <row r="267" spans="2:51" s="14" customFormat="1" ht="13.5">
      <c r="B267" s="233"/>
      <c r="C267" s="234"/>
      <c r="D267" s="191" t="s">
        <v>130</v>
      </c>
      <c r="E267" s="235" t="s">
        <v>20</v>
      </c>
      <c r="F267" s="236" t="s">
        <v>371</v>
      </c>
      <c r="G267" s="234"/>
      <c r="H267" s="237">
        <v>36</v>
      </c>
      <c r="I267" s="238"/>
      <c r="J267" s="234"/>
      <c r="K267" s="234"/>
      <c r="L267" s="239"/>
      <c r="M267" s="240"/>
      <c r="N267" s="241"/>
      <c r="O267" s="241"/>
      <c r="P267" s="241"/>
      <c r="Q267" s="241"/>
      <c r="R267" s="241"/>
      <c r="S267" s="241"/>
      <c r="T267" s="242"/>
      <c r="AT267" s="243" t="s">
        <v>130</v>
      </c>
      <c r="AU267" s="243" t="s">
        <v>77</v>
      </c>
      <c r="AV267" s="14" t="s">
        <v>121</v>
      </c>
      <c r="AW267" s="14" t="s">
        <v>35</v>
      </c>
      <c r="AX267" s="14" t="s">
        <v>71</v>
      </c>
      <c r="AY267" s="243" t="s">
        <v>120</v>
      </c>
    </row>
    <row r="268" spans="2:51" s="13" customFormat="1" ht="13.5">
      <c r="B268" s="219"/>
      <c r="C268" s="220"/>
      <c r="D268" s="212" t="s">
        <v>130</v>
      </c>
      <c r="E268" s="221" t="s">
        <v>20</v>
      </c>
      <c r="F268" s="222" t="s">
        <v>215</v>
      </c>
      <c r="G268" s="220"/>
      <c r="H268" s="223">
        <v>50.3</v>
      </c>
      <c r="I268" s="224"/>
      <c r="J268" s="220"/>
      <c r="K268" s="220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130</v>
      </c>
      <c r="AU268" s="229" t="s">
        <v>77</v>
      </c>
      <c r="AV268" s="13" t="s">
        <v>128</v>
      </c>
      <c r="AW268" s="13" t="s">
        <v>35</v>
      </c>
      <c r="AX268" s="13" t="s">
        <v>22</v>
      </c>
      <c r="AY268" s="229" t="s">
        <v>120</v>
      </c>
    </row>
    <row r="269" spans="2:65" s="1" customFormat="1" ht="22.5" customHeight="1">
      <c r="B269" s="35"/>
      <c r="C269" s="244" t="s">
        <v>422</v>
      </c>
      <c r="D269" s="244" t="s">
        <v>378</v>
      </c>
      <c r="E269" s="245" t="s">
        <v>423</v>
      </c>
      <c r="F269" s="246" t="s">
        <v>424</v>
      </c>
      <c r="G269" s="247" t="s">
        <v>126</v>
      </c>
      <c r="H269" s="248">
        <v>43.2</v>
      </c>
      <c r="I269" s="249"/>
      <c r="J269" s="250">
        <f>ROUND(I269*H269,2)</f>
        <v>0</v>
      </c>
      <c r="K269" s="246" t="s">
        <v>127</v>
      </c>
      <c r="L269" s="251"/>
      <c r="M269" s="252" t="s">
        <v>20</v>
      </c>
      <c r="N269" s="253" t="s">
        <v>42</v>
      </c>
      <c r="O269" s="36"/>
      <c r="P269" s="186">
        <f>O269*H269</f>
        <v>0</v>
      </c>
      <c r="Q269" s="186">
        <v>0.0025</v>
      </c>
      <c r="R269" s="186">
        <f>Q269*H269</f>
        <v>0.10800000000000001</v>
      </c>
      <c r="S269" s="186">
        <v>0</v>
      </c>
      <c r="T269" s="187">
        <f>S269*H269</f>
        <v>0</v>
      </c>
      <c r="AR269" s="18" t="s">
        <v>308</v>
      </c>
      <c r="AT269" s="18" t="s">
        <v>378</v>
      </c>
      <c r="AU269" s="18" t="s">
        <v>77</v>
      </c>
      <c r="AY269" s="18" t="s">
        <v>120</v>
      </c>
      <c r="BE269" s="188">
        <f>IF(N269="základní",J269,0)</f>
        <v>0</v>
      </c>
      <c r="BF269" s="188">
        <f>IF(N269="snížená",J269,0)</f>
        <v>0</v>
      </c>
      <c r="BG269" s="188">
        <f>IF(N269="zákl. přenesená",J269,0)</f>
        <v>0</v>
      </c>
      <c r="BH269" s="188">
        <f>IF(N269="sníž. přenesená",J269,0)</f>
        <v>0</v>
      </c>
      <c r="BI269" s="188">
        <f>IF(N269="nulová",J269,0)</f>
        <v>0</v>
      </c>
      <c r="BJ269" s="18" t="s">
        <v>22</v>
      </c>
      <c r="BK269" s="188">
        <f>ROUND(I269*H269,2)</f>
        <v>0</v>
      </c>
      <c r="BL269" s="18" t="s">
        <v>219</v>
      </c>
      <c r="BM269" s="18" t="s">
        <v>425</v>
      </c>
    </row>
    <row r="270" spans="2:51" s="11" customFormat="1" ht="13.5">
      <c r="B270" s="189"/>
      <c r="C270" s="190"/>
      <c r="D270" s="191" t="s">
        <v>130</v>
      </c>
      <c r="E270" s="192" t="s">
        <v>20</v>
      </c>
      <c r="F270" s="193" t="s">
        <v>426</v>
      </c>
      <c r="G270" s="190"/>
      <c r="H270" s="194" t="s">
        <v>20</v>
      </c>
      <c r="I270" s="195"/>
      <c r="J270" s="190"/>
      <c r="K270" s="190"/>
      <c r="L270" s="196"/>
      <c r="M270" s="197"/>
      <c r="N270" s="198"/>
      <c r="O270" s="198"/>
      <c r="P270" s="198"/>
      <c r="Q270" s="198"/>
      <c r="R270" s="198"/>
      <c r="S270" s="198"/>
      <c r="T270" s="199"/>
      <c r="AT270" s="200" t="s">
        <v>130</v>
      </c>
      <c r="AU270" s="200" t="s">
        <v>77</v>
      </c>
      <c r="AV270" s="11" t="s">
        <v>22</v>
      </c>
      <c r="AW270" s="11" t="s">
        <v>35</v>
      </c>
      <c r="AX270" s="11" t="s">
        <v>71</v>
      </c>
      <c r="AY270" s="200" t="s">
        <v>120</v>
      </c>
    </row>
    <row r="271" spans="2:51" s="12" customFormat="1" ht="13.5">
      <c r="B271" s="201"/>
      <c r="C271" s="202"/>
      <c r="D271" s="212" t="s">
        <v>130</v>
      </c>
      <c r="E271" s="216" t="s">
        <v>20</v>
      </c>
      <c r="F271" s="217" t="s">
        <v>427</v>
      </c>
      <c r="G271" s="202"/>
      <c r="H271" s="218">
        <v>43.2</v>
      </c>
      <c r="I271" s="206"/>
      <c r="J271" s="202"/>
      <c r="K271" s="202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130</v>
      </c>
      <c r="AU271" s="211" t="s">
        <v>77</v>
      </c>
      <c r="AV271" s="12" t="s">
        <v>77</v>
      </c>
      <c r="AW271" s="12" t="s">
        <v>35</v>
      </c>
      <c r="AX271" s="12" t="s">
        <v>22</v>
      </c>
      <c r="AY271" s="211" t="s">
        <v>120</v>
      </c>
    </row>
    <row r="272" spans="2:65" s="1" customFormat="1" ht="22.5" customHeight="1">
      <c r="B272" s="35"/>
      <c r="C272" s="244" t="s">
        <v>428</v>
      </c>
      <c r="D272" s="244" t="s">
        <v>378</v>
      </c>
      <c r="E272" s="245" t="s">
        <v>429</v>
      </c>
      <c r="F272" s="246" t="s">
        <v>430</v>
      </c>
      <c r="G272" s="247" t="s">
        <v>126</v>
      </c>
      <c r="H272" s="248">
        <v>17.5</v>
      </c>
      <c r="I272" s="249"/>
      <c r="J272" s="250">
        <f>ROUND(I272*H272,2)</f>
        <v>0</v>
      </c>
      <c r="K272" s="246" t="s">
        <v>127</v>
      </c>
      <c r="L272" s="251"/>
      <c r="M272" s="252" t="s">
        <v>20</v>
      </c>
      <c r="N272" s="253" t="s">
        <v>42</v>
      </c>
      <c r="O272" s="36"/>
      <c r="P272" s="186">
        <f>O272*H272</f>
        <v>0</v>
      </c>
      <c r="Q272" s="186">
        <v>0.01</v>
      </c>
      <c r="R272" s="186">
        <f>Q272*H272</f>
        <v>0.17500000000000002</v>
      </c>
      <c r="S272" s="186">
        <v>0</v>
      </c>
      <c r="T272" s="187">
        <f>S272*H272</f>
        <v>0</v>
      </c>
      <c r="AR272" s="18" t="s">
        <v>308</v>
      </c>
      <c r="AT272" s="18" t="s">
        <v>378</v>
      </c>
      <c r="AU272" s="18" t="s">
        <v>77</v>
      </c>
      <c r="AY272" s="18" t="s">
        <v>120</v>
      </c>
      <c r="BE272" s="188">
        <f>IF(N272="základní",J272,0)</f>
        <v>0</v>
      </c>
      <c r="BF272" s="188">
        <f>IF(N272="snížená",J272,0)</f>
        <v>0</v>
      </c>
      <c r="BG272" s="188">
        <f>IF(N272="zákl. přenesená",J272,0)</f>
        <v>0</v>
      </c>
      <c r="BH272" s="188">
        <f>IF(N272="sníž. přenesená",J272,0)</f>
        <v>0</v>
      </c>
      <c r="BI272" s="188">
        <f>IF(N272="nulová",J272,0)</f>
        <v>0</v>
      </c>
      <c r="BJ272" s="18" t="s">
        <v>22</v>
      </c>
      <c r="BK272" s="188">
        <f>ROUND(I272*H272,2)</f>
        <v>0</v>
      </c>
      <c r="BL272" s="18" t="s">
        <v>219</v>
      </c>
      <c r="BM272" s="18" t="s">
        <v>431</v>
      </c>
    </row>
    <row r="273" spans="2:51" s="11" customFormat="1" ht="13.5">
      <c r="B273" s="189"/>
      <c r="C273" s="190"/>
      <c r="D273" s="191" t="s">
        <v>130</v>
      </c>
      <c r="E273" s="192" t="s">
        <v>20</v>
      </c>
      <c r="F273" s="193" t="s">
        <v>432</v>
      </c>
      <c r="G273" s="190"/>
      <c r="H273" s="194" t="s">
        <v>20</v>
      </c>
      <c r="I273" s="195"/>
      <c r="J273" s="190"/>
      <c r="K273" s="190"/>
      <c r="L273" s="196"/>
      <c r="M273" s="197"/>
      <c r="N273" s="198"/>
      <c r="O273" s="198"/>
      <c r="P273" s="198"/>
      <c r="Q273" s="198"/>
      <c r="R273" s="198"/>
      <c r="S273" s="198"/>
      <c r="T273" s="199"/>
      <c r="AT273" s="200" t="s">
        <v>130</v>
      </c>
      <c r="AU273" s="200" t="s">
        <v>77</v>
      </c>
      <c r="AV273" s="11" t="s">
        <v>22</v>
      </c>
      <c r="AW273" s="11" t="s">
        <v>35</v>
      </c>
      <c r="AX273" s="11" t="s">
        <v>71</v>
      </c>
      <c r="AY273" s="200" t="s">
        <v>120</v>
      </c>
    </row>
    <row r="274" spans="2:51" s="12" customFormat="1" ht="13.5">
      <c r="B274" s="201"/>
      <c r="C274" s="202"/>
      <c r="D274" s="212" t="s">
        <v>130</v>
      </c>
      <c r="E274" s="216" t="s">
        <v>20</v>
      </c>
      <c r="F274" s="217" t="s">
        <v>433</v>
      </c>
      <c r="G274" s="202"/>
      <c r="H274" s="218">
        <v>17.5</v>
      </c>
      <c r="I274" s="206"/>
      <c r="J274" s="202"/>
      <c r="K274" s="202"/>
      <c r="L274" s="207"/>
      <c r="M274" s="208"/>
      <c r="N274" s="209"/>
      <c r="O274" s="209"/>
      <c r="P274" s="209"/>
      <c r="Q274" s="209"/>
      <c r="R274" s="209"/>
      <c r="S274" s="209"/>
      <c r="T274" s="210"/>
      <c r="AT274" s="211" t="s">
        <v>130</v>
      </c>
      <c r="AU274" s="211" t="s">
        <v>77</v>
      </c>
      <c r="AV274" s="12" t="s">
        <v>77</v>
      </c>
      <c r="AW274" s="12" t="s">
        <v>35</v>
      </c>
      <c r="AX274" s="12" t="s">
        <v>22</v>
      </c>
      <c r="AY274" s="211" t="s">
        <v>120</v>
      </c>
    </row>
    <row r="275" spans="2:65" s="1" customFormat="1" ht="22.5" customHeight="1">
      <c r="B275" s="35"/>
      <c r="C275" s="177" t="s">
        <v>434</v>
      </c>
      <c r="D275" s="177" t="s">
        <v>123</v>
      </c>
      <c r="E275" s="178" t="s">
        <v>435</v>
      </c>
      <c r="F275" s="179" t="s">
        <v>436</v>
      </c>
      <c r="G275" s="180" t="s">
        <v>126</v>
      </c>
      <c r="H275" s="181">
        <v>141.5</v>
      </c>
      <c r="I275" s="182"/>
      <c r="J275" s="183">
        <f>ROUND(I275*H275,2)</f>
        <v>0</v>
      </c>
      <c r="K275" s="179" t="s">
        <v>127</v>
      </c>
      <c r="L275" s="55"/>
      <c r="M275" s="184" t="s">
        <v>20</v>
      </c>
      <c r="N275" s="185" t="s">
        <v>42</v>
      </c>
      <c r="O275" s="36"/>
      <c r="P275" s="186">
        <f>O275*H275</f>
        <v>0</v>
      </c>
      <c r="Q275" s="186">
        <v>0</v>
      </c>
      <c r="R275" s="186">
        <f>Q275*H275</f>
        <v>0</v>
      </c>
      <c r="S275" s="186">
        <v>0</v>
      </c>
      <c r="T275" s="187">
        <f>S275*H275</f>
        <v>0</v>
      </c>
      <c r="AR275" s="18" t="s">
        <v>219</v>
      </c>
      <c r="AT275" s="18" t="s">
        <v>123</v>
      </c>
      <c r="AU275" s="18" t="s">
        <v>77</v>
      </c>
      <c r="AY275" s="18" t="s">
        <v>120</v>
      </c>
      <c r="BE275" s="188">
        <f>IF(N275="základní",J275,0)</f>
        <v>0</v>
      </c>
      <c r="BF275" s="188">
        <f>IF(N275="snížená",J275,0)</f>
        <v>0</v>
      </c>
      <c r="BG275" s="188">
        <f>IF(N275="zákl. přenesená",J275,0)</f>
        <v>0</v>
      </c>
      <c r="BH275" s="188">
        <f>IF(N275="sníž. přenesená",J275,0)</f>
        <v>0</v>
      </c>
      <c r="BI275" s="188">
        <f>IF(N275="nulová",J275,0)</f>
        <v>0</v>
      </c>
      <c r="BJ275" s="18" t="s">
        <v>22</v>
      </c>
      <c r="BK275" s="188">
        <f>ROUND(I275*H275,2)</f>
        <v>0</v>
      </c>
      <c r="BL275" s="18" t="s">
        <v>219</v>
      </c>
      <c r="BM275" s="18" t="s">
        <v>437</v>
      </c>
    </row>
    <row r="276" spans="2:51" s="11" customFormat="1" ht="13.5">
      <c r="B276" s="189"/>
      <c r="C276" s="190"/>
      <c r="D276" s="191" t="s">
        <v>130</v>
      </c>
      <c r="E276" s="192" t="s">
        <v>20</v>
      </c>
      <c r="F276" s="193" t="s">
        <v>438</v>
      </c>
      <c r="G276" s="190"/>
      <c r="H276" s="194" t="s">
        <v>20</v>
      </c>
      <c r="I276" s="195"/>
      <c r="J276" s="190"/>
      <c r="K276" s="190"/>
      <c r="L276" s="196"/>
      <c r="M276" s="197"/>
      <c r="N276" s="198"/>
      <c r="O276" s="198"/>
      <c r="P276" s="198"/>
      <c r="Q276" s="198"/>
      <c r="R276" s="198"/>
      <c r="S276" s="198"/>
      <c r="T276" s="199"/>
      <c r="AT276" s="200" t="s">
        <v>130</v>
      </c>
      <c r="AU276" s="200" t="s">
        <v>77</v>
      </c>
      <c r="AV276" s="11" t="s">
        <v>22</v>
      </c>
      <c r="AW276" s="11" t="s">
        <v>35</v>
      </c>
      <c r="AX276" s="11" t="s">
        <v>71</v>
      </c>
      <c r="AY276" s="200" t="s">
        <v>120</v>
      </c>
    </row>
    <row r="277" spans="2:51" s="11" customFormat="1" ht="13.5">
      <c r="B277" s="189"/>
      <c r="C277" s="190"/>
      <c r="D277" s="191" t="s">
        <v>130</v>
      </c>
      <c r="E277" s="192" t="s">
        <v>20</v>
      </c>
      <c r="F277" s="193" t="s">
        <v>439</v>
      </c>
      <c r="G277" s="190"/>
      <c r="H277" s="194" t="s">
        <v>20</v>
      </c>
      <c r="I277" s="195"/>
      <c r="J277" s="190"/>
      <c r="K277" s="190"/>
      <c r="L277" s="196"/>
      <c r="M277" s="197"/>
      <c r="N277" s="198"/>
      <c r="O277" s="198"/>
      <c r="P277" s="198"/>
      <c r="Q277" s="198"/>
      <c r="R277" s="198"/>
      <c r="S277" s="198"/>
      <c r="T277" s="199"/>
      <c r="AT277" s="200" t="s">
        <v>130</v>
      </c>
      <c r="AU277" s="200" t="s">
        <v>77</v>
      </c>
      <c r="AV277" s="11" t="s">
        <v>22</v>
      </c>
      <c r="AW277" s="11" t="s">
        <v>35</v>
      </c>
      <c r="AX277" s="11" t="s">
        <v>71</v>
      </c>
      <c r="AY277" s="200" t="s">
        <v>120</v>
      </c>
    </row>
    <row r="278" spans="2:51" s="12" customFormat="1" ht="13.5">
      <c r="B278" s="201"/>
      <c r="C278" s="202"/>
      <c r="D278" s="212" t="s">
        <v>130</v>
      </c>
      <c r="E278" s="216" t="s">
        <v>20</v>
      </c>
      <c r="F278" s="217" t="s">
        <v>440</v>
      </c>
      <c r="G278" s="202"/>
      <c r="H278" s="218">
        <v>141.5</v>
      </c>
      <c r="I278" s="206"/>
      <c r="J278" s="202"/>
      <c r="K278" s="202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130</v>
      </c>
      <c r="AU278" s="211" t="s">
        <v>77</v>
      </c>
      <c r="AV278" s="12" t="s">
        <v>77</v>
      </c>
      <c r="AW278" s="12" t="s">
        <v>35</v>
      </c>
      <c r="AX278" s="12" t="s">
        <v>22</v>
      </c>
      <c r="AY278" s="211" t="s">
        <v>120</v>
      </c>
    </row>
    <row r="279" spans="2:65" s="1" customFormat="1" ht="22.5" customHeight="1">
      <c r="B279" s="35"/>
      <c r="C279" s="244" t="s">
        <v>441</v>
      </c>
      <c r="D279" s="244" t="s">
        <v>378</v>
      </c>
      <c r="E279" s="245" t="s">
        <v>442</v>
      </c>
      <c r="F279" s="246" t="s">
        <v>443</v>
      </c>
      <c r="G279" s="247" t="s">
        <v>126</v>
      </c>
      <c r="H279" s="248">
        <v>156</v>
      </c>
      <c r="I279" s="249"/>
      <c r="J279" s="250">
        <f>ROUND(I279*H279,2)</f>
        <v>0</v>
      </c>
      <c r="K279" s="246" t="s">
        <v>127</v>
      </c>
      <c r="L279" s="251"/>
      <c r="M279" s="252" t="s">
        <v>20</v>
      </c>
      <c r="N279" s="253" t="s">
        <v>42</v>
      </c>
      <c r="O279" s="36"/>
      <c r="P279" s="186">
        <f>O279*H279</f>
        <v>0</v>
      </c>
      <c r="Q279" s="186">
        <v>0.00011</v>
      </c>
      <c r="R279" s="186">
        <f>Q279*H279</f>
        <v>0.01716</v>
      </c>
      <c r="S279" s="186">
        <v>0</v>
      </c>
      <c r="T279" s="187">
        <f>S279*H279</f>
        <v>0</v>
      </c>
      <c r="AR279" s="18" t="s">
        <v>308</v>
      </c>
      <c r="AT279" s="18" t="s">
        <v>378</v>
      </c>
      <c r="AU279" s="18" t="s">
        <v>77</v>
      </c>
      <c r="AY279" s="18" t="s">
        <v>120</v>
      </c>
      <c r="BE279" s="188">
        <f>IF(N279="základní",J279,0)</f>
        <v>0</v>
      </c>
      <c r="BF279" s="188">
        <f>IF(N279="snížená",J279,0)</f>
        <v>0</v>
      </c>
      <c r="BG279" s="188">
        <f>IF(N279="zákl. přenesená",J279,0)</f>
        <v>0</v>
      </c>
      <c r="BH279" s="188">
        <f>IF(N279="sníž. přenesená",J279,0)</f>
        <v>0</v>
      </c>
      <c r="BI279" s="188">
        <f>IF(N279="nulová",J279,0)</f>
        <v>0</v>
      </c>
      <c r="BJ279" s="18" t="s">
        <v>22</v>
      </c>
      <c r="BK279" s="188">
        <f>ROUND(I279*H279,2)</f>
        <v>0</v>
      </c>
      <c r="BL279" s="18" t="s">
        <v>219</v>
      </c>
      <c r="BM279" s="18" t="s">
        <v>444</v>
      </c>
    </row>
    <row r="280" spans="2:51" s="11" customFormat="1" ht="13.5">
      <c r="B280" s="189"/>
      <c r="C280" s="190"/>
      <c r="D280" s="191" t="s">
        <v>130</v>
      </c>
      <c r="E280" s="192" t="s">
        <v>20</v>
      </c>
      <c r="F280" s="193" t="s">
        <v>445</v>
      </c>
      <c r="G280" s="190"/>
      <c r="H280" s="194" t="s">
        <v>20</v>
      </c>
      <c r="I280" s="195"/>
      <c r="J280" s="190"/>
      <c r="K280" s="190"/>
      <c r="L280" s="196"/>
      <c r="M280" s="197"/>
      <c r="N280" s="198"/>
      <c r="O280" s="198"/>
      <c r="P280" s="198"/>
      <c r="Q280" s="198"/>
      <c r="R280" s="198"/>
      <c r="S280" s="198"/>
      <c r="T280" s="199"/>
      <c r="AT280" s="200" t="s">
        <v>130</v>
      </c>
      <c r="AU280" s="200" t="s">
        <v>77</v>
      </c>
      <c r="AV280" s="11" t="s">
        <v>22</v>
      </c>
      <c r="AW280" s="11" t="s">
        <v>35</v>
      </c>
      <c r="AX280" s="11" t="s">
        <v>71</v>
      </c>
      <c r="AY280" s="200" t="s">
        <v>120</v>
      </c>
    </row>
    <row r="281" spans="2:51" s="11" customFormat="1" ht="13.5">
      <c r="B281" s="189"/>
      <c r="C281" s="190"/>
      <c r="D281" s="191" t="s">
        <v>130</v>
      </c>
      <c r="E281" s="192" t="s">
        <v>20</v>
      </c>
      <c r="F281" s="193" t="s">
        <v>446</v>
      </c>
      <c r="G281" s="190"/>
      <c r="H281" s="194" t="s">
        <v>20</v>
      </c>
      <c r="I281" s="195"/>
      <c r="J281" s="190"/>
      <c r="K281" s="190"/>
      <c r="L281" s="196"/>
      <c r="M281" s="197"/>
      <c r="N281" s="198"/>
      <c r="O281" s="198"/>
      <c r="P281" s="198"/>
      <c r="Q281" s="198"/>
      <c r="R281" s="198"/>
      <c r="S281" s="198"/>
      <c r="T281" s="199"/>
      <c r="AT281" s="200" t="s">
        <v>130</v>
      </c>
      <c r="AU281" s="200" t="s">
        <v>77</v>
      </c>
      <c r="AV281" s="11" t="s">
        <v>22</v>
      </c>
      <c r="AW281" s="11" t="s">
        <v>35</v>
      </c>
      <c r="AX281" s="11" t="s">
        <v>71</v>
      </c>
      <c r="AY281" s="200" t="s">
        <v>120</v>
      </c>
    </row>
    <row r="282" spans="2:51" s="12" customFormat="1" ht="13.5">
      <c r="B282" s="201"/>
      <c r="C282" s="202"/>
      <c r="D282" s="212" t="s">
        <v>130</v>
      </c>
      <c r="E282" s="216" t="s">
        <v>20</v>
      </c>
      <c r="F282" s="217" t="s">
        <v>447</v>
      </c>
      <c r="G282" s="202"/>
      <c r="H282" s="218">
        <v>156</v>
      </c>
      <c r="I282" s="206"/>
      <c r="J282" s="202"/>
      <c r="K282" s="202"/>
      <c r="L282" s="207"/>
      <c r="M282" s="208"/>
      <c r="N282" s="209"/>
      <c r="O282" s="209"/>
      <c r="P282" s="209"/>
      <c r="Q282" s="209"/>
      <c r="R282" s="209"/>
      <c r="S282" s="209"/>
      <c r="T282" s="210"/>
      <c r="AT282" s="211" t="s">
        <v>130</v>
      </c>
      <c r="AU282" s="211" t="s">
        <v>77</v>
      </c>
      <c r="AV282" s="12" t="s">
        <v>77</v>
      </c>
      <c r="AW282" s="12" t="s">
        <v>35</v>
      </c>
      <c r="AX282" s="12" t="s">
        <v>22</v>
      </c>
      <c r="AY282" s="211" t="s">
        <v>120</v>
      </c>
    </row>
    <row r="283" spans="2:65" s="1" customFormat="1" ht="22.5" customHeight="1">
      <c r="B283" s="35"/>
      <c r="C283" s="177" t="s">
        <v>448</v>
      </c>
      <c r="D283" s="177" t="s">
        <v>123</v>
      </c>
      <c r="E283" s="178" t="s">
        <v>449</v>
      </c>
      <c r="F283" s="179" t="s">
        <v>450</v>
      </c>
      <c r="G283" s="180" t="s">
        <v>209</v>
      </c>
      <c r="H283" s="181">
        <v>2.075</v>
      </c>
      <c r="I283" s="182"/>
      <c r="J283" s="183">
        <f>ROUND(I283*H283,2)</f>
        <v>0</v>
      </c>
      <c r="K283" s="179" t="s">
        <v>127</v>
      </c>
      <c r="L283" s="55"/>
      <c r="M283" s="184" t="s">
        <v>20</v>
      </c>
      <c r="N283" s="185" t="s">
        <v>42</v>
      </c>
      <c r="O283" s="36"/>
      <c r="P283" s="186">
        <f>O283*H283</f>
        <v>0</v>
      </c>
      <c r="Q283" s="186">
        <v>0</v>
      </c>
      <c r="R283" s="186">
        <f>Q283*H283</f>
        <v>0</v>
      </c>
      <c r="S283" s="186">
        <v>0</v>
      </c>
      <c r="T283" s="187">
        <f>S283*H283</f>
        <v>0</v>
      </c>
      <c r="AR283" s="18" t="s">
        <v>219</v>
      </c>
      <c r="AT283" s="18" t="s">
        <v>123</v>
      </c>
      <c r="AU283" s="18" t="s">
        <v>77</v>
      </c>
      <c r="AY283" s="18" t="s">
        <v>120</v>
      </c>
      <c r="BE283" s="188">
        <f>IF(N283="základní",J283,0)</f>
        <v>0</v>
      </c>
      <c r="BF283" s="188">
        <f>IF(N283="snížená",J283,0)</f>
        <v>0</v>
      </c>
      <c r="BG283" s="188">
        <f>IF(N283="zákl. přenesená",J283,0)</f>
        <v>0</v>
      </c>
      <c r="BH283" s="188">
        <f>IF(N283="sníž. přenesená",J283,0)</f>
        <v>0</v>
      </c>
      <c r="BI283" s="188">
        <f>IF(N283="nulová",J283,0)</f>
        <v>0</v>
      </c>
      <c r="BJ283" s="18" t="s">
        <v>22</v>
      </c>
      <c r="BK283" s="188">
        <f>ROUND(I283*H283,2)</f>
        <v>0</v>
      </c>
      <c r="BL283" s="18" t="s">
        <v>219</v>
      </c>
      <c r="BM283" s="18" t="s">
        <v>451</v>
      </c>
    </row>
    <row r="284" spans="2:63" s="10" customFormat="1" ht="29.85" customHeight="1">
      <c r="B284" s="160"/>
      <c r="C284" s="161"/>
      <c r="D284" s="174" t="s">
        <v>70</v>
      </c>
      <c r="E284" s="175" t="s">
        <v>452</v>
      </c>
      <c r="F284" s="175" t="s">
        <v>453</v>
      </c>
      <c r="G284" s="161"/>
      <c r="H284" s="161"/>
      <c r="I284" s="164"/>
      <c r="J284" s="176">
        <f>BK284</f>
        <v>0</v>
      </c>
      <c r="K284" s="161"/>
      <c r="L284" s="166"/>
      <c r="M284" s="167"/>
      <c r="N284" s="168"/>
      <c r="O284" s="168"/>
      <c r="P284" s="169">
        <f>SUM(P285:P289)</f>
        <v>0</v>
      </c>
      <c r="Q284" s="168"/>
      <c r="R284" s="169">
        <f>SUM(R285:R289)</f>
        <v>16.200000000000003</v>
      </c>
      <c r="S284" s="168"/>
      <c r="T284" s="170">
        <f>SUM(T285:T289)</f>
        <v>0</v>
      </c>
      <c r="AR284" s="171" t="s">
        <v>77</v>
      </c>
      <c r="AT284" s="172" t="s">
        <v>70</v>
      </c>
      <c r="AU284" s="172" t="s">
        <v>22</v>
      </c>
      <c r="AY284" s="171" t="s">
        <v>120</v>
      </c>
      <c r="BK284" s="173">
        <f>SUM(BK285:BK289)</f>
        <v>0</v>
      </c>
    </row>
    <row r="285" spans="2:65" s="1" customFormat="1" ht="31.5" customHeight="1">
      <c r="B285" s="35"/>
      <c r="C285" s="177" t="s">
        <v>454</v>
      </c>
      <c r="D285" s="177" t="s">
        <v>123</v>
      </c>
      <c r="E285" s="178" t="s">
        <v>455</v>
      </c>
      <c r="F285" s="179" t="s">
        <v>456</v>
      </c>
      <c r="G285" s="180" t="s">
        <v>187</v>
      </c>
      <c r="H285" s="181">
        <v>80</v>
      </c>
      <c r="I285" s="182"/>
      <c r="J285" s="183">
        <f>ROUND(I285*H285,2)</f>
        <v>0</v>
      </c>
      <c r="K285" s="179" t="s">
        <v>20</v>
      </c>
      <c r="L285" s="55"/>
      <c r="M285" s="184" t="s">
        <v>20</v>
      </c>
      <c r="N285" s="185" t="s">
        <v>42</v>
      </c>
      <c r="O285" s="36"/>
      <c r="P285" s="186">
        <f>O285*H285</f>
        <v>0</v>
      </c>
      <c r="Q285" s="186">
        <v>0.1</v>
      </c>
      <c r="R285" s="186">
        <f>Q285*H285</f>
        <v>8</v>
      </c>
      <c r="S285" s="186">
        <v>0</v>
      </c>
      <c r="T285" s="187">
        <f>S285*H285</f>
        <v>0</v>
      </c>
      <c r="AR285" s="18" t="s">
        <v>128</v>
      </c>
      <c r="AT285" s="18" t="s">
        <v>123</v>
      </c>
      <c r="AU285" s="18" t="s">
        <v>77</v>
      </c>
      <c r="AY285" s="18" t="s">
        <v>120</v>
      </c>
      <c r="BE285" s="188">
        <f>IF(N285="základní",J285,0)</f>
        <v>0</v>
      </c>
      <c r="BF285" s="188">
        <f>IF(N285="snížená",J285,0)</f>
        <v>0</v>
      </c>
      <c r="BG285" s="188">
        <f>IF(N285="zákl. přenesená",J285,0)</f>
        <v>0</v>
      </c>
      <c r="BH285" s="188">
        <f>IF(N285="sníž. přenesená",J285,0)</f>
        <v>0</v>
      </c>
      <c r="BI285" s="188">
        <f>IF(N285="nulová",J285,0)</f>
        <v>0</v>
      </c>
      <c r="BJ285" s="18" t="s">
        <v>22</v>
      </c>
      <c r="BK285" s="188">
        <f>ROUND(I285*H285,2)</f>
        <v>0</v>
      </c>
      <c r="BL285" s="18" t="s">
        <v>128</v>
      </c>
      <c r="BM285" s="18" t="s">
        <v>457</v>
      </c>
    </row>
    <row r="286" spans="2:65" s="1" customFormat="1" ht="31.5" customHeight="1">
      <c r="B286" s="35"/>
      <c r="C286" s="177" t="s">
        <v>458</v>
      </c>
      <c r="D286" s="177" t="s">
        <v>123</v>
      </c>
      <c r="E286" s="178" t="s">
        <v>459</v>
      </c>
      <c r="F286" s="179" t="s">
        <v>460</v>
      </c>
      <c r="G286" s="180" t="s">
        <v>187</v>
      </c>
      <c r="H286" s="181">
        <v>80</v>
      </c>
      <c r="I286" s="182"/>
      <c r="J286" s="183">
        <f>ROUND(I286*H286,2)</f>
        <v>0</v>
      </c>
      <c r="K286" s="179" t="s">
        <v>20</v>
      </c>
      <c r="L286" s="55"/>
      <c r="M286" s="184" t="s">
        <v>20</v>
      </c>
      <c r="N286" s="185" t="s">
        <v>42</v>
      </c>
      <c r="O286" s="36"/>
      <c r="P286" s="186">
        <f>O286*H286</f>
        <v>0</v>
      </c>
      <c r="Q286" s="186">
        <v>0.1</v>
      </c>
      <c r="R286" s="186">
        <f>Q286*H286</f>
        <v>8</v>
      </c>
      <c r="S286" s="186">
        <v>0</v>
      </c>
      <c r="T286" s="187">
        <f>S286*H286</f>
        <v>0</v>
      </c>
      <c r="AR286" s="18" t="s">
        <v>128</v>
      </c>
      <c r="AT286" s="18" t="s">
        <v>123</v>
      </c>
      <c r="AU286" s="18" t="s">
        <v>77</v>
      </c>
      <c r="AY286" s="18" t="s">
        <v>120</v>
      </c>
      <c r="BE286" s="188">
        <f>IF(N286="základní",J286,0)</f>
        <v>0</v>
      </c>
      <c r="BF286" s="188">
        <f>IF(N286="snížená",J286,0)</f>
        <v>0</v>
      </c>
      <c r="BG286" s="188">
        <f>IF(N286="zákl. přenesená",J286,0)</f>
        <v>0</v>
      </c>
      <c r="BH286" s="188">
        <f>IF(N286="sníž. přenesená",J286,0)</f>
        <v>0</v>
      </c>
      <c r="BI286" s="188">
        <f>IF(N286="nulová",J286,0)</f>
        <v>0</v>
      </c>
      <c r="BJ286" s="18" t="s">
        <v>22</v>
      </c>
      <c r="BK286" s="188">
        <f>ROUND(I286*H286,2)</f>
        <v>0</v>
      </c>
      <c r="BL286" s="18" t="s">
        <v>128</v>
      </c>
      <c r="BM286" s="18" t="s">
        <v>461</v>
      </c>
    </row>
    <row r="287" spans="2:65" s="1" customFormat="1" ht="31.5" customHeight="1">
      <c r="B287" s="35"/>
      <c r="C287" s="177" t="s">
        <v>462</v>
      </c>
      <c r="D287" s="177" t="s">
        <v>123</v>
      </c>
      <c r="E287" s="178" t="s">
        <v>463</v>
      </c>
      <c r="F287" s="179" t="s">
        <v>464</v>
      </c>
      <c r="G287" s="180" t="s">
        <v>465</v>
      </c>
      <c r="H287" s="181">
        <v>1</v>
      </c>
      <c r="I287" s="182"/>
      <c r="J287" s="183">
        <f>ROUND(I287*H287,2)</f>
        <v>0</v>
      </c>
      <c r="K287" s="179" t="s">
        <v>20</v>
      </c>
      <c r="L287" s="55"/>
      <c r="M287" s="184" t="s">
        <v>20</v>
      </c>
      <c r="N287" s="185" t="s">
        <v>42</v>
      </c>
      <c r="O287" s="36"/>
      <c r="P287" s="186">
        <f>O287*H287</f>
        <v>0</v>
      </c>
      <c r="Q287" s="186">
        <v>0.1</v>
      </c>
      <c r="R287" s="186">
        <f>Q287*H287</f>
        <v>0.1</v>
      </c>
      <c r="S287" s="186">
        <v>0</v>
      </c>
      <c r="T287" s="187">
        <f>S287*H287</f>
        <v>0</v>
      </c>
      <c r="AR287" s="18" t="s">
        <v>128</v>
      </c>
      <c r="AT287" s="18" t="s">
        <v>123</v>
      </c>
      <c r="AU287" s="18" t="s">
        <v>77</v>
      </c>
      <c r="AY287" s="18" t="s">
        <v>120</v>
      </c>
      <c r="BE287" s="188">
        <f>IF(N287="základní",J287,0)</f>
        <v>0</v>
      </c>
      <c r="BF287" s="188">
        <f>IF(N287="snížená",J287,0)</f>
        <v>0</v>
      </c>
      <c r="BG287" s="188">
        <f>IF(N287="zákl. přenesená",J287,0)</f>
        <v>0</v>
      </c>
      <c r="BH287" s="188">
        <f>IF(N287="sníž. přenesená",J287,0)</f>
        <v>0</v>
      </c>
      <c r="BI287" s="188">
        <f>IF(N287="nulová",J287,0)</f>
        <v>0</v>
      </c>
      <c r="BJ287" s="18" t="s">
        <v>22</v>
      </c>
      <c r="BK287" s="188">
        <f>ROUND(I287*H287,2)</f>
        <v>0</v>
      </c>
      <c r="BL287" s="18" t="s">
        <v>128</v>
      </c>
      <c r="BM287" s="18" t="s">
        <v>466</v>
      </c>
    </row>
    <row r="288" spans="2:65" s="1" customFormat="1" ht="31.5" customHeight="1">
      <c r="B288" s="35"/>
      <c r="C288" s="177" t="s">
        <v>467</v>
      </c>
      <c r="D288" s="177" t="s">
        <v>123</v>
      </c>
      <c r="E288" s="178" t="s">
        <v>468</v>
      </c>
      <c r="F288" s="179" t="s">
        <v>469</v>
      </c>
      <c r="G288" s="180" t="s">
        <v>465</v>
      </c>
      <c r="H288" s="181">
        <v>1</v>
      </c>
      <c r="I288" s="182"/>
      <c r="J288" s="183">
        <f>ROUND(I288*H288,2)</f>
        <v>0</v>
      </c>
      <c r="K288" s="179" t="s">
        <v>20</v>
      </c>
      <c r="L288" s="55"/>
      <c r="M288" s="184" t="s">
        <v>20</v>
      </c>
      <c r="N288" s="185" t="s">
        <v>42</v>
      </c>
      <c r="O288" s="36"/>
      <c r="P288" s="186">
        <f>O288*H288</f>
        <v>0</v>
      </c>
      <c r="Q288" s="186">
        <v>0.1</v>
      </c>
      <c r="R288" s="186">
        <f>Q288*H288</f>
        <v>0.1</v>
      </c>
      <c r="S288" s="186">
        <v>0</v>
      </c>
      <c r="T288" s="187">
        <f>S288*H288</f>
        <v>0</v>
      </c>
      <c r="AR288" s="18" t="s">
        <v>128</v>
      </c>
      <c r="AT288" s="18" t="s">
        <v>123</v>
      </c>
      <c r="AU288" s="18" t="s">
        <v>77</v>
      </c>
      <c r="AY288" s="18" t="s">
        <v>120</v>
      </c>
      <c r="BE288" s="188">
        <f>IF(N288="základní",J288,0)</f>
        <v>0</v>
      </c>
      <c r="BF288" s="188">
        <f>IF(N288="snížená",J288,0)</f>
        <v>0</v>
      </c>
      <c r="BG288" s="188">
        <f>IF(N288="zákl. přenesená",J288,0)</f>
        <v>0</v>
      </c>
      <c r="BH288" s="188">
        <f>IF(N288="sníž. přenesená",J288,0)</f>
        <v>0</v>
      </c>
      <c r="BI288" s="188">
        <f>IF(N288="nulová",J288,0)</f>
        <v>0</v>
      </c>
      <c r="BJ288" s="18" t="s">
        <v>22</v>
      </c>
      <c r="BK288" s="188">
        <f>ROUND(I288*H288,2)</f>
        <v>0</v>
      </c>
      <c r="BL288" s="18" t="s">
        <v>128</v>
      </c>
      <c r="BM288" s="18" t="s">
        <v>470</v>
      </c>
    </row>
    <row r="289" spans="2:65" s="1" customFormat="1" ht="22.5" customHeight="1">
      <c r="B289" s="35"/>
      <c r="C289" s="177" t="s">
        <v>471</v>
      </c>
      <c r="D289" s="177" t="s">
        <v>123</v>
      </c>
      <c r="E289" s="178" t="s">
        <v>472</v>
      </c>
      <c r="F289" s="179" t="s">
        <v>473</v>
      </c>
      <c r="G289" s="180" t="s">
        <v>137</v>
      </c>
      <c r="H289" s="181">
        <v>1</v>
      </c>
      <c r="I289" s="182"/>
      <c r="J289" s="183">
        <f>ROUND(I289*H289,2)</f>
        <v>0</v>
      </c>
      <c r="K289" s="179" t="s">
        <v>20</v>
      </c>
      <c r="L289" s="55"/>
      <c r="M289" s="184" t="s">
        <v>20</v>
      </c>
      <c r="N289" s="185" t="s">
        <v>42</v>
      </c>
      <c r="O289" s="36"/>
      <c r="P289" s="186">
        <f>O289*H289</f>
        <v>0</v>
      </c>
      <c r="Q289" s="186">
        <v>0</v>
      </c>
      <c r="R289" s="186">
        <f>Q289*H289</f>
        <v>0</v>
      </c>
      <c r="S289" s="186">
        <v>0</v>
      </c>
      <c r="T289" s="187">
        <f>S289*H289</f>
        <v>0</v>
      </c>
      <c r="AR289" s="18" t="s">
        <v>128</v>
      </c>
      <c r="AT289" s="18" t="s">
        <v>123</v>
      </c>
      <c r="AU289" s="18" t="s">
        <v>77</v>
      </c>
      <c r="AY289" s="18" t="s">
        <v>120</v>
      </c>
      <c r="BE289" s="188">
        <f>IF(N289="základní",J289,0)</f>
        <v>0</v>
      </c>
      <c r="BF289" s="188">
        <f>IF(N289="snížená",J289,0)</f>
        <v>0</v>
      </c>
      <c r="BG289" s="188">
        <f>IF(N289="zákl. přenesená",J289,0)</f>
        <v>0</v>
      </c>
      <c r="BH289" s="188">
        <f>IF(N289="sníž. přenesená",J289,0)</f>
        <v>0</v>
      </c>
      <c r="BI289" s="188">
        <f>IF(N289="nulová",J289,0)</f>
        <v>0</v>
      </c>
      <c r="BJ289" s="18" t="s">
        <v>22</v>
      </c>
      <c r="BK289" s="188">
        <f>ROUND(I289*H289,2)</f>
        <v>0</v>
      </c>
      <c r="BL289" s="18" t="s">
        <v>128</v>
      </c>
      <c r="BM289" s="18" t="s">
        <v>474</v>
      </c>
    </row>
    <row r="290" spans="2:63" s="10" customFormat="1" ht="29.85" customHeight="1">
      <c r="B290" s="160"/>
      <c r="C290" s="161"/>
      <c r="D290" s="174" t="s">
        <v>70</v>
      </c>
      <c r="E290" s="175" t="s">
        <v>475</v>
      </c>
      <c r="F290" s="175" t="s">
        <v>476</v>
      </c>
      <c r="G290" s="161"/>
      <c r="H290" s="161"/>
      <c r="I290" s="164"/>
      <c r="J290" s="176">
        <f>BK290</f>
        <v>0</v>
      </c>
      <c r="K290" s="161"/>
      <c r="L290" s="166"/>
      <c r="M290" s="167"/>
      <c r="N290" s="168"/>
      <c r="O290" s="168"/>
      <c r="P290" s="169">
        <f>SUM(P291:P495)</f>
        <v>0</v>
      </c>
      <c r="Q290" s="168"/>
      <c r="R290" s="169">
        <f>SUM(R291:R495)</f>
        <v>9.662484410000001</v>
      </c>
      <c r="S290" s="168"/>
      <c r="T290" s="170">
        <f>SUM(T291:T495)</f>
        <v>0</v>
      </c>
      <c r="AR290" s="171" t="s">
        <v>77</v>
      </c>
      <c r="AT290" s="172" t="s">
        <v>70</v>
      </c>
      <c r="AU290" s="172" t="s">
        <v>22</v>
      </c>
      <c r="AY290" s="171" t="s">
        <v>120</v>
      </c>
      <c r="BK290" s="173">
        <f>SUM(BK291:BK495)</f>
        <v>0</v>
      </c>
    </row>
    <row r="291" spans="2:65" s="1" customFormat="1" ht="31.5" customHeight="1">
      <c r="B291" s="35"/>
      <c r="C291" s="177" t="s">
        <v>477</v>
      </c>
      <c r="D291" s="177" t="s">
        <v>123</v>
      </c>
      <c r="E291" s="178" t="s">
        <v>478</v>
      </c>
      <c r="F291" s="179" t="s">
        <v>479</v>
      </c>
      <c r="G291" s="180" t="s">
        <v>187</v>
      </c>
      <c r="H291" s="181">
        <v>24</v>
      </c>
      <c r="I291" s="182"/>
      <c r="J291" s="183">
        <f>ROUND(I291*H291,2)</f>
        <v>0</v>
      </c>
      <c r="K291" s="179" t="s">
        <v>20</v>
      </c>
      <c r="L291" s="55"/>
      <c r="M291" s="184" t="s">
        <v>20</v>
      </c>
      <c r="N291" s="185" t="s">
        <v>42</v>
      </c>
      <c r="O291" s="36"/>
      <c r="P291" s="186">
        <f>O291*H291</f>
        <v>0</v>
      </c>
      <c r="Q291" s="186">
        <v>0</v>
      </c>
      <c r="R291" s="186">
        <f>Q291*H291</f>
        <v>0</v>
      </c>
      <c r="S291" s="186">
        <v>0</v>
      </c>
      <c r="T291" s="187">
        <f>S291*H291</f>
        <v>0</v>
      </c>
      <c r="AR291" s="18" t="s">
        <v>219</v>
      </c>
      <c r="AT291" s="18" t="s">
        <v>123</v>
      </c>
      <c r="AU291" s="18" t="s">
        <v>77</v>
      </c>
      <c r="AY291" s="18" t="s">
        <v>120</v>
      </c>
      <c r="BE291" s="188">
        <f>IF(N291="základní",J291,0)</f>
        <v>0</v>
      </c>
      <c r="BF291" s="188">
        <f>IF(N291="snížená",J291,0)</f>
        <v>0</v>
      </c>
      <c r="BG291" s="188">
        <f>IF(N291="zákl. přenesená",J291,0)</f>
        <v>0</v>
      </c>
      <c r="BH291" s="188">
        <f>IF(N291="sníž. přenesená",J291,0)</f>
        <v>0</v>
      </c>
      <c r="BI291" s="188">
        <f>IF(N291="nulová",J291,0)</f>
        <v>0</v>
      </c>
      <c r="BJ291" s="18" t="s">
        <v>22</v>
      </c>
      <c r="BK291" s="188">
        <f>ROUND(I291*H291,2)</f>
        <v>0</v>
      </c>
      <c r="BL291" s="18" t="s">
        <v>219</v>
      </c>
      <c r="BM291" s="18" t="s">
        <v>480</v>
      </c>
    </row>
    <row r="292" spans="2:51" s="11" customFormat="1" ht="13.5">
      <c r="B292" s="189"/>
      <c r="C292" s="190"/>
      <c r="D292" s="191" t="s">
        <v>130</v>
      </c>
      <c r="E292" s="192" t="s">
        <v>20</v>
      </c>
      <c r="F292" s="193" t="s">
        <v>481</v>
      </c>
      <c r="G292" s="190"/>
      <c r="H292" s="194" t="s">
        <v>20</v>
      </c>
      <c r="I292" s="195"/>
      <c r="J292" s="190"/>
      <c r="K292" s="190"/>
      <c r="L292" s="196"/>
      <c r="M292" s="197"/>
      <c r="N292" s="198"/>
      <c r="O292" s="198"/>
      <c r="P292" s="198"/>
      <c r="Q292" s="198"/>
      <c r="R292" s="198"/>
      <c r="S292" s="198"/>
      <c r="T292" s="199"/>
      <c r="AT292" s="200" t="s">
        <v>130</v>
      </c>
      <c r="AU292" s="200" t="s">
        <v>77</v>
      </c>
      <c r="AV292" s="11" t="s">
        <v>22</v>
      </c>
      <c r="AW292" s="11" t="s">
        <v>35</v>
      </c>
      <c r="AX292" s="11" t="s">
        <v>71</v>
      </c>
      <c r="AY292" s="200" t="s">
        <v>120</v>
      </c>
    </row>
    <row r="293" spans="2:51" s="12" customFormat="1" ht="13.5">
      <c r="B293" s="201"/>
      <c r="C293" s="202"/>
      <c r="D293" s="191" t="s">
        <v>130</v>
      </c>
      <c r="E293" s="203" t="s">
        <v>20</v>
      </c>
      <c r="F293" s="204" t="s">
        <v>482</v>
      </c>
      <c r="G293" s="202"/>
      <c r="H293" s="205">
        <v>21.8</v>
      </c>
      <c r="I293" s="206"/>
      <c r="J293" s="202"/>
      <c r="K293" s="202"/>
      <c r="L293" s="207"/>
      <c r="M293" s="208"/>
      <c r="N293" s="209"/>
      <c r="O293" s="209"/>
      <c r="P293" s="209"/>
      <c r="Q293" s="209"/>
      <c r="R293" s="209"/>
      <c r="S293" s="209"/>
      <c r="T293" s="210"/>
      <c r="AT293" s="211" t="s">
        <v>130</v>
      </c>
      <c r="AU293" s="211" t="s">
        <v>77</v>
      </c>
      <c r="AV293" s="12" t="s">
        <v>77</v>
      </c>
      <c r="AW293" s="12" t="s">
        <v>35</v>
      </c>
      <c r="AX293" s="12" t="s">
        <v>71</v>
      </c>
      <c r="AY293" s="211" t="s">
        <v>120</v>
      </c>
    </row>
    <row r="294" spans="2:51" s="12" customFormat="1" ht="13.5">
      <c r="B294" s="201"/>
      <c r="C294" s="202"/>
      <c r="D294" s="191" t="s">
        <v>130</v>
      </c>
      <c r="E294" s="203" t="s">
        <v>20</v>
      </c>
      <c r="F294" s="204" t="s">
        <v>483</v>
      </c>
      <c r="G294" s="202"/>
      <c r="H294" s="205">
        <v>2.2</v>
      </c>
      <c r="I294" s="206"/>
      <c r="J294" s="202"/>
      <c r="K294" s="202"/>
      <c r="L294" s="207"/>
      <c r="M294" s="208"/>
      <c r="N294" s="209"/>
      <c r="O294" s="209"/>
      <c r="P294" s="209"/>
      <c r="Q294" s="209"/>
      <c r="R294" s="209"/>
      <c r="S294" s="209"/>
      <c r="T294" s="210"/>
      <c r="AT294" s="211" t="s">
        <v>130</v>
      </c>
      <c r="AU294" s="211" t="s">
        <v>77</v>
      </c>
      <c r="AV294" s="12" t="s">
        <v>77</v>
      </c>
      <c r="AW294" s="12" t="s">
        <v>35</v>
      </c>
      <c r="AX294" s="12" t="s">
        <v>71</v>
      </c>
      <c r="AY294" s="211" t="s">
        <v>120</v>
      </c>
    </row>
    <row r="295" spans="2:51" s="13" customFormat="1" ht="13.5">
      <c r="B295" s="219"/>
      <c r="C295" s="220"/>
      <c r="D295" s="212" t="s">
        <v>130</v>
      </c>
      <c r="E295" s="221" t="s">
        <v>20</v>
      </c>
      <c r="F295" s="222" t="s">
        <v>215</v>
      </c>
      <c r="G295" s="220"/>
      <c r="H295" s="223">
        <v>24</v>
      </c>
      <c r="I295" s="224"/>
      <c r="J295" s="220"/>
      <c r="K295" s="220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130</v>
      </c>
      <c r="AU295" s="229" t="s">
        <v>77</v>
      </c>
      <c r="AV295" s="13" t="s">
        <v>128</v>
      </c>
      <c r="AW295" s="13" t="s">
        <v>35</v>
      </c>
      <c r="AX295" s="13" t="s">
        <v>22</v>
      </c>
      <c r="AY295" s="229" t="s">
        <v>120</v>
      </c>
    </row>
    <row r="296" spans="2:65" s="1" customFormat="1" ht="22.5" customHeight="1">
      <c r="B296" s="35"/>
      <c r="C296" s="244" t="s">
        <v>484</v>
      </c>
      <c r="D296" s="244" t="s">
        <v>378</v>
      </c>
      <c r="E296" s="245" t="s">
        <v>485</v>
      </c>
      <c r="F296" s="246" t="s">
        <v>486</v>
      </c>
      <c r="G296" s="247" t="s">
        <v>137</v>
      </c>
      <c r="H296" s="248">
        <v>10</v>
      </c>
      <c r="I296" s="249"/>
      <c r="J296" s="250">
        <f>ROUND(I296*H296,2)</f>
        <v>0</v>
      </c>
      <c r="K296" s="246" t="s">
        <v>127</v>
      </c>
      <c r="L296" s="251"/>
      <c r="M296" s="252" t="s">
        <v>20</v>
      </c>
      <c r="N296" s="253" t="s">
        <v>42</v>
      </c>
      <c r="O296" s="36"/>
      <c r="P296" s="186">
        <f>O296*H296</f>
        <v>0</v>
      </c>
      <c r="Q296" s="186">
        <v>0.0003</v>
      </c>
      <c r="R296" s="186">
        <f>Q296*H296</f>
        <v>0.0029999999999999996</v>
      </c>
      <c r="S296" s="186">
        <v>0</v>
      </c>
      <c r="T296" s="187">
        <f>S296*H296</f>
        <v>0</v>
      </c>
      <c r="AR296" s="18" t="s">
        <v>308</v>
      </c>
      <c r="AT296" s="18" t="s">
        <v>378</v>
      </c>
      <c r="AU296" s="18" t="s">
        <v>77</v>
      </c>
      <c r="AY296" s="18" t="s">
        <v>120</v>
      </c>
      <c r="BE296" s="188">
        <f>IF(N296="základní",J296,0)</f>
        <v>0</v>
      </c>
      <c r="BF296" s="188">
        <f>IF(N296="snížená",J296,0)</f>
        <v>0</v>
      </c>
      <c r="BG296" s="188">
        <f>IF(N296="zákl. přenesená",J296,0)</f>
        <v>0</v>
      </c>
      <c r="BH296" s="188">
        <f>IF(N296="sníž. přenesená",J296,0)</f>
        <v>0</v>
      </c>
      <c r="BI296" s="188">
        <f>IF(N296="nulová",J296,0)</f>
        <v>0</v>
      </c>
      <c r="BJ296" s="18" t="s">
        <v>22</v>
      </c>
      <c r="BK296" s="188">
        <f>ROUND(I296*H296,2)</f>
        <v>0</v>
      </c>
      <c r="BL296" s="18" t="s">
        <v>219</v>
      </c>
      <c r="BM296" s="18" t="s">
        <v>487</v>
      </c>
    </row>
    <row r="297" spans="2:65" s="1" customFormat="1" ht="22.5" customHeight="1">
      <c r="B297" s="35"/>
      <c r="C297" s="244" t="s">
        <v>488</v>
      </c>
      <c r="D297" s="244" t="s">
        <v>378</v>
      </c>
      <c r="E297" s="245" t="s">
        <v>489</v>
      </c>
      <c r="F297" s="246" t="s">
        <v>490</v>
      </c>
      <c r="G297" s="247" t="s">
        <v>327</v>
      </c>
      <c r="H297" s="248">
        <v>0.127</v>
      </c>
      <c r="I297" s="249"/>
      <c r="J297" s="250">
        <f>ROUND(I297*H297,2)</f>
        <v>0</v>
      </c>
      <c r="K297" s="246" t="s">
        <v>127</v>
      </c>
      <c r="L297" s="251"/>
      <c r="M297" s="252" t="s">
        <v>20</v>
      </c>
      <c r="N297" s="253" t="s">
        <v>42</v>
      </c>
      <c r="O297" s="36"/>
      <c r="P297" s="186">
        <f>O297*H297</f>
        <v>0</v>
      </c>
      <c r="Q297" s="186">
        <v>0.55</v>
      </c>
      <c r="R297" s="186">
        <f>Q297*H297</f>
        <v>0.06985000000000001</v>
      </c>
      <c r="S297" s="186">
        <v>0</v>
      </c>
      <c r="T297" s="187">
        <f>S297*H297</f>
        <v>0</v>
      </c>
      <c r="AR297" s="18" t="s">
        <v>308</v>
      </c>
      <c r="AT297" s="18" t="s">
        <v>378</v>
      </c>
      <c r="AU297" s="18" t="s">
        <v>77</v>
      </c>
      <c r="AY297" s="18" t="s">
        <v>120</v>
      </c>
      <c r="BE297" s="188">
        <f>IF(N297="základní",J297,0)</f>
        <v>0</v>
      </c>
      <c r="BF297" s="188">
        <f>IF(N297="snížená",J297,0)</f>
        <v>0</v>
      </c>
      <c r="BG297" s="188">
        <f>IF(N297="zákl. přenesená",J297,0)</f>
        <v>0</v>
      </c>
      <c r="BH297" s="188">
        <f>IF(N297="sníž. přenesená",J297,0)</f>
        <v>0</v>
      </c>
      <c r="BI297" s="188">
        <f>IF(N297="nulová",J297,0)</f>
        <v>0</v>
      </c>
      <c r="BJ297" s="18" t="s">
        <v>22</v>
      </c>
      <c r="BK297" s="188">
        <f>ROUND(I297*H297,2)</f>
        <v>0</v>
      </c>
      <c r="BL297" s="18" t="s">
        <v>219</v>
      </c>
      <c r="BM297" s="18" t="s">
        <v>491</v>
      </c>
    </row>
    <row r="298" spans="2:51" s="11" customFormat="1" ht="13.5">
      <c r="B298" s="189"/>
      <c r="C298" s="190"/>
      <c r="D298" s="191" t="s">
        <v>130</v>
      </c>
      <c r="E298" s="192" t="s">
        <v>20</v>
      </c>
      <c r="F298" s="193" t="s">
        <v>445</v>
      </c>
      <c r="G298" s="190"/>
      <c r="H298" s="194" t="s">
        <v>20</v>
      </c>
      <c r="I298" s="195"/>
      <c r="J298" s="190"/>
      <c r="K298" s="190"/>
      <c r="L298" s="196"/>
      <c r="M298" s="197"/>
      <c r="N298" s="198"/>
      <c r="O298" s="198"/>
      <c r="P298" s="198"/>
      <c r="Q298" s="198"/>
      <c r="R298" s="198"/>
      <c r="S298" s="198"/>
      <c r="T298" s="199"/>
      <c r="AT298" s="200" t="s">
        <v>130</v>
      </c>
      <c r="AU298" s="200" t="s">
        <v>77</v>
      </c>
      <c r="AV298" s="11" t="s">
        <v>22</v>
      </c>
      <c r="AW298" s="11" t="s">
        <v>35</v>
      </c>
      <c r="AX298" s="11" t="s">
        <v>71</v>
      </c>
      <c r="AY298" s="200" t="s">
        <v>120</v>
      </c>
    </row>
    <row r="299" spans="2:51" s="11" customFormat="1" ht="13.5">
      <c r="B299" s="189"/>
      <c r="C299" s="190"/>
      <c r="D299" s="191" t="s">
        <v>130</v>
      </c>
      <c r="E299" s="192" t="s">
        <v>20</v>
      </c>
      <c r="F299" s="193" t="s">
        <v>492</v>
      </c>
      <c r="G299" s="190"/>
      <c r="H299" s="194" t="s">
        <v>20</v>
      </c>
      <c r="I299" s="195"/>
      <c r="J299" s="190"/>
      <c r="K299" s="190"/>
      <c r="L299" s="196"/>
      <c r="M299" s="197"/>
      <c r="N299" s="198"/>
      <c r="O299" s="198"/>
      <c r="P299" s="198"/>
      <c r="Q299" s="198"/>
      <c r="R299" s="198"/>
      <c r="S299" s="198"/>
      <c r="T299" s="199"/>
      <c r="AT299" s="200" t="s">
        <v>130</v>
      </c>
      <c r="AU299" s="200" t="s">
        <v>77</v>
      </c>
      <c r="AV299" s="11" t="s">
        <v>22</v>
      </c>
      <c r="AW299" s="11" t="s">
        <v>35</v>
      </c>
      <c r="AX299" s="11" t="s">
        <v>71</v>
      </c>
      <c r="AY299" s="200" t="s">
        <v>120</v>
      </c>
    </row>
    <row r="300" spans="2:51" s="11" customFormat="1" ht="13.5">
      <c r="B300" s="189"/>
      <c r="C300" s="190"/>
      <c r="D300" s="191" t="s">
        <v>130</v>
      </c>
      <c r="E300" s="192" t="s">
        <v>20</v>
      </c>
      <c r="F300" s="193" t="s">
        <v>493</v>
      </c>
      <c r="G300" s="190"/>
      <c r="H300" s="194" t="s">
        <v>20</v>
      </c>
      <c r="I300" s="195"/>
      <c r="J300" s="190"/>
      <c r="K300" s="190"/>
      <c r="L300" s="196"/>
      <c r="M300" s="197"/>
      <c r="N300" s="198"/>
      <c r="O300" s="198"/>
      <c r="P300" s="198"/>
      <c r="Q300" s="198"/>
      <c r="R300" s="198"/>
      <c r="S300" s="198"/>
      <c r="T300" s="199"/>
      <c r="AT300" s="200" t="s">
        <v>130</v>
      </c>
      <c r="AU300" s="200" t="s">
        <v>77</v>
      </c>
      <c r="AV300" s="11" t="s">
        <v>22</v>
      </c>
      <c r="AW300" s="11" t="s">
        <v>35</v>
      </c>
      <c r="AX300" s="11" t="s">
        <v>71</v>
      </c>
      <c r="AY300" s="200" t="s">
        <v>120</v>
      </c>
    </row>
    <row r="301" spans="2:51" s="12" customFormat="1" ht="13.5">
      <c r="B301" s="201"/>
      <c r="C301" s="202"/>
      <c r="D301" s="212" t="s">
        <v>130</v>
      </c>
      <c r="E301" s="216" t="s">
        <v>20</v>
      </c>
      <c r="F301" s="217" t="s">
        <v>494</v>
      </c>
      <c r="G301" s="202"/>
      <c r="H301" s="218">
        <v>0.127</v>
      </c>
      <c r="I301" s="206"/>
      <c r="J301" s="202"/>
      <c r="K301" s="202"/>
      <c r="L301" s="207"/>
      <c r="M301" s="208"/>
      <c r="N301" s="209"/>
      <c r="O301" s="209"/>
      <c r="P301" s="209"/>
      <c r="Q301" s="209"/>
      <c r="R301" s="209"/>
      <c r="S301" s="209"/>
      <c r="T301" s="210"/>
      <c r="AT301" s="211" t="s">
        <v>130</v>
      </c>
      <c r="AU301" s="211" t="s">
        <v>77</v>
      </c>
      <c r="AV301" s="12" t="s">
        <v>77</v>
      </c>
      <c r="AW301" s="12" t="s">
        <v>35</v>
      </c>
      <c r="AX301" s="12" t="s">
        <v>22</v>
      </c>
      <c r="AY301" s="211" t="s">
        <v>120</v>
      </c>
    </row>
    <row r="302" spans="2:65" s="1" customFormat="1" ht="22.5" customHeight="1">
      <c r="B302" s="35"/>
      <c r="C302" s="177" t="s">
        <v>495</v>
      </c>
      <c r="D302" s="177" t="s">
        <v>123</v>
      </c>
      <c r="E302" s="178" t="s">
        <v>496</v>
      </c>
      <c r="F302" s="179" t="s">
        <v>497</v>
      </c>
      <c r="G302" s="180" t="s">
        <v>187</v>
      </c>
      <c r="H302" s="181">
        <v>19.5</v>
      </c>
      <c r="I302" s="182"/>
      <c r="J302" s="183">
        <f>ROUND(I302*H302,2)</f>
        <v>0</v>
      </c>
      <c r="K302" s="179" t="s">
        <v>127</v>
      </c>
      <c r="L302" s="55"/>
      <c r="M302" s="184" t="s">
        <v>20</v>
      </c>
      <c r="N302" s="185" t="s">
        <v>42</v>
      </c>
      <c r="O302" s="36"/>
      <c r="P302" s="186">
        <f>O302*H302</f>
        <v>0</v>
      </c>
      <c r="Q302" s="186">
        <v>0</v>
      </c>
      <c r="R302" s="186">
        <f>Q302*H302</f>
        <v>0</v>
      </c>
      <c r="S302" s="186">
        <v>0</v>
      </c>
      <c r="T302" s="187">
        <f>S302*H302</f>
        <v>0</v>
      </c>
      <c r="AR302" s="18" t="s">
        <v>219</v>
      </c>
      <c r="AT302" s="18" t="s">
        <v>123</v>
      </c>
      <c r="AU302" s="18" t="s">
        <v>77</v>
      </c>
      <c r="AY302" s="18" t="s">
        <v>120</v>
      </c>
      <c r="BE302" s="188">
        <f>IF(N302="základní",J302,0)</f>
        <v>0</v>
      </c>
      <c r="BF302" s="188">
        <f>IF(N302="snížená",J302,0)</f>
        <v>0</v>
      </c>
      <c r="BG302" s="188">
        <f>IF(N302="zákl. přenesená",J302,0)</f>
        <v>0</v>
      </c>
      <c r="BH302" s="188">
        <f>IF(N302="sníž. přenesená",J302,0)</f>
        <v>0</v>
      </c>
      <c r="BI302" s="188">
        <f>IF(N302="nulová",J302,0)</f>
        <v>0</v>
      </c>
      <c r="BJ302" s="18" t="s">
        <v>22</v>
      </c>
      <c r="BK302" s="188">
        <f>ROUND(I302*H302,2)</f>
        <v>0</v>
      </c>
      <c r="BL302" s="18" t="s">
        <v>219</v>
      </c>
      <c r="BM302" s="18" t="s">
        <v>498</v>
      </c>
    </row>
    <row r="303" spans="2:51" s="11" customFormat="1" ht="13.5">
      <c r="B303" s="189"/>
      <c r="C303" s="190"/>
      <c r="D303" s="191" t="s">
        <v>130</v>
      </c>
      <c r="E303" s="192" t="s">
        <v>20</v>
      </c>
      <c r="F303" s="193" t="s">
        <v>499</v>
      </c>
      <c r="G303" s="190"/>
      <c r="H303" s="194" t="s">
        <v>20</v>
      </c>
      <c r="I303" s="195"/>
      <c r="J303" s="190"/>
      <c r="K303" s="190"/>
      <c r="L303" s="196"/>
      <c r="M303" s="197"/>
      <c r="N303" s="198"/>
      <c r="O303" s="198"/>
      <c r="P303" s="198"/>
      <c r="Q303" s="198"/>
      <c r="R303" s="198"/>
      <c r="S303" s="198"/>
      <c r="T303" s="199"/>
      <c r="AT303" s="200" t="s">
        <v>130</v>
      </c>
      <c r="AU303" s="200" t="s">
        <v>77</v>
      </c>
      <c r="AV303" s="11" t="s">
        <v>22</v>
      </c>
      <c r="AW303" s="11" t="s">
        <v>35</v>
      </c>
      <c r="AX303" s="11" t="s">
        <v>71</v>
      </c>
      <c r="AY303" s="200" t="s">
        <v>120</v>
      </c>
    </row>
    <row r="304" spans="2:51" s="11" customFormat="1" ht="13.5">
      <c r="B304" s="189"/>
      <c r="C304" s="190"/>
      <c r="D304" s="191" t="s">
        <v>130</v>
      </c>
      <c r="E304" s="192" t="s">
        <v>20</v>
      </c>
      <c r="F304" s="193" t="s">
        <v>500</v>
      </c>
      <c r="G304" s="190"/>
      <c r="H304" s="194" t="s">
        <v>20</v>
      </c>
      <c r="I304" s="195"/>
      <c r="J304" s="190"/>
      <c r="K304" s="190"/>
      <c r="L304" s="196"/>
      <c r="M304" s="197"/>
      <c r="N304" s="198"/>
      <c r="O304" s="198"/>
      <c r="P304" s="198"/>
      <c r="Q304" s="198"/>
      <c r="R304" s="198"/>
      <c r="S304" s="198"/>
      <c r="T304" s="199"/>
      <c r="AT304" s="200" t="s">
        <v>130</v>
      </c>
      <c r="AU304" s="200" t="s">
        <v>77</v>
      </c>
      <c r="AV304" s="11" t="s">
        <v>22</v>
      </c>
      <c r="AW304" s="11" t="s">
        <v>35</v>
      </c>
      <c r="AX304" s="11" t="s">
        <v>71</v>
      </c>
      <c r="AY304" s="200" t="s">
        <v>120</v>
      </c>
    </row>
    <row r="305" spans="2:51" s="12" customFormat="1" ht="13.5">
      <c r="B305" s="201"/>
      <c r="C305" s="202"/>
      <c r="D305" s="191" t="s">
        <v>130</v>
      </c>
      <c r="E305" s="203" t="s">
        <v>20</v>
      </c>
      <c r="F305" s="204" t="s">
        <v>501</v>
      </c>
      <c r="G305" s="202"/>
      <c r="H305" s="205">
        <v>14.5</v>
      </c>
      <c r="I305" s="206"/>
      <c r="J305" s="202"/>
      <c r="K305" s="202"/>
      <c r="L305" s="207"/>
      <c r="M305" s="208"/>
      <c r="N305" s="209"/>
      <c r="O305" s="209"/>
      <c r="P305" s="209"/>
      <c r="Q305" s="209"/>
      <c r="R305" s="209"/>
      <c r="S305" s="209"/>
      <c r="T305" s="210"/>
      <c r="AT305" s="211" t="s">
        <v>130</v>
      </c>
      <c r="AU305" s="211" t="s">
        <v>77</v>
      </c>
      <c r="AV305" s="12" t="s">
        <v>77</v>
      </c>
      <c r="AW305" s="12" t="s">
        <v>35</v>
      </c>
      <c r="AX305" s="12" t="s">
        <v>71</v>
      </c>
      <c r="AY305" s="211" t="s">
        <v>120</v>
      </c>
    </row>
    <row r="306" spans="2:51" s="11" customFormat="1" ht="13.5">
      <c r="B306" s="189"/>
      <c r="C306" s="190"/>
      <c r="D306" s="191" t="s">
        <v>130</v>
      </c>
      <c r="E306" s="192" t="s">
        <v>20</v>
      </c>
      <c r="F306" s="193" t="s">
        <v>502</v>
      </c>
      <c r="G306" s="190"/>
      <c r="H306" s="194" t="s">
        <v>20</v>
      </c>
      <c r="I306" s="195"/>
      <c r="J306" s="190"/>
      <c r="K306" s="190"/>
      <c r="L306" s="196"/>
      <c r="M306" s="197"/>
      <c r="N306" s="198"/>
      <c r="O306" s="198"/>
      <c r="P306" s="198"/>
      <c r="Q306" s="198"/>
      <c r="R306" s="198"/>
      <c r="S306" s="198"/>
      <c r="T306" s="199"/>
      <c r="AT306" s="200" t="s">
        <v>130</v>
      </c>
      <c r="AU306" s="200" t="s">
        <v>77</v>
      </c>
      <c r="AV306" s="11" t="s">
        <v>22</v>
      </c>
      <c r="AW306" s="11" t="s">
        <v>35</v>
      </c>
      <c r="AX306" s="11" t="s">
        <v>71</v>
      </c>
      <c r="AY306" s="200" t="s">
        <v>120</v>
      </c>
    </row>
    <row r="307" spans="2:51" s="12" customFormat="1" ht="13.5">
      <c r="B307" s="201"/>
      <c r="C307" s="202"/>
      <c r="D307" s="191" t="s">
        <v>130</v>
      </c>
      <c r="E307" s="203" t="s">
        <v>20</v>
      </c>
      <c r="F307" s="204" t="s">
        <v>503</v>
      </c>
      <c r="G307" s="202"/>
      <c r="H307" s="205">
        <v>5</v>
      </c>
      <c r="I307" s="206"/>
      <c r="J307" s="202"/>
      <c r="K307" s="202"/>
      <c r="L307" s="207"/>
      <c r="M307" s="208"/>
      <c r="N307" s="209"/>
      <c r="O307" s="209"/>
      <c r="P307" s="209"/>
      <c r="Q307" s="209"/>
      <c r="R307" s="209"/>
      <c r="S307" s="209"/>
      <c r="T307" s="210"/>
      <c r="AT307" s="211" t="s">
        <v>130</v>
      </c>
      <c r="AU307" s="211" t="s">
        <v>77</v>
      </c>
      <c r="AV307" s="12" t="s">
        <v>77</v>
      </c>
      <c r="AW307" s="12" t="s">
        <v>35</v>
      </c>
      <c r="AX307" s="12" t="s">
        <v>71</v>
      </c>
      <c r="AY307" s="211" t="s">
        <v>120</v>
      </c>
    </row>
    <row r="308" spans="2:51" s="13" customFormat="1" ht="13.5">
      <c r="B308" s="219"/>
      <c r="C308" s="220"/>
      <c r="D308" s="212" t="s">
        <v>130</v>
      </c>
      <c r="E308" s="221" t="s">
        <v>20</v>
      </c>
      <c r="F308" s="222" t="s">
        <v>215</v>
      </c>
      <c r="G308" s="220"/>
      <c r="H308" s="223">
        <v>19.5</v>
      </c>
      <c r="I308" s="224"/>
      <c r="J308" s="220"/>
      <c r="K308" s="220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130</v>
      </c>
      <c r="AU308" s="229" t="s">
        <v>77</v>
      </c>
      <c r="AV308" s="13" t="s">
        <v>128</v>
      </c>
      <c r="AW308" s="13" t="s">
        <v>35</v>
      </c>
      <c r="AX308" s="13" t="s">
        <v>22</v>
      </c>
      <c r="AY308" s="229" t="s">
        <v>120</v>
      </c>
    </row>
    <row r="309" spans="2:65" s="1" customFormat="1" ht="22.5" customHeight="1">
      <c r="B309" s="35"/>
      <c r="C309" s="244" t="s">
        <v>504</v>
      </c>
      <c r="D309" s="244" t="s">
        <v>378</v>
      </c>
      <c r="E309" s="245" t="s">
        <v>505</v>
      </c>
      <c r="F309" s="246" t="s">
        <v>506</v>
      </c>
      <c r="G309" s="247" t="s">
        <v>327</v>
      </c>
      <c r="H309" s="248">
        <v>0.132</v>
      </c>
      <c r="I309" s="249"/>
      <c r="J309" s="250">
        <f>ROUND(I309*H309,2)</f>
        <v>0</v>
      </c>
      <c r="K309" s="246" t="s">
        <v>127</v>
      </c>
      <c r="L309" s="251"/>
      <c r="M309" s="252" t="s">
        <v>20</v>
      </c>
      <c r="N309" s="253" t="s">
        <v>42</v>
      </c>
      <c r="O309" s="36"/>
      <c r="P309" s="186">
        <f>O309*H309</f>
        <v>0</v>
      </c>
      <c r="Q309" s="186">
        <v>0.55</v>
      </c>
      <c r="R309" s="186">
        <f>Q309*H309</f>
        <v>0.07260000000000001</v>
      </c>
      <c r="S309" s="186">
        <v>0</v>
      </c>
      <c r="T309" s="187">
        <f>S309*H309</f>
        <v>0</v>
      </c>
      <c r="AR309" s="18" t="s">
        <v>308</v>
      </c>
      <c r="AT309" s="18" t="s">
        <v>378</v>
      </c>
      <c r="AU309" s="18" t="s">
        <v>77</v>
      </c>
      <c r="AY309" s="18" t="s">
        <v>120</v>
      </c>
      <c r="BE309" s="188">
        <f>IF(N309="základní",J309,0)</f>
        <v>0</v>
      </c>
      <c r="BF309" s="188">
        <f>IF(N309="snížená",J309,0)</f>
        <v>0</v>
      </c>
      <c r="BG309" s="188">
        <f>IF(N309="zákl. přenesená",J309,0)</f>
        <v>0</v>
      </c>
      <c r="BH309" s="188">
        <f>IF(N309="sníž. přenesená",J309,0)</f>
        <v>0</v>
      </c>
      <c r="BI309" s="188">
        <f>IF(N309="nulová",J309,0)</f>
        <v>0</v>
      </c>
      <c r="BJ309" s="18" t="s">
        <v>22</v>
      </c>
      <c r="BK309" s="188">
        <f>ROUND(I309*H309,2)</f>
        <v>0</v>
      </c>
      <c r="BL309" s="18" t="s">
        <v>219</v>
      </c>
      <c r="BM309" s="18" t="s">
        <v>507</v>
      </c>
    </row>
    <row r="310" spans="2:51" s="11" customFormat="1" ht="13.5">
      <c r="B310" s="189"/>
      <c r="C310" s="190"/>
      <c r="D310" s="191" t="s">
        <v>130</v>
      </c>
      <c r="E310" s="192" t="s">
        <v>20</v>
      </c>
      <c r="F310" s="193" t="s">
        <v>499</v>
      </c>
      <c r="G310" s="190"/>
      <c r="H310" s="194" t="s">
        <v>20</v>
      </c>
      <c r="I310" s="195"/>
      <c r="J310" s="190"/>
      <c r="K310" s="190"/>
      <c r="L310" s="196"/>
      <c r="M310" s="197"/>
      <c r="N310" s="198"/>
      <c r="O310" s="198"/>
      <c r="P310" s="198"/>
      <c r="Q310" s="198"/>
      <c r="R310" s="198"/>
      <c r="S310" s="198"/>
      <c r="T310" s="199"/>
      <c r="AT310" s="200" t="s">
        <v>130</v>
      </c>
      <c r="AU310" s="200" t="s">
        <v>77</v>
      </c>
      <c r="AV310" s="11" t="s">
        <v>22</v>
      </c>
      <c r="AW310" s="11" t="s">
        <v>35</v>
      </c>
      <c r="AX310" s="11" t="s">
        <v>71</v>
      </c>
      <c r="AY310" s="200" t="s">
        <v>120</v>
      </c>
    </row>
    <row r="311" spans="2:51" s="11" customFormat="1" ht="13.5">
      <c r="B311" s="189"/>
      <c r="C311" s="190"/>
      <c r="D311" s="191" t="s">
        <v>130</v>
      </c>
      <c r="E311" s="192" t="s">
        <v>20</v>
      </c>
      <c r="F311" s="193" t="s">
        <v>500</v>
      </c>
      <c r="G311" s="190"/>
      <c r="H311" s="194" t="s">
        <v>20</v>
      </c>
      <c r="I311" s="195"/>
      <c r="J311" s="190"/>
      <c r="K311" s="190"/>
      <c r="L311" s="196"/>
      <c r="M311" s="197"/>
      <c r="N311" s="198"/>
      <c r="O311" s="198"/>
      <c r="P311" s="198"/>
      <c r="Q311" s="198"/>
      <c r="R311" s="198"/>
      <c r="S311" s="198"/>
      <c r="T311" s="199"/>
      <c r="AT311" s="200" t="s">
        <v>130</v>
      </c>
      <c r="AU311" s="200" t="s">
        <v>77</v>
      </c>
      <c r="AV311" s="11" t="s">
        <v>22</v>
      </c>
      <c r="AW311" s="11" t="s">
        <v>35</v>
      </c>
      <c r="AX311" s="11" t="s">
        <v>71</v>
      </c>
      <c r="AY311" s="200" t="s">
        <v>120</v>
      </c>
    </row>
    <row r="312" spans="2:51" s="12" customFormat="1" ht="13.5">
      <c r="B312" s="201"/>
      <c r="C312" s="202"/>
      <c r="D312" s="191" t="s">
        <v>130</v>
      </c>
      <c r="E312" s="203" t="s">
        <v>20</v>
      </c>
      <c r="F312" s="204" t="s">
        <v>508</v>
      </c>
      <c r="G312" s="202"/>
      <c r="H312" s="205">
        <v>0.088</v>
      </c>
      <c r="I312" s="206"/>
      <c r="J312" s="202"/>
      <c r="K312" s="202"/>
      <c r="L312" s="207"/>
      <c r="M312" s="208"/>
      <c r="N312" s="209"/>
      <c r="O312" s="209"/>
      <c r="P312" s="209"/>
      <c r="Q312" s="209"/>
      <c r="R312" s="209"/>
      <c r="S312" s="209"/>
      <c r="T312" s="210"/>
      <c r="AT312" s="211" t="s">
        <v>130</v>
      </c>
      <c r="AU312" s="211" t="s">
        <v>77</v>
      </c>
      <c r="AV312" s="12" t="s">
        <v>77</v>
      </c>
      <c r="AW312" s="12" t="s">
        <v>35</v>
      </c>
      <c r="AX312" s="12" t="s">
        <v>71</v>
      </c>
      <c r="AY312" s="211" t="s">
        <v>120</v>
      </c>
    </row>
    <row r="313" spans="2:51" s="11" customFormat="1" ht="13.5">
      <c r="B313" s="189"/>
      <c r="C313" s="190"/>
      <c r="D313" s="191" t="s">
        <v>130</v>
      </c>
      <c r="E313" s="192" t="s">
        <v>20</v>
      </c>
      <c r="F313" s="193" t="s">
        <v>502</v>
      </c>
      <c r="G313" s="190"/>
      <c r="H313" s="194" t="s">
        <v>20</v>
      </c>
      <c r="I313" s="195"/>
      <c r="J313" s="190"/>
      <c r="K313" s="190"/>
      <c r="L313" s="196"/>
      <c r="M313" s="197"/>
      <c r="N313" s="198"/>
      <c r="O313" s="198"/>
      <c r="P313" s="198"/>
      <c r="Q313" s="198"/>
      <c r="R313" s="198"/>
      <c r="S313" s="198"/>
      <c r="T313" s="199"/>
      <c r="AT313" s="200" t="s">
        <v>130</v>
      </c>
      <c r="AU313" s="200" t="s">
        <v>77</v>
      </c>
      <c r="AV313" s="11" t="s">
        <v>22</v>
      </c>
      <c r="AW313" s="11" t="s">
        <v>35</v>
      </c>
      <c r="AX313" s="11" t="s">
        <v>71</v>
      </c>
      <c r="AY313" s="200" t="s">
        <v>120</v>
      </c>
    </row>
    <row r="314" spans="2:51" s="12" customFormat="1" ht="13.5">
      <c r="B314" s="201"/>
      <c r="C314" s="202"/>
      <c r="D314" s="191" t="s">
        <v>130</v>
      </c>
      <c r="E314" s="203" t="s">
        <v>20</v>
      </c>
      <c r="F314" s="204" t="s">
        <v>509</v>
      </c>
      <c r="G314" s="202"/>
      <c r="H314" s="205">
        <v>0.044</v>
      </c>
      <c r="I314" s="206"/>
      <c r="J314" s="202"/>
      <c r="K314" s="202"/>
      <c r="L314" s="207"/>
      <c r="M314" s="208"/>
      <c r="N314" s="209"/>
      <c r="O314" s="209"/>
      <c r="P314" s="209"/>
      <c r="Q314" s="209"/>
      <c r="R314" s="209"/>
      <c r="S314" s="209"/>
      <c r="T314" s="210"/>
      <c r="AT314" s="211" t="s">
        <v>130</v>
      </c>
      <c r="AU314" s="211" t="s">
        <v>77</v>
      </c>
      <c r="AV314" s="12" t="s">
        <v>77</v>
      </c>
      <c r="AW314" s="12" t="s">
        <v>35</v>
      </c>
      <c r="AX314" s="12" t="s">
        <v>71</v>
      </c>
      <c r="AY314" s="211" t="s">
        <v>120</v>
      </c>
    </row>
    <row r="315" spans="2:51" s="13" customFormat="1" ht="13.5">
      <c r="B315" s="219"/>
      <c r="C315" s="220"/>
      <c r="D315" s="212" t="s">
        <v>130</v>
      </c>
      <c r="E315" s="221" t="s">
        <v>20</v>
      </c>
      <c r="F315" s="222" t="s">
        <v>215</v>
      </c>
      <c r="G315" s="220"/>
      <c r="H315" s="223">
        <v>0.132</v>
      </c>
      <c r="I315" s="224"/>
      <c r="J315" s="220"/>
      <c r="K315" s="220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130</v>
      </c>
      <c r="AU315" s="229" t="s">
        <v>77</v>
      </c>
      <c r="AV315" s="13" t="s">
        <v>128</v>
      </c>
      <c r="AW315" s="13" t="s">
        <v>35</v>
      </c>
      <c r="AX315" s="13" t="s">
        <v>22</v>
      </c>
      <c r="AY315" s="229" t="s">
        <v>120</v>
      </c>
    </row>
    <row r="316" spans="2:65" s="1" customFormat="1" ht="22.5" customHeight="1">
      <c r="B316" s="35"/>
      <c r="C316" s="177" t="s">
        <v>510</v>
      </c>
      <c r="D316" s="177" t="s">
        <v>123</v>
      </c>
      <c r="E316" s="178" t="s">
        <v>511</v>
      </c>
      <c r="F316" s="179" t="s">
        <v>512</v>
      </c>
      <c r="G316" s="180" t="s">
        <v>187</v>
      </c>
      <c r="H316" s="181">
        <v>50</v>
      </c>
      <c r="I316" s="182"/>
      <c r="J316" s="183">
        <f>ROUND(I316*H316,2)</f>
        <v>0</v>
      </c>
      <c r="K316" s="179" t="s">
        <v>127</v>
      </c>
      <c r="L316" s="55"/>
      <c r="M316" s="184" t="s">
        <v>20</v>
      </c>
      <c r="N316" s="185" t="s">
        <v>42</v>
      </c>
      <c r="O316" s="36"/>
      <c r="P316" s="186">
        <f>O316*H316</f>
        <v>0</v>
      </c>
      <c r="Q316" s="186">
        <v>0</v>
      </c>
      <c r="R316" s="186">
        <f>Q316*H316</f>
        <v>0</v>
      </c>
      <c r="S316" s="186">
        <v>0</v>
      </c>
      <c r="T316" s="187">
        <f>S316*H316</f>
        <v>0</v>
      </c>
      <c r="AR316" s="18" t="s">
        <v>219</v>
      </c>
      <c r="AT316" s="18" t="s">
        <v>123</v>
      </c>
      <c r="AU316" s="18" t="s">
        <v>77</v>
      </c>
      <c r="AY316" s="18" t="s">
        <v>120</v>
      </c>
      <c r="BE316" s="188">
        <f>IF(N316="základní",J316,0)</f>
        <v>0</v>
      </c>
      <c r="BF316" s="188">
        <f>IF(N316="snížená",J316,0)</f>
        <v>0</v>
      </c>
      <c r="BG316" s="188">
        <f>IF(N316="zákl. přenesená",J316,0)</f>
        <v>0</v>
      </c>
      <c r="BH316" s="188">
        <f>IF(N316="sníž. přenesená",J316,0)</f>
        <v>0</v>
      </c>
      <c r="BI316" s="188">
        <f>IF(N316="nulová",J316,0)</f>
        <v>0</v>
      </c>
      <c r="BJ316" s="18" t="s">
        <v>22</v>
      </c>
      <c r="BK316" s="188">
        <f>ROUND(I316*H316,2)</f>
        <v>0</v>
      </c>
      <c r="BL316" s="18" t="s">
        <v>219</v>
      </c>
      <c r="BM316" s="18" t="s">
        <v>513</v>
      </c>
    </row>
    <row r="317" spans="2:51" s="11" customFormat="1" ht="13.5">
      <c r="B317" s="189"/>
      <c r="C317" s="190"/>
      <c r="D317" s="191" t="s">
        <v>130</v>
      </c>
      <c r="E317" s="192" t="s">
        <v>20</v>
      </c>
      <c r="F317" s="193" t="s">
        <v>514</v>
      </c>
      <c r="G317" s="190"/>
      <c r="H317" s="194" t="s">
        <v>20</v>
      </c>
      <c r="I317" s="195"/>
      <c r="J317" s="190"/>
      <c r="K317" s="190"/>
      <c r="L317" s="196"/>
      <c r="M317" s="197"/>
      <c r="N317" s="198"/>
      <c r="O317" s="198"/>
      <c r="P317" s="198"/>
      <c r="Q317" s="198"/>
      <c r="R317" s="198"/>
      <c r="S317" s="198"/>
      <c r="T317" s="199"/>
      <c r="AT317" s="200" t="s">
        <v>130</v>
      </c>
      <c r="AU317" s="200" t="s">
        <v>77</v>
      </c>
      <c r="AV317" s="11" t="s">
        <v>22</v>
      </c>
      <c r="AW317" s="11" t="s">
        <v>35</v>
      </c>
      <c r="AX317" s="11" t="s">
        <v>71</v>
      </c>
      <c r="AY317" s="200" t="s">
        <v>120</v>
      </c>
    </row>
    <row r="318" spans="2:51" s="12" customFormat="1" ht="13.5">
      <c r="B318" s="201"/>
      <c r="C318" s="202"/>
      <c r="D318" s="191" t="s">
        <v>130</v>
      </c>
      <c r="E318" s="203" t="s">
        <v>20</v>
      </c>
      <c r="F318" s="204" t="s">
        <v>515</v>
      </c>
      <c r="G318" s="202"/>
      <c r="H318" s="205">
        <v>238</v>
      </c>
      <c r="I318" s="206"/>
      <c r="J318" s="202"/>
      <c r="K318" s="202"/>
      <c r="L318" s="207"/>
      <c r="M318" s="208"/>
      <c r="N318" s="209"/>
      <c r="O318" s="209"/>
      <c r="P318" s="209"/>
      <c r="Q318" s="209"/>
      <c r="R318" s="209"/>
      <c r="S318" s="209"/>
      <c r="T318" s="210"/>
      <c r="AT318" s="211" t="s">
        <v>130</v>
      </c>
      <c r="AU318" s="211" t="s">
        <v>77</v>
      </c>
      <c r="AV318" s="12" t="s">
        <v>77</v>
      </c>
      <c r="AW318" s="12" t="s">
        <v>35</v>
      </c>
      <c r="AX318" s="12" t="s">
        <v>71</v>
      </c>
      <c r="AY318" s="211" t="s">
        <v>120</v>
      </c>
    </row>
    <row r="319" spans="2:51" s="12" customFormat="1" ht="13.5">
      <c r="B319" s="201"/>
      <c r="C319" s="202"/>
      <c r="D319" s="191" t="s">
        <v>130</v>
      </c>
      <c r="E319" s="203" t="s">
        <v>20</v>
      </c>
      <c r="F319" s="204" t="s">
        <v>516</v>
      </c>
      <c r="G319" s="202"/>
      <c r="H319" s="205">
        <v>12</v>
      </c>
      <c r="I319" s="206"/>
      <c r="J319" s="202"/>
      <c r="K319" s="202"/>
      <c r="L319" s="207"/>
      <c r="M319" s="208"/>
      <c r="N319" s="209"/>
      <c r="O319" s="209"/>
      <c r="P319" s="209"/>
      <c r="Q319" s="209"/>
      <c r="R319" s="209"/>
      <c r="S319" s="209"/>
      <c r="T319" s="210"/>
      <c r="AT319" s="211" t="s">
        <v>130</v>
      </c>
      <c r="AU319" s="211" t="s">
        <v>77</v>
      </c>
      <c r="AV319" s="12" t="s">
        <v>77</v>
      </c>
      <c r="AW319" s="12" t="s">
        <v>35</v>
      </c>
      <c r="AX319" s="12" t="s">
        <v>71</v>
      </c>
      <c r="AY319" s="211" t="s">
        <v>120</v>
      </c>
    </row>
    <row r="320" spans="2:51" s="14" customFormat="1" ht="13.5">
      <c r="B320" s="233"/>
      <c r="C320" s="234"/>
      <c r="D320" s="191" t="s">
        <v>130</v>
      </c>
      <c r="E320" s="235" t="s">
        <v>20</v>
      </c>
      <c r="F320" s="236" t="s">
        <v>517</v>
      </c>
      <c r="G320" s="234"/>
      <c r="H320" s="237">
        <v>250</v>
      </c>
      <c r="I320" s="238"/>
      <c r="J320" s="234"/>
      <c r="K320" s="234"/>
      <c r="L320" s="239"/>
      <c r="M320" s="240"/>
      <c r="N320" s="241"/>
      <c r="O320" s="241"/>
      <c r="P320" s="241"/>
      <c r="Q320" s="241"/>
      <c r="R320" s="241"/>
      <c r="S320" s="241"/>
      <c r="T320" s="242"/>
      <c r="AT320" s="243" t="s">
        <v>130</v>
      </c>
      <c r="AU320" s="243" t="s">
        <v>77</v>
      </c>
      <c r="AV320" s="14" t="s">
        <v>121</v>
      </c>
      <c r="AW320" s="14" t="s">
        <v>35</v>
      </c>
      <c r="AX320" s="14" t="s">
        <v>71</v>
      </c>
      <c r="AY320" s="243" t="s">
        <v>120</v>
      </c>
    </row>
    <row r="321" spans="2:51" s="11" customFormat="1" ht="13.5">
      <c r="B321" s="189"/>
      <c r="C321" s="190"/>
      <c r="D321" s="191" t="s">
        <v>130</v>
      </c>
      <c r="E321" s="192" t="s">
        <v>20</v>
      </c>
      <c r="F321" s="193" t="s">
        <v>518</v>
      </c>
      <c r="G321" s="190"/>
      <c r="H321" s="194" t="s">
        <v>20</v>
      </c>
      <c r="I321" s="195"/>
      <c r="J321" s="190"/>
      <c r="K321" s="190"/>
      <c r="L321" s="196"/>
      <c r="M321" s="197"/>
      <c r="N321" s="198"/>
      <c r="O321" s="198"/>
      <c r="P321" s="198"/>
      <c r="Q321" s="198"/>
      <c r="R321" s="198"/>
      <c r="S321" s="198"/>
      <c r="T321" s="199"/>
      <c r="AT321" s="200" t="s">
        <v>130</v>
      </c>
      <c r="AU321" s="200" t="s">
        <v>77</v>
      </c>
      <c r="AV321" s="11" t="s">
        <v>22</v>
      </c>
      <c r="AW321" s="11" t="s">
        <v>35</v>
      </c>
      <c r="AX321" s="11" t="s">
        <v>71</v>
      </c>
      <c r="AY321" s="200" t="s">
        <v>120</v>
      </c>
    </row>
    <row r="322" spans="2:51" s="12" customFormat="1" ht="13.5">
      <c r="B322" s="201"/>
      <c r="C322" s="202"/>
      <c r="D322" s="191" t="s">
        <v>130</v>
      </c>
      <c r="E322" s="203" t="s">
        <v>20</v>
      </c>
      <c r="F322" s="204" t="s">
        <v>519</v>
      </c>
      <c r="G322" s="202"/>
      <c r="H322" s="205">
        <v>50</v>
      </c>
      <c r="I322" s="206"/>
      <c r="J322" s="202"/>
      <c r="K322" s="202"/>
      <c r="L322" s="207"/>
      <c r="M322" s="208"/>
      <c r="N322" s="209"/>
      <c r="O322" s="209"/>
      <c r="P322" s="209"/>
      <c r="Q322" s="209"/>
      <c r="R322" s="209"/>
      <c r="S322" s="209"/>
      <c r="T322" s="210"/>
      <c r="AT322" s="211" t="s">
        <v>130</v>
      </c>
      <c r="AU322" s="211" t="s">
        <v>77</v>
      </c>
      <c r="AV322" s="12" t="s">
        <v>77</v>
      </c>
      <c r="AW322" s="12" t="s">
        <v>35</v>
      </c>
      <c r="AX322" s="12" t="s">
        <v>22</v>
      </c>
      <c r="AY322" s="211" t="s">
        <v>120</v>
      </c>
    </row>
    <row r="323" spans="2:51" s="11" customFormat="1" ht="13.5">
      <c r="B323" s="189"/>
      <c r="C323" s="190"/>
      <c r="D323" s="191" t="s">
        <v>130</v>
      </c>
      <c r="E323" s="192" t="s">
        <v>20</v>
      </c>
      <c r="F323" s="193" t="s">
        <v>520</v>
      </c>
      <c r="G323" s="190"/>
      <c r="H323" s="194" t="s">
        <v>20</v>
      </c>
      <c r="I323" s="195"/>
      <c r="J323" s="190"/>
      <c r="K323" s="190"/>
      <c r="L323" s="196"/>
      <c r="M323" s="197"/>
      <c r="N323" s="198"/>
      <c r="O323" s="198"/>
      <c r="P323" s="198"/>
      <c r="Q323" s="198"/>
      <c r="R323" s="198"/>
      <c r="S323" s="198"/>
      <c r="T323" s="199"/>
      <c r="AT323" s="200" t="s">
        <v>130</v>
      </c>
      <c r="AU323" s="200" t="s">
        <v>77</v>
      </c>
      <c r="AV323" s="11" t="s">
        <v>22</v>
      </c>
      <c r="AW323" s="11" t="s">
        <v>35</v>
      </c>
      <c r="AX323" s="11" t="s">
        <v>71</v>
      </c>
      <c r="AY323" s="200" t="s">
        <v>120</v>
      </c>
    </row>
    <row r="324" spans="2:51" s="11" customFormat="1" ht="13.5">
      <c r="B324" s="189"/>
      <c r="C324" s="190"/>
      <c r="D324" s="191" t="s">
        <v>130</v>
      </c>
      <c r="E324" s="192" t="s">
        <v>20</v>
      </c>
      <c r="F324" s="193" t="s">
        <v>521</v>
      </c>
      <c r="G324" s="190"/>
      <c r="H324" s="194" t="s">
        <v>20</v>
      </c>
      <c r="I324" s="195"/>
      <c r="J324" s="190"/>
      <c r="K324" s="190"/>
      <c r="L324" s="196"/>
      <c r="M324" s="197"/>
      <c r="N324" s="198"/>
      <c r="O324" s="198"/>
      <c r="P324" s="198"/>
      <c r="Q324" s="198"/>
      <c r="R324" s="198"/>
      <c r="S324" s="198"/>
      <c r="T324" s="199"/>
      <c r="AT324" s="200" t="s">
        <v>130</v>
      </c>
      <c r="AU324" s="200" t="s">
        <v>77</v>
      </c>
      <c r="AV324" s="11" t="s">
        <v>22</v>
      </c>
      <c r="AW324" s="11" t="s">
        <v>35</v>
      </c>
      <c r="AX324" s="11" t="s">
        <v>71</v>
      </c>
      <c r="AY324" s="200" t="s">
        <v>120</v>
      </c>
    </row>
    <row r="325" spans="2:51" s="11" customFormat="1" ht="13.5">
      <c r="B325" s="189"/>
      <c r="C325" s="190"/>
      <c r="D325" s="212" t="s">
        <v>130</v>
      </c>
      <c r="E325" s="213" t="s">
        <v>20</v>
      </c>
      <c r="F325" s="214" t="s">
        <v>522</v>
      </c>
      <c r="G325" s="190"/>
      <c r="H325" s="215" t="s">
        <v>20</v>
      </c>
      <c r="I325" s="195"/>
      <c r="J325" s="190"/>
      <c r="K325" s="190"/>
      <c r="L325" s="196"/>
      <c r="M325" s="197"/>
      <c r="N325" s="198"/>
      <c r="O325" s="198"/>
      <c r="P325" s="198"/>
      <c r="Q325" s="198"/>
      <c r="R325" s="198"/>
      <c r="S325" s="198"/>
      <c r="T325" s="199"/>
      <c r="AT325" s="200" t="s">
        <v>130</v>
      </c>
      <c r="AU325" s="200" t="s">
        <v>77</v>
      </c>
      <c r="AV325" s="11" t="s">
        <v>22</v>
      </c>
      <c r="AW325" s="11" t="s">
        <v>35</v>
      </c>
      <c r="AX325" s="11" t="s">
        <v>71</v>
      </c>
      <c r="AY325" s="200" t="s">
        <v>120</v>
      </c>
    </row>
    <row r="326" spans="2:65" s="1" customFormat="1" ht="31.5" customHeight="1">
      <c r="B326" s="35"/>
      <c r="C326" s="244" t="s">
        <v>523</v>
      </c>
      <c r="D326" s="244" t="s">
        <v>378</v>
      </c>
      <c r="E326" s="245" t="s">
        <v>524</v>
      </c>
      <c r="F326" s="246" t="s">
        <v>525</v>
      </c>
      <c r="G326" s="247" t="s">
        <v>187</v>
      </c>
      <c r="H326" s="248">
        <v>50</v>
      </c>
      <c r="I326" s="249"/>
      <c r="J326" s="250">
        <f>ROUND(I326*H326,2)</f>
        <v>0</v>
      </c>
      <c r="K326" s="246" t="s">
        <v>20</v>
      </c>
      <c r="L326" s="251"/>
      <c r="M326" s="252" t="s">
        <v>20</v>
      </c>
      <c r="N326" s="253" t="s">
        <v>42</v>
      </c>
      <c r="O326" s="36"/>
      <c r="P326" s="186">
        <f>O326*H326</f>
        <v>0</v>
      </c>
      <c r="Q326" s="186">
        <v>0</v>
      </c>
      <c r="R326" s="186">
        <f>Q326*H326</f>
        <v>0</v>
      </c>
      <c r="S326" s="186">
        <v>0</v>
      </c>
      <c r="T326" s="187">
        <f>S326*H326</f>
        <v>0</v>
      </c>
      <c r="AR326" s="18" t="s">
        <v>308</v>
      </c>
      <c r="AT326" s="18" t="s">
        <v>378</v>
      </c>
      <c r="AU326" s="18" t="s">
        <v>77</v>
      </c>
      <c r="AY326" s="18" t="s">
        <v>120</v>
      </c>
      <c r="BE326" s="188">
        <f>IF(N326="základní",J326,0)</f>
        <v>0</v>
      </c>
      <c r="BF326" s="188">
        <f>IF(N326="snížená",J326,0)</f>
        <v>0</v>
      </c>
      <c r="BG326" s="188">
        <f>IF(N326="zákl. přenesená",J326,0)</f>
        <v>0</v>
      </c>
      <c r="BH326" s="188">
        <f>IF(N326="sníž. přenesená",J326,0)</f>
        <v>0</v>
      </c>
      <c r="BI326" s="188">
        <f>IF(N326="nulová",J326,0)</f>
        <v>0</v>
      </c>
      <c r="BJ326" s="18" t="s">
        <v>22</v>
      </c>
      <c r="BK326" s="188">
        <f>ROUND(I326*H326,2)</f>
        <v>0</v>
      </c>
      <c r="BL326" s="18" t="s">
        <v>219</v>
      </c>
      <c r="BM326" s="18" t="s">
        <v>526</v>
      </c>
    </row>
    <row r="327" spans="2:51" s="11" customFormat="1" ht="13.5">
      <c r="B327" s="189"/>
      <c r="C327" s="190"/>
      <c r="D327" s="191" t="s">
        <v>130</v>
      </c>
      <c r="E327" s="192" t="s">
        <v>20</v>
      </c>
      <c r="F327" s="193" t="s">
        <v>527</v>
      </c>
      <c r="G327" s="190"/>
      <c r="H327" s="194" t="s">
        <v>20</v>
      </c>
      <c r="I327" s="195"/>
      <c r="J327" s="190"/>
      <c r="K327" s="190"/>
      <c r="L327" s="196"/>
      <c r="M327" s="197"/>
      <c r="N327" s="198"/>
      <c r="O327" s="198"/>
      <c r="P327" s="198"/>
      <c r="Q327" s="198"/>
      <c r="R327" s="198"/>
      <c r="S327" s="198"/>
      <c r="T327" s="199"/>
      <c r="AT327" s="200" t="s">
        <v>130</v>
      </c>
      <c r="AU327" s="200" t="s">
        <v>77</v>
      </c>
      <c r="AV327" s="11" t="s">
        <v>22</v>
      </c>
      <c r="AW327" s="11" t="s">
        <v>35</v>
      </c>
      <c r="AX327" s="11" t="s">
        <v>71</v>
      </c>
      <c r="AY327" s="200" t="s">
        <v>120</v>
      </c>
    </row>
    <row r="328" spans="2:51" s="12" customFormat="1" ht="13.5">
      <c r="B328" s="201"/>
      <c r="C328" s="202"/>
      <c r="D328" s="212" t="s">
        <v>130</v>
      </c>
      <c r="E328" s="216" t="s">
        <v>20</v>
      </c>
      <c r="F328" s="217" t="s">
        <v>528</v>
      </c>
      <c r="G328" s="202"/>
      <c r="H328" s="218">
        <v>50</v>
      </c>
      <c r="I328" s="206"/>
      <c r="J328" s="202"/>
      <c r="K328" s="202"/>
      <c r="L328" s="207"/>
      <c r="M328" s="208"/>
      <c r="N328" s="209"/>
      <c r="O328" s="209"/>
      <c r="P328" s="209"/>
      <c r="Q328" s="209"/>
      <c r="R328" s="209"/>
      <c r="S328" s="209"/>
      <c r="T328" s="210"/>
      <c r="AT328" s="211" t="s">
        <v>130</v>
      </c>
      <c r="AU328" s="211" t="s">
        <v>77</v>
      </c>
      <c r="AV328" s="12" t="s">
        <v>77</v>
      </c>
      <c r="AW328" s="12" t="s">
        <v>35</v>
      </c>
      <c r="AX328" s="12" t="s">
        <v>22</v>
      </c>
      <c r="AY328" s="211" t="s">
        <v>120</v>
      </c>
    </row>
    <row r="329" spans="2:65" s="1" customFormat="1" ht="22.5" customHeight="1">
      <c r="B329" s="35"/>
      <c r="C329" s="177" t="s">
        <v>133</v>
      </c>
      <c r="D329" s="177" t="s">
        <v>123</v>
      </c>
      <c r="E329" s="178" t="s">
        <v>529</v>
      </c>
      <c r="F329" s="179" t="s">
        <v>530</v>
      </c>
      <c r="G329" s="180" t="s">
        <v>137</v>
      </c>
      <c r="H329" s="181">
        <v>23</v>
      </c>
      <c r="I329" s="182"/>
      <c r="J329" s="183">
        <f>ROUND(I329*H329,2)</f>
        <v>0</v>
      </c>
      <c r="K329" s="179" t="s">
        <v>127</v>
      </c>
      <c r="L329" s="55"/>
      <c r="M329" s="184" t="s">
        <v>20</v>
      </c>
      <c r="N329" s="185" t="s">
        <v>42</v>
      </c>
      <c r="O329" s="36"/>
      <c r="P329" s="186">
        <f>O329*H329</f>
        <v>0</v>
      </c>
      <c r="Q329" s="186">
        <v>0.00267</v>
      </c>
      <c r="R329" s="186">
        <f>Q329*H329</f>
        <v>0.06141</v>
      </c>
      <c r="S329" s="186">
        <v>0</v>
      </c>
      <c r="T329" s="187">
        <f>S329*H329</f>
        <v>0</v>
      </c>
      <c r="AR329" s="18" t="s">
        <v>219</v>
      </c>
      <c r="AT329" s="18" t="s">
        <v>123</v>
      </c>
      <c r="AU329" s="18" t="s">
        <v>77</v>
      </c>
      <c r="AY329" s="18" t="s">
        <v>120</v>
      </c>
      <c r="BE329" s="188">
        <f>IF(N329="základní",J329,0)</f>
        <v>0</v>
      </c>
      <c r="BF329" s="188">
        <f>IF(N329="snížená",J329,0)</f>
        <v>0</v>
      </c>
      <c r="BG329" s="188">
        <f>IF(N329="zákl. přenesená",J329,0)</f>
        <v>0</v>
      </c>
      <c r="BH329" s="188">
        <f>IF(N329="sníž. přenesená",J329,0)</f>
        <v>0</v>
      </c>
      <c r="BI329" s="188">
        <f>IF(N329="nulová",J329,0)</f>
        <v>0</v>
      </c>
      <c r="BJ329" s="18" t="s">
        <v>22</v>
      </c>
      <c r="BK329" s="188">
        <f>ROUND(I329*H329,2)</f>
        <v>0</v>
      </c>
      <c r="BL329" s="18" t="s">
        <v>219</v>
      </c>
      <c r="BM329" s="18" t="s">
        <v>531</v>
      </c>
    </row>
    <row r="330" spans="2:51" s="11" customFormat="1" ht="13.5">
      <c r="B330" s="189"/>
      <c r="C330" s="190"/>
      <c r="D330" s="191" t="s">
        <v>130</v>
      </c>
      <c r="E330" s="192" t="s">
        <v>20</v>
      </c>
      <c r="F330" s="193" t="s">
        <v>532</v>
      </c>
      <c r="G330" s="190"/>
      <c r="H330" s="194" t="s">
        <v>20</v>
      </c>
      <c r="I330" s="195"/>
      <c r="J330" s="190"/>
      <c r="K330" s="190"/>
      <c r="L330" s="196"/>
      <c r="M330" s="197"/>
      <c r="N330" s="198"/>
      <c r="O330" s="198"/>
      <c r="P330" s="198"/>
      <c r="Q330" s="198"/>
      <c r="R330" s="198"/>
      <c r="S330" s="198"/>
      <c r="T330" s="199"/>
      <c r="AT330" s="200" t="s">
        <v>130</v>
      </c>
      <c r="AU330" s="200" t="s">
        <v>77</v>
      </c>
      <c r="AV330" s="11" t="s">
        <v>22</v>
      </c>
      <c r="AW330" s="11" t="s">
        <v>35</v>
      </c>
      <c r="AX330" s="11" t="s">
        <v>71</v>
      </c>
      <c r="AY330" s="200" t="s">
        <v>120</v>
      </c>
    </row>
    <row r="331" spans="2:51" s="11" customFormat="1" ht="13.5">
      <c r="B331" s="189"/>
      <c r="C331" s="190"/>
      <c r="D331" s="191" t="s">
        <v>130</v>
      </c>
      <c r="E331" s="192" t="s">
        <v>20</v>
      </c>
      <c r="F331" s="193" t="s">
        <v>533</v>
      </c>
      <c r="G331" s="190"/>
      <c r="H331" s="194" t="s">
        <v>20</v>
      </c>
      <c r="I331" s="195"/>
      <c r="J331" s="190"/>
      <c r="K331" s="190"/>
      <c r="L331" s="196"/>
      <c r="M331" s="197"/>
      <c r="N331" s="198"/>
      <c r="O331" s="198"/>
      <c r="P331" s="198"/>
      <c r="Q331" s="198"/>
      <c r="R331" s="198"/>
      <c r="S331" s="198"/>
      <c r="T331" s="199"/>
      <c r="AT331" s="200" t="s">
        <v>130</v>
      </c>
      <c r="AU331" s="200" t="s">
        <v>77</v>
      </c>
      <c r="AV331" s="11" t="s">
        <v>22</v>
      </c>
      <c r="AW331" s="11" t="s">
        <v>35</v>
      </c>
      <c r="AX331" s="11" t="s">
        <v>71</v>
      </c>
      <c r="AY331" s="200" t="s">
        <v>120</v>
      </c>
    </row>
    <row r="332" spans="2:51" s="11" customFormat="1" ht="13.5">
      <c r="B332" s="189"/>
      <c r="C332" s="190"/>
      <c r="D332" s="191" t="s">
        <v>130</v>
      </c>
      <c r="E332" s="192" t="s">
        <v>20</v>
      </c>
      <c r="F332" s="193" t="s">
        <v>534</v>
      </c>
      <c r="G332" s="190"/>
      <c r="H332" s="194" t="s">
        <v>20</v>
      </c>
      <c r="I332" s="195"/>
      <c r="J332" s="190"/>
      <c r="K332" s="190"/>
      <c r="L332" s="196"/>
      <c r="M332" s="197"/>
      <c r="N332" s="198"/>
      <c r="O332" s="198"/>
      <c r="P332" s="198"/>
      <c r="Q332" s="198"/>
      <c r="R332" s="198"/>
      <c r="S332" s="198"/>
      <c r="T332" s="199"/>
      <c r="AT332" s="200" t="s">
        <v>130</v>
      </c>
      <c r="AU332" s="200" t="s">
        <v>77</v>
      </c>
      <c r="AV332" s="11" t="s">
        <v>22</v>
      </c>
      <c r="AW332" s="11" t="s">
        <v>35</v>
      </c>
      <c r="AX332" s="11" t="s">
        <v>71</v>
      </c>
      <c r="AY332" s="200" t="s">
        <v>120</v>
      </c>
    </row>
    <row r="333" spans="2:51" s="11" customFormat="1" ht="13.5">
      <c r="B333" s="189"/>
      <c r="C333" s="190"/>
      <c r="D333" s="191" t="s">
        <v>130</v>
      </c>
      <c r="E333" s="192" t="s">
        <v>20</v>
      </c>
      <c r="F333" s="193" t="s">
        <v>535</v>
      </c>
      <c r="G333" s="190"/>
      <c r="H333" s="194" t="s">
        <v>20</v>
      </c>
      <c r="I333" s="195"/>
      <c r="J333" s="190"/>
      <c r="K333" s="190"/>
      <c r="L333" s="196"/>
      <c r="M333" s="197"/>
      <c r="N333" s="198"/>
      <c r="O333" s="198"/>
      <c r="P333" s="198"/>
      <c r="Q333" s="198"/>
      <c r="R333" s="198"/>
      <c r="S333" s="198"/>
      <c r="T333" s="199"/>
      <c r="AT333" s="200" t="s">
        <v>130</v>
      </c>
      <c r="AU333" s="200" t="s">
        <v>77</v>
      </c>
      <c r="AV333" s="11" t="s">
        <v>22</v>
      </c>
      <c r="AW333" s="11" t="s">
        <v>35</v>
      </c>
      <c r="AX333" s="11" t="s">
        <v>71</v>
      </c>
      <c r="AY333" s="200" t="s">
        <v>120</v>
      </c>
    </row>
    <row r="334" spans="2:51" s="12" customFormat="1" ht="13.5">
      <c r="B334" s="201"/>
      <c r="C334" s="202"/>
      <c r="D334" s="191" t="s">
        <v>130</v>
      </c>
      <c r="E334" s="203" t="s">
        <v>20</v>
      </c>
      <c r="F334" s="204" t="s">
        <v>536</v>
      </c>
      <c r="G334" s="202"/>
      <c r="H334" s="205">
        <v>66</v>
      </c>
      <c r="I334" s="206"/>
      <c r="J334" s="202"/>
      <c r="K334" s="202"/>
      <c r="L334" s="207"/>
      <c r="M334" s="208"/>
      <c r="N334" s="209"/>
      <c r="O334" s="209"/>
      <c r="P334" s="209"/>
      <c r="Q334" s="209"/>
      <c r="R334" s="209"/>
      <c r="S334" s="209"/>
      <c r="T334" s="210"/>
      <c r="AT334" s="211" t="s">
        <v>130</v>
      </c>
      <c r="AU334" s="211" t="s">
        <v>77</v>
      </c>
      <c r="AV334" s="12" t="s">
        <v>77</v>
      </c>
      <c r="AW334" s="12" t="s">
        <v>35</v>
      </c>
      <c r="AX334" s="12" t="s">
        <v>71</v>
      </c>
      <c r="AY334" s="211" t="s">
        <v>120</v>
      </c>
    </row>
    <row r="335" spans="2:51" s="14" customFormat="1" ht="13.5">
      <c r="B335" s="233"/>
      <c r="C335" s="234"/>
      <c r="D335" s="191" t="s">
        <v>130</v>
      </c>
      <c r="E335" s="235" t="s">
        <v>20</v>
      </c>
      <c r="F335" s="236" t="s">
        <v>369</v>
      </c>
      <c r="G335" s="234"/>
      <c r="H335" s="237">
        <v>66</v>
      </c>
      <c r="I335" s="238"/>
      <c r="J335" s="234"/>
      <c r="K335" s="234"/>
      <c r="L335" s="239"/>
      <c r="M335" s="240"/>
      <c r="N335" s="241"/>
      <c r="O335" s="241"/>
      <c r="P335" s="241"/>
      <c r="Q335" s="241"/>
      <c r="R335" s="241"/>
      <c r="S335" s="241"/>
      <c r="T335" s="242"/>
      <c r="AT335" s="243" t="s">
        <v>130</v>
      </c>
      <c r="AU335" s="243" t="s">
        <v>77</v>
      </c>
      <c r="AV335" s="14" t="s">
        <v>121</v>
      </c>
      <c r="AW335" s="14" t="s">
        <v>35</v>
      </c>
      <c r="AX335" s="14" t="s">
        <v>71</v>
      </c>
      <c r="AY335" s="243" t="s">
        <v>120</v>
      </c>
    </row>
    <row r="336" spans="2:51" s="11" customFormat="1" ht="13.5">
      <c r="B336" s="189"/>
      <c r="C336" s="190"/>
      <c r="D336" s="191" t="s">
        <v>130</v>
      </c>
      <c r="E336" s="192" t="s">
        <v>20</v>
      </c>
      <c r="F336" s="193" t="s">
        <v>518</v>
      </c>
      <c r="G336" s="190"/>
      <c r="H336" s="194" t="s">
        <v>20</v>
      </c>
      <c r="I336" s="195"/>
      <c r="J336" s="190"/>
      <c r="K336" s="190"/>
      <c r="L336" s="196"/>
      <c r="M336" s="197"/>
      <c r="N336" s="198"/>
      <c r="O336" s="198"/>
      <c r="P336" s="198"/>
      <c r="Q336" s="198"/>
      <c r="R336" s="198"/>
      <c r="S336" s="198"/>
      <c r="T336" s="199"/>
      <c r="AT336" s="200" t="s">
        <v>130</v>
      </c>
      <c r="AU336" s="200" t="s">
        <v>77</v>
      </c>
      <c r="AV336" s="11" t="s">
        <v>22</v>
      </c>
      <c r="AW336" s="11" t="s">
        <v>35</v>
      </c>
      <c r="AX336" s="11" t="s">
        <v>71</v>
      </c>
      <c r="AY336" s="200" t="s">
        <v>120</v>
      </c>
    </row>
    <row r="337" spans="2:51" s="12" customFormat="1" ht="13.5">
      <c r="B337" s="201"/>
      <c r="C337" s="202"/>
      <c r="D337" s="191" t="s">
        <v>130</v>
      </c>
      <c r="E337" s="203" t="s">
        <v>20</v>
      </c>
      <c r="F337" s="204" t="s">
        <v>537</v>
      </c>
      <c r="G337" s="202"/>
      <c r="H337" s="205">
        <v>14</v>
      </c>
      <c r="I337" s="206"/>
      <c r="J337" s="202"/>
      <c r="K337" s="202"/>
      <c r="L337" s="207"/>
      <c r="M337" s="208"/>
      <c r="N337" s="209"/>
      <c r="O337" s="209"/>
      <c r="P337" s="209"/>
      <c r="Q337" s="209"/>
      <c r="R337" s="209"/>
      <c r="S337" s="209"/>
      <c r="T337" s="210"/>
      <c r="AT337" s="211" t="s">
        <v>130</v>
      </c>
      <c r="AU337" s="211" t="s">
        <v>77</v>
      </c>
      <c r="AV337" s="12" t="s">
        <v>77</v>
      </c>
      <c r="AW337" s="12" t="s">
        <v>35</v>
      </c>
      <c r="AX337" s="12" t="s">
        <v>71</v>
      </c>
      <c r="AY337" s="211" t="s">
        <v>120</v>
      </c>
    </row>
    <row r="338" spans="2:51" s="11" customFormat="1" ht="13.5">
      <c r="B338" s="189"/>
      <c r="C338" s="190"/>
      <c r="D338" s="191" t="s">
        <v>130</v>
      </c>
      <c r="E338" s="192" t="s">
        <v>20</v>
      </c>
      <c r="F338" s="193" t="s">
        <v>538</v>
      </c>
      <c r="G338" s="190"/>
      <c r="H338" s="194" t="s">
        <v>20</v>
      </c>
      <c r="I338" s="195"/>
      <c r="J338" s="190"/>
      <c r="K338" s="190"/>
      <c r="L338" s="196"/>
      <c r="M338" s="197"/>
      <c r="N338" s="198"/>
      <c r="O338" s="198"/>
      <c r="P338" s="198"/>
      <c r="Q338" s="198"/>
      <c r="R338" s="198"/>
      <c r="S338" s="198"/>
      <c r="T338" s="199"/>
      <c r="AT338" s="200" t="s">
        <v>130</v>
      </c>
      <c r="AU338" s="200" t="s">
        <v>77</v>
      </c>
      <c r="AV338" s="11" t="s">
        <v>22</v>
      </c>
      <c r="AW338" s="11" t="s">
        <v>35</v>
      </c>
      <c r="AX338" s="11" t="s">
        <v>71</v>
      </c>
      <c r="AY338" s="200" t="s">
        <v>120</v>
      </c>
    </row>
    <row r="339" spans="2:51" s="11" customFormat="1" ht="13.5">
      <c r="B339" s="189"/>
      <c r="C339" s="190"/>
      <c r="D339" s="191" t="s">
        <v>130</v>
      </c>
      <c r="E339" s="192" t="s">
        <v>20</v>
      </c>
      <c r="F339" s="193" t="s">
        <v>539</v>
      </c>
      <c r="G339" s="190"/>
      <c r="H339" s="194" t="s">
        <v>20</v>
      </c>
      <c r="I339" s="195"/>
      <c r="J339" s="190"/>
      <c r="K339" s="190"/>
      <c r="L339" s="196"/>
      <c r="M339" s="197"/>
      <c r="N339" s="198"/>
      <c r="O339" s="198"/>
      <c r="P339" s="198"/>
      <c r="Q339" s="198"/>
      <c r="R339" s="198"/>
      <c r="S339" s="198"/>
      <c r="T339" s="199"/>
      <c r="AT339" s="200" t="s">
        <v>130</v>
      </c>
      <c r="AU339" s="200" t="s">
        <v>77</v>
      </c>
      <c r="AV339" s="11" t="s">
        <v>22</v>
      </c>
      <c r="AW339" s="11" t="s">
        <v>35</v>
      </c>
      <c r="AX339" s="11" t="s">
        <v>71</v>
      </c>
      <c r="AY339" s="200" t="s">
        <v>120</v>
      </c>
    </row>
    <row r="340" spans="2:51" s="12" customFormat="1" ht="13.5">
      <c r="B340" s="201"/>
      <c r="C340" s="202"/>
      <c r="D340" s="191" t="s">
        <v>130</v>
      </c>
      <c r="E340" s="203" t="s">
        <v>20</v>
      </c>
      <c r="F340" s="204" t="s">
        <v>540</v>
      </c>
      <c r="G340" s="202"/>
      <c r="H340" s="205">
        <v>9</v>
      </c>
      <c r="I340" s="206"/>
      <c r="J340" s="202"/>
      <c r="K340" s="202"/>
      <c r="L340" s="207"/>
      <c r="M340" s="208"/>
      <c r="N340" s="209"/>
      <c r="O340" s="209"/>
      <c r="P340" s="209"/>
      <c r="Q340" s="209"/>
      <c r="R340" s="209"/>
      <c r="S340" s="209"/>
      <c r="T340" s="210"/>
      <c r="AT340" s="211" t="s">
        <v>130</v>
      </c>
      <c r="AU340" s="211" t="s">
        <v>77</v>
      </c>
      <c r="AV340" s="12" t="s">
        <v>77</v>
      </c>
      <c r="AW340" s="12" t="s">
        <v>35</v>
      </c>
      <c r="AX340" s="12" t="s">
        <v>71</v>
      </c>
      <c r="AY340" s="211" t="s">
        <v>120</v>
      </c>
    </row>
    <row r="341" spans="2:51" s="14" customFormat="1" ht="13.5">
      <c r="B341" s="233"/>
      <c r="C341" s="234"/>
      <c r="D341" s="212" t="s">
        <v>130</v>
      </c>
      <c r="E341" s="254" t="s">
        <v>20</v>
      </c>
      <c r="F341" s="255" t="s">
        <v>371</v>
      </c>
      <c r="G341" s="234"/>
      <c r="H341" s="256">
        <v>23</v>
      </c>
      <c r="I341" s="238"/>
      <c r="J341" s="234"/>
      <c r="K341" s="234"/>
      <c r="L341" s="239"/>
      <c r="M341" s="240"/>
      <c r="N341" s="241"/>
      <c r="O341" s="241"/>
      <c r="P341" s="241"/>
      <c r="Q341" s="241"/>
      <c r="R341" s="241"/>
      <c r="S341" s="241"/>
      <c r="T341" s="242"/>
      <c r="AT341" s="243" t="s">
        <v>130</v>
      </c>
      <c r="AU341" s="243" t="s">
        <v>77</v>
      </c>
      <c r="AV341" s="14" t="s">
        <v>121</v>
      </c>
      <c r="AW341" s="14" t="s">
        <v>35</v>
      </c>
      <c r="AX341" s="14" t="s">
        <v>22</v>
      </c>
      <c r="AY341" s="243" t="s">
        <v>120</v>
      </c>
    </row>
    <row r="342" spans="2:65" s="1" customFormat="1" ht="22.5" customHeight="1">
      <c r="B342" s="35"/>
      <c r="C342" s="244" t="s">
        <v>541</v>
      </c>
      <c r="D342" s="244" t="s">
        <v>378</v>
      </c>
      <c r="E342" s="245" t="s">
        <v>542</v>
      </c>
      <c r="F342" s="246" t="s">
        <v>543</v>
      </c>
      <c r="G342" s="247" t="s">
        <v>137</v>
      </c>
      <c r="H342" s="248">
        <v>23</v>
      </c>
      <c r="I342" s="249"/>
      <c r="J342" s="250">
        <f>ROUND(I342*H342,2)</f>
        <v>0</v>
      </c>
      <c r="K342" s="246" t="s">
        <v>20</v>
      </c>
      <c r="L342" s="251"/>
      <c r="M342" s="252" t="s">
        <v>20</v>
      </c>
      <c r="N342" s="253" t="s">
        <v>42</v>
      </c>
      <c r="O342" s="36"/>
      <c r="P342" s="186">
        <f>O342*H342</f>
        <v>0</v>
      </c>
      <c r="Q342" s="186">
        <v>0</v>
      </c>
      <c r="R342" s="186">
        <f>Q342*H342</f>
        <v>0</v>
      </c>
      <c r="S342" s="186">
        <v>0</v>
      </c>
      <c r="T342" s="187">
        <f>S342*H342</f>
        <v>0</v>
      </c>
      <c r="AR342" s="18" t="s">
        <v>308</v>
      </c>
      <c r="AT342" s="18" t="s">
        <v>378</v>
      </c>
      <c r="AU342" s="18" t="s">
        <v>77</v>
      </c>
      <c r="AY342" s="18" t="s">
        <v>120</v>
      </c>
      <c r="BE342" s="188">
        <f>IF(N342="základní",J342,0)</f>
        <v>0</v>
      </c>
      <c r="BF342" s="188">
        <f>IF(N342="snížená",J342,0)</f>
        <v>0</v>
      </c>
      <c r="BG342" s="188">
        <f>IF(N342="zákl. přenesená",J342,0)</f>
        <v>0</v>
      </c>
      <c r="BH342" s="188">
        <f>IF(N342="sníž. přenesená",J342,0)</f>
        <v>0</v>
      </c>
      <c r="BI342" s="188">
        <f>IF(N342="nulová",J342,0)</f>
        <v>0</v>
      </c>
      <c r="BJ342" s="18" t="s">
        <v>22</v>
      </c>
      <c r="BK342" s="188">
        <f>ROUND(I342*H342,2)</f>
        <v>0</v>
      </c>
      <c r="BL342" s="18" t="s">
        <v>219</v>
      </c>
      <c r="BM342" s="18" t="s">
        <v>544</v>
      </c>
    </row>
    <row r="343" spans="2:65" s="1" customFormat="1" ht="22.5" customHeight="1">
      <c r="B343" s="35"/>
      <c r="C343" s="177" t="s">
        <v>545</v>
      </c>
      <c r="D343" s="177" t="s">
        <v>123</v>
      </c>
      <c r="E343" s="178" t="s">
        <v>546</v>
      </c>
      <c r="F343" s="179" t="s">
        <v>547</v>
      </c>
      <c r="G343" s="180" t="s">
        <v>126</v>
      </c>
      <c r="H343" s="181">
        <v>172</v>
      </c>
      <c r="I343" s="182"/>
      <c r="J343" s="183">
        <f>ROUND(I343*H343,2)</f>
        <v>0</v>
      </c>
      <c r="K343" s="179" t="s">
        <v>127</v>
      </c>
      <c r="L343" s="55"/>
      <c r="M343" s="184" t="s">
        <v>20</v>
      </c>
      <c r="N343" s="185" t="s">
        <v>42</v>
      </c>
      <c r="O343" s="36"/>
      <c r="P343" s="186">
        <f>O343*H343</f>
        <v>0</v>
      </c>
      <c r="Q343" s="186">
        <v>0</v>
      </c>
      <c r="R343" s="186">
        <f>Q343*H343</f>
        <v>0</v>
      </c>
      <c r="S343" s="186">
        <v>0</v>
      </c>
      <c r="T343" s="187">
        <f>S343*H343</f>
        <v>0</v>
      </c>
      <c r="AR343" s="18" t="s">
        <v>219</v>
      </c>
      <c r="AT343" s="18" t="s">
        <v>123</v>
      </c>
      <c r="AU343" s="18" t="s">
        <v>77</v>
      </c>
      <c r="AY343" s="18" t="s">
        <v>120</v>
      </c>
      <c r="BE343" s="188">
        <f>IF(N343="základní",J343,0)</f>
        <v>0</v>
      </c>
      <c r="BF343" s="188">
        <f>IF(N343="snížená",J343,0)</f>
        <v>0</v>
      </c>
      <c r="BG343" s="188">
        <f>IF(N343="zákl. přenesená",J343,0)</f>
        <v>0</v>
      </c>
      <c r="BH343" s="188">
        <f>IF(N343="sníž. přenesená",J343,0)</f>
        <v>0</v>
      </c>
      <c r="BI343" s="188">
        <f>IF(N343="nulová",J343,0)</f>
        <v>0</v>
      </c>
      <c r="BJ343" s="18" t="s">
        <v>22</v>
      </c>
      <c r="BK343" s="188">
        <f>ROUND(I343*H343,2)</f>
        <v>0</v>
      </c>
      <c r="BL343" s="18" t="s">
        <v>219</v>
      </c>
      <c r="BM343" s="18" t="s">
        <v>548</v>
      </c>
    </row>
    <row r="344" spans="2:51" s="11" customFormat="1" ht="13.5">
      <c r="B344" s="189"/>
      <c r="C344" s="190"/>
      <c r="D344" s="191" t="s">
        <v>130</v>
      </c>
      <c r="E344" s="192" t="s">
        <v>20</v>
      </c>
      <c r="F344" s="193" t="s">
        <v>549</v>
      </c>
      <c r="G344" s="190"/>
      <c r="H344" s="194" t="s">
        <v>20</v>
      </c>
      <c r="I344" s="195"/>
      <c r="J344" s="190"/>
      <c r="K344" s="190"/>
      <c r="L344" s="196"/>
      <c r="M344" s="197"/>
      <c r="N344" s="198"/>
      <c r="O344" s="198"/>
      <c r="P344" s="198"/>
      <c r="Q344" s="198"/>
      <c r="R344" s="198"/>
      <c r="S344" s="198"/>
      <c r="T344" s="199"/>
      <c r="AT344" s="200" t="s">
        <v>130</v>
      </c>
      <c r="AU344" s="200" t="s">
        <v>77</v>
      </c>
      <c r="AV344" s="11" t="s">
        <v>22</v>
      </c>
      <c r="AW344" s="11" t="s">
        <v>35</v>
      </c>
      <c r="AX344" s="11" t="s">
        <v>71</v>
      </c>
      <c r="AY344" s="200" t="s">
        <v>120</v>
      </c>
    </row>
    <row r="345" spans="2:51" s="11" customFormat="1" ht="13.5">
      <c r="B345" s="189"/>
      <c r="C345" s="190"/>
      <c r="D345" s="191" t="s">
        <v>130</v>
      </c>
      <c r="E345" s="192" t="s">
        <v>20</v>
      </c>
      <c r="F345" s="193" t="s">
        <v>550</v>
      </c>
      <c r="G345" s="190"/>
      <c r="H345" s="194" t="s">
        <v>20</v>
      </c>
      <c r="I345" s="195"/>
      <c r="J345" s="190"/>
      <c r="K345" s="190"/>
      <c r="L345" s="196"/>
      <c r="M345" s="197"/>
      <c r="N345" s="198"/>
      <c r="O345" s="198"/>
      <c r="P345" s="198"/>
      <c r="Q345" s="198"/>
      <c r="R345" s="198"/>
      <c r="S345" s="198"/>
      <c r="T345" s="199"/>
      <c r="AT345" s="200" t="s">
        <v>130</v>
      </c>
      <c r="AU345" s="200" t="s">
        <v>77</v>
      </c>
      <c r="AV345" s="11" t="s">
        <v>22</v>
      </c>
      <c r="AW345" s="11" t="s">
        <v>35</v>
      </c>
      <c r="AX345" s="11" t="s">
        <v>71</v>
      </c>
      <c r="AY345" s="200" t="s">
        <v>120</v>
      </c>
    </row>
    <row r="346" spans="2:51" s="11" customFormat="1" ht="13.5">
      <c r="B346" s="189"/>
      <c r="C346" s="190"/>
      <c r="D346" s="191" t="s">
        <v>130</v>
      </c>
      <c r="E346" s="192" t="s">
        <v>20</v>
      </c>
      <c r="F346" s="193" t="s">
        <v>551</v>
      </c>
      <c r="G346" s="190"/>
      <c r="H346" s="194" t="s">
        <v>20</v>
      </c>
      <c r="I346" s="195"/>
      <c r="J346" s="190"/>
      <c r="K346" s="190"/>
      <c r="L346" s="196"/>
      <c r="M346" s="197"/>
      <c r="N346" s="198"/>
      <c r="O346" s="198"/>
      <c r="P346" s="198"/>
      <c r="Q346" s="198"/>
      <c r="R346" s="198"/>
      <c r="S346" s="198"/>
      <c r="T346" s="199"/>
      <c r="AT346" s="200" t="s">
        <v>130</v>
      </c>
      <c r="AU346" s="200" t="s">
        <v>77</v>
      </c>
      <c r="AV346" s="11" t="s">
        <v>22</v>
      </c>
      <c r="AW346" s="11" t="s">
        <v>35</v>
      </c>
      <c r="AX346" s="11" t="s">
        <v>71</v>
      </c>
      <c r="AY346" s="200" t="s">
        <v>120</v>
      </c>
    </row>
    <row r="347" spans="2:51" s="11" customFormat="1" ht="13.5">
      <c r="B347" s="189"/>
      <c r="C347" s="190"/>
      <c r="D347" s="191" t="s">
        <v>130</v>
      </c>
      <c r="E347" s="192" t="s">
        <v>20</v>
      </c>
      <c r="F347" s="193" t="s">
        <v>552</v>
      </c>
      <c r="G347" s="190"/>
      <c r="H347" s="194" t="s">
        <v>20</v>
      </c>
      <c r="I347" s="195"/>
      <c r="J347" s="190"/>
      <c r="K347" s="190"/>
      <c r="L347" s="196"/>
      <c r="M347" s="197"/>
      <c r="N347" s="198"/>
      <c r="O347" s="198"/>
      <c r="P347" s="198"/>
      <c r="Q347" s="198"/>
      <c r="R347" s="198"/>
      <c r="S347" s="198"/>
      <c r="T347" s="199"/>
      <c r="AT347" s="200" t="s">
        <v>130</v>
      </c>
      <c r="AU347" s="200" t="s">
        <v>77</v>
      </c>
      <c r="AV347" s="11" t="s">
        <v>22</v>
      </c>
      <c r="AW347" s="11" t="s">
        <v>35</v>
      </c>
      <c r="AX347" s="11" t="s">
        <v>71</v>
      </c>
      <c r="AY347" s="200" t="s">
        <v>120</v>
      </c>
    </row>
    <row r="348" spans="2:51" s="12" customFormat="1" ht="13.5">
      <c r="B348" s="201"/>
      <c r="C348" s="202"/>
      <c r="D348" s="191" t="s">
        <v>130</v>
      </c>
      <c r="E348" s="203" t="s">
        <v>20</v>
      </c>
      <c r="F348" s="204" t="s">
        <v>368</v>
      </c>
      <c r="G348" s="202"/>
      <c r="H348" s="205">
        <v>142</v>
      </c>
      <c r="I348" s="206"/>
      <c r="J348" s="202"/>
      <c r="K348" s="202"/>
      <c r="L348" s="207"/>
      <c r="M348" s="208"/>
      <c r="N348" s="209"/>
      <c r="O348" s="209"/>
      <c r="P348" s="209"/>
      <c r="Q348" s="209"/>
      <c r="R348" s="209"/>
      <c r="S348" s="209"/>
      <c r="T348" s="210"/>
      <c r="AT348" s="211" t="s">
        <v>130</v>
      </c>
      <c r="AU348" s="211" t="s">
        <v>77</v>
      </c>
      <c r="AV348" s="12" t="s">
        <v>77</v>
      </c>
      <c r="AW348" s="12" t="s">
        <v>35</v>
      </c>
      <c r="AX348" s="12" t="s">
        <v>71</v>
      </c>
      <c r="AY348" s="211" t="s">
        <v>120</v>
      </c>
    </row>
    <row r="349" spans="2:51" s="14" customFormat="1" ht="13.5">
      <c r="B349" s="233"/>
      <c r="C349" s="234"/>
      <c r="D349" s="191" t="s">
        <v>130</v>
      </c>
      <c r="E349" s="235" t="s">
        <v>20</v>
      </c>
      <c r="F349" s="236" t="s">
        <v>369</v>
      </c>
      <c r="G349" s="234"/>
      <c r="H349" s="237">
        <v>142</v>
      </c>
      <c r="I349" s="238"/>
      <c r="J349" s="234"/>
      <c r="K349" s="234"/>
      <c r="L349" s="239"/>
      <c r="M349" s="240"/>
      <c r="N349" s="241"/>
      <c r="O349" s="241"/>
      <c r="P349" s="241"/>
      <c r="Q349" s="241"/>
      <c r="R349" s="241"/>
      <c r="S349" s="241"/>
      <c r="T349" s="242"/>
      <c r="AT349" s="243" t="s">
        <v>130</v>
      </c>
      <c r="AU349" s="243" t="s">
        <v>77</v>
      </c>
      <c r="AV349" s="14" t="s">
        <v>121</v>
      </c>
      <c r="AW349" s="14" t="s">
        <v>35</v>
      </c>
      <c r="AX349" s="14" t="s">
        <v>71</v>
      </c>
      <c r="AY349" s="243" t="s">
        <v>120</v>
      </c>
    </row>
    <row r="350" spans="2:51" s="11" customFormat="1" ht="13.5">
      <c r="B350" s="189"/>
      <c r="C350" s="190"/>
      <c r="D350" s="191" t="s">
        <v>130</v>
      </c>
      <c r="E350" s="192" t="s">
        <v>20</v>
      </c>
      <c r="F350" s="193" t="s">
        <v>553</v>
      </c>
      <c r="G350" s="190"/>
      <c r="H350" s="194" t="s">
        <v>20</v>
      </c>
      <c r="I350" s="195"/>
      <c r="J350" s="190"/>
      <c r="K350" s="190"/>
      <c r="L350" s="196"/>
      <c r="M350" s="197"/>
      <c r="N350" s="198"/>
      <c r="O350" s="198"/>
      <c r="P350" s="198"/>
      <c r="Q350" s="198"/>
      <c r="R350" s="198"/>
      <c r="S350" s="198"/>
      <c r="T350" s="199"/>
      <c r="AT350" s="200" t="s">
        <v>130</v>
      </c>
      <c r="AU350" s="200" t="s">
        <v>77</v>
      </c>
      <c r="AV350" s="11" t="s">
        <v>22</v>
      </c>
      <c r="AW350" s="11" t="s">
        <v>35</v>
      </c>
      <c r="AX350" s="11" t="s">
        <v>71</v>
      </c>
      <c r="AY350" s="200" t="s">
        <v>120</v>
      </c>
    </row>
    <row r="351" spans="2:51" s="11" customFormat="1" ht="13.5">
      <c r="B351" s="189"/>
      <c r="C351" s="190"/>
      <c r="D351" s="191" t="s">
        <v>130</v>
      </c>
      <c r="E351" s="192" t="s">
        <v>20</v>
      </c>
      <c r="F351" s="193" t="s">
        <v>554</v>
      </c>
      <c r="G351" s="190"/>
      <c r="H351" s="194" t="s">
        <v>20</v>
      </c>
      <c r="I351" s="195"/>
      <c r="J351" s="190"/>
      <c r="K351" s="190"/>
      <c r="L351" s="196"/>
      <c r="M351" s="197"/>
      <c r="N351" s="198"/>
      <c r="O351" s="198"/>
      <c r="P351" s="198"/>
      <c r="Q351" s="198"/>
      <c r="R351" s="198"/>
      <c r="S351" s="198"/>
      <c r="T351" s="199"/>
      <c r="AT351" s="200" t="s">
        <v>130</v>
      </c>
      <c r="AU351" s="200" t="s">
        <v>77</v>
      </c>
      <c r="AV351" s="11" t="s">
        <v>22</v>
      </c>
      <c r="AW351" s="11" t="s">
        <v>35</v>
      </c>
      <c r="AX351" s="11" t="s">
        <v>71</v>
      </c>
      <c r="AY351" s="200" t="s">
        <v>120</v>
      </c>
    </row>
    <row r="352" spans="2:51" s="12" customFormat="1" ht="13.5">
      <c r="B352" s="201"/>
      <c r="C352" s="202"/>
      <c r="D352" s="191" t="s">
        <v>130</v>
      </c>
      <c r="E352" s="203" t="s">
        <v>20</v>
      </c>
      <c r="F352" s="204" t="s">
        <v>555</v>
      </c>
      <c r="G352" s="202"/>
      <c r="H352" s="205">
        <v>30</v>
      </c>
      <c r="I352" s="206"/>
      <c r="J352" s="202"/>
      <c r="K352" s="202"/>
      <c r="L352" s="207"/>
      <c r="M352" s="208"/>
      <c r="N352" s="209"/>
      <c r="O352" s="209"/>
      <c r="P352" s="209"/>
      <c r="Q352" s="209"/>
      <c r="R352" s="209"/>
      <c r="S352" s="209"/>
      <c r="T352" s="210"/>
      <c r="AT352" s="211" t="s">
        <v>130</v>
      </c>
      <c r="AU352" s="211" t="s">
        <v>77</v>
      </c>
      <c r="AV352" s="12" t="s">
        <v>77</v>
      </c>
      <c r="AW352" s="12" t="s">
        <v>35</v>
      </c>
      <c r="AX352" s="12" t="s">
        <v>71</v>
      </c>
      <c r="AY352" s="211" t="s">
        <v>120</v>
      </c>
    </row>
    <row r="353" spans="2:51" s="14" customFormat="1" ht="13.5">
      <c r="B353" s="233"/>
      <c r="C353" s="234"/>
      <c r="D353" s="191" t="s">
        <v>130</v>
      </c>
      <c r="E353" s="235" t="s">
        <v>20</v>
      </c>
      <c r="F353" s="236" t="s">
        <v>371</v>
      </c>
      <c r="G353" s="234"/>
      <c r="H353" s="237">
        <v>30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AT353" s="243" t="s">
        <v>130</v>
      </c>
      <c r="AU353" s="243" t="s">
        <v>77</v>
      </c>
      <c r="AV353" s="14" t="s">
        <v>121</v>
      </c>
      <c r="AW353" s="14" t="s">
        <v>35</v>
      </c>
      <c r="AX353" s="14" t="s">
        <v>71</v>
      </c>
      <c r="AY353" s="243" t="s">
        <v>120</v>
      </c>
    </row>
    <row r="354" spans="2:51" s="13" customFormat="1" ht="13.5">
      <c r="B354" s="219"/>
      <c r="C354" s="220"/>
      <c r="D354" s="212" t="s">
        <v>130</v>
      </c>
      <c r="E354" s="221" t="s">
        <v>20</v>
      </c>
      <c r="F354" s="222" t="s">
        <v>215</v>
      </c>
      <c r="G354" s="220"/>
      <c r="H354" s="223">
        <v>172</v>
      </c>
      <c r="I354" s="224"/>
      <c r="J354" s="220"/>
      <c r="K354" s="220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130</v>
      </c>
      <c r="AU354" s="229" t="s">
        <v>77</v>
      </c>
      <c r="AV354" s="13" t="s">
        <v>128</v>
      </c>
      <c r="AW354" s="13" t="s">
        <v>35</v>
      </c>
      <c r="AX354" s="13" t="s">
        <v>22</v>
      </c>
      <c r="AY354" s="229" t="s">
        <v>120</v>
      </c>
    </row>
    <row r="355" spans="2:65" s="1" customFormat="1" ht="22.5" customHeight="1">
      <c r="B355" s="35"/>
      <c r="C355" s="244" t="s">
        <v>556</v>
      </c>
      <c r="D355" s="244" t="s">
        <v>378</v>
      </c>
      <c r="E355" s="245" t="s">
        <v>557</v>
      </c>
      <c r="F355" s="246" t="s">
        <v>558</v>
      </c>
      <c r="G355" s="247" t="s">
        <v>327</v>
      </c>
      <c r="H355" s="248">
        <v>2.652</v>
      </c>
      <c r="I355" s="249"/>
      <c r="J355" s="250">
        <f>ROUND(I355*H355,2)</f>
        <v>0</v>
      </c>
      <c r="K355" s="246" t="s">
        <v>127</v>
      </c>
      <c r="L355" s="251"/>
      <c r="M355" s="252" t="s">
        <v>20</v>
      </c>
      <c r="N355" s="253" t="s">
        <v>42</v>
      </c>
      <c r="O355" s="36"/>
      <c r="P355" s="186">
        <f>O355*H355</f>
        <v>0</v>
      </c>
      <c r="Q355" s="186">
        <v>0.55</v>
      </c>
      <c r="R355" s="186">
        <f>Q355*H355</f>
        <v>1.4586000000000001</v>
      </c>
      <c r="S355" s="186">
        <v>0</v>
      </c>
      <c r="T355" s="187">
        <f>S355*H355</f>
        <v>0</v>
      </c>
      <c r="AR355" s="18" t="s">
        <v>308</v>
      </c>
      <c r="AT355" s="18" t="s">
        <v>378</v>
      </c>
      <c r="AU355" s="18" t="s">
        <v>77</v>
      </c>
      <c r="AY355" s="18" t="s">
        <v>120</v>
      </c>
      <c r="BE355" s="188">
        <f>IF(N355="základní",J355,0)</f>
        <v>0</v>
      </c>
      <c r="BF355" s="188">
        <f>IF(N355="snížená",J355,0)</f>
        <v>0</v>
      </c>
      <c r="BG355" s="188">
        <f>IF(N355="zákl. přenesená",J355,0)</f>
        <v>0</v>
      </c>
      <c r="BH355" s="188">
        <f>IF(N355="sníž. přenesená",J355,0)</f>
        <v>0</v>
      </c>
      <c r="BI355" s="188">
        <f>IF(N355="nulová",J355,0)</f>
        <v>0</v>
      </c>
      <c r="BJ355" s="18" t="s">
        <v>22</v>
      </c>
      <c r="BK355" s="188">
        <f>ROUND(I355*H355,2)</f>
        <v>0</v>
      </c>
      <c r="BL355" s="18" t="s">
        <v>219</v>
      </c>
      <c r="BM355" s="18" t="s">
        <v>559</v>
      </c>
    </row>
    <row r="356" spans="2:51" s="11" customFormat="1" ht="13.5">
      <c r="B356" s="189"/>
      <c r="C356" s="190"/>
      <c r="D356" s="191" t="s">
        <v>130</v>
      </c>
      <c r="E356" s="192" t="s">
        <v>20</v>
      </c>
      <c r="F356" s="193" t="s">
        <v>445</v>
      </c>
      <c r="G356" s="190"/>
      <c r="H356" s="194" t="s">
        <v>20</v>
      </c>
      <c r="I356" s="195"/>
      <c r="J356" s="190"/>
      <c r="K356" s="190"/>
      <c r="L356" s="196"/>
      <c r="M356" s="197"/>
      <c r="N356" s="198"/>
      <c r="O356" s="198"/>
      <c r="P356" s="198"/>
      <c r="Q356" s="198"/>
      <c r="R356" s="198"/>
      <c r="S356" s="198"/>
      <c r="T356" s="199"/>
      <c r="AT356" s="200" t="s">
        <v>130</v>
      </c>
      <c r="AU356" s="200" t="s">
        <v>77</v>
      </c>
      <c r="AV356" s="11" t="s">
        <v>22</v>
      </c>
      <c r="AW356" s="11" t="s">
        <v>35</v>
      </c>
      <c r="AX356" s="11" t="s">
        <v>71</v>
      </c>
      <c r="AY356" s="200" t="s">
        <v>120</v>
      </c>
    </row>
    <row r="357" spans="2:51" s="11" customFormat="1" ht="13.5">
      <c r="B357" s="189"/>
      <c r="C357" s="190"/>
      <c r="D357" s="191" t="s">
        <v>130</v>
      </c>
      <c r="E357" s="192" t="s">
        <v>20</v>
      </c>
      <c r="F357" s="193" t="s">
        <v>550</v>
      </c>
      <c r="G357" s="190"/>
      <c r="H357" s="194" t="s">
        <v>20</v>
      </c>
      <c r="I357" s="195"/>
      <c r="J357" s="190"/>
      <c r="K357" s="190"/>
      <c r="L357" s="196"/>
      <c r="M357" s="197"/>
      <c r="N357" s="198"/>
      <c r="O357" s="198"/>
      <c r="P357" s="198"/>
      <c r="Q357" s="198"/>
      <c r="R357" s="198"/>
      <c r="S357" s="198"/>
      <c r="T357" s="199"/>
      <c r="AT357" s="200" t="s">
        <v>130</v>
      </c>
      <c r="AU357" s="200" t="s">
        <v>77</v>
      </c>
      <c r="AV357" s="11" t="s">
        <v>22</v>
      </c>
      <c r="AW357" s="11" t="s">
        <v>35</v>
      </c>
      <c r="AX357" s="11" t="s">
        <v>71</v>
      </c>
      <c r="AY357" s="200" t="s">
        <v>120</v>
      </c>
    </row>
    <row r="358" spans="2:51" s="11" customFormat="1" ht="13.5">
      <c r="B358" s="189"/>
      <c r="C358" s="190"/>
      <c r="D358" s="191" t="s">
        <v>130</v>
      </c>
      <c r="E358" s="192" t="s">
        <v>20</v>
      </c>
      <c r="F358" s="193" t="s">
        <v>551</v>
      </c>
      <c r="G358" s="190"/>
      <c r="H358" s="194" t="s">
        <v>20</v>
      </c>
      <c r="I358" s="195"/>
      <c r="J358" s="190"/>
      <c r="K358" s="190"/>
      <c r="L358" s="196"/>
      <c r="M358" s="197"/>
      <c r="N358" s="198"/>
      <c r="O358" s="198"/>
      <c r="P358" s="198"/>
      <c r="Q358" s="198"/>
      <c r="R358" s="198"/>
      <c r="S358" s="198"/>
      <c r="T358" s="199"/>
      <c r="AT358" s="200" t="s">
        <v>130</v>
      </c>
      <c r="AU358" s="200" t="s">
        <v>77</v>
      </c>
      <c r="AV358" s="11" t="s">
        <v>22</v>
      </c>
      <c r="AW358" s="11" t="s">
        <v>35</v>
      </c>
      <c r="AX358" s="11" t="s">
        <v>71</v>
      </c>
      <c r="AY358" s="200" t="s">
        <v>120</v>
      </c>
    </row>
    <row r="359" spans="2:51" s="11" customFormat="1" ht="13.5">
      <c r="B359" s="189"/>
      <c r="C359" s="190"/>
      <c r="D359" s="191" t="s">
        <v>130</v>
      </c>
      <c r="E359" s="192" t="s">
        <v>20</v>
      </c>
      <c r="F359" s="193" t="s">
        <v>560</v>
      </c>
      <c r="G359" s="190"/>
      <c r="H359" s="194" t="s">
        <v>20</v>
      </c>
      <c r="I359" s="195"/>
      <c r="J359" s="190"/>
      <c r="K359" s="190"/>
      <c r="L359" s="196"/>
      <c r="M359" s="197"/>
      <c r="N359" s="198"/>
      <c r="O359" s="198"/>
      <c r="P359" s="198"/>
      <c r="Q359" s="198"/>
      <c r="R359" s="198"/>
      <c r="S359" s="198"/>
      <c r="T359" s="199"/>
      <c r="AT359" s="200" t="s">
        <v>130</v>
      </c>
      <c r="AU359" s="200" t="s">
        <v>77</v>
      </c>
      <c r="AV359" s="11" t="s">
        <v>22</v>
      </c>
      <c r="AW359" s="11" t="s">
        <v>35</v>
      </c>
      <c r="AX359" s="11" t="s">
        <v>71</v>
      </c>
      <c r="AY359" s="200" t="s">
        <v>120</v>
      </c>
    </row>
    <row r="360" spans="2:51" s="12" customFormat="1" ht="13.5">
      <c r="B360" s="201"/>
      <c r="C360" s="202"/>
      <c r="D360" s="191" t="s">
        <v>130</v>
      </c>
      <c r="E360" s="203" t="s">
        <v>20</v>
      </c>
      <c r="F360" s="204" t="s">
        <v>561</v>
      </c>
      <c r="G360" s="202"/>
      <c r="H360" s="205">
        <v>3.124</v>
      </c>
      <c r="I360" s="206"/>
      <c r="J360" s="202"/>
      <c r="K360" s="202"/>
      <c r="L360" s="207"/>
      <c r="M360" s="208"/>
      <c r="N360" s="209"/>
      <c r="O360" s="209"/>
      <c r="P360" s="209"/>
      <c r="Q360" s="209"/>
      <c r="R360" s="209"/>
      <c r="S360" s="209"/>
      <c r="T360" s="210"/>
      <c r="AT360" s="211" t="s">
        <v>130</v>
      </c>
      <c r="AU360" s="211" t="s">
        <v>77</v>
      </c>
      <c r="AV360" s="12" t="s">
        <v>77</v>
      </c>
      <c r="AW360" s="12" t="s">
        <v>35</v>
      </c>
      <c r="AX360" s="12" t="s">
        <v>71</v>
      </c>
      <c r="AY360" s="211" t="s">
        <v>120</v>
      </c>
    </row>
    <row r="361" spans="2:51" s="11" customFormat="1" ht="13.5">
      <c r="B361" s="189"/>
      <c r="C361" s="190"/>
      <c r="D361" s="191" t="s">
        <v>130</v>
      </c>
      <c r="E361" s="192" t="s">
        <v>20</v>
      </c>
      <c r="F361" s="193" t="s">
        <v>562</v>
      </c>
      <c r="G361" s="190"/>
      <c r="H361" s="194" t="s">
        <v>20</v>
      </c>
      <c r="I361" s="195"/>
      <c r="J361" s="190"/>
      <c r="K361" s="190"/>
      <c r="L361" s="196"/>
      <c r="M361" s="197"/>
      <c r="N361" s="198"/>
      <c r="O361" s="198"/>
      <c r="P361" s="198"/>
      <c r="Q361" s="198"/>
      <c r="R361" s="198"/>
      <c r="S361" s="198"/>
      <c r="T361" s="199"/>
      <c r="AT361" s="200" t="s">
        <v>130</v>
      </c>
      <c r="AU361" s="200" t="s">
        <v>77</v>
      </c>
      <c r="AV361" s="11" t="s">
        <v>22</v>
      </c>
      <c r="AW361" s="11" t="s">
        <v>35</v>
      </c>
      <c r="AX361" s="11" t="s">
        <v>71</v>
      </c>
      <c r="AY361" s="200" t="s">
        <v>120</v>
      </c>
    </row>
    <row r="362" spans="2:51" s="12" customFormat="1" ht="13.5">
      <c r="B362" s="201"/>
      <c r="C362" s="202"/>
      <c r="D362" s="191" t="s">
        <v>130</v>
      </c>
      <c r="E362" s="203" t="s">
        <v>20</v>
      </c>
      <c r="F362" s="204" t="s">
        <v>563</v>
      </c>
      <c r="G362" s="202"/>
      <c r="H362" s="205">
        <v>-1.132</v>
      </c>
      <c r="I362" s="206"/>
      <c r="J362" s="202"/>
      <c r="K362" s="202"/>
      <c r="L362" s="207"/>
      <c r="M362" s="208"/>
      <c r="N362" s="209"/>
      <c r="O362" s="209"/>
      <c r="P362" s="209"/>
      <c r="Q362" s="209"/>
      <c r="R362" s="209"/>
      <c r="S362" s="209"/>
      <c r="T362" s="210"/>
      <c r="AT362" s="211" t="s">
        <v>130</v>
      </c>
      <c r="AU362" s="211" t="s">
        <v>77</v>
      </c>
      <c r="AV362" s="12" t="s">
        <v>77</v>
      </c>
      <c r="AW362" s="12" t="s">
        <v>35</v>
      </c>
      <c r="AX362" s="12" t="s">
        <v>71</v>
      </c>
      <c r="AY362" s="211" t="s">
        <v>120</v>
      </c>
    </row>
    <row r="363" spans="2:51" s="14" customFormat="1" ht="13.5">
      <c r="B363" s="233"/>
      <c r="C363" s="234"/>
      <c r="D363" s="191" t="s">
        <v>130</v>
      </c>
      <c r="E363" s="235" t="s">
        <v>20</v>
      </c>
      <c r="F363" s="236" t="s">
        <v>564</v>
      </c>
      <c r="G363" s="234"/>
      <c r="H363" s="237">
        <v>1.992</v>
      </c>
      <c r="I363" s="238"/>
      <c r="J363" s="234"/>
      <c r="K363" s="234"/>
      <c r="L363" s="239"/>
      <c r="M363" s="240"/>
      <c r="N363" s="241"/>
      <c r="O363" s="241"/>
      <c r="P363" s="241"/>
      <c r="Q363" s="241"/>
      <c r="R363" s="241"/>
      <c r="S363" s="241"/>
      <c r="T363" s="242"/>
      <c r="AT363" s="243" t="s">
        <v>130</v>
      </c>
      <c r="AU363" s="243" t="s">
        <v>77</v>
      </c>
      <c r="AV363" s="14" t="s">
        <v>121</v>
      </c>
      <c r="AW363" s="14" t="s">
        <v>35</v>
      </c>
      <c r="AX363" s="14" t="s">
        <v>71</v>
      </c>
      <c r="AY363" s="243" t="s">
        <v>120</v>
      </c>
    </row>
    <row r="364" spans="2:51" s="11" customFormat="1" ht="13.5">
      <c r="B364" s="189"/>
      <c r="C364" s="190"/>
      <c r="D364" s="191" t="s">
        <v>130</v>
      </c>
      <c r="E364" s="192" t="s">
        <v>20</v>
      </c>
      <c r="F364" s="193" t="s">
        <v>565</v>
      </c>
      <c r="G364" s="190"/>
      <c r="H364" s="194" t="s">
        <v>20</v>
      </c>
      <c r="I364" s="195"/>
      <c r="J364" s="190"/>
      <c r="K364" s="190"/>
      <c r="L364" s="196"/>
      <c r="M364" s="197"/>
      <c r="N364" s="198"/>
      <c r="O364" s="198"/>
      <c r="P364" s="198"/>
      <c r="Q364" s="198"/>
      <c r="R364" s="198"/>
      <c r="S364" s="198"/>
      <c r="T364" s="199"/>
      <c r="AT364" s="200" t="s">
        <v>130</v>
      </c>
      <c r="AU364" s="200" t="s">
        <v>77</v>
      </c>
      <c r="AV364" s="11" t="s">
        <v>22</v>
      </c>
      <c r="AW364" s="11" t="s">
        <v>35</v>
      </c>
      <c r="AX364" s="11" t="s">
        <v>71</v>
      </c>
      <c r="AY364" s="200" t="s">
        <v>120</v>
      </c>
    </row>
    <row r="365" spans="2:51" s="12" customFormat="1" ht="13.5">
      <c r="B365" s="201"/>
      <c r="C365" s="202"/>
      <c r="D365" s="191" t="s">
        <v>130</v>
      </c>
      <c r="E365" s="203" t="s">
        <v>20</v>
      </c>
      <c r="F365" s="204" t="s">
        <v>566</v>
      </c>
      <c r="G365" s="202"/>
      <c r="H365" s="205">
        <v>0.66</v>
      </c>
      <c r="I365" s="206"/>
      <c r="J365" s="202"/>
      <c r="K365" s="202"/>
      <c r="L365" s="207"/>
      <c r="M365" s="208"/>
      <c r="N365" s="209"/>
      <c r="O365" s="209"/>
      <c r="P365" s="209"/>
      <c r="Q365" s="209"/>
      <c r="R365" s="209"/>
      <c r="S365" s="209"/>
      <c r="T365" s="210"/>
      <c r="AT365" s="211" t="s">
        <v>130</v>
      </c>
      <c r="AU365" s="211" t="s">
        <v>77</v>
      </c>
      <c r="AV365" s="12" t="s">
        <v>77</v>
      </c>
      <c r="AW365" s="12" t="s">
        <v>35</v>
      </c>
      <c r="AX365" s="12" t="s">
        <v>71</v>
      </c>
      <c r="AY365" s="211" t="s">
        <v>120</v>
      </c>
    </row>
    <row r="366" spans="2:51" s="13" customFormat="1" ht="13.5">
      <c r="B366" s="219"/>
      <c r="C366" s="220"/>
      <c r="D366" s="212" t="s">
        <v>130</v>
      </c>
      <c r="E366" s="221" t="s">
        <v>20</v>
      </c>
      <c r="F366" s="222" t="s">
        <v>215</v>
      </c>
      <c r="G366" s="220"/>
      <c r="H366" s="223">
        <v>2.652</v>
      </c>
      <c r="I366" s="224"/>
      <c r="J366" s="220"/>
      <c r="K366" s="220"/>
      <c r="L366" s="225"/>
      <c r="M366" s="226"/>
      <c r="N366" s="227"/>
      <c r="O366" s="227"/>
      <c r="P366" s="227"/>
      <c r="Q366" s="227"/>
      <c r="R366" s="227"/>
      <c r="S366" s="227"/>
      <c r="T366" s="228"/>
      <c r="AT366" s="229" t="s">
        <v>130</v>
      </c>
      <c r="AU366" s="229" t="s">
        <v>77</v>
      </c>
      <c r="AV366" s="13" t="s">
        <v>128</v>
      </c>
      <c r="AW366" s="13" t="s">
        <v>35</v>
      </c>
      <c r="AX366" s="13" t="s">
        <v>22</v>
      </c>
      <c r="AY366" s="229" t="s">
        <v>120</v>
      </c>
    </row>
    <row r="367" spans="2:65" s="1" customFormat="1" ht="22.5" customHeight="1">
      <c r="B367" s="35"/>
      <c r="C367" s="177" t="s">
        <v>567</v>
      </c>
      <c r="D367" s="177" t="s">
        <v>123</v>
      </c>
      <c r="E367" s="178" t="s">
        <v>568</v>
      </c>
      <c r="F367" s="179" t="s">
        <v>569</v>
      </c>
      <c r="G367" s="180" t="s">
        <v>187</v>
      </c>
      <c r="H367" s="181">
        <v>34</v>
      </c>
      <c r="I367" s="182"/>
      <c r="J367" s="183">
        <f>ROUND(I367*H367,2)</f>
        <v>0</v>
      </c>
      <c r="K367" s="179" t="s">
        <v>20</v>
      </c>
      <c r="L367" s="55"/>
      <c r="M367" s="184" t="s">
        <v>20</v>
      </c>
      <c r="N367" s="185" t="s">
        <v>42</v>
      </c>
      <c r="O367" s="36"/>
      <c r="P367" s="186">
        <f>O367*H367</f>
        <v>0</v>
      </c>
      <c r="Q367" s="186">
        <v>0</v>
      </c>
      <c r="R367" s="186">
        <f>Q367*H367</f>
        <v>0</v>
      </c>
      <c r="S367" s="186">
        <v>0</v>
      </c>
      <c r="T367" s="187">
        <f>S367*H367</f>
        <v>0</v>
      </c>
      <c r="AR367" s="18" t="s">
        <v>219</v>
      </c>
      <c r="AT367" s="18" t="s">
        <v>123</v>
      </c>
      <c r="AU367" s="18" t="s">
        <v>77</v>
      </c>
      <c r="AY367" s="18" t="s">
        <v>120</v>
      </c>
      <c r="BE367" s="188">
        <f>IF(N367="základní",J367,0)</f>
        <v>0</v>
      </c>
      <c r="BF367" s="188">
        <f>IF(N367="snížená",J367,0)</f>
        <v>0</v>
      </c>
      <c r="BG367" s="188">
        <f>IF(N367="zákl. přenesená",J367,0)</f>
        <v>0</v>
      </c>
      <c r="BH367" s="188">
        <f>IF(N367="sníž. přenesená",J367,0)</f>
        <v>0</v>
      </c>
      <c r="BI367" s="188">
        <f>IF(N367="nulová",J367,0)</f>
        <v>0</v>
      </c>
      <c r="BJ367" s="18" t="s">
        <v>22</v>
      </c>
      <c r="BK367" s="188">
        <f>ROUND(I367*H367,2)</f>
        <v>0</v>
      </c>
      <c r="BL367" s="18" t="s">
        <v>219</v>
      </c>
      <c r="BM367" s="18" t="s">
        <v>570</v>
      </c>
    </row>
    <row r="368" spans="2:51" s="11" customFormat="1" ht="13.5">
      <c r="B368" s="189"/>
      <c r="C368" s="190"/>
      <c r="D368" s="191" t="s">
        <v>130</v>
      </c>
      <c r="E368" s="192" t="s">
        <v>20</v>
      </c>
      <c r="F368" s="193" t="s">
        <v>571</v>
      </c>
      <c r="G368" s="190"/>
      <c r="H368" s="194" t="s">
        <v>20</v>
      </c>
      <c r="I368" s="195"/>
      <c r="J368" s="190"/>
      <c r="K368" s="190"/>
      <c r="L368" s="196"/>
      <c r="M368" s="197"/>
      <c r="N368" s="198"/>
      <c r="O368" s="198"/>
      <c r="P368" s="198"/>
      <c r="Q368" s="198"/>
      <c r="R368" s="198"/>
      <c r="S368" s="198"/>
      <c r="T368" s="199"/>
      <c r="AT368" s="200" t="s">
        <v>130</v>
      </c>
      <c r="AU368" s="200" t="s">
        <v>77</v>
      </c>
      <c r="AV368" s="11" t="s">
        <v>22</v>
      </c>
      <c r="AW368" s="11" t="s">
        <v>35</v>
      </c>
      <c r="AX368" s="11" t="s">
        <v>71</v>
      </c>
      <c r="AY368" s="200" t="s">
        <v>120</v>
      </c>
    </row>
    <row r="369" spans="2:51" s="11" customFormat="1" ht="13.5">
      <c r="B369" s="189"/>
      <c r="C369" s="190"/>
      <c r="D369" s="191" t="s">
        <v>130</v>
      </c>
      <c r="E369" s="192" t="s">
        <v>20</v>
      </c>
      <c r="F369" s="193" t="s">
        <v>572</v>
      </c>
      <c r="G369" s="190"/>
      <c r="H369" s="194" t="s">
        <v>20</v>
      </c>
      <c r="I369" s="195"/>
      <c r="J369" s="190"/>
      <c r="K369" s="190"/>
      <c r="L369" s="196"/>
      <c r="M369" s="197"/>
      <c r="N369" s="198"/>
      <c r="O369" s="198"/>
      <c r="P369" s="198"/>
      <c r="Q369" s="198"/>
      <c r="R369" s="198"/>
      <c r="S369" s="198"/>
      <c r="T369" s="199"/>
      <c r="AT369" s="200" t="s">
        <v>130</v>
      </c>
      <c r="AU369" s="200" t="s">
        <v>77</v>
      </c>
      <c r="AV369" s="11" t="s">
        <v>22</v>
      </c>
      <c r="AW369" s="11" t="s">
        <v>35</v>
      </c>
      <c r="AX369" s="11" t="s">
        <v>71</v>
      </c>
      <c r="AY369" s="200" t="s">
        <v>120</v>
      </c>
    </row>
    <row r="370" spans="2:51" s="12" customFormat="1" ht="13.5">
      <c r="B370" s="201"/>
      <c r="C370" s="202"/>
      <c r="D370" s="191" t="s">
        <v>130</v>
      </c>
      <c r="E370" s="203" t="s">
        <v>20</v>
      </c>
      <c r="F370" s="204" t="s">
        <v>573</v>
      </c>
      <c r="G370" s="202"/>
      <c r="H370" s="205">
        <v>8.8</v>
      </c>
      <c r="I370" s="206"/>
      <c r="J370" s="202"/>
      <c r="K370" s="202"/>
      <c r="L370" s="207"/>
      <c r="M370" s="208"/>
      <c r="N370" s="209"/>
      <c r="O370" s="209"/>
      <c r="P370" s="209"/>
      <c r="Q370" s="209"/>
      <c r="R370" s="209"/>
      <c r="S370" s="209"/>
      <c r="T370" s="210"/>
      <c r="AT370" s="211" t="s">
        <v>130</v>
      </c>
      <c r="AU370" s="211" t="s">
        <v>77</v>
      </c>
      <c r="AV370" s="12" t="s">
        <v>77</v>
      </c>
      <c r="AW370" s="12" t="s">
        <v>35</v>
      </c>
      <c r="AX370" s="12" t="s">
        <v>71</v>
      </c>
      <c r="AY370" s="211" t="s">
        <v>120</v>
      </c>
    </row>
    <row r="371" spans="2:51" s="12" customFormat="1" ht="13.5">
      <c r="B371" s="201"/>
      <c r="C371" s="202"/>
      <c r="D371" s="191" t="s">
        <v>130</v>
      </c>
      <c r="E371" s="203" t="s">
        <v>20</v>
      </c>
      <c r="F371" s="204" t="s">
        <v>574</v>
      </c>
      <c r="G371" s="202"/>
      <c r="H371" s="205">
        <v>14.8</v>
      </c>
      <c r="I371" s="206"/>
      <c r="J371" s="202"/>
      <c r="K371" s="202"/>
      <c r="L371" s="207"/>
      <c r="M371" s="208"/>
      <c r="N371" s="209"/>
      <c r="O371" s="209"/>
      <c r="P371" s="209"/>
      <c r="Q371" s="209"/>
      <c r="R371" s="209"/>
      <c r="S371" s="209"/>
      <c r="T371" s="210"/>
      <c r="AT371" s="211" t="s">
        <v>130</v>
      </c>
      <c r="AU371" s="211" t="s">
        <v>77</v>
      </c>
      <c r="AV371" s="12" t="s">
        <v>77</v>
      </c>
      <c r="AW371" s="12" t="s">
        <v>35</v>
      </c>
      <c r="AX371" s="12" t="s">
        <v>71</v>
      </c>
      <c r="AY371" s="211" t="s">
        <v>120</v>
      </c>
    </row>
    <row r="372" spans="2:51" s="12" customFormat="1" ht="13.5">
      <c r="B372" s="201"/>
      <c r="C372" s="202"/>
      <c r="D372" s="191" t="s">
        <v>130</v>
      </c>
      <c r="E372" s="203" t="s">
        <v>20</v>
      </c>
      <c r="F372" s="204" t="s">
        <v>575</v>
      </c>
      <c r="G372" s="202"/>
      <c r="H372" s="205">
        <v>4.4</v>
      </c>
      <c r="I372" s="206"/>
      <c r="J372" s="202"/>
      <c r="K372" s="202"/>
      <c r="L372" s="207"/>
      <c r="M372" s="208"/>
      <c r="N372" s="209"/>
      <c r="O372" s="209"/>
      <c r="P372" s="209"/>
      <c r="Q372" s="209"/>
      <c r="R372" s="209"/>
      <c r="S372" s="209"/>
      <c r="T372" s="210"/>
      <c r="AT372" s="211" t="s">
        <v>130</v>
      </c>
      <c r="AU372" s="211" t="s">
        <v>77</v>
      </c>
      <c r="AV372" s="12" t="s">
        <v>77</v>
      </c>
      <c r="AW372" s="12" t="s">
        <v>35</v>
      </c>
      <c r="AX372" s="12" t="s">
        <v>71</v>
      </c>
      <c r="AY372" s="211" t="s">
        <v>120</v>
      </c>
    </row>
    <row r="373" spans="2:51" s="12" customFormat="1" ht="13.5">
      <c r="B373" s="201"/>
      <c r="C373" s="202"/>
      <c r="D373" s="191" t="s">
        <v>130</v>
      </c>
      <c r="E373" s="203" t="s">
        <v>20</v>
      </c>
      <c r="F373" s="204" t="s">
        <v>576</v>
      </c>
      <c r="G373" s="202"/>
      <c r="H373" s="205">
        <v>6</v>
      </c>
      <c r="I373" s="206"/>
      <c r="J373" s="202"/>
      <c r="K373" s="202"/>
      <c r="L373" s="207"/>
      <c r="M373" s="208"/>
      <c r="N373" s="209"/>
      <c r="O373" s="209"/>
      <c r="P373" s="209"/>
      <c r="Q373" s="209"/>
      <c r="R373" s="209"/>
      <c r="S373" s="209"/>
      <c r="T373" s="210"/>
      <c r="AT373" s="211" t="s">
        <v>130</v>
      </c>
      <c r="AU373" s="211" t="s">
        <v>77</v>
      </c>
      <c r="AV373" s="12" t="s">
        <v>77</v>
      </c>
      <c r="AW373" s="12" t="s">
        <v>35</v>
      </c>
      <c r="AX373" s="12" t="s">
        <v>71</v>
      </c>
      <c r="AY373" s="211" t="s">
        <v>120</v>
      </c>
    </row>
    <row r="374" spans="2:51" s="13" customFormat="1" ht="13.5">
      <c r="B374" s="219"/>
      <c r="C374" s="220"/>
      <c r="D374" s="212" t="s">
        <v>130</v>
      </c>
      <c r="E374" s="221" t="s">
        <v>20</v>
      </c>
      <c r="F374" s="222" t="s">
        <v>215</v>
      </c>
      <c r="G374" s="220"/>
      <c r="H374" s="223">
        <v>34</v>
      </c>
      <c r="I374" s="224"/>
      <c r="J374" s="220"/>
      <c r="K374" s="220"/>
      <c r="L374" s="225"/>
      <c r="M374" s="226"/>
      <c r="N374" s="227"/>
      <c r="O374" s="227"/>
      <c r="P374" s="227"/>
      <c r="Q374" s="227"/>
      <c r="R374" s="227"/>
      <c r="S374" s="227"/>
      <c r="T374" s="228"/>
      <c r="AT374" s="229" t="s">
        <v>130</v>
      </c>
      <c r="AU374" s="229" t="s">
        <v>77</v>
      </c>
      <c r="AV374" s="13" t="s">
        <v>128</v>
      </c>
      <c r="AW374" s="13" t="s">
        <v>35</v>
      </c>
      <c r="AX374" s="13" t="s">
        <v>22</v>
      </c>
      <c r="AY374" s="229" t="s">
        <v>120</v>
      </c>
    </row>
    <row r="375" spans="2:65" s="1" customFormat="1" ht="22.5" customHeight="1">
      <c r="B375" s="35"/>
      <c r="C375" s="177" t="s">
        <v>577</v>
      </c>
      <c r="D375" s="177" t="s">
        <v>123</v>
      </c>
      <c r="E375" s="178" t="s">
        <v>578</v>
      </c>
      <c r="F375" s="179" t="s">
        <v>579</v>
      </c>
      <c r="G375" s="180" t="s">
        <v>187</v>
      </c>
      <c r="H375" s="181">
        <v>25</v>
      </c>
      <c r="I375" s="182"/>
      <c r="J375" s="183">
        <f>ROUND(I375*H375,2)</f>
        <v>0</v>
      </c>
      <c r="K375" s="179" t="s">
        <v>20</v>
      </c>
      <c r="L375" s="55"/>
      <c r="M375" s="184" t="s">
        <v>20</v>
      </c>
      <c r="N375" s="185" t="s">
        <v>42</v>
      </c>
      <c r="O375" s="36"/>
      <c r="P375" s="186">
        <f>O375*H375</f>
        <v>0</v>
      </c>
      <c r="Q375" s="186">
        <v>0</v>
      </c>
      <c r="R375" s="186">
        <f>Q375*H375</f>
        <v>0</v>
      </c>
      <c r="S375" s="186">
        <v>0</v>
      </c>
      <c r="T375" s="187">
        <f>S375*H375</f>
        <v>0</v>
      </c>
      <c r="AR375" s="18" t="s">
        <v>219</v>
      </c>
      <c r="AT375" s="18" t="s">
        <v>123</v>
      </c>
      <c r="AU375" s="18" t="s">
        <v>77</v>
      </c>
      <c r="AY375" s="18" t="s">
        <v>120</v>
      </c>
      <c r="BE375" s="188">
        <f>IF(N375="základní",J375,0)</f>
        <v>0</v>
      </c>
      <c r="BF375" s="188">
        <f>IF(N375="snížená",J375,0)</f>
        <v>0</v>
      </c>
      <c r="BG375" s="188">
        <f>IF(N375="zákl. přenesená",J375,0)</f>
        <v>0</v>
      </c>
      <c r="BH375" s="188">
        <f>IF(N375="sníž. přenesená",J375,0)</f>
        <v>0</v>
      </c>
      <c r="BI375" s="188">
        <f>IF(N375="nulová",J375,0)</f>
        <v>0</v>
      </c>
      <c r="BJ375" s="18" t="s">
        <v>22</v>
      </c>
      <c r="BK375" s="188">
        <f>ROUND(I375*H375,2)</f>
        <v>0</v>
      </c>
      <c r="BL375" s="18" t="s">
        <v>219</v>
      </c>
      <c r="BM375" s="18" t="s">
        <v>580</v>
      </c>
    </row>
    <row r="376" spans="2:51" s="11" customFormat="1" ht="13.5">
      <c r="B376" s="189"/>
      <c r="C376" s="190"/>
      <c r="D376" s="191" t="s">
        <v>130</v>
      </c>
      <c r="E376" s="192" t="s">
        <v>20</v>
      </c>
      <c r="F376" s="193" t="s">
        <v>581</v>
      </c>
      <c r="G376" s="190"/>
      <c r="H376" s="194" t="s">
        <v>20</v>
      </c>
      <c r="I376" s="195"/>
      <c r="J376" s="190"/>
      <c r="K376" s="190"/>
      <c r="L376" s="196"/>
      <c r="M376" s="197"/>
      <c r="N376" s="198"/>
      <c r="O376" s="198"/>
      <c r="P376" s="198"/>
      <c r="Q376" s="198"/>
      <c r="R376" s="198"/>
      <c r="S376" s="198"/>
      <c r="T376" s="199"/>
      <c r="AT376" s="200" t="s">
        <v>130</v>
      </c>
      <c r="AU376" s="200" t="s">
        <v>77</v>
      </c>
      <c r="AV376" s="11" t="s">
        <v>22</v>
      </c>
      <c r="AW376" s="11" t="s">
        <v>35</v>
      </c>
      <c r="AX376" s="11" t="s">
        <v>71</v>
      </c>
      <c r="AY376" s="200" t="s">
        <v>120</v>
      </c>
    </row>
    <row r="377" spans="2:51" s="11" customFormat="1" ht="13.5">
      <c r="B377" s="189"/>
      <c r="C377" s="190"/>
      <c r="D377" s="191" t="s">
        <v>130</v>
      </c>
      <c r="E377" s="192" t="s">
        <v>20</v>
      </c>
      <c r="F377" s="193" t="s">
        <v>582</v>
      </c>
      <c r="G377" s="190"/>
      <c r="H377" s="194" t="s">
        <v>20</v>
      </c>
      <c r="I377" s="195"/>
      <c r="J377" s="190"/>
      <c r="K377" s="190"/>
      <c r="L377" s="196"/>
      <c r="M377" s="197"/>
      <c r="N377" s="198"/>
      <c r="O377" s="198"/>
      <c r="P377" s="198"/>
      <c r="Q377" s="198"/>
      <c r="R377" s="198"/>
      <c r="S377" s="198"/>
      <c r="T377" s="199"/>
      <c r="AT377" s="200" t="s">
        <v>130</v>
      </c>
      <c r="AU377" s="200" t="s">
        <v>77</v>
      </c>
      <c r="AV377" s="11" t="s">
        <v>22</v>
      </c>
      <c r="AW377" s="11" t="s">
        <v>35</v>
      </c>
      <c r="AX377" s="11" t="s">
        <v>71</v>
      </c>
      <c r="AY377" s="200" t="s">
        <v>120</v>
      </c>
    </row>
    <row r="378" spans="2:51" s="12" customFormat="1" ht="13.5">
      <c r="B378" s="201"/>
      <c r="C378" s="202"/>
      <c r="D378" s="191" t="s">
        <v>130</v>
      </c>
      <c r="E378" s="203" t="s">
        <v>20</v>
      </c>
      <c r="F378" s="204" t="s">
        <v>583</v>
      </c>
      <c r="G378" s="202"/>
      <c r="H378" s="205">
        <v>4.25</v>
      </c>
      <c r="I378" s="206"/>
      <c r="J378" s="202"/>
      <c r="K378" s="202"/>
      <c r="L378" s="207"/>
      <c r="M378" s="208"/>
      <c r="N378" s="209"/>
      <c r="O378" s="209"/>
      <c r="P378" s="209"/>
      <c r="Q378" s="209"/>
      <c r="R378" s="209"/>
      <c r="S378" s="209"/>
      <c r="T378" s="210"/>
      <c r="AT378" s="211" t="s">
        <v>130</v>
      </c>
      <c r="AU378" s="211" t="s">
        <v>77</v>
      </c>
      <c r="AV378" s="12" t="s">
        <v>77</v>
      </c>
      <c r="AW378" s="12" t="s">
        <v>35</v>
      </c>
      <c r="AX378" s="12" t="s">
        <v>71</v>
      </c>
      <c r="AY378" s="211" t="s">
        <v>120</v>
      </c>
    </row>
    <row r="379" spans="2:51" s="12" customFormat="1" ht="13.5">
      <c r="B379" s="201"/>
      <c r="C379" s="202"/>
      <c r="D379" s="191" t="s">
        <v>130</v>
      </c>
      <c r="E379" s="203" t="s">
        <v>20</v>
      </c>
      <c r="F379" s="204" t="s">
        <v>584</v>
      </c>
      <c r="G379" s="202"/>
      <c r="H379" s="205">
        <v>0.75</v>
      </c>
      <c r="I379" s="206"/>
      <c r="J379" s="202"/>
      <c r="K379" s="202"/>
      <c r="L379" s="207"/>
      <c r="M379" s="208"/>
      <c r="N379" s="209"/>
      <c r="O379" s="209"/>
      <c r="P379" s="209"/>
      <c r="Q379" s="209"/>
      <c r="R379" s="209"/>
      <c r="S379" s="209"/>
      <c r="T379" s="210"/>
      <c r="AT379" s="211" t="s">
        <v>130</v>
      </c>
      <c r="AU379" s="211" t="s">
        <v>77</v>
      </c>
      <c r="AV379" s="12" t="s">
        <v>77</v>
      </c>
      <c r="AW379" s="12" t="s">
        <v>35</v>
      </c>
      <c r="AX379" s="12" t="s">
        <v>71</v>
      </c>
      <c r="AY379" s="211" t="s">
        <v>120</v>
      </c>
    </row>
    <row r="380" spans="2:51" s="14" customFormat="1" ht="13.5">
      <c r="B380" s="233"/>
      <c r="C380" s="234"/>
      <c r="D380" s="191" t="s">
        <v>130</v>
      </c>
      <c r="E380" s="235" t="s">
        <v>20</v>
      </c>
      <c r="F380" s="236" t="s">
        <v>369</v>
      </c>
      <c r="G380" s="234"/>
      <c r="H380" s="237">
        <v>5</v>
      </c>
      <c r="I380" s="238"/>
      <c r="J380" s="234"/>
      <c r="K380" s="234"/>
      <c r="L380" s="239"/>
      <c r="M380" s="240"/>
      <c r="N380" s="241"/>
      <c r="O380" s="241"/>
      <c r="P380" s="241"/>
      <c r="Q380" s="241"/>
      <c r="R380" s="241"/>
      <c r="S380" s="241"/>
      <c r="T380" s="242"/>
      <c r="AT380" s="243" t="s">
        <v>130</v>
      </c>
      <c r="AU380" s="243" t="s">
        <v>77</v>
      </c>
      <c r="AV380" s="14" t="s">
        <v>121</v>
      </c>
      <c r="AW380" s="14" t="s">
        <v>35</v>
      </c>
      <c r="AX380" s="14" t="s">
        <v>71</v>
      </c>
      <c r="AY380" s="243" t="s">
        <v>120</v>
      </c>
    </row>
    <row r="381" spans="2:51" s="11" customFormat="1" ht="13.5">
      <c r="B381" s="189"/>
      <c r="C381" s="190"/>
      <c r="D381" s="191" t="s">
        <v>130</v>
      </c>
      <c r="E381" s="192" t="s">
        <v>20</v>
      </c>
      <c r="F381" s="193" t="s">
        <v>553</v>
      </c>
      <c r="G381" s="190"/>
      <c r="H381" s="194" t="s">
        <v>20</v>
      </c>
      <c r="I381" s="195"/>
      <c r="J381" s="190"/>
      <c r="K381" s="190"/>
      <c r="L381" s="196"/>
      <c r="M381" s="197"/>
      <c r="N381" s="198"/>
      <c r="O381" s="198"/>
      <c r="P381" s="198"/>
      <c r="Q381" s="198"/>
      <c r="R381" s="198"/>
      <c r="S381" s="198"/>
      <c r="T381" s="199"/>
      <c r="AT381" s="200" t="s">
        <v>130</v>
      </c>
      <c r="AU381" s="200" t="s">
        <v>77</v>
      </c>
      <c r="AV381" s="11" t="s">
        <v>22</v>
      </c>
      <c r="AW381" s="11" t="s">
        <v>35</v>
      </c>
      <c r="AX381" s="11" t="s">
        <v>71</v>
      </c>
      <c r="AY381" s="200" t="s">
        <v>120</v>
      </c>
    </row>
    <row r="382" spans="2:51" s="11" customFormat="1" ht="13.5">
      <c r="B382" s="189"/>
      <c r="C382" s="190"/>
      <c r="D382" s="191" t="s">
        <v>130</v>
      </c>
      <c r="E382" s="192" t="s">
        <v>20</v>
      </c>
      <c r="F382" s="193" t="s">
        <v>554</v>
      </c>
      <c r="G382" s="190"/>
      <c r="H382" s="194" t="s">
        <v>20</v>
      </c>
      <c r="I382" s="195"/>
      <c r="J382" s="190"/>
      <c r="K382" s="190"/>
      <c r="L382" s="196"/>
      <c r="M382" s="197"/>
      <c r="N382" s="198"/>
      <c r="O382" s="198"/>
      <c r="P382" s="198"/>
      <c r="Q382" s="198"/>
      <c r="R382" s="198"/>
      <c r="S382" s="198"/>
      <c r="T382" s="199"/>
      <c r="AT382" s="200" t="s">
        <v>130</v>
      </c>
      <c r="AU382" s="200" t="s">
        <v>77</v>
      </c>
      <c r="AV382" s="11" t="s">
        <v>22</v>
      </c>
      <c r="AW382" s="11" t="s">
        <v>35</v>
      </c>
      <c r="AX382" s="11" t="s">
        <v>71</v>
      </c>
      <c r="AY382" s="200" t="s">
        <v>120</v>
      </c>
    </row>
    <row r="383" spans="2:51" s="12" customFormat="1" ht="13.5">
      <c r="B383" s="201"/>
      <c r="C383" s="202"/>
      <c r="D383" s="191" t="s">
        <v>130</v>
      </c>
      <c r="E383" s="203" t="s">
        <v>20</v>
      </c>
      <c r="F383" s="204" t="s">
        <v>585</v>
      </c>
      <c r="G383" s="202"/>
      <c r="H383" s="205">
        <v>20</v>
      </c>
      <c r="I383" s="206"/>
      <c r="J383" s="202"/>
      <c r="K383" s="202"/>
      <c r="L383" s="207"/>
      <c r="M383" s="208"/>
      <c r="N383" s="209"/>
      <c r="O383" s="209"/>
      <c r="P383" s="209"/>
      <c r="Q383" s="209"/>
      <c r="R383" s="209"/>
      <c r="S383" s="209"/>
      <c r="T383" s="210"/>
      <c r="AT383" s="211" t="s">
        <v>130</v>
      </c>
      <c r="AU383" s="211" t="s">
        <v>77</v>
      </c>
      <c r="AV383" s="12" t="s">
        <v>77</v>
      </c>
      <c r="AW383" s="12" t="s">
        <v>35</v>
      </c>
      <c r="AX383" s="12" t="s">
        <v>71</v>
      </c>
      <c r="AY383" s="211" t="s">
        <v>120</v>
      </c>
    </row>
    <row r="384" spans="2:51" s="14" customFormat="1" ht="13.5">
      <c r="B384" s="233"/>
      <c r="C384" s="234"/>
      <c r="D384" s="191" t="s">
        <v>130</v>
      </c>
      <c r="E384" s="235" t="s">
        <v>20</v>
      </c>
      <c r="F384" s="236" t="s">
        <v>371</v>
      </c>
      <c r="G384" s="234"/>
      <c r="H384" s="237">
        <v>20</v>
      </c>
      <c r="I384" s="238"/>
      <c r="J384" s="234"/>
      <c r="K384" s="234"/>
      <c r="L384" s="239"/>
      <c r="M384" s="240"/>
      <c r="N384" s="241"/>
      <c r="O384" s="241"/>
      <c r="P384" s="241"/>
      <c r="Q384" s="241"/>
      <c r="R384" s="241"/>
      <c r="S384" s="241"/>
      <c r="T384" s="242"/>
      <c r="AT384" s="243" t="s">
        <v>130</v>
      </c>
      <c r="AU384" s="243" t="s">
        <v>77</v>
      </c>
      <c r="AV384" s="14" t="s">
        <v>121</v>
      </c>
      <c r="AW384" s="14" t="s">
        <v>35</v>
      </c>
      <c r="AX384" s="14" t="s">
        <v>71</v>
      </c>
      <c r="AY384" s="243" t="s">
        <v>120</v>
      </c>
    </row>
    <row r="385" spans="2:51" s="13" customFormat="1" ht="13.5">
      <c r="B385" s="219"/>
      <c r="C385" s="220"/>
      <c r="D385" s="212" t="s">
        <v>130</v>
      </c>
      <c r="E385" s="221" t="s">
        <v>20</v>
      </c>
      <c r="F385" s="222" t="s">
        <v>215</v>
      </c>
      <c r="G385" s="220"/>
      <c r="H385" s="223">
        <v>25</v>
      </c>
      <c r="I385" s="224"/>
      <c r="J385" s="220"/>
      <c r="K385" s="220"/>
      <c r="L385" s="225"/>
      <c r="M385" s="226"/>
      <c r="N385" s="227"/>
      <c r="O385" s="227"/>
      <c r="P385" s="227"/>
      <c r="Q385" s="227"/>
      <c r="R385" s="227"/>
      <c r="S385" s="227"/>
      <c r="T385" s="228"/>
      <c r="AT385" s="229" t="s">
        <v>130</v>
      </c>
      <c r="AU385" s="229" t="s">
        <v>77</v>
      </c>
      <c r="AV385" s="13" t="s">
        <v>128</v>
      </c>
      <c r="AW385" s="13" t="s">
        <v>35</v>
      </c>
      <c r="AX385" s="13" t="s">
        <v>22</v>
      </c>
      <c r="AY385" s="229" t="s">
        <v>120</v>
      </c>
    </row>
    <row r="386" spans="2:65" s="1" customFormat="1" ht="22.5" customHeight="1">
      <c r="B386" s="35"/>
      <c r="C386" s="244" t="s">
        <v>586</v>
      </c>
      <c r="D386" s="244" t="s">
        <v>378</v>
      </c>
      <c r="E386" s="245" t="s">
        <v>489</v>
      </c>
      <c r="F386" s="246" t="s">
        <v>490</v>
      </c>
      <c r="G386" s="247" t="s">
        <v>327</v>
      </c>
      <c r="H386" s="248">
        <v>0.355</v>
      </c>
      <c r="I386" s="249"/>
      <c r="J386" s="250">
        <f>ROUND(I386*H386,2)</f>
        <v>0</v>
      </c>
      <c r="K386" s="246" t="s">
        <v>127</v>
      </c>
      <c r="L386" s="251"/>
      <c r="M386" s="252" t="s">
        <v>20</v>
      </c>
      <c r="N386" s="253" t="s">
        <v>42</v>
      </c>
      <c r="O386" s="36"/>
      <c r="P386" s="186">
        <f>O386*H386</f>
        <v>0</v>
      </c>
      <c r="Q386" s="186">
        <v>0.55</v>
      </c>
      <c r="R386" s="186">
        <f>Q386*H386</f>
        <v>0.19525</v>
      </c>
      <c r="S386" s="186">
        <v>0</v>
      </c>
      <c r="T386" s="187">
        <f>S386*H386</f>
        <v>0</v>
      </c>
      <c r="AR386" s="18" t="s">
        <v>308</v>
      </c>
      <c r="AT386" s="18" t="s">
        <v>378</v>
      </c>
      <c r="AU386" s="18" t="s">
        <v>77</v>
      </c>
      <c r="AY386" s="18" t="s">
        <v>120</v>
      </c>
      <c r="BE386" s="188">
        <f>IF(N386="základní",J386,0)</f>
        <v>0</v>
      </c>
      <c r="BF386" s="188">
        <f>IF(N386="snížená",J386,0)</f>
        <v>0</v>
      </c>
      <c r="BG386" s="188">
        <f>IF(N386="zákl. přenesená",J386,0)</f>
        <v>0</v>
      </c>
      <c r="BH386" s="188">
        <f>IF(N386="sníž. přenesená",J386,0)</f>
        <v>0</v>
      </c>
      <c r="BI386" s="188">
        <f>IF(N386="nulová",J386,0)</f>
        <v>0</v>
      </c>
      <c r="BJ386" s="18" t="s">
        <v>22</v>
      </c>
      <c r="BK386" s="188">
        <f>ROUND(I386*H386,2)</f>
        <v>0</v>
      </c>
      <c r="BL386" s="18" t="s">
        <v>219</v>
      </c>
      <c r="BM386" s="18" t="s">
        <v>587</v>
      </c>
    </row>
    <row r="387" spans="2:51" s="11" customFormat="1" ht="13.5">
      <c r="B387" s="189"/>
      <c r="C387" s="190"/>
      <c r="D387" s="191" t="s">
        <v>130</v>
      </c>
      <c r="E387" s="192" t="s">
        <v>20</v>
      </c>
      <c r="F387" s="193" t="s">
        <v>445</v>
      </c>
      <c r="G387" s="190"/>
      <c r="H387" s="194" t="s">
        <v>20</v>
      </c>
      <c r="I387" s="195"/>
      <c r="J387" s="190"/>
      <c r="K387" s="190"/>
      <c r="L387" s="196"/>
      <c r="M387" s="197"/>
      <c r="N387" s="198"/>
      <c r="O387" s="198"/>
      <c r="P387" s="198"/>
      <c r="Q387" s="198"/>
      <c r="R387" s="198"/>
      <c r="S387" s="198"/>
      <c r="T387" s="199"/>
      <c r="AT387" s="200" t="s">
        <v>130</v>
      </c>
      <c r="AU387" s="200" t="s">
        <v>77</v>
      </c>
      <c r="AV387" s="11" t="s">
        <v>22</v>
      </c>
      <c r="AW387" s="11" t="s">
        <v>35</v>
      </c>
      <c r="AX387" s="11" t="s">
        <v>71</v>
      </c>
      <c r="AY387" s="200" t="s">
        <v>120</v>
      </c>
    </row>
    <row r="388" spans="2:51" s="11" customFormat="1" ht="13.5">
      <c r="B388" s="189"/>
      <c r="C388" s="190"/>
      <c r="D388" s="191" t="s">
        <v>130</v>
      </c>
      <c r="E388" s="192" t="s">
        <v>20</v>
      </c>
      <c r="F388" s="193" t="s">
        <v>588</v>
      </c>
      <c r="G388" s="190"/>
      <c r="H388" s="194" t="s">
        <v>20</v>
      </c>
      <c r="I388" s="195"/>
      <c r="J388" s="190"/>
      <c r="K388" s="190"/>
      <c r="L388" s="196"/>
      <c r="M388" s="197"/>
      <c r="N388" s="198"/>
      <c r="O388" s="198"/>
      <c r="P388" s="198"/>
      <c r="Q388" s="198"/>
      <c r="R388" s="198"/>
      <c r="S388" s="198"/>
      <c r="T388" s="199"/>
      <c r="AT388" s="200" t="s">
        <v>130</v>
      </c>
      <c r="AU388" s="200" t="s">
        <v>77</v>
      </c>
      <c r="AV388" s="11" t="s">
        <v>22</v>
      </c>
      <c r="AW388" s="11" t="s">
        <v>35</v>
      </c>
      <c r="AX388" s="11" t="s">
        <v>71</v>
      </c>
      <c r="AY388" s="200" t="s">
        <v>120</v>
      </c>
    </row>
    <row r="389" spans="2:51" s="11" customFormat="1" ht="13.5">
      <c r="B389" s="189"/>
      <c r="C389" s="190"/>
      <c r="D389" s="191" t="s">
        <v>130</v>
      </c>
      <c r="E389" s="192" t="s">
        <v>20</v>
      </c>
      <c r="F389" s="193" t="s">
        <v>589</v>
      </c>
      <c r="G389" s="190"/>
      <c r="H389" s="194" t="s">
        <v>20</v>
      </c>
      <c r="I389" s="195"/>
      <c r="J389" s="190"/>
      <c r="K389" s="190"/>
      <c r="L389" s="196"/>
      <c r="M389" s="197"/>
      <c r="N389" s="198"/>
      <c r="O389" s="198"/>
      <c r="P389" s="198"/>
      <c r="Q389" s="198"/>
      <c r="R389" s="198"/>
      <c r="S389" s="198"/>
      <c r="T389" s="199"/>
      <c r="AT389" s="200" t="s">
        <v>130</v>
      </c>
      <c r="AU389" s="200" t="s">
        <v>77</v>
      </c>
      <c r="AV389" s="11" t="s">
        <v>22</v>
      </c>
      <c r="AW389" s="11" t="s">
        <v>35</v>
      </c>
      <c r="AX389" s="11" t="s">
        <v>71</v>
      </c>
      <c r="AY389" s="200" t="s">
        <v>120</v>
      </c>
    </row>
    <row r="390" spans="2:51" s="12" customFormat="1" ht="13.5">
      <c r="B390" s="201"/>
      <c r="C390" s="202"/>
      <c r="D390" s="191" t="s">
        <v>130</v>
      </c>
      <c r="E390" s="203" t="s">
        <v>20</v>
      </c>
      <c r="F390" s="204" t="s">
        <v>590</v>
      </c>
      <c r="G390" s="202"/>
      <c r="H390" s="205">
        <v>0.135</v>
      </c>
      <c r="I390" s="206"/>
      <c r="J390" s="202"/>
      <c r="K390" s="202"/>
      <c r="L390" s="207"/>
      <c r="M390" s="208"/>
      <c r="N390" s="209"/>
      <c r="O390" s="209"/>
      <c r="P390" s="209"/>
      <c r="Q390" s="209"/>
      <c r="R390" s="209"/>
      <c r="S390" s="209"/>
      <c r="T390" s="210"/>
      <c r="AT390" s="211" t="s">
        <v>130</v>
      </c>
      <c r="AU390" s="211" t="s">
        <v>77</v>
      </c>
      <c r="AV390" s="12" t="s">
        <v>77</v>
      </c>
      <c r="AW390" s="12" t="s">
        <v>35</v>
      </c>
      <c r="AX390" s="12" t="s">
        <v>71</v>
      </c>
      <c r="AY390" s="211" t="s">
        <v>120</v>
      </c>
    </row>
    <row r="391" spans="2:51" s="11" customFormat="1" ht="13.5">
      <c r="B391" s="189"/>
      <c r="C391" s="190"/>
      <c r="D391" s="191" t="s">
        <v>130</v>
      </c>
      <c r="E391" s="192" t="s">
        <v>20</v>
      </c>
      <c r="F391" s="193" t="s">
        <v>591</v>
      </c>
      <c r="G391" s="190"/>
      <c r="H391" s="194" t="s">
        <v>20</v>
      </c>
      <c r="I391" s="195"/>
      <c r="J391" s="190"/>
      <c r="K391" s="190"/>
      <c r="L391" s="196"/>
      <c r="M391" s="197"/>
      <c r="N391" s="198"/>
      <c r="O391" s="198"/>
      <c r="P391" s="198"/>
      <c r="Q391" s="198"/>
      <c r="R391" s="198"/>
      <c r="S391" s="198"/>
      <c r="T391" s="199"/>
      <c r="AT391" s="200" t="s">
        <v>130</v>
      </c>
      <c r="AU391" s="200" t="s">
        <v>77</v>
      </c>
      <c r="AV391" s="11" t="s">
        <v>22</v>
      </c>
      <c r="AW391" s="11" t="s">
        <v>35</v>
      </c>
      <c r="AX391" s="11" t="s">
        <v>71</v>
      </c>
      <c r="AY391" s="200" t="s">
        <v>120</v>
      </c>
    </row>
    <row r="392" spans="2:51" s="11" customFormat="1" ht="13.5">
      <c r="B392" s="189"/>
      <c r="C392" s="190"/>
      <c r="D392" s="191" t="s">
        <v>130</v>
      </c>
      <c r="E392" s="192" t="s">
        <v>20</v>
      </c>
      <c r="F392" s="193" t="s">
        <v>592</v>
      </c>
      <c r="G392" s="190"/>
      <c r="H392" s="194" t="s">
        <v>20</v>
      </c>
      <c r="I392" s="195"/>
      <c r="J392" s="190"/>
      <c r="K392" s="190"/>
      <c r="L392" s="196"/>
      <c r="M392" s="197"/>
      <c r="N392" s="198"/>
      <c r="O392" s="198"/>
      <c r="P392" s="198"/>
      <c r="Q392" s="198"/>
      <c r="R392" s="198"/>
      <c r="S392" s="198"/>
      <c r="T392" s="199"/>
      <c r="AT392" s="200" t="s">
        <v>130</v>
      </c>
      <c r="AU392" s="200" t="s">
        <v>77</v>
      </c>
      <c r="AV392" s="11" t="s">
        <v>22</v>
      </c>
      <c r="AW392" s="11" t="s">
        <v>35</v>
      </c>
      <c r="AX392" s="11" t="s">
        <v>71</v>
      </c>
      <c r="AY392" s="200" t="s">
        <v>120</v>
      </c>
    </row>
    <row r="393" spans="2:51" s="12" customFormat="1" ht="13.5">
      <c r="B393" s="201"/>
      <c r="C393" s="202"/>
      <c r="D393" s="191" t="s">
        <v>130</v>
      </c>
      <c r="E393" s="203" t="s">
        <v>20</v>
      </c>
      <c r="F393" s="204" t="s">
        <v>593</v>
      </c>
      <c r="G393" s="202"/>
      <c r="H393" s="205">
        <v>0.044</v>
      </c>
      <c r="I393" s="206"/>
      <c r="J393" s="202"/>
      <c r="K393" s="202"/>
      <c r="L393" s="207"/>
      <c r="M393" s="208"/>
      <c r="N393" s="209"/>
      <c r="O393" s="209"/>
      <c r="P393" s="209"/>
      <c r="Q393" s="209"/>
      <c r="R393" s="209"/>
      <c r="S393" s="209"/>
      <c r="T393" s="210"/>
      <c r="AT393" s="211" t="s">
        <v>130</v>
      </c>
      <c r="AU393" s="211" t="s">
        <v>77</v>
      </c>
      <c r="AV393" s="12" t="s">
        <v>77</v>
      </c>
      <c r="AW393" s="12" t="s">
        <v>35</v>
      </c>
      <c r="AX393" s="12" t="s">
        <v>71</v>
      </c>
      <c r="AY393" s="211" t="s">
        <v>120</v>
      </c>
    </row>
    <row r="394" spans="2:51" s="11" customFormat="1" ht="13.5">
      <c r="B394" s="189"/>
      <c r="C394" s="190"/>
      <c r="D394" s="191" t="s">
        <v>130</v>
      </c>
      <c r="E394" s="192" t="s">
        <v>20</v>
      </c>
      <c r="F394" s="193" t="s">
        <v>594</v>
      </c>
      <c r="G394" s="190"/>
      <c r="H394" s="194" t="s">
        <v>20</v>
      </c>
      <c r="I394" s="195"/>
      <c r="J394" s="190"/>
      <c r="K394" s="190"/>
      <c r="L394" s="196"/>
      <c r="M394" s="197"/>
      <c r="N394" s="198"/>
      <c r="O394" s="198"/>
      <c r="P394" s="198"/>
      <c r="Q394" s="198"/>
      <c r="R394" s="198"/>
      <c r="S394" s="198"/>
      <c r="T394" s="199"/>
      <c r="AT394" s="200" t="s">
        <v>130</v>
      </c>
      <c r="AU394" s="200" t="s">
        <v>77</v>
      </c>
      <c r="AV394" s="11" t="s">
        <v>22</v>
      </c>
      <c r="AW394" s="11" t="s">
        <v>35</v>
      </c>
      <c r="AX394" s="11" t="s">
        <v>71</v>
      </c>
      <c r="AY394" s="200" t="s">
        <v>120</v>
      </c>
    </row>
    <row r="395" spans="2:51" s="12" customFormat="1" ht="13.5">
      <c r="B395" s="201"/>
      <c r="C395" s="202"/>
      <c r="D395" s="191" t="s">
        <v>130</v>
      </c>
      <c r="E395" s="203" t="s">
        <v>20</v>
      </c>
      <c r="F395" s="204" t="s">
        <v>595</v>
      </c>
      <c r="G395" s="202"/>
      <c r="H395" s="205">
        <v>0.176</v>
      </c>
      <c r="I395" s="206"/>
      <c r="J395" s="202"/>
      <c r="K395" s="202"/>
      <c r="L395" s="207"/>
      <c r="M395" s="208"/>
      <c r="N395" s="209"/>
      <c r="O395" s="209"/>
      <c r="P395" s="209"/>
      <c r="Q395" s="209"/>
      <c r="R395" s="209"/>
      <c r="S395" s="209"/>
      <c r="T395" s="210"/>
      <c r="AT395" s="211" t="s">
        <v>130</v>
      </c>
      <c r="AU395" s="211" t="s">
        <v>77</v>
      </c>
      <c r="AV395" s="12" t="s">
        <v>77</v>
      </c>
      <c r="AW395" s="12" t="s">
        <v>35</v>
      </c>
      <c r="AX395" s="12" t="s">
        <v>71</v>
      </c>
      <c r="AY395" s="211" t="s">
        <v>120</v>
      </c>
    </row>
    <row r="396" spans="2:51" s="13" customFormat="1" ht="13.5">
      <c r="B396" s="219"/>
      <c r="C396" s="220"/>
      <c r="D396" s="212" t="s">
        <v>130</v>
      </c>
      <c r="E396" s="221" t="s">
        <v>20</v>
      </c>
      <c r="F396" s="222" t="s">
        <v>215</v>
      </c>
      <c r="G396" s="220"/>
      <c r="H396" s="223">
        <v>0.355</v>
      </c>
      <c r="I396" s="224"/>
      <c r="J396" s="220"/>
      <c r="K396" s="220"/>
      <c r="L396" s="225"/>
      <c r="M396" s="226"/>
      <c r="N396" s="227"/>
      <c r="O396" s="227"/>
      <c r="P396" s="227"/>
      <c r="Q396" s="227"/>
      <c r="R396" s="227"/>
      <c r="S396" s="227"/>
      <c r="T396" s="228"/>
      <c r="AT396" s="229" t="s">
        <v>130</v>
      </c>
      <c r="AU396" s="229" t="s">
        <v>77</v>
      </c>
      <c r="AV396" s="13" t="s">
        <v>128</v>
      </c>
      <c r="AW396" s="13" t="s">
        <v>35</v>
      </c>
      <c r="AX396" s="13" t="s">
        <v>22</v>
      </c>
      <c r="AY396" s="229" t="s">
        <v>120</v>
      </c>
    </row>
    <row r="397" spans="2:65" s="1" customFormat="1" ht="22.5" customHeight="1">
      <c r="B397" s="35"/>
      <c r="C397" s="177" t="s">
        <v>596</v>
      </c>
      <c r="D397" s="177" t="s">
        <v>123</v>
      </c>
      <c r="E397" s="178" t="s">
        <v>597</v>
      </c>
      <c r="F397" s="179" t="s">
        <v>598</v>
      </c>
      <c r="G397" s="180" t="s">
        <v>187</v>
      </c>
      <c r="H397" s="181">
        <v>447</v>
      </c>
      <c r="I397" s="182"/>
      <c r="J397" s="183">
        <f>ROUND(I397*H397,2)</f>
        <v>0</v>
      </c>
      <c r="K397" s="179" t="s">
        <v>127</v>
      </c>
      <c r="L397" s="55"/>
      <c r="M397" s="184" t="s">
        <v>20</v>
      </c>
      <c r="N397" s="185" t="s">
        <v>42</v>
      </c>
      <c r="O397" s="36"/>
      <c r="P397" s="186">
        <f>O397*H397</f>
        <v>0</v>
      </c>
      <c r="Q397" s="186">
        <v>0</v>
      </c>
      <c r="R397" s="186">
        <f>Q397*H397</f>
        <v>0</v>
      </c>
      <c r="S397" s="186">
        <v>0</v>
      </c>
      <c r="T397" s="187">
        <f>S397*H397</f>
        <v>0</v>
      </c>
      <c r="AR397" s="18" t="s">
        <v>219</v>
      </c>
      <c r="AT397" s="18" t="s">
        <v>123</v>
      </c>
      <c r="AU397" s="18" t="s">
        <v>77</v>
      </c>
      <c r="AY397" s="18" t="s">
        <v>120</v>
      </c>
      <c r="BE397" s="188">
        <f>IF(N397="základní",J397,0)</f>
        <v>0</v>
      </c>
      <c r="BF397" s="188">
        <f>IF(N397="snížená",J397,0)</f>
        <v>0</v>
      </c>
      <c r="BG397" s="188">
        <f>IF(N397="zákl. přenesená",J397,0)</f>
        <v>0</v>
      </c>
      <c r="BH397" s="188">
        <f>IF(N397="sníž. přenesená",J397,0)</f>
        <v>0</v>
      </c>
      <c r="BI397" s="188">
        <f>IF(N397="nulová",J397,0)</f>
        <v>0</v>
      </c>
      <c r="BJ397" s="18" t="s">
        <v>22</v>
      </c>
      <c r="BK397" s="188">
        <f>ROUND(I397*H397,2)</f>
        <v>0</v>
      </c>
      <c r="BL397" s="18" t="s">
        <v>219</v>
      </c>
      <c r="BM397" s="18" t="s">
        <v>599</v>
      </c>
    </row>
    <row r="398" spans="2:51" s="11" customFormat="1" ht="13.5">
      <c r="B398" s="189"/>
      <c r="C398" s="190"/>
      <c r="D398" s="191" t="s">
        <v>130</v>
      </c>
      <c r="E398" s="192" t="s">
        <v>20</v>
      </c>
      <c r="F398" s="193" t="s">
        <v>600</v>
      </c>
      <c r="G398" s="190"/>
      <c r="H398" s="194" t="s">
        <v>20</v>
      </c>
      <c r="I398" s="195"/>
      <c r="J398" s="190"/>
      <c r="K398" s="190"/>
      <c r="L398" s="196"/>
      <c r="M398" s="197"/>
      <c r="N398" s="198"/>
      <c r="O398" s="198"/>
      <c r="P398" s="198"/>
      <c r="Q398" s="198"/>
      <c r="R398" s="198"/>
      <c r="S398" s="198"/>
      <c r="T398" s="199"/>
      <c r="AT398" s="200" t="s">
        <v>130</v>
      </c>
      <c r="AU398" s="200" t="s">
        <v>77</v>
      </c>
      <c r="AV398" s="11" t="s">
        <v>22</v>
      </c>
      <c r="AW398" s="11" t="s">
        <v>35</v>
      </c>
      <c r="AX398" s="11" t="s">
        <v>71</v>
      </c>
      <c r="AY398" s="200" t="s">
        <v>120</v>
      </c>
    </row>
    <row r="399" spans="2:51" s="11" customFormat="1" ht="13.5">
      <c r="B399" s="189"/>
      <c r="C399" s="190"/>
      <c r="D399" s="191" t="s">
        <v>130</v>
      </c>
      <c r="E399" s="192" t="s">
        <v>20</v>
      </c>
      <c r="F399" s="193" t="s">
        <v>601</v>
      </c>
      <c r="G399" s="190"/>
      <c r="H399" s="194" t="s">
        <v>20</v>
      </c>
      <c r="I399" s="195"/>
      <c r="J399" s="190"/>
      <c r="K399" s="190"/>
      <c r="L399" s="196"/>
      <c r="M399" s="197"/>
      <c r="N399" s="198"/>
      <c r="O399" s="198"/>
      <c r="P399" s="198"/>
      <c r="Q399" s="198"/>
      <c r="R399" s="198"/>
      <c r="S399" s="198"/>
      <c r="T399" s="199"/>
      <c r="AT399" s="200" t="s">
        <v>130</v>
      </c>
      <c r="AU399" s="200" t="s">
        <v>77</v>
      </c>
      <c r="AV399" s="11" t="s">
        <v>22</v>
      </c>
      <c r="AW399" s="11" t="s">
        <v>35</v>
      </c>
      <c r="AX399" s="11" t="s">
        <v>71</v>
      </c>
      <c r="AY399" s="200" t="s">
        <v>120</v>
      </c>
    </row>
    <row r="400" spans="2:51" s="12" customFormat="1" ht="13.5">
      <c r="B400" s="201"/>
      <c r="C400" s="202"/>
      <c r="D400" s="191" t="s">
        <v>130</v>
      </c>
      <c r="E400" s="203" t="s">
        <v>20</v>
      </c>
      <c r="F400" s="204" t="s">
        <v>602</v>
      </c>
      <c r="G400" s="202"/>
      <c r="H400" s="205">
        <v>15.91</v>
      </c>
      <c r="I400" s="206"/>
      <c r="J400" s="202"/>
      <c r="K400" s="202"/>
      <c r="L400" s="207"/>
      <c r="M400" s="208"/>
      <c r="N400" s="209"/>
      <c r="O400" s="209"/>
      <c r="P400" s="209"/>
      <c r="Q400" s="209"/>
      <c r="R400" s="209"/>
      <c r="S400" s="209"/>
      <c r="T400" s="210"/>
      <c r="AT400" s="211" t="s">
        <v>130</v>
      </c>
      <c r="AU400" s="211" t="s">
        <v>77</v>
      </c>
      <c r="AV400" s="12" t="s">
        <v>77</v>
      </c>
      <c r="AW400" s="12" t="s">
        <v>35</v>
      </c>
      <c r="AX400" s="12" t="s">
        <v>71</v>
      </c>
      <c r="AY400" s="211" t="s">
        <v>120</v>
      </c>
    </row>
    <row r="401" spans="2:51" s="12" customFormat="1" ht="13.5">
      <c r="B401" s="201"/>
      <c r="C401" s="202"/>
      <c r="D401" s="191" t="s">
        <v>130</v>
      </c>
      <c r="E401" s="203" t="s">
        <v>20</v>
      </c>
      <c r="F401" s="204" t="s">
        <v>603</v>
      </c>
      <c r="G401" s="202"/>
      <c r="H401" s="205">
        <v>4.73</v>
      </c>
      <c r="I401" s="206"/>
      <c r="J401" s="202"/>
      <c r="K401" s="202"/>
      <c r="L401" s="207"/>
      <c r="M401" s="208"/>
      <c r="N401" s="209"/>
      <c r="O401" s="209"/>
      <c r="P401" s="209"/>
      <c r="Q401" s="209"/>
      <c r="R401" s="209"/>
      <c r="S401" s="209"/>
      <c r="T401" s="210"/>
      <c r="AT401" s="211" t="s">
        <v>130</v>
      </c>
      <c r="AU401" s="211" t="s">
        <v>77</v>
      </c>
      <c r="AV401" s="12" t="s">
        <v>77</v>
      </c>
      <c r="AW401" s="12" t="s">
        <v>35</v>
      </c>
      <c r="AX401" s="12" t="s">
        <v>71</v>
      </c>
      <c r="AY401" s="211" t="s">
        <v>120</v>
      </c>
    </row>
    <row r="402" spans="2:51" s="11" customFormat="1" ht="13.5">
      <c r="B402" s="189"/>
      <c r="C402" s="190"/>
      <c r="D402" s="191" t="s">
        <v>130</v>
      </c>
      <c r="E402" s="192" t="s">
        <v>20</v>
      </c>
      <c r="F402" s="193" t="s">
        <v>604</v>
      </c>
      <c r="G402" s="190"/>
      <c r="H402" s="194" t="s">
        <v>20</v>
      </c>
      <c r="I402" s="195"/>
      <c r="J402" s="190"/>
      <c r="K402" s="190"/>
      <c r="L402" s="196"/>
      <c r="M402" s="197"/>
      <c r="N402" s="198"/>
      <c r="O402" s="198"/>
      <c r="P402" s="198"/>
      <c r="Q402" s="198"/>
      <c r="R402" s="198"/>
      <c r="S402" s="198"/>
      <c r="T402" s="199"/>
      <c r="AT402" s="200" t="s">
        <v>130</v>
      </c>
      <c r="AU402" s="200" t="s">
        <v>77</v>
      </c>
      <c r="AV402" s="11" t="s">
        <v>22</v>
      </c>
      <c r="AW402" s="11" t="s">
        <v>35</v>
      </c>
      <c r="AX402" s="11" t="s">
        <v>71</v>
      </c>
      <c r="AY402" s="200" t="s">
        <v>120</v>
      </c>
    </row>
    <row r="403" spans="2:51" s="11" customFormat="1" ht="13.5">
      <c r="B403" s="189"/>
      <c r="C403" s="190"/>
      <c r="D403" s="191" t="s">
        <v>130</v>
      </c>
      <c r="E403" s="192" t="s">
        <v>20</v>
      </c>
      <c r="F403" s="193" t="s">
        <v>605</v>
      </c>
      <c r="G403" s="190"/>
      <c r="H403" s="194" t="s">
        <v>20</v>
      </c>
      <c r="I403" s="195"/>
      <c r="J403" s="190"/>
      <c r="K403" s="190"/>
      <c r="L403" s="196"/>
      <c r="M403" s="197"/>
      <c r="N403" s="198"/>
      <c r="O403" s="198"/>
      <c r="P403" s="198"/>
      <c r="Q403" s="198"/>
      <c r="R403" s="198"/>
      <c r="S403" s="198"/>
      <c r="T403" s="199"/>
      <c r="AT403" s="200" t="s">
        <v>130</v>
      </c>
      <c r="AU403" s="200" t="s">
        <v>77</v>
      </c>
      <c r="AV403" s="11" t="s">
        <v>22</v>
      </c>
      <c r="AW403" s="11" t="s">
        <v>35</v>
      </c>
      <c r="AX403" s="11" t="s">
        <v>71</v>
      </c>
      <c r="AY403" s="200" t="s">
        <v>120</v>
      </c>
    </row>
    <row r="404" spans="2:51" s="12" customFormat="1" ht="13.5">
      <c r="B404" s="201"/>
      <c r="C404" s="202"/>
      <c r="D404" s="191" t="s">
        <v>130</v>
      </c>
      <c r="E404" s="203" t="s">
        <v>20</v>
      </c>
      <c r="F404" s="204" t="s">
        <v>606</v>
      </c>
      <c r="G404" s="202"/>
      <c r="H404" s="205">
        <v>10.8</v>
      </c>
      <c r="I404" s="206"/>
      <c r="J404" s="202"/>
      <c r="K404" s="202"/>
      <c r="L404" s="207"/>
      <c r="M404" s="208"/>
      <c r="N404" s="209"/>
      <c r="O404" s="209"/>
      <c r="P404" s="209"/>
      <c r="Q404" s="209"/>
      <c r="R404" s="209"/>
      <c r="S404" s="209"/>
      <c r="T404" s="210"/>
      <c r="AT404" s="211" t="s">
        <v>130</v>
      </c>
      <c r="AU404" s="211" t="s">
        <v>77</v>
      </c>
      <c r="AV404" s="12" t="s">
        <v>77</v>
      </c>
      <c r="AW404" s="12" t="s">
        <v>35</v>
      </c>
      <c r="AX404" s="12" t="s">
        <v>71</v>
      </c>
      <c r="AY404" s="211" t="s">
        <v>120</v>
      </c>
    </row>
    <row r="405" spans="2:51" s="11" customFormat="1" ht="13.5">
      <c r="B405" s="189"/>
      <c r="C405" s="190"/>
      <c r="D405" s="191" t="s">
        <v>130</v>
      </c>
      <c r="E405" s="192" t="s">
        <v>20</v>
      </c>
      <c r="F405" s="193" t="s">
        <v>607</v>
      </c>
      <c r="G405" s="190"/>
      <c r="H405" s="194" t="s">
        <v>20</v>
      </c>
      <c r="I405" s="195"/>
      <c r="J405" s="190"/>
      <c r="K405" s="190"/>
      <c r="L405" s="196"/>
      <c r="M405" s="197"/>
      <c r="N405" s="198"/>
      <c r="O405" s="198"/>
      <c r="P405" s="198"/>
      <c r="Q405" s="198"/>
      <c r="R405" s="198"/>
      <c r="S405" s="198"/>
      <c r="T405" s="199"/>
      <c r="AT405" s="200" t="s">
        <v>130</v>
      </c>
      <c r="AU405" s="200" t="s">
        <v>77</v>
      </c>
      <c r="AV405" s="11" t="s">
        <v>22</v>
      </c>
      <c r="AW405" s="11" t="s">
        <v>35</v>
      </c>
      <c r="AX405" s="11" t="s">
        <v>71</v>
      </c>
      <c r="AY405" s="200" t="s">
        <v>120</v>
      </c>
    </row>
    <row r="406" spans="2:51" s="11" customFormat="1" ht="13.5">
      <c r="B406" s="189"/>
      <c r="C406" s="190"/>
      <c r="D406" s="191" t="s">
        <v>130</v>
      </c>
      <c r="E406" s="192" t="s">
        <v>20</v>
      </c>
      <c r="F406" s="193" t="s">
        <v>608</v>
      </c>
      <c r="G406" s="190"/>
      <c r="H406" s="194" t="s">
        <v>20</v>
      </c>
      <c r="I406" s="195"/>
      <c r="J406" s="190"/>
      <c r="K406" s="190"/>
      <c r="L406" s="196"/>
      <c r="M406" s="197"/>
      <c r="N406" s="198"/>
      <c r="O406" s="198"/>
      <c r="P406" s="198"/>
      <c r="Q406" s="198"/>
      <c r="R406" s="198"/>
      <c r="S406" s="198"/>
      <c r="T406" s="199"/>
      <c r="AT406" s="200" t="s">
        <v>130</v>
      </c>
      <c r="AU406" s="200" t="s">
        <v>77</v>
      </c>
      <c r="AV406" s="11" t="s">
        <v>22</v>
      </c>
      <c r="AW406" s="11" t="s">
        <v>35</v>
      </c>
      <c r="AX406" s="11" t="s">
        <v>71</v>
      </c>
      <c r="AY406" s="200" t="s">
        <v>120</v>
      </c>
    </row>
    <row r="407" spans="2:51" s="11" customFormat="1" ht="13.5">
      <c r="B407" s="189"/>
      <c r="C407" s="190"/>
      <c r="D407" s="191" t="s">
        <v>130</v>
      </c>
      <c r="E407" s="192" t="s">
        <v>20</v>
      </c>
      <c r="F407" s="193" t="s">
        <v>605</v>
      </c>
      <c r="G407" s="190"/>
      <c r="H407" s="194" t="s">
        <v>20</v>
      </c>
      <c r="I407" s="195"/>
      <c r="J407" s="190"/>
      <c r="K407" s="190"/>
      <c r="L407" s="196"/>
      <c r="M407" s="197"/>
      <c r="N407" s="198"/>
      <c r="O407" s="198"/>
      <c r="P407" s="198"/>
      <c r="Q407" s="198"/>
      <c r="R407" s="198"/>
      <c r="S407" s="198"/>
      <c r="T407" s="199"/>
      <c r="AT407" s="200" t="s">
        <v>130</v>
      </c>
      <c r="AU407" s="200" t="s">
        <v>77</v>
      </c>
      <c r="AV407" s="11" t="s">
        <v>22</v>
      </c>
      <c r="AW407" s="11" t="s">
        <v>35</v>
      </c>
      <c r="AX407" s="11" t="s">
        <v>71</v>
      </c>
      <c r="AY407" s="200" t="s">
        <v>120</v>
      </c>
    </row>
    <row r="408" spans="2:51" s="12" customFormat="1" ht="13.5">
      <c r="B408" s="201"/>
      <c r="C408" s="202"/>
      <c r="D408" s="191" t="s">
        <v>130</v>
      </c>
      <c r="E408" s="203" t="s">
        <v>20</v>
      </c>
      <c r="F408" s="204" t="s">
        <v>609</v>
      </c>
      <c r="G408" s="202"/>
      <c r="H408" s="205">
        <v>156.597</v>
      </c>
      <c r="I408" s="206"/>
      <c r="J408" s="202"/>
      <c r="K408" s="202"/>
      <c r="L408" s="207"/>
      <c r="M408" s="208"/>
      <c r="N408" s="209"/>
      <c r="O408" s="209"/>
      <c r="P408" s="209"/>
      <c r="Q408" s="209"/>
      <c r="R408" s="209"/>
      <c r="S408" s="209"/>
      <c r="T408" s="210"/>
      <c r="AT408" s="211" t="s">
        <v>130</v>
      </c>
      <c r="AU408" s="211" t="s">
        <v>77</v>
      </c>
      <c r="AV408" s="12" t="s">
        <v>77</v>
      </c>
      <c r="AW408" s="12" t="s">
        <v>35</v>
      </c>
      <c r="AX408" s="12" t="s">
        <v>71</v>
      </c>
      <c r="AY408" s="211" t="s">
        <v>120</v>
      </c>
    </row>
    <row r="409" spans="2:51" s="12" customFormat="1" ht="13.5">
      <c r="B409" s="201"/>
      <c r="C409" s="202"/>
      <c r="D409" s="191" t="s">
        <v>130</v>
      </c>
      <c r="E409" s="203" t="s">
        <v>20</v>
      </c>
      <c r="F409" s="204" t="s">
        <v>610</v>
      </c>
      <c r="G409" s="202"/>
      <c r="H409" s="205">
        <v>33.998</v>
      </c>
      <c r="I409" s="206"/>
      <c r="J409" s="202"/>
      <c r="K409" s="202"/>
      <c r="L409" s="207"/>
      <c r="M409" s="208"/>
      <c r="N409" s="209"/>
      <c r="O409" s="209"/>
      <c r="P409" s="209"/>
      <c r="Q409" s="209"/>
      <c r="R409" s="209"/>
      <c r="S409" s="209"/>
      <c r="T409" s="210"/>
      <c r="AT409" s="211" t="s">
        <v>130</v>
      </c>
      <c r="AU409" s="211" t="s">
        <v>77</v>
      </c>
      <c r="AV409" s="12" t="s">
        <v>77</v>
      </c>
      <c r="AW409" s="12" t="s">
        <v>35</v>
      </c>
      <c r="AX409" s="12" t="s">
        <v>71</v>
      </c>
      <c r="AY409" s="211" t="s">
        <v>120</v>
      </c>
    </row>
    <row r="410" spans="2:51" s="12" customFormat="1" ht="13.5">
      <c r="B410" s="201"/>
      <c r="C410" s="202"/>
      <c r="D410" s="191" t="s">
        <v>130</v>
      </c>
      <c r="E410" s="203" t="s">
        <v>20</v>
      </c>
      <c r="F410" s="204" t="s">
        <v>611</v>
      </c>
      <c r="G410" s="202"/>
      <c r="H410" s="205">
        <v>11.965</v>
      </c>
      <c r="I410" s="206"/>
      <c r="J410" s="202"/>
      <c r="K410" s="202"/>
      <c r="L410" s="207"/>
      <c r="M410" s="208"/>
      <c r="N410" s="209"/>
      <c r="O410" s="209"/>
      <c r="P410" s="209"/>
      <c r="Q410" s="209"/>
      <c r="R410" s="209"/>
      <c r="S410" s="209"/>
      <c r="T410" s="210"/>
      <c r="AT410" s="211" t="s">
        <v>130</v>
      </c>
      <c r="AU410" s="211" t="s">
        <v>77</v>
      </c>
      <c r="AV410" s="12" t="s">
        <v>77</v>
      </c>
      <c r="AW410" s="12" t="s">
        <v>35</v>
      </c>
      <c r="AX410" s="12" t="s">
        <v>71</v>
      </c>
      <c r="AY410" s="211" t="s">
        <v>120</v>
      </c>
    </row>
    <row r="411" spans="2:51" s="14" customFormat="1" ht="13.5">
      <c r="B411" s="233"/>
      <c r="C411" s="234"/>
      <c r="D411" s="191" t="s">
        <v>130</v>
      </c>
      <c r="E411" s="235" t="s">
        <v>20</v>
      </c>
      <c r="F411" s="236" t="s">
        <v>369</v>
      </c>
      <c r="G411" s="234"/>
      <c r="H411" s="237">
        <v>234</v>
      </c>
      <c r="I411" s="238"/>
      <c r="J411" s="234"/>
      <c r="K411" s="234"/>
      <c r="L411" s="239"/>
      <c r="M411" s="240"/>
      <c r="N411" s="241"/>
      <c r="O411" s="241"/>
      <c r="P411" s="241"/>
      <c r="Q411" s="241"/>
      <c r="R411" s="241"/>
      <c r="S411" s="241"/>
      <c r="T411" s="242"/>
      <c r="AT411" s="243" t="s">
        <v>130</v>
      </c>
      <c r="AU411" s="243" t="s">
        <v>77</v>
      </c>
      <c r="AV411" s="14" t="s">
        <v>121</v>
      </c>
      <c r="AW411" s="14" t="s">
        <v>35</v>
      </c>
      <c r="AX411" s="14" t="s">
        <v>71</v>
      </c>
      <c r="AY411" s="243" t="s">
        <v>120</v>
      </c>
    </row>
    <row r="412" spans="2:51" s="11" customFormat="1" ht="13.5">
      <c r="B412" s="189"/>
      <c r="C412" s="190"/>
      <c r="D412" s="191" t="s">
        <v>130</v>
      </c>
      <c r="E412" s="192" t="s">
        <v>20</v>
      </c>
      <c r="F412" s="193" t="s">
        <v>612</v>
      </c>
      <c r="G412" s="190"/>
      <c r="H412" s="194" t="s">
        <v>20</v>
      </c>
      <c r="I412" s="195"/>
      <c r="J412" s="190"/>
      <c r="K412" s="190"/>
      <c r="L412" s="196"/>
      <c r="M412" s="197"/>
      <c r="N412" s="198"/>
      <c r="O412" s="198"/>
      <c r="P412" s="198"/>
      <c r="Q412" s="198"/>
      <c r="R412" s="198"/>
      <c r="S412" s="198"/>
      <c r="T412" s="199"/>
      <c r="AT412" s="200" t="s">
        <v>130</v>
      </c>
      <c r="AU412" s="200" t="s">
        <v>77</v>
      </c>
      <c r="AV412" s="11" t="s">
        <v>22</v>
      </c>
      <c r="AW412" s="11" t="s">
        <v>35</v>
      </c>
      <c r="AX412" s="11" t="s">
        <v>71</v>
      </c>
      <c r="AY412" s="200" t="s">
        <v>120</v>
      </c>
    </row>
    <row r="413" spans="2:51" s="11" customFormat="1" ht="13.5">
      <c r="B413" s="189"/>
      <c r="C413" s="190"/>
      <c r="D413" s="191" t="s">
        <v>130</v>
      </c>
      <c r="E413" s="192" t="s">
        <v>20</v>
      </c>
      <c r="F413" s="193" t="s">
        <v>613</v>
      </c>
      <c r="G413" s="190"/>
      <c r="H413" s="194" t="s">
        <v>20</v>
      </c>
      <c r="I413" s="195"/>
      <c r="J413" s="190"/>
      <c r="K413" s="190"/>
      <c r="L413" s="196"/>
      <c r="M413" s="197"/>
      <c r="N413" s="198"/>
      <c r="O413" s="198"/>
      <c r="P413" s="198"/>
      <c r="Q413" s="198"/>
      <c r="R413" s="198"/>
      <c r="S413" s="198"/>
      <c r="T413" s="199"/>
      <c r="AT413" s="200" t="s">
        <v>130</v>
      </c>
      <c r="AU413" s="200" t="s">
        <v>77</v>
      </c>
      <c r="AV413" s="11" t="s">
        <v>22</v>
      </c>
      <c r="AW413" s="11" t="s">
        <v>35</v>
      </c>
      <c r="AX413" s="11" t="s">
        <v>71</v>
      </c>
      <c r="AY413" s="200" t="s">
        <v>120</v>
      </c>
    </row>
    <row r="414" spans="2:51" s="12" customFormat="1" ht="13.5">
      <c r="B414" s="201"/>
      <c r="C414" s="202"/>
      <c r="D414" s="191" t="s">
        <v>130</v>
      </c>
      <c r="E414" s="203" t="s">
        <v>20</v>
      </c>
      <c r="F414" s="204" t="s">
        <v>614</v>
      </c>
      <c r="G414" s="202"/>
      <c r="H414" s="205">
        <v>134.998</v>
      </c>
      <c r="I414" s="206"/>
      <c r="J414" s="202"/>
      <c r="K414" s="202"/>
      <c r="L414" s="207"/>
      <c r="M414" s="208"/>
      <c r="N414" s="209"/>
      <c r="O414" s="209"/>
      <c r="P414" s="209"/>
      <c r="Q414" s="209"/>
      <c r="R414" s="209"/>
      <c r="S414" s="209"/>
      <c r="T414" s="210"/>
      <c r="AT414" s="211" t="s">
        <v>130</v>
      </c>
      <c r="AU414" s="211" t="s">
        <v>77</v>
      </c>
      <c r="AV414" s="12" t="s">
        <v>77</v>
      </c>
      <c r="AW414" s="12" t="s">
        <v>35</v>
      </c>
      <c r="AX414" s="12" t="s">
        <v>71</v>
      </c>
      <c r="AY414" s="211" t="s">
        <v>120</v>
      </c>
    </row>
    <row r="415" spans="2:51" s="12" customFormat="1" ht="13.5">
      <c r="B415" s="201"/>
      <c r="C415" s="202"/>
      <c r="D415" s="191" t="s">
        <v>130</v>
      </c>
      <c r="E415" s="203" t="s">
        <v>20</v>
      </c>
      <c r="F415" s="204" t="s">
        <v>615</v>
      </c>
      <c r="G415" s="202"/>
      <c r="H415" s="205">
        <v>28.397</v>
      </c>
      <c r="I415" s="206"/>
      <c r="J415" s="202"/>
      <c r="K415" s="202"/>
      <c r="L415" s="207"/>
      <c r="M415" s="208"/>
      <c r="N415" s="209"/>
      <c r="O415" s="209"/>
      <c r="P415" s="209"/>
      <c r="Q415" s="209"/>
      <c r="R415" s="209"/>
      <c r="S415" s="209"/>
      <c r="T415" s="210"/>
      <c r="AT415" s="211" t="s">
        <v>130</v>
      </c>
      <c r="AU415" s="211" t="s">
        <v>77</v>
      </c>
      <c r="AV415" s="12" t="s">
        <v>77</v>
      </c>
      <c r="AW415" s="12" t="s">
        <v>35</v>
      </c>
      <c r="AX415" s="12" t="s">
        <v>71</v>
      </c>
      <c r="AY415" s="211" t="s">
        <v>120</v>
      </c>
    </row>
    <row r="416" spans="2:51" s="12" customFormat="1" ht="13.5">
      <c r="B416" s="201"/>
      <c r="C416" s="202"/>
      <c r="D416" s="191" t="s">
        <v>130</v>
      </c>
      <c r="E416" s="203" t="s">
        <v>20</v>
      </c>
      <c r="F416" s="204" t="s">
        <v>616</v>
      </c>
      <c r="G416" s="202"/>
      <c r="H416" s="205">
        <v>8.605</v>
      </c>
      <c r="I416" s="206"/>
      <c r="J416" s="202"/>
      <c r="K416" s="202"/>
      <c r="L416" s="207"/>
      <c r="M416" s="208"/>
      <c r="N416" s="209"/>
      <c r="O416" s="209"/>
      <c r="P416" s="209"/>
      <c r="Q416" s="209"/>
      <c r="R416" s="209"/>
      <c r="S416" s="209"/>
      <c r="T416" s="210"/>
      <c r="AT416" s="211" t="s">
        <v>130</v>
      </c>
      <c r="AU416" s="211" t="s">
        <v>77</v>
      </c>
      <c r="AV416" s="12" t="s">
        <v>77</v>
      </c>
      <c r="AW416" s="12" t="s">
        <v>35</v>
      </c>
      <c r="AX416" s="12" t="s">
        <v>71</v>
      </c>
      <c r="AY416" s="211" t="s">
        <v>120</v>
      </c>
    </row>
    <row r="417" spans="2:51" s="14" customFormat="1" ht="13.5">
      <c r="B417" s="233"/>
      <c r="C417" s="234"/>
      <c r="D417" s="191" t="s">
        <v>130</v>
      </c>
      <c r="E417" s="235" t="s">
        <v>20</v>
      </c>
      <c r="F417" s="236" t="s">
        <v>371</v>
      </c>
      <c r="G417" s="234"/>
      <c r="H417" s="237">
        <v>172</v>
      </c>
      <c r="I417" s="238"/>
      <c r="J417" s="234"/>
      <c r="K417" s="234"/>
      <c r="L417" s="239"/>
      <c r="M417" s="240"/>
      <c r="N417" s="241"/>
      <c r="O417" s="241"/>
      <c r="P417" s="241"/>
      <c r="Q417" s="241"/>
      <c r="R417" s="241"/>
      <c r="S417" s="241"/>
      <c r="T417" s="242"/>
      <c r="AT417" s="243" t="s">
        <v>130</v>
      </c>
      <c r="AU417" s="243" t="s">
        <v>77</v>
      </c>
      <c r="AV417" s="14" t="s">
        <v>121</v>
      </c>
      <c r="AW417" s="14" t="s">
        <v>35</v>
      </c>
      <c r="AX417" s="14" t="s">
        <v>71</v>
      </c>
      <c r="AY417" s="243" t="s">
        <v>120</v>
      </c>
    </row>
    <row r="418" spans="2:51" s="11" customFormat="1" ht="13.5">
      <c r="B418" s="189"/>
      <c r="C418" s="190"/>
      <c r="D418" s="191" t="s">
        <v>130</v>
      </c>
      <c r="E418" s="192" t="s">
        <v>20</v>
      </c>
      <c r="F418" s="193" t="s">
        <v>617</v>
      </c>
      <c r="G418" s="190"/>
      <c r="H418" s="194" t="s">
        <v>20</v>
      </c>
      <c r="I418" s="195"/>
      <c r="J418" s="190"/>
      <c r="K418" s="190"/>
      <c r="L418" s="196"/>
      <c r="M418" s="197"/>
      <c r="N418" s="198"/>
      <c r="O418" s="198"/>
      <c r="P418" s="198"/>
      <c r="Q418" s="198"/>
      <c r="R418" s="198"/>
      <c r="S418" s="198"/>
      <c r="T418" s="199"/>
      <c r="AT418" s="200" t="s">
        <v>130</v>
      </c>
      <c r="AU418" s="200" t="s">
        <v>77</v>
      </c>
      <c r="AV418" s="11" t="s">
        <v>22</v>
      </c>
      <c r="AW418" s="11" t="s">
        <v>35</v>
      </c>
      <c r="AX418" s="11" t="s">
        <v>71</v>
      </c>
      <c r="AY418" s="200" t="s">
        <v>120</v>
      </c>
    </row>
    <row r="419" spans="2:51" s="12" customFormat="1" ht="13.5">
      <c r="B419" s="201"/>
      <c r="C419" s="202"/>
      <c r="D419" s="191" t="s">
        <v>130</v>
      </c>
      <c r="E419" s="203" t="s">
        <v>20</v>
      </c>
      <c r="F419" s="204" t="s">
        <v>618</v>
      </c>
      <c r="G419" s="202"/>
      <c r="H419" s="205">
        <v>41</v>
      </c>
      <c r="I419" s="206"/>
      <c r="J419" s="202"/>
      <c r="K419" s="202"/>
      <c r="L419" s="207"/>
      <c r="M419" s="208"/>
      <c r="N419" s="209"/>
      <c r="O419" s="209"/>
      <c r="P419" s="209"/>
      <c r="Q419" s="209"/>
      <c r="R419" s="209"/>
      <c r="S419" s="209"/>
      <c r="T419" s="210"/>
      <c r="AT419" s="211" t="s">
        <v>130</v>
      </c>
      <c r="AU419" s="211" t="s">
        <v>77</v>
      </c>
      <c r="AV419" s="12" t="s">
        <v>77</v>
      </c>
      <c r="AW419" s="12" t="s">
        <v>35</v>
      </c>
      <c r="AX419" s="12" t="s">
        <v>71</v>
      </c>
      <c r="AY419" s="211" t="s">
        <v>120</v>
      </c>
    </row>
    <row r="420" spans="2:51" s="13" customFormat="1" ht="13.5">
      <c r="B420" s="219"/>
      <c r="C420" s="220"/>
      <c r="D420" s="212" t="s">
        <v>130</v>
      </c>
      <c r="E420" s="221" t="s">
        <v>20</v>
      </c>
      <c r="F420" s="222" t="s">
        <v>215</v>
      </c>
      <c r="G420" s="220"/>
      <c r="H420" s="223">
        <v>447</v>
      </c>
      <c r="I420" s="224"/>
      <c r="J420" s="220"/>
      <c r="K420" s="220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130</v>
      </c>
      <c r="AU420" s="229" t="s">
        <v>77</v>
      </c>
      <c r="AV420" s="13" t="s">
        <v>128</v>
      </c>
      <c r="AW420" s="13" t="s">
        <v>35</v>
      </c>
      <c r="AX420" s="13" t="s">
        <v>22</v>
      </c>
      <c r="AY420" s="229" t="s">
        <v>120</v>
      </c>
    </row>
    <row r="421" spans="2:65" s="1" customFormat="1" ht="22.5" customHeight="1">
      <c r="B421" s="35"/>
      <c r="C421" s="244" t="s">
        <v>619</v>
      </c>
      <c r="D421" s="244" t="s">
        <v>378</v>
      </c>
      <c r="E421" s="245" t="s">
        <v>620</v>
      </c>
      <c r="F421" s="246" t="s">
        <v>621</v>
      </c>
      <c r="G421" s="247" t="s">
        <v>327</v>
      </c>
      <c r="H421" s="248">
        <v>2.743</v>
      </c>
      <c r="I421" s="249"/>
      <c r="J421" s="250">
        <f>ROUND(I421*H421,2)</f>
        <v>0</v>
      </c>
      <c r="K421" s="246" t="s">
        <v>127</v>
      </c>
      <c r="L421" s="251"/>
      <c r="M421" s="252" t="s">
        <v>20</v>
      </c>
      <c r="N421" s="253" t="s">
        <v>42</v>
      </c>
      <c r="O421" s="36"/>
      <c r="P421" s="186">
        <f>O421*H421</f>
        <v>0</v>
      </c>
      <c r="Q421" s="186">
        <v>0.55</v>
      </c>
      <c r="R421" s="186">
        <f>Q421*H421</f>
        <v>1.50865</v>
      </c>
      <c r="S421" s="186">
        <v>0</v>
      </c>
      <c r="T421" s="187">
        <f>S421*H421</f>
        <v>0</v>
      </c>
      <c r="AR421" s="18" t="s">
        <v>308</v>
      </c>
      <c r="AT421" s="18" t="s">
        <v>378</v>
      </c>
      <c r="AU421" s="18" t="s">
        <v>77</v>
      </c>
      <c r="AY421" s="18" t="s">
        <v>120</v>
      </c>
      <c r="BE421" s="188">
        <f>IF(N421="základní",J421,0)</f>
        <v>0</v>
      </c>
      <c r="BF421" s="188">
        <f>IF(N421="snížená",J421,0)</f>
        <v>0</v>
      </c>
      <c r="BG421" s="188">
        <f>IF(N421="zákl. přenesená",J421,0)</f>
        <v>0</v>
      </c>
      <c r="BH421" s="188">
        <f>IF(N421="sníž. přenesená",J421,0)</f>
        <v>0</v>
      </c>
      <c r="BI421" s="188">
        <f>IF(N421="nulová",J421,0)</f>
        <v>0</v>
      </c>
      <c r="BJ421" s="18" t="s">
        <v>22</v>
      </c>
      <c r="BK421" s="188">
        <f>ROUND(I421*H421,2)</f>
        <v>0</v>
      </c>
      <c r="BL421" s="18" t="s">
        <v>219</v>
      </c>
      <c r="BM421" s="18" t="s">
        <v>622</v>
      </c>
    </row>
    <row r="422" spans="2:51" s="11" customFormat="1" ht="13.5">
      <c r="B422" s="189"/>
      <c r="C422" s="190"/>
      <c r="D422" s="191" t="s">
        <v>130</v>
      </c>
      <c r="E422" s="192" t="s">
        <v>20</v>
      </c>
      <c r="F422" s="193" t="s">
        <v>445</v>
      </c>
      <c r="G422" s="190"/>
      <c r="H422" s="194" t="s">
        <v>20</v>
      </c>
      <c r="I422" s="195"/>
      <c r="J422" s="190"/>
      <c r="K422" s="190"/>
      <c r="L422" s="196"/>
      <c r="M422" s="197"/>
      <c r="N422" s="198"/>
      <c r="O422" s="198"/>
      <c r="P422" s="198"/>
      <c r="Q422" s="198"/>
      <c r="R422" s="198"/>
      <c r="S422" s="198"/>
      <c r="T422" s="199"/>
      <c r="AT422" s="200" t="s">
        <v>130</v>
      </c>
      <c r="AU422" s="200" t="s">
        <v>77</v>
      </c>
      <c r="AV422" s="11" t="s">
        <v>22</v>
      </c>
      <c r="AW422" s="11" t="s">
        <v>35</v>
      </c>
      <c r="AX422" s="11" t="s">
        <v>71</v>
      </c>
      <c r="AY422" s="200" t="s">
        <v>120</v>
      </c>
    </row>
    <row r="423" spans="2:51" s="11" customFormat="1" ht="13.5">
      <c r="B423" s="189"/>
      <c r="C423" s="190"/>
      <c r="D423" s="191" t="s">
        <v>130</v>
      </c>
      <c r="E423" s="192" t="s">
        <v>20</v>
      </c>
      <c r="F423" s="193" t="s">
        <v>623</v>
      </c>
      <c r="G423" s="190"/>
      <c r="H423" s="194" t="s">
        <v>20</v>
      </c>
      <c r="I423" s="195"/>
      <c r="J423" s="190"/>
      <c r="K423" s="190"/>
      <c r="L423" s="196"/>
      <c r="M423" s="197"/>
      <c r="N423" s="198"/>
      <c r="O423" s="198"/>
      <c r="P423" s="198"/>
      <c r="Q423" s="198"/>
      <c r="R423" s="198"/>
      <c r="S423" s="198"/>
      <c r="T423" s="199"/>
      <c r="AT423" s="200" t="s">
        <v>130</v>
      </c>
      <c r="AU423" s="200" t="s">
        <v>77</v>
      </c>
      <c r="AV423" s="11" t="s">
        <v>22</v>
      </c>
      <c r="AW423" s="11" t="s">
        <v>35</v>
      </c>
      <c r="AX423" s="11" t="s">
        <v>71</v>
      </c>
      <c r="AY423" s="200" t="s">
        <v>120</v>
      </c>
    </row>
    <row r="424" spans="2:51" s="11" customFormat="1" ht="13.5">
      <c r="B424" s="189"/>
      <c r="C424" s="190"/>
      <c r="D424" s="191" t="s">
        <v>130</v>
      </c>
      <c r="E424" s="192" t="s">
        <v>20</v>
      </c>
      <c r="F424" s="193" t="s">
        <v>624</v>
      </c>
      <c r="G424" s="190"/>
      <c r="H424" s="194" t="s">
        <v>20</v>
      </c>
      <c r="I424" s="195"/>
      <c r="J424" s="190"/>
      <c r="K424" s="190"/>
      <c r="L424" s="196"/>
      <c r="M424" s="197"/>
      <c r="N424" s="198"/>
      <c r="O424" s="198"/>
      <c r="P424" s="198"/>
      <c r="Q424" s="198"/>
      <c r="R424" s="198"/>
      <c r="S424" s="198"/>
      <c r="T424" s="199"/>
      <c r="AT424" s="200" t="s">
        <v>130</v>
      </c>
      <c r="AU424" s="200" t="s">
        <v>77</v>
      </c>
      <c r="AV424" s="11" t="s">
        <v>22</v>
      </c>
      <c r="AW424" s="11" t="s">
        <v>35</v>
      </c>
      <c r="AX424" s="11" t="s">
        <v>71</v>
      </c>
      <c r="AY424" s="200" t="s">
        <v>120</v>
      </c>
    </row>
    <row r="425" spans="2:51" s="12" customFormat="1" ht="13.5">
      <c r="B425" s="201"/>
      <c r="C425" s="202"/>
      <c r="D425" s="191" t="s">
        <v>130</v>
      </c>
      <c r="E425" s="203" t="s">
        <v>20</v>
      </c>
      <c r="F425" s="204" t="s">
        <v>625</v>
      </c>
      <c r="G425" s="202"/>
      <c r="H425" s="205">
        <v>0.824</v>
      </c>
      <c r="I425" s="206"/>
      <c r="J425" s="202"/>
      <c r="K425" s="202"/>
      <c r="L425" s="207"/>
      <c r="M425" s="208"/>
      <c r="N425" s="209"/>
      <c r="O425" s="209"/>
      <c r="P425" s="209"/>
      <c r="Q425" s="209"/>
      <c r="R425" s="209"/>
      <c r="S425" s="209"/>
      <c r="T425" s="210"/>
      <c r="AT425" s="211" t="s">
        <v>130</v>
      </c>
      <c r="AU425" s="211" t="s">
        <v>77</v>
      </c>
      <c r="AV425" s="12" t="s">
        <v>77</v>
      </c>
      <c r="AW425" s="12" t="s">
        <v>35</v>
      </c>
      <c r="AX425" s="12" t="s">
        <v>71</v>
      </c>
      <c r="AY425" s="211" t="s">
        <v>120</v>
      </c>
    </row>
    <row r="426" spans="2:51" s="11" customFormat="1" ht="13.5">
      <c r="B426" s="189"/>
      <c r="C426" s="190"/>
      <c r="D426" s="191" t="s">
        <v>130</v>
      </c>
      <c r="E426" s="192" t="s">
        <v>20</v>
      </c>
      <c r="F426" s="193" t="s">
        <v>626</v>
      </c>
      <c r="G426" s="190"/>
      <c r="H426" s="194" t="s">
        <v>20</v>
      </c>
      <c r="I426" s="195"/>
      <c r="J426" s="190"/>
      <c r="K426" s="190"/>
      <c r="L426" s="196"/>
      <c r="M426" s="197"/>
      <c r="N426" s="198"/>
      <c r="O426" s="198"/>
      <c r="P426" s="198"/>
      <c r="Q426" s="198"/>
      <c r="R426" s="198"/>
      <c r="S426" s="198"/>
      <c r="T426" s="199"/>
      <c r="AT426" s="200" t="s">
        <v>130</v>
      </c>
      <c r="AU426" s="200" t="s">
        <v>77</v>
      </c>
      <c r="AV426" s="11" t="s">
        <v>22</v>
      </c>
      <c r="AW426" s="11" t="s">
        <v>35</v>
      </c>
      <c r="AX426" s="11" t="s">
        <v>71</v>
      </c>
      <c r="AY426" s="200" t="s">
        <v>120</v>
      </c>
    </row>
    <row r="427" spans="2:51" s="12" customFormat="1" ht="13.5">
      <c r="B427" s="201"/>
      <c r="C427" s="202"/>
      <c r="D427" s="191" t="s">
        <v>130</v>
      </c>
      <c r="E427" s="203" t="s">
        <v>20</v>
      </c>
      <c r="F427" s="204" t="s">
        <v>627</v>
      </c>
      <c r="G427" s="202"/>
      <c r="H427" s="205">
        <v>1.703</v>
      </c>
      <c r="I427" s="206"/>
      <c r="J427" s="202"/>
      <c r="K427" s="202"/>
      <c r="L427" s="207"/>
      <c r="M427" s="208"/>
      <c r="N427" s="209"/>
      <c r="O427" s="209"/>
      <c r="P427" s="209"/>
      <c r="Q427" s="209"/>
      <c r="R427" s="209"/>
      <c r="S427" s="209"/>
      <c r="T427" s="210"/>
      <c r="AT427" s="211" t="s">
        <v>130</v>
      </c>
      <c r="AU427" s="211" t="s">
        <v>77</v>
      </c>
      <c r="AV427" s="12" t="s">
        <v>77</v>
      </c>
      <c r="AW427" s="12" t="s">
        <v>35</v>
      </c>
      <c r="AX427" s="12" t="s">
        <v>71</v>
      </c>
      <c r="AY427" s="211" t="s">
        <v>120</v>
      </c>
    </row>
    <row r="428" spans="2:51" s="11" customFormat="1" ht="13.5">
      <c r="B428" s="189"/>
      <c r="C428" s="190"/>
      <c r="D428" s="191" t="s">
        <v>130</v>
      </c>
      <c r="E428" s="192" t="s">
        <v>20</v>
      </c>
      <c r="F428" s="193" t="s">
        <v>628</v>
      </c>
      <c r="G428" s="190"/>
      <c r="H428" s="194" t="s">
        <v>20</v>
      </c>
      <c r="I428" s="195"/>
      <c r="J428" s="190"/>
      <c r="K428" s="190"/>
      <c r="L428" s="196"/>
      <c r="M428" s="197"/>
      <c r="N428" s="198"/>
      <c r="O428" s="198"/>
      <c r="P428" s="198"/>
      <c r="Q428" s="198"/>
      <c r="R428" s="198"/>
      <c r="S428" s="198"/>
      <c r="T428" s="199"/>
      <c r="AT428" s="200" t="s">
        <v>130</v>
      </c>
      <c r="AU428" s="200" t="s">
        <v>77</v>
      </c>
      <c r="AV428" s="11" t="s">
        <v>22</v>
      </c>
      <c r="AW428" s="11" t="s">
        <v>35</v>
      </c>
      <c r="AX428" s="11" t="s">
        <v>71</v>
      </c>
      <c r="AY428" s="200" t="s">
        <v>120</v>
      </c>
    </row>
    <row r="429" spans="2:51" s="11" customFormat="1" ht="13.5">
      <c r="B429" s="189"/>
      <c r="C429" s="190"/>
      <c r="D429" s="191" t="s">
        <v>130</v>
      </c>
      <c r="E429" s="192" t="s">
        <v>20</v>
      </c>
      <c r="F429" s="193" t="s">
        <v>629</v>
      </c>
      <c r="G429" s="190"/>
      <c r="H429" s="194" t="s">
        <v>20</v>
      </c>
      <c r="I429" s="195"/>
      <c r="J429" s="190"/>
      <c r="K429" s="190"/>
      <c r="L429" s="196"/>
      <c r="M429" s="197"/>
      <c r="N429" s="198"/>
      <c r="O429" s="198"/>
      <c r="P429" s="198"/>
      <c r="Q429" s="198"/>
      <c r="R429" s="198"/>
      <c r="S429" s="198"/>
      <c r="T429" s="199"/>
      <c r="AT429" s="200" t="s">
        <v>130</v>
      </c>
      <c r="AU429" s="200" t="s">
        <v>77</v>
      </c>
      <c r="AV429" s="11" t="s">
        <v>22</v>
      </c>
      <c r="AW429" s="11" t="s">
        <v>35</v>
      </c>
      <c r="AX429" s="11" t="s">
        <v>71</v>
      </c>
      <c r="AY429" s="200" t="s">
        <v>120</v>
      </c>
    </row>
    <row r="430" spans="2:51" s="12" customFormat="1" ht="13.5">
      <c r="B430" s="201"/>
      <c r="C430" s="202"/>
      <c r="D430" s="191" t="s">
        <v>130</v>
      </c>
      <c r="E430" s="203" t="s">
        <v>20</v>
      </c>
      <c r="F430" s="204" t="s">
        <v>630</v>
      </c>
      <c r="G430" s="202"/>
      <c r="H430" s="205">
        <v>0.216</v>
      </c>
      <c r="I430" s="206"/>
      <c r="J430" s="202"/>
      <c r="K430" s="202"/>
      <c r="L430" s="207"/>
      <c r="M430" s="208"/>
      <c r="N430" s="209"/>
      <c r="O430" s="209"/>
      <c r="P430" s="209"/>
      <c r="Q430" s="209"/>
      <c r="R430" s="209"/>
      <c r="S430" s="209"/>
      <c r="T430" s="210"/>
      <c r="AT430" s="211" t="s">
        <v>130</v>
      </c>
      <c r="AU430" s="211" t="s">
        <v>77</v>
      </c>
      <c r="AV430" s="12" t="s">
        <v>77</v>
      </c>
      <c r="AW430" s="12" t="s">
        <v>35</v>
      </c>
      <c r="AX430" s="12" t="s">
        <v>71</v>
      </c>
      <c r="AY430" s="211" t="s">
        <v>120</v>
      </c>
    </row>
    <row r="431" spans="2:51" s="13" customFormat="1" ht="13.5">
      <c r="B431" s="219"/>
      <c r="C431" s="220"/>
      <c r="D431" s="212" t="s">
        <v>130</v>
      </c>
      <c r="E431" s="221" t="s">
        <v>20</v>
      </c>
      <c r="F431" s="222" t="s">
        <v>215</v>
      </c>
      <c r="G431" s="220"/>
      <c r="H431" s="223">
        <v>2.743</v>
      </c>
      <c r="I431" s="224"/>
      <c r="J431" s="220"/>
      <c r="K431" s="220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130</v>
      </c>
      <c r="AU431" s="229" t="s">
        <v>77</v>
      </c>
      <c r="AV431" s="13" t="s">
        <v>128</v>
      </c>
      <c r="AW431" s="13" t="s">
        <v>35</v>
      </c>
      <c r="AX431" s="13" t="s">
        <v>22</v>
      </c>
      <c r="AY431" s="229" t="s">
        <v>120</v>
      </c>
    </row>
    <row r="432" spans="2:65" s="1" customFormat="1" ht="22.5" customHeight="1">
      <c r="B432" s="35"/>
      <c r="C432" s="177" t="s">
        <v>631</v>
      </c>
      <c r="D432" s="177" t="s">
        <v>123</v>
      </c>
      <c r="E432" s="178" t="s">
        <v>632</v>
      </c>
      <c r="F432" s="179" t="s">
        <v>633</v>
      </c>
      <c r="G432" s="180" t="s">
        <v>327</v>
      </c>
      <c r="H432" s="181">
        <v>6.009</v>
      </c>
      <c r="I432" s="182"/>
      <c r="J432" s="183">
        <f>ROUND(I432*H432,2)</f>
        <v>0</v>
      </c>
      <c r="K432" s="179" t="s">
        <v>127</v>
      </c>
      <c r="L432" s="55"/>
      <c r="M432" s="184" t="s">
        <v>20</v>
      </c>
      <c r="N432" s="185" t="s">
        <v>42</v>
      </c>
      <c r="O432" s="36"/>
      <c r="P432" s="186">
        <f>O432*H432</f>
        <v>0</v>
      </c>
      <c r="Q432" s="186">
        <v>0.02337</v>
      </c>
      <c r="R432" s="186">
        <f>Q432*H432</f>
        <v>0.14043033</v>
      </c>
      <c r="S432" s="186">
        <v>0</v>
      </c>
      <c r="T432" s="187">
        <f>S432*H432</f>
        <v>0</v>
      </c>
      <c r="AR432" s="18" t="s">
        <v>219</v>
      </c>
      <c r="AT432" s="18" t="s">
        <v>123</v>
      </c>
      <c r="AU432" s="18" t="s">
        <v>77</v>
      </c>
      <c r="AY432" s="18" t="s">
        <v>120</v>
      </c>
      <c r="BE432" s="188">
        <f>IF(N432="základní",J432,0)</f>
        <v>0</v>
      </c>
      <c r="BF432" s="188">
        <f>IF(N432="snížená",J432,0)</f>
        <v>0</v>
      </c>
      <c r="BG432" s="188">
        <f>IF(N432="zákl. přenesená",J432,0)</f>
        <v>0</v>
      </c>
      <c r="BH432" s="188">
        <f>IF(N432="sníž. přenesená",J432,0)</f>
        <v>0</v>
      </c>
      <c r="BI432" s="188">
        <f>IF(N432="nulová",J432,0)</f>
        <v>0</v>
      </c>
      <c r="BJ432" s="18" t="s">
        <v>22</v>
      </c>
      <c r="BK432" s="188">
        <f>ROUND(I432*H432,2)</f>
        <v>0</v>
      </c>
      <c r="BL432" s="18" t="s">
        <v>219</v>
      </c>
      <c r="BM432" s="18" t="s">
        <v>634</v>
      </c>
    </row>
    <row r="433" spans="2:51" s="11" customFormat="1" ht="13.5">
      <c r="B433" s="189"/>
      <c r="C433" s="190"/>
      <c r="D433" s="191" t="s">
        <v>130</v>
      </c>
      <c r="E433" s="192" t="s">
        <v>20</v>
      </c>
      <c r="F433" s="193" t="s">
        <v>635</v>
      </c>
      <c r="G433" s="190"/>
      <c r="H433" s="194" t="s">
        <v>20</v>
      </c>
      <c r="I433" s="195"/>
      <c r="J433" s="190"/>
      <c r="K433" s="190"/>
      <c r="L433" s="196"/>
      <c r="M433" s="197"/>
      <c r="N433" s="198"/>
      <c r="O433" s="198"/>
      <c r="P433" s="198"/>
      <c r="Q433" s="198"/>
      <c r="R433" s="198"/>
      <c r="S433" s="198"/>
      <c r="T433" s="199"/>
      <c r="AT433" s="200" t="s">
        <v>130</v>
      </c>
      <c r="AU433" s="200" t="s">
        <v>77</v>
      </c>
      <c r="AV433" s="11" t="s">
        <v>22</v>
      </c>
      <c r="AW433" s="11" t="s">
        <v>35</v>
      </c>
      <c r="AX433" s="11" t="s">
        <v>71</v>
      </c>
      <c r="AY433" s="200" t="s">
        <v>120</v>
      </c>
    </row>
    <row r="434" spans="2:51" s="12" customFormat="1" ht="13.5">
      <c r="B434" s="201"/>
      <c r="C434" s="202"/>
      <c r="D434" s="191" t="s">
        <v>130</v>
      </c>
      <c r="E434" s="203" t="s">
        <v>20</v>
      </c>
      <c r="F434" s="204" t="s">
        <v>636</v>
      </c>
      <c r="G434" s="202"/>
      <c r="H434" s="205">
        <v>0.127</v>
      </c>
      <c r="I434" s="206"/>
      <c r="J434" s="202"/>
      <c r="K434" s="202"/>
      <c r="L434" s="207"/>
      <c r="M434" s="208"/>
      <c r="N434" s="209"/>
      <c r="O434" s="209"/>
      <c r="P434" s="209"/>
      <c r="Q434" s="209"/>
      <c r="R434" s="209"/>
      <c r="S434" s="209"/>
      <c r="T434" s="210"/>
      <c r="AT434" s="211" t="s">
        <v>130</v>
      </c>
      <c r="AU434" s="211" t="s">
        <v>77</v>
      </c>
      <c r="AV434" s="12" t="s">
        <v>77</v>
      </c>
      <c r="AW434" s="12" t="s">
        <v>35</v>
      </c>
      <c r="AX434" s="12" t="s">
        <v>71</v>
      </c>
      <c r="AY434" s="211" t="s">
        <v>120</v>
      </c>
    </row>
    <row r="435" spans="2:51" s="11" customFormat="1" ht="13.5">
      <c r="B435" s="189"/>
      <c r="C435" s="190"/>
      <c r="D435" s="191" t="s">
        <v>130</v>
      </c>
      <c r="E435" s="192" t="s">
        <v>20</v>
      </c>
      <c r="F435" s="193" t="s">
        <v>637</v>
      </c>
      <c r="G435" s="190"/>
      <c r="H435" s="194" t="s">
        <v>20</v>
      </c>
      <c r="I435" s="195"/>
      <c r="J435" s="190"/>
      <c r="K435" s="190"/>
      <c r="L435" s="196"/>
      <c r="M435" s="197"/>
      <c r="N435" s="198"/>
      <c r="O435" s="198"/>
      <c r="P435" s="198"/>
      <c r="Q435" s="198"/>
      <c r="R435" s="198"/>
      <c r="S435" s="198"/>
      <c r="T435" s="199"/>
      <c r="AT435" s="200" t="s">
        <v>130</v>
      </c>
      <c r="AU435" s="200" t="s">
        <v>77</v>
      </c>
      <c r="AV435" s="11" t="s">
        <v>22</v>
      </c>
      <c r="AW435" s="11" t="s">
        <v>35</v>
      </c>
      <c r="AX435" s="11" t="s">
        <v>71</v>
      </c>
      <c r="AY435" s="200" t="s">
        <v>120</v>
      </c>
    </row>
    <row r="436" spans="2:51" s="12" customFormat="1" ht="13.5">
      <c r="B436" s="201"/>
      <c r="C436" s="202"/>
      <c r="D436" s="191" t="s">
        <v>130</v>
      </c>
      <c r="E436" s="203" t="s">
        <v>20</v>
      </c>
      <c r="F436" s="204" t="s">
        <v>638</v>
      </c>
      <c r="G436" s="202"/>
      <c r="H436" s="205">
        <v>0.132</v>
      </c>
      <c r="I436" s="206"/>
      <c r="J436" s="202"/>
      <c r="K436" s="202"/>
      <c r="L436" s="207"/>
      <c r="M436" s="208"/>
      <c r="N436" s="209"/>
      <c r="O436" s="209"/>
      <c r="P436" s="209"/>
      <c r="Q436" s="209"/>
      <c r="R436" s="209"/>
      <c r="S436" s="209"/>
      <c r="T436" s="210"/>
      <c r="AT436" s="211" t="s">
        <v>130</v>
      </c>
      <c r="AU436" s="211" t="s">
        <v>77</v>
      </c>
      <c r="AV436" s="12" t="s">
        <v>77</v>
      </c>
      <c r="AW436" s="12" t="s">
        <v>35</v>
      </c>
      <c r="AX436" s="12" t="s">
        <v>71</v>
      </c>
      <c r="AY436" s="211" t="s">
        <v>120</v>
      </c>
    </row>
    <row r="437" spans="2:51" s="11" customFormat="1" ht="13.5">
      <c r="B437" s="189"/>
      <c r="C437" s="190"/>
      <c r="D437" s="191" t="s">
        <v>130</v>
      </c>
      <c r="E437" s="192" t="s">
        <v>20</v>
      </c>
      <c r="F437" s="193" t="s">
        <v>639</v>
      </c>
      <c r="G437" s="190"/>
      <c r="H437" s="194" t="s">
        <v>20</v>
      </c>
      <c r="I437" s="195"/>
      <c r="J437" s="190"/>
      <c r="K437" s="190"/>
      <c r="L437" s="196"/>
      <c r="M437" s="197"/>
      <c r="N437" s="198"/>
      <c r="O437" s="198"/>
      <c r="P437" s="198"/>
      <c r="Q437" s="198"/>
      <c r="R437" s="198"/>
      <c r="S437" s="198"/>
      <c r="T437" s="199"/>
      <c r="AT437" s="200" t="s">
        <v>130</v>
      </c>
      <c r="AU437" s="200" t="s">
        <v>77</v>
      </c>
      <c r="AV437" s="11" t="s">
        <v>22</v>
      </c>
      <c r="AW437" s="11" t="s">
        <v>35</v>
      </c>
      <c r="AX437" s="11" t="s">
        <v>71</v>
      </c>
      <c r="AY437" s="200" t="s">
        <v>120</v>
      </c>
    </row>
    <row r="438" spans="2:51" s="12" customFormat="1" ht="13.5">
      <c r="B438" s="201"/>
      <c r="C438" s="202"/>
      <c r="D438" s="191" t="s">
        <v>130</v>
      </c>
      <c r="E438" s="203" t="s">
        <v>20</v>
      </c>
      <c r="F438" s="204" t="s">
        <v>640</v>
      </c>
      <c r="G438" s="202"/>
      <c r="H438" s="205">
        <v>3.007</v>
      </c>
      <c r="I438" s="206"/>
      <c r="J438" s="202"/>
      <c r="K438" s="202"/>
      <c r="L438" s="207"/>
      <c r="M438" s="208"/>
      <c r="N438" s="209"/>
      <c r="O438" s="209"/>
      <c r="P438" s="209"/>
      <c r="Q438" s="209"/>
      <c r="R438" s="209"/>
      <c r="S438" s="209"/>
      <c r="T438" s="210"/>
      <c r="AT438" s="211" t="s">
        <v>130</v>
      </c>
      <c r="AU438" s="211" t="s">
        <v>77</v>
      </c>
      <c r="AV438" s="12" t="s">
        <v>77</v>
      </c>
      <c r="AW438" s="12" t="s">
        <v>35</v>
      </c>
      <c r="AX438" s="12" t="s">
        <v>71</v>
      </c>
      <c r="AY438" s="211" t="s">
        <v>120</v>
      </c>
    </row>
    <row r="439" spans="2:51" s="11" customFormat="1" ht="13.5">
      <c r="B439" s="189"/>
      <c r="C439" s="190"/>
      <c r="D439" s="191" t="s">
        <v>130</v>
      </c>
      <c r="E439" s="192" t="s">
        <v>20</v>
      </c>
      <c r="F439" s="193" t="s">
        <v>641</v>
      </c>
      <c r="G439" s="190"/>
      <c r="H439" s="194" t="s">
        <v>20</v>
      </c>
      <c r="I439" s="195"/>
      <c r="J439" s="190"/>
      <c r="K439" s="190"/>
      <c r="L439" s="196"/>
      <c r="M439" s="197"/>
      <c r="N439" s="198"/>
      <c r="O439" s="198"/>
      <c r="P439" s="198"/>
      <c r="Q439" s="198"/>
      <c r="R439" s="198"/>
      <c r="S439" s="198"/>
      <c r="T439" s="199"/>
      <c r="AT439" s="200" t="s">
        <v>130</v>
      </c>
      <c r="AU439" s="200" t="s">
        <v>77</v>
      </c>
      <c r="AV439" s="11" t="s">
        <v>22</v>
      </c>
      <c r="AW439" s="11" t="s">
        <v>35</v>
      </c>
      <c r="AX439" s="11" t="s">
        <v>71</v>
      </c>
      <c r="AY439" s="200" t="s">
        <v>120</v>
      </c>
    </row>
    <row r="440" spans="2:51" s="12" customFormat="1" ht="13.5">
      <c r="B440" s="201"/>
      <c r="C440" s="202"/>
      <c r="D440" s="191" t="s">
        <v>130</v>
      </c>
      <c r="E440" s="203" t="s">
        <v>20</v>
      </c>
      <c r="F440" s="204" t="s">
        <v>642</v>
      </c>
      <c r="G440" s="202"/>
      <c r="H440" s="205">
        <v>2.743</v>
      </c>
      <c r="I440" s="206"/>
      <c r="J440" s="202"/>
      <c r="K440" s="202"/>
      <c r="L440" s="207"/>
      <c r="M440" s="208"/>
      <c r="N440" s="209"/>
      <c r="O440" s="209"/>
      <c r="P440" s="209"/>
      <c r="Q440" s="209"/>
      <c r="R440" s="209"/>
      <c r="S440" s="209"/>
      <c r="T440" s="210"/>
      <c r="AT440" s="211" t="s">
        <v>130</v>
      </c>
      <c r="AU440" s="211" t="s">
        <v>77</v>
      </c>
      <c r="AV440" s="12" t="s">
        <v>77</v>
      </c>
      <c r="AW440" s="12" t="s">
        <v>35</v>
      </c>
      <c r="AX440" s="12" t="s">
        <v>71</v>
      </c>
      <c r="AY440" s="211" t="s">
        <v>120</v>
      </c>
    </row>
    <row r="441" spans="2:51" s="13" customFormat="1" ht="13.5">
      <c r="B441" s="219"/>
      <c r="C441" s="220"/>
      <c r="D441" s="212" t="s">
        <v>130</v>
      </c>
      <c r="E441" s="221" t="s">
        <v>20</v>
      </c>
      <c r="F441" s="222" t="s">
        <v>215</v>
      </c>
      <c r="G441" s="220"/>
      <c r="H441" s="223">
        <v>6.009</v>
      </c>
      <c r="I441" s="224"/>
      <c r="J441" s="220"/>
      <c r="K441" s="220"/>
      <c r="L441" s="225"/>
      <c r="M441" s="226"/>
      <c r="N441" s="227"/>
      <c r="O441" s="227"/>
      <c r="P441" s="227"/>
      <c r="Q441" s="227"/>
      <c r="R441" s="227"/>
      <c r="S441" s="227"/>
      <c r="T441" s="228"/>
      <c r="AT441" s="229" t="s">
        <v>130</v>
      </c>
      <c r="AU441" s="229" t="s">
        <v>77</v>
      </c>
      <c r="AV441" s="13" t="s">
        <v>128</v>
      </c>
      <c r="AW441" s="13" t="s">
        <v>35</v>
      </c>
      <c r="AX441" s="13" t="s">
        <v>22</v>
      </c>
      <c r="AY441" s="229" t="s">
        <v>120</v>
      </c>
    </row>
    <row r="442" spans="2:65" s="1" customFormat="1" ht="31.5" customHeight="1">
      <c r="B442" s="35"/>
      <c r="C442" s="177" t="s">
        <v>643</v>
      </c>
      <c r="D442" s="177" t="s">
        <v>123</v>
      </c>
      <c r="E442" s="178" t="s">
        <v>644</v>
      </c>
      <c r="F442" s="179" t="s">
        <v>645</v>
      </c>
      <c r="G442" s="180" t="s">
        <v>126</v>
      </c>
      <c r="H442" s="181">
        <v>100</v>
      </c>
      <c r="I442" s="182"/>
      <c r="J442" s="183">
        <f>ROUND(I442*H442,2)</f>
        <v>0</v>
      </c>
      <c r="K442" s="179" t="s">
        <v>127</v>
      </c>
      <c r="L442" s="55"/>
      <c r="M442" s="184" t="s">
        <v>20</v>
      </c>
      <c r="N442" s="185" t="s">
        <v>42</v>
      </c>
      <c r="O442" s="36"/>
      <c r="P442" s="186">
        <f>O442*H442</f>
        <v>0</v>
      </c>
      <c r="Q442" s="186">
        <v>0.01159</v>
      </c>
      <c r="R442" s="186">
        <f>Q442*H442</f>
        <v>1.159</v>
      </c>
      <c r="S442" s="186">
        <v>0</v>
      </c>
      <c r="T442" s="187">
        <f>S442*H442</f>
        <v>0</v>
      </c>
      <c r="AR442" s="18" t="s">
        <v>219</v>
      </c>
      <c r="AT442" s="18" t="s">
        <v>123</v>
      </c>
      <c r="AU442" s="18" t="s">
        <v>77</v>
      </c>
      <c r="AY442" s="18" t="s">
        <v>120</v>
      </c>
      <c r="BE442" s="188">
        <f>IF(N442="základní",J442,0)</f>
        <v>0</v>
      </c>
      <c r="BF442" s="188">
        <f>IF(N442="snížená",J442,0)</f>
        <v>0</v>
      </c>
      <c r="BG442" s="188">
        <f>IF(N442="zákl. přenesená",J442,0)</f>
        <v>0</v>
      </c>
      <c r="BH442" s="188">
        <f>IF(N442="sníž. přenesená",J442,0)</f>
        <v>0</v>
      </c>
      <c r="BI442" s="188">
        <f>IF(N442="nulová",J442,0)</f>
        <v>0</v>
      </c>
      <c r="BJ442" s="18" t="s">
        <v>22</v>
      </c>
      <c r="BK442" s="188">
        <f>ROUND(I442*H442,2)</f>
        <v>0</v>
      </c>
      <c r="BL442" s="18" t="s">
        <v>219</v>
      </c>
      <c r="BM442" s="18" t="s">
        <v>646</v>
      </c>
    </row>
    <row r="443" spans="2:51" s="11" customFormat="1" ht="13.5">
      <c r="B443" s="189"/>
      <c r="C443" s="190"/>
      <c r="D443" s="191" t="s">
        <v>130</v>
      </c>
      <c r="E443" s="192" t="s">
        <v>20</v>
      </c>
      <c r="F443" s="193" t="s">
        <v>647</v>
      </c>
      <c r="G443" s="190"/>
      <c r="H443" s="194" t="s">
        <v>20</v>
      </c>
      <c r="I443" s="195"/>
      <c r="J443" s="190"/>
      <c r="K443" s="190"/>
      <c r="L443" s="196"/>
      <c r="M443" s="197"/>
      <c r="N443" s="198"/>
      <c r="O443" s="198"/>
      <c r="P443" s="198"/>
      <c r="Q443" s="198"/>
      <c r="R443" s="198"/>
      <c r="S443" s="198"/>
      <c r="T443" s="199"/>
      <c r="AT443" s="200" t="s">
        <v>130</v>
      </c>
      <c r="AU443" s="200" t="s">
        <v>77</v>
      </c>
      <c r="AV443" s="11" t="s">
        <v>22</v>
      </c>
      <c r="AW443" s="11" t="s">
        <v>35</v>
      </c>
      <c r="AX443" s="11" t="s">
        <v>71</v>
      </c>
      <c r="AY443" s="200" t="s">
        <v>120</v>
      </c>
    </row>
    <row r="444" spans="2:51" s="11" customFormat="1" ht="13.5">
      <c r="B444" s="189"/>
      <c r="C444" s="190"/>
      <c r="D444" s="191" t="s">
        <v>130</v>
      </c>
      <c r="E444" s="192" t="s">
        <v>20</v>
      </c>
      <c r="F444" s="193" t="s">
        <v>648</v>
      </c>
      <c r="G444" s="190"/>
      <c r="H444" s="194" t="s">
        <v>20</v>
      </c>
      <c r="I444" s="195"/>
      <c r="J444" s="190"/>
      <c r="K444" s="190"/>
      <c r="L444" s="196"/>
      <c r="M444" s="197"/>
      <c r="N444" s="198"/>
      <c r="O444" s="198"/>
      <c r="P444" s="198"/>
      <c r="Q444" s="198"/>
      <c r="R444" s="198"/>
      <c r="S444" s="198"/>
      <c r="T444" s="199"/>
      <c r="AT444" s="200" t="s">
        <v>130</v>
      </c>
      <c r="AU444" s="200" t="s">
        <v>77</v>
      </c>
      <c r="AV444" s="11" t="s">
        <v>22</v>
      </c>
      <c r="AW444" s="11" t="s">
        <v>35</v>
      </c>
      <c r="AX444" s="11" t="s">
        <v>71</v>
      </c>
      <c r="AY444" s="200" t="s">
        <v>120</v>
      </c>
    </row>
    <row r="445" spans="2:51" s="12" customFormat="1" ht="13.5">
      <c r="B445" s="201"/>
      <c r="C445" s="202"/>
      <c r="D445" s="191" t="s">
        <v>130</v>
      </c>
      <c r="E445" s="203" t="s">
        <v>20</v>
      </c>
      <c r="F445" s="204" t="s">
        <v>649</v>
      </c>
      <c r="G445" s="202"/>
      <c r="H445" s="205">
        <v>33.763</v>
      </c>
      <c r="I445" s="206"/>
      <c r="J445" s="202"/>
      <c r="K445" s="202"/>
      <c r="L445" s="207"/>
      <c r="M445" s="208"/>
      <c r="N445" s="209"/>
      <c r="O445" s="209"/>
      <c r="P445" s="209"/>
      <c r="Q445" s="209"/>
      <c r="R445" s="209"/>
      <c r="S445" s="209"/>
      <c r="T445" s="210"/>
      <c r="AT445" s="211" t="s">
        <v>130</v>
      </c>
      <c r="AU445" s="211" t="s">
        <v>77</v>
      </c>
      <c r="AV445" s="12" t="s">
        <v>77</v>
      </c>
      <c r="AW445" s="12" t="s">
        <v>35</v>
      </c>
      <c r="AX445" s="12" t="s">
        <v>71</v>
      </c>
      <c r="AY445" s="211" t="s">
        <v>120</v>
      </c>
    </row>
    <row r="446" spans="2:51" s="11" customFormat="1" ht="13.5">
      <c r="B446" s="189"/>
      <c r="C446" s="190"/>
      <c r="D446" s="191" t="s">
        <v>130</v>
      </c>
      <c r="E446" s="192" t="s">
        <v>20</v>
      </c>
      <c r="F446" s="193" t="s">
        <v>650</v>
      </c>
      <c r="G446" s="190"/>
      <c r="H446" s="194" t="s">
        <v>20</v>
      </c>
      <c r="I446" s="195"/>
      <c r="J446" s="190"/>
      <c r="K446" s="190"/>
      <c r="L446" s="196"/>
      <c r="M446" s="197"/>
      <c r="N446" s="198"/>
      <c r="O446" s="198"/>
      <c r="P446" s="198"/>
      <c r="Q446" s="198"/>
      <c r="R446" s="198"/>
      <c r="S446" s="198"/>
      <c r="T446" s="199"/>
      <c r="AT446" s="200" t="s">
        <v>130</v>
      </c>
      <c r="AU446" s="200" t="s">
        <v>77</v>
      </c>
      <c r="AV446" s="11" t="s">
        <v>22</v>
      </c>
      <c r="AW446" s="11" t="s">
        <v>35</v>
      </c>
      <c r="AX446" s="11" t="s">
        <v>71</v>
      </c>
      <c r="AY446" s="200" t="s">
        <v>120</v>
      </c>
    </row>
    <row r="447" spans="2:51" s="12" customFormat="1" ht="13.5">
      <c r="B447" s="201"/>
      <c r="C447" s="202"/>
      <c r="D447" s="191" t="s">
        <v>130</v>
      </c>
      <c r="E447" s="203" t="s">
        <v>20</v>
      </c>
      <c r="F447" s="204" t="s">
        <v>651</v>
      </c>
      <c r="G447" s="202"/>
      <c r="H447" s="205">
        <v>49.41</v>
      </c>
      <c r="I447" s="206"/>
      <c r="J447" s="202"/>
      <c r="K447" s="202"/>
      <c r="L447" s="207"/>
      <c r="M447" s="208"/>
      <c r="N447" s="209"/>
      <c r="O447" s="209"/>
      <c r="P447" s="209"/>
      <c r="Q447" s="209"/>
      <c r="R447" s="209"/>
      <c r="S447" s="209"/>
      <c r="T447" s="210"/>
      <c r="AT447" s="211" t="s">
        <v>130</v>
      </c>
      <c r="AU447" s="211" t="s">
        <v>77</v>
      </c>
      <c r="AV447" s="12" t="s">
        <v>77</v>
      </c>
      <c r="AW447" s="12" t="s">
        <v>35</v>
      </c>
      <c r="AX447" s="12" t="s">
        <v>71</v>
      </c>
      <c r="AY447" s="211" t="s">
        <v>120</v>
      </c>
    </row>
    <row r="448" spans="2:51" s="11" customFormat="1" ht="13.5">
      <c r="B448" s="189"/>
      <c r="C448" s="190"/>
      <c r="D448" s="191" t="s">
        <v>130</v>
      </c>
      <c r="E448" s="192" t="s">
        <v>20</v>
      </c>
      <c r="F448" s="193" t="s">
        <v>652</v>
      </c>
      <c r="G448" s="190"/>
      <c r="H448" s="194" t="s">
        <v>20</v>
      </c>
      <c r="I448" s="195"/>
      <c r="J448" s="190"/>
      <c r="K448" s="190"/>
      <c r="L448" s="196"/>
      <c r="M448" s="197"/>
      <c r="N448" s="198"/>
      <c r="O448" s="198"/>
      <c r="P448" s="198"/>
      <c r="Q448" s="198"/>
      <c r="R448" s="198"/>
      <c r="S448" s="198"/>
      <c r="T448" s="199"/>
      <c r="AT448" s="200" t="s">
        <v>130</v>
      </c>
      <c r="AU448" s="200" t="s">
        <v>77</v>
      </c>
      <c r="AV448" s="11" t="s">
        <v>22</v>
      </c>
      <c r="AW448" s="11" t="s">
        <v>35</v>
      </c>
      <c r="AX448" s="11" t="s">
        <v>71</v>
      </c>
      <c r="AY448" s="200" t="s">
        <v>120</v>
      </c>
    </row>
    <row r="449" spans="2:51" s="12" customFormat="1" ht="13.5">
      <c r="B449" s="201"/>
      <c r="C449" s="202"/>
      <c r="D449" s="191" t="s">
        <v>130</v>
      </c>
      <c r="E449" s="203" t="s">
        <v>20</v>
      </c>
      <c r="F449" s="204" t="s">
        <v>653</v>
      </c>
      <c r="G449" s="202"/>
      <c r="H449" s="205">
        <v>6.568</v>
      </c>
      <c r="I449" s="206"/>
      <c r="J449" s="202"/>
      <c r="K449" s="202"/>
      <c r="L449" s="207"/>
      <c r="M449" s="208"/>
      <c r="N449" s="209"/>
      <c r="O449" s="209"/>
      <c r="P449" s="209"/>
      <c r="Q449" s="209"/>
      <c r="R449" s="209"/>
      <c r="S449" s="209"/>
      <c r="T449" s="210"/>
      <c r="AT449" s="211" t="s">
        <v>130</v>
      </c>
      <c r="AU449" s="211" t="s">
        <v>77</v>
      </c>
      <c r="AV449" s="12" t="s">
        <v>77</v>
      </c>
      <c r="AW449" s="12" t="s">
        <v>35</v>
      </c>
      <c r="AX449" s="12" t="s">
        <v>71</v>
      </c>
      <c r="AY449" s="211" t="s">
        <v>120</v>
      </c>
    </row>
    <row r="450" spans="2:51" s="11" customFormat="1" ht="13.5">
      <c r="B450" s="189"/>
      <c r="C450" s="190"/>
      <c r="D450" s="191" t="s">
        <v>130</v>
      </c>
      <c r="E450" s="192" t="s">
        <v>20</v>
      </c>
      <c r="F450" s="193" t="s">
        <v>654</v>
      </c>
      <c r="G450" s="190"/>
      <c r="H450" s="194" t="s">
        <v>20</v>
      </c>
      <c r="I450" s="195"/>
      <c r="J450" s="190"/>
      <c r="K450" s="190"/>
      <c r="L450" s="196"/>
      <c r="M450" s="197"/>
      <c r="N450" s="198"/>
      <c r="O450" s="198"/>
      <c r="P450" s="198"/>
      <c r="Q450" s="198"/>
      <c r="R450" s="198"/>
      <c r="S450" s="198"/>
      <c r="T450" s="199"/>
      <c r="AT450" s="200" t="s">
        <v>130</v>
      </c>
      <c r="AU450" s="200" t="s">
        <v>77</v>
      </c>
      <c r="AV450" s="11" t="s">
        <v>22</v>
      </c>
      <c r="AW450" s="11" t="s">
        <v>35</v>
      </c>
      <c r="AX450" s="11" t="s">
        <v>71</v>
      </c>
      <c r="AY450" s="200" t="s">
        <v>120</v>
      </c>
    </row>
    <row r="451" spans="2:51" s="12" customFormat="1" ht="13.5">
      <c r="B451" s="201"/>
      <c r="C451" s="202"/>
      <c r="D451" s="191" t="s">
        <v>130</v>
      </c>
      <c r="E451" s="203" t="s">
        <v>20</v>
      </c>
      <c r="F451" s="204" t="s">
        <v>655</v>
      </c>
      <c r="G451" s="202"/>
      <c r="H451" s="205">
        <v>0.8</v>
      </c>
      <c r="I451" s="206"/>
      <c r="J451" s="202"/>
      <c r="K451" s="202"/>
      <c r="L451" s="207"/>
      <c r="M451" s="208"/>
      <c r="N451" s="209"/>
      <c r="O451" s="209"/>
      <c r="P451" s="209"/>
      <c r="Q451" s="209"/>
      <c r="R451" s="209"/>
      <c r="S451" s="209"/>
      <c r="T451" s="210"/>
      <c r="AT451" s="211" t="s">
        <v>130</v>
      </c>
      <c r="AU451" s="211" t="s">
        <v>77</v>
      </c>
      <c r="AV451" s="12" t="s">
        <v>77</v>
      </c>
      <c r="AW451" s="12" t="s">
        <v>35</v>
      </c>
      <c r="AX451" s="12" t="s">
        <v>71</v>
      </c>
      <c r="AY451" s="211" t="s">
        <v>120</v>
      </c>
    </row>
    <row r="452" spans="2:51" s="11" customFormat="1" ht="13.5">
      <c r="B452" s="189"/>
      <c r="C452" s="190"/>
      <c r="D452" s="191" t="s">
        <v>130</v>
      </c>
      <c r="E452" s="192" t="s">
        <v>20</v>
      </c>
      <c r="F452" s="193" t="s">
        <v>656</v>
      </c>
      <c r="G452" s="190"/>
      <c r="H452" s="194" t="s">
        <v>20</v>
      </c>
      <c r="I452" s="195"/>
      <c r="J452" s="190"/>
      <c r="K452" s="190"/>
      <c r="L452" s="196"/>
      <c r="M452" s="197"/>
      <c r="N452" s="198"/>
      <c r="O452" s="198"/>
      <c r="P452" s="198"/>
      <c r="Q452" s="198"/>
      <c r="R452" s="198"/>
      <c r="S452" s="198"/>
      <c r="T452" s="199"/>
      <c r="AT452" s="200" t="s">
        <v>130</v>
      </c>
      <c r="AU452" s="200" t="s">
        <v>77</v>
      </c>
      <c r="AV452" s="11" t="s">
        <v>22</v>
      </c>
      <c r="AW452" s="11" t="s">
        <v>35</v>
      </c>
      <c r="AX452" s="11" t="s">
        <v>71</v>
      </c>
      <c r="AY452" s="200" t="s">
        <v>120</v>
      </c>
    </row>
    <row r="453" spans="2:51" s="12" customFormat="1" ht="13.5">
      <c r="B453" s="201"/>
      <c r="C453" s="202"/>
      <c r="D453" s="191" t="s">
        <v>130</v>
      </c>
      <c r="E453" s="203" t="s">
        <v>20</v>
      </c>
      <c r="F453" s="204" t="s">
        <v>657</v>
      </c>
      <c r="G453" s="202"/>
      <c r="H453" s="205">
        <v>0.16</v>
      </c>
      <c r="I453" s="206"/>
      <c r="J453" s="202"/>
      <c r="K453" s="202"/>
      <c r="L453" s="207"/>
      <c r="M453" s="208"/>
      <c r="N453" s="209"/>
      <c r="O453" s="209"/>
      <c r="P453" s="209"/>
      <c r="Q453" s="209"/>
      <c r="R453" s="209"/>
      <c r="S453" s="209"/>
      <c r="T453" s="210"/>
      <c r="AT453" s="211" t="s">
        <v>130</v>
      </c>
      <c r="AU453" s="211" t="s">
        <v>77</v>
      </c>
      <c r="AV453" s="12" t="s">
        <v>77</v>
      </c>
      <c r="AW453" s="12" t="s">
        <v>35</v>
      </c>
      <c r="AX453" s="12" t="s">
        <v>71</v>
      </c>
      <c r="AY453" s="211" t="s">
        <v>120</v>
      </c>
    </row>
    <row r="454" spans="2:51" s="12" customFormat="1" ht="13.5">
      <c r="B454" s="201"/>
      <c r="C454" s="202"/>
      <c r="D454" s="191" t="s">
        <v>130</v>
      </c>
      <c r="E454" s="203" t="s">
        <v>20</v>
      </c>
      <c r="F454" s="204" t="s">
        <v>658</v>
      </c>
      <c r="G454" s="202"/>
      <c r="H454" s="205">
        <v>9.299</v>
      </c>
      <c r="I454" s="206"/>
      <c r="J454" s="202"/>
      <c r="K454" s="202"/>
      <c r="L454" s="207"/>
      <c r="M454" s="208"/>
      <c r="N454" s="209"/>
      <c r="O454" s="209"/>
      <c r="P454" s="209"/>
      <c r="Q454" s="209"/>
      <c r="R454" s="209"/>
      <c r="S454" s="209"/>
      <c r="T454" s="210"/>
      <c r="AT454" s="211" t="s">
        <v>130</v>
      </c>
      <c r="AU454" s="211" t="s">
        <v>77</v>
      </c>
      <c r="AV454" s="12" t="s">
        <v>77</v>
      </c>
      <c r="AW454" s="12" t="s">
        <v>35</v>
      </c>
      <c r="AX454" s="12" t="s">
        <v>71</v>
      </c>
      <c r="AY454" s="211" t="s">
        <v>120</v>
      </c>
    </row>
    <row r="455" spans="2:51" s="13" customFormat="1" ht="13.5">
      <c r="B455" s="219"/>
      <c r="C455" s="220"/>
      <c r="D455" s="212" t="s">
        <v>130</v>
      </c>
      <c r="E455" s="221" t="s">
        <v>20</v>
      </c>
      <c r="F455" s="222" t="s">
        <v>215</v>
      </c>
      <c r="G455" s="220"/>
      <c r="H455" s="223">
        <v>100</v>
      </c>
      <c r="I455" s="224"/>
      <c r="J455" s="220"/>
      <c r="K455" s="220"/>
      <c r="L455" s="225"/>
      <c r="M455" s="226"/>
      <c r="N455" s="227"/>
      <c r="O455" s="227"/>
      <c r="P455" s="227"/>
      <c r="Q455" s="227"/>
      <c r="R455" s="227"/>
      <c r="S455" s="227"/>
      <c r="T455" s="228"/>
      <c r="AT455" s="229" t="s">
        <v>130</v>
      </c>
      <c r="AU455" s="229" t="s">
        <v>77</v>
      </c>
      <c r="AV455" s="13" t="s">
        <v>128</v>
      </c>
      <c r="AW455" s="13" t="s">
        <v>35</v>
      </c>
      <c r="AX455" s="13" t="s">
        <v>22</v>
      </c>
      <c r="AY455" s="229" t="s">
        <v>120</v>
      </c>
    </row>
    <row r="456" spans="2:65" s="1" customFormat="1" ht="31.5" customHeight="1">
      <c r="B456" s="35"/>
      <c r="C456" s="177" t="s">
        <v>659</v>
      </c>
      <c r="D456" s="177" t="s">
        <v>123</v>
      </c>
      <c r="E456" s="178" t="s">
        <v>660</v>
      </c>
      <c r="F456" s="179" t="s">
        <v>661</v>
      </c>
      <c r="G456" s="180" t="s">
        <v>126</v>
      </c>
      <c r="H456" s="181">
        <v>81</v>
      </c>
      <c r="I456" s="182"/>
      <c r="J456" s="183">
        <f>ROUND(I456*H456,2)</f>
        <v>0</v>
      </c>
      <c r="K456" s="179" t="s">
        <v>127</v>
      </c>
      <c r="L456" s="55"/>
      <c r="M456" s="184" t="s">
        <v>20</v>
      </c>
      <c r="N456" s="185" t="s">
        <v>42</v>
      </c>
      <c r="O456" s="36"/>
      <c r="P456" s="186">
        <f>O456*H456</f>
        <v>0</v>
      </c>
      <c r="Q456" s="186">
        <v>0.01094</v>
      </c>
      <c r="R456" s="186">
        <f>Q456*H456</f>
        <v>0.88614</v>
      </c>
      <c r="S456" s="186">
        <v>0</v>
      </c>
      <c r="T456" s="187">
        <f>S456*H456</f>
        <v>0</v>
      </c>
      <c r="AR456" s="18" t="s">
        <v>219</v>
      </c>
      <c r="AT456" s="18" t="s">
        <v>123</v>
      </c>
      <c r="AU456" s="18" t="s">
        <v>77</v>
      </c>
      <c r="AY456" s="18" t="s">
        <v>120</v>
      </c>
      <c r="BE456" s="188">
        <f>IF(N456="základní",J456,0)</f>
        <v>0</v>
      </c>
      <c r="BF456" s="188">
        <f>IF(N456="snížená",J456,0)</f>
        <v>0</v>
      </c>
      <c r="BG456" s="188">
        <f>IF(N456="zákl. přenesená",J456,0)</f>
        <v>0</v>
      </c>
      <c r="BH456" s="188">
        <f>IF(N456="sníž. přenesená",J456,0)</f>
        <v>0</v>
      </c>
      <c r="BI456" s="188">
        <f>IF(N456="nulová",J456,0)</f>
        <v>0</v>
      </c>
      <c r="BJ456" s="18" t="s">
        <v>22</v>
      </c>
      <c r="BK456" s="188">
        <f>ROUND(I456*H456,2)</f>
        <v>0</v>
      </c>
      <c r="BL456" s="18" t="s">
        <v>219</v>
      </c>
      <c r="BM456" s="18" t="s">
        <v>662</v>
      </c>
    </row>
    <row r="457" spans="2:51" s="11" customFormat="1" ht="13.5">
      <c r="B457" s="189"/>
      <c r="C457" s="190"/>
      <c r="D457" s="191" t="s">
        <v>130</v>
      </c>
      <c r="E457" s="192" t="s">
        <v>20</v>
      </c>
      <c r="F457" s="193" t="s">
        <v>663</v>
      </c>
      <c r="G457" s="190"/>
      <c r="H457" s="194" t="s">
        <v>20</v>
      </c>
      <c r="I457" s="195"/>
      <c r="J457" s="190"/>
      <c r="K457" s="190"/>
      <c r="L457" s="196"/>
      <c r="M457" s="197"/>
      <c r="N457" s="198"/>
      <c r="O457" s="198"/>
      <c r="P457" s="198"/>
      <c r="Q457" s="198"/>
      <c r="R457" s="198"/>
      <c r="S457" s="198"/>
      <c r="T457" s="199"/>
      <c r="AT457" s="200" t="s">
        <v>130</v>
      </c>
      <c r="AU457" s="200" t="s">
        <v>77</v>
      </c>
      <c r="AV457" s="11" t="s">
        <v>22</v>
      </c>
      <c r="AW457" s="11" t="s">
        <v>35</v>
      </c>
      <c r="AX457" s="11" t="s">
        <v>71</v>
      </c>
      <c r="AY457" s="200" t="s">
        <v>120</v>
      </c>
    </row>
    <row r="458" spans="2:51" s="11" customFormat="1" ht="13.5">
      <c r="B458" s="189"/>
      <c r="C458" s="190"/>
      <c r="D458" s="191" t="s">
        <v>130</v>
      </c>
      <c r="E458" s="192" t="s">
        <v>20</v>
      </c>
      <c r="F458" s="193" t="s">
        <v>664</v>
      </c>
      <c r="G458" s="190"/>
      <c r="H458" s="194" t="s">
        <v>20</v>
      </c>
      <c r="I458" s="195"/>
      <c r="J458" s="190"/>
      <c r="K458" s="190"/>
      <c r="L458" s="196"/>
      <c r="M458" s="197"/>
      <c r="N458" s="198"/>
      <c r="O458" s="198"/>
      <c r="P458" s="198"/>
      <c r="Q458" s="198"/>
      <c r="R458" s="198"/>
      <c r="S458" s="198"/>
      <c r="T458" s="199"/>
      <c r="AT458" s="200" t="s">
        <v>130</v>
      </c>
      <c r="AU458" s="200" t="s">
        <v>77</v>
      </c>
      <c r="AV458" s="11" t="s">
        <v>22</v>
      </c>
      <c r="AW458" s="11" t="s">
        <v>35</v>
      </c>
      <c r="AX458" s="11" t="s">
        <v>71</v>
      </c>
      <c r="AY458" s="200" t="s">
        <v>120</v>
      </c>
    </row>
    <row r="459" spans="2:51" s="11" customFormat="1" ht="13.5">
      <c r="B459" s="189"/>
      <c r="C459" s="190"/>
      <c r="D459" s="191" t="s">
        <v>130</v>
      </c>
      <c r="E459" s="192" t="s">
        <v>20</v>
      </c>
      <c r="F459" s="193" t="s">
        <v>665</v>
      </c>
      <c r="G459" s="190"/>
      <c r="H459" s="194" t="s">
        <v>20</v>
      </c>
      <c r="I459" s="195"/>
      <c r="J459" s="190"/>
      <c r="K459" s="190"/>
      <c r="L459" s="196"/>
      <c r="M459" s="197"/>
      <c r="N459" s="198"/>
      <c r="O459" s="198"/>
      <c r="P459" s="198"/>
      <c r="Q459" s="198"/>
      <c r="R459" s="198"/>
      <c r="S459" s="198"/>
      <c r="T459" s="199"/>
      <c r="AT459" s="200" t="s">
        <v>130</v>
      </c>
      <c r="AU459" s="200" t="s">
        <v>77</v>
      </c>
      <c r="AV459" s="11" t="s">
        <v>22</v>
      </c>
      <c r="AW459" s="11" t="s">
        <v>35</v>
      </c>
      <c r="AX459" s="11" t="s">
        <v>71</v>
      </c>
      <c r="AY459" s="200" t="s">
        <v>120</v>
      </c>
    </row>
    <row r="460" spans="2:51" s="12" customFormat="1" ht="13.5">
      <c r="B460" s="201"/>
      <c r="C460" s="202"/>
      <c r="D460" s="191" t="s">
        <v>130</v>
      </c>
      <c r="E460" s="203" t="s">
        <v>20</v>
      </c>
      <c r="F460" s="204" t="s">
        <v>258</v>
      </c>
      <c r="G460" s="202"/>
      <c r="H460" s="205">
        <v>3.6</v>
      </c>
      <c r="I460" s="206"/>
      <c r="J460" s="202"/>
      <c r="K460" s="202"/>
      <c r="L460" s="207"/>
      <c r="M460" s="208"/>
      <c r="N460" s="209"/>
      <c r="O460" s="209"/>
      <c r="P460" s="209"/>
      <c r="Q460" s="209"/>
      <c r="R460" s="209"/>
      <c r="S460" s="209"/>
      <c r="T460" s="210"/>
      <c r="AT460" s="211" t="s">
        <v>130</v>
      </c>
      <c r="AU460" s="211" t="s">
        <v>77</v>
      </c>
      <c r="AV460" s="12" t="s">
        <v>77</v>
      </c>
      <c r="AW460" s="12" t="s">
        <v>35</v>
      </c>
      <c r="AX460" s="12" t="s">
        <v>71</v>
      </c>
      <c r="AY460" s="211" t="s">
        <v>120</v>
      </c>
    </row>
    <row r="461" spans="2:51" s="12" customFormat="1" ht="13.5">
      <c r="B461" s="201"/>
      <c r="C461" s="202"/>
      <c r="D461" s="191" t="s">
        <v>130</v>
      </c>
      <c r="E461" s="203" t="s">
        <v>20</v>
      </c>
      <c r="F461" s="204" t="s">
        <v>666</v>
      </c>
      <c r="G461" s="202"/>
      <c r="H461" s="205">
        <v>4.369</v>
      </c>
      <c r="I461" s="206"/>
      <c r="J461" s="202"/>
      <c r="K461" s="202"/>
      <c r="L461" s="207"/>
      <c r="M461" s="208"/>
      <c r="N461" s="209"/>
      <c r="O461" s="209"/>
      <c r="P461" s="209"/>
      <c r="Q461" s="209"/>
      <c r="R461" s="209"/>
      <c r="S461" s="209"/>
      <c r="T461" s="210"/>
      <c r="AT461" s="211" t="s">
        <v>130</v>
      </c>
      <c r="AU461" s="211" t="s">
        <v>77</v>
      </c>
      <c r="AV461" s="12" t="s">
        <v>77</v>
      </c>
      <c r="AW461" s="12" t="s">
        <v>35</v>
      </c>
      <c r="AX461" s="12" t="s">
        <v>71</v>
      </c>
      <c r="AY461" s="211" t="s">
        <v>120</v>
      </c>
    </row>
    <row r="462" spans="2:51" s="12" customFormat="1" ht="13.5">
      <c r="B462" s="201"/>
      <c r="C462" s="202"/>
      <c r="D462" s="191" t="s">
        <v>130</v>
      </c>
      <c r="E462" s="203" t="s">
        <v>20</v>
      </c>
      <c r="F462" s="204" t="s">
        <v>667</v>
      </c>
      <c r="G462" s="202"/>
      <c r="H462" s="205">
        <v>5.693</v>
      </c>
      <c r="I462" s="206"/>
      <c r="J462" s="202"/>
      <c r="K462" s="202"/>
      <c r="L462" s="207"/>
      <c r="M462" s="208"/>
      <c r="N462" s="209"/>
      <c r="O462" s="209"/>
      <c r="P462" s="209"/>
      <c r="Q462" s="209"/>
      <c r="R462" s="209"/>
      <c r="S462" s="209"/>
      <c r="T462" s="210"/>
      <c r="AT462" s="211" t="s">
        <v>130</v>
      </c>
      <c r="AU462" s="211" t="s">
        <v>77</v>
      </c>
      <c r="AV462" s="12" t="s">
        <v>77</v>
      </c>
      <c r="AW462" s="12" t="s">
        <v>35</v>
      </c>
      <c r="AX462" s="12" t="s">
        <v>71</v>
      </c>
      <c r="AY462" s="211" t="s">
        <v>120</v>
      </c>
    </row>
    <row r="463" spans="2:51" s="12" customFormat="1" ht="13.5">
      <c r="B463" s="201"/>
      <c r="C463" s="202"/>
      <c r="D463" s="191" t="s">
        <v>130</v>
      </c>
      <c r="E463" s="203" t="s">
        <v>20</v>
      </c>
      <c r="F463" s="204" t="s">
        <v>668</v>
      </c>
      <c r="G463" s="202"/>
      <c r="H463" s="205">
        <v>1.4</v>
      </c>
      <c r="I463" s="206"/>
      <c r="J463" s="202"/>
      <c r="K463" s="202"/>
      <c r="L463" s="207"/>
      <c r="M463" s="208"/>
      <c r="N463" s="209"/>
      <c r="O463" s="209"/>
      <c r="P463" s="209"/>
      <c r="Q463" s="209"/>
      <c r="R463" s="209"/>
      <c r="S463" s="209"/>
      <c r="T463" s="210"/>
      <c r="AT463" s="211" t="s">
        <v>130</v>
      </c>
      <c r="AU463" s="211" t="s">
        <v>77</v>
      </c>
      <c r="AV463" s="12" t="s">
        <v>77</v>
      </c>
      <c r="AW463" s="12" t="s">
        <v>35</v>
      </c>
      <c r="AX463" s="12" t="s">
        <v>71</v>
      </c>
      <c r="AY463" s="211" t="s">
        <v>120</v>
      </c>
    </row>
    <row r="464" spans="2:51" s="12" customFormat="1" ht="13.5">
      <c r="B464" s="201"/>
      <c r="C464" s="202"/>
      <c r="D464" s="191" t="s">
        <v>130</v>
      </c>
      <c r="E464" s="203" t="s">
        <v>20</v>
      </c>
      <c r="F464" s="204" t="s">
        <v>669</v>
      </c>
      <c r="G464" s="202"/>
      <c r="H464" s="205">
        <v>5.464</v>
      </c>
      <c r="I464" s="206"/>
      <c r="J464" s="202"/>
      <c r="K464" s="202"/>
      <c r="L464" s="207"/>
      <c r="M464" s="208"/>
      <c r="N464" s="209"/>
      <c r="O464" s="209"/>
      <c r="P464" s="209"/>
      <c r="Q464" s="209"/>
      <c r="R464" s="209"/>
      <c r="S464" s="209"/>
      <c r="T464" s="210"/>
      <c r="AT464" s="211" t="s">
        <v>130</v>
      </c>
      <c r="AU464" s="211" t="s">
        <v>77</v>
      </c>
      <c r="AV464" s="12" t="s">
        <v>77</v>
      </c>
      <c r="AW464" s="12" t="s">
        <v>35</v>
      </c>
      <c r="AX464" s="12" t="s">
        <v>71</v>
      </c>
      <c r="AY464" s="211" t="s">
        <v>120</v>
      </c>
    </row>
    <row r="465" spans="2:51" s="12" customFormat="1" ht="13.5">
      <c r="B465" s="201"/>
      <c r="C465" s="202"/>
      <c r="D465" s="191" t="s">
        <v>130</v>
      </c>
      <c r="E465" s="203" t="s">
        <v>20</v>
      </c>
      <c r="F465" s="204" t="s">
        <v>670</v>
      </c>
      <c r="G465" s="202"/>
      <c r="H465" s="205">
        <v>4.238</v>
      </c>
      <c r="I465" s="206"/>
      <c r="J465" s="202"/>
      <c r="K465" s="202"/>
      <c r="L465" s="207"/>
      <c r="M465" s="208"/>
      <c r="N465" s="209"/>
      <c r="O465" s="209"/>
      <c r="P465" s="209"/>
      <c r="Q465" s="209"/>
      <c r="R465" s="209"/>
      <c r="S465" s="209"/>
      <c r="T465" s="210"/>
      <c r="AT465" s="211" t="s">
        <v>130</v>
      </c>
      <c r="AU465" s="211" t="s">
        <v>77</v>
      </c>
      <c r="AV465" s="12" t="s">
        <v>77</v>
      </c>
      <c r="AW465" s="12" t="s">
        <v>35</v>
      </c>
      <c r="AX465" s="12" t="s">
        <v>71</v>
      </c>
      <c r="AY465" s="211" t="s">
        <v>120</v>
      </c>
    </row>
    <row r="466" spans="2:51" s="12" customFormat="1" ht="13.5">
      <c r="B466" s="201"/>
      <c r="C466" s="202"/>
      <c r="D466" s="191" t="s">
        <v>130</v>
      </c>
      <c r="E466" s="203" t="s">
        <v>20</v>
      </c>
      <c r="F466" s="204" t="s">
        <v>671</v>
      </c>
      <c r="G466" s="202"/>
      <c r="H466" s="205">
        <v>3.64</v>
      </c>
      <c r="I466" s="206"/>
      <c r="J466" s="202"/>
      <c r="K466" s="202"/>
      <c r="L466" s="207"/>
      <c r="M466" s="208"/>
      <c r="N466" s="209"/>
      <c r="O466" s="209"/>
      <c r="P466" s="209"/>
      <c r="Q466" s="209"/>
      <c r="R466" s="209"/>
      <c r="S466" s="209"/>
      <c r="T466" s="210"/>
      <c r="AT466" s="211" t="s">
        <v>130</v>
      </c>
      <c r="AU466" s="211" t="s">
        <v>77</v>
      </c>
      <c r="AV466" s="12" t="s">
        <v>77</v>
      </c>
      <c r="AW466" s="12" t="s">
        <v>35</v>
      </c>
      <c r="AX466" s="12" t="s">
        <v>71</v>
      </c>
      <c r="AY466" s="211" t="s">
        <v>120</v>
      </c>
    </row>
    <row r="467" spans="2:51" s="12" customFormat="1" ht="13.5">
      <c r="B467" s="201"/>
      <c r="C467" s="202"/>
      <c r="D467" s="191" t="s">
        <v>130</v>
      </c>
      <c r="E467" s="203" t="s">
        <v>20</v>
      </c>
      <c r="F467" s="204" t="s">
        <v>672</v>
      </c>
      <c r="G467" s="202"/>
      <c r="H467" s="205">
        <v>3.596</v>
      </c>
      <c r="I467" s="206"/>
      <c r="J467" s="202"/>
      <c r="K467" s="202"/>
      <c r="L467" s="207"/>
      <c r="M467" s="208"/>
      <c r="N467" s="209"/>
      <c r="O467" s="209"/>
      <c r="P467" s="209"/>
      <c r="Q467" s="209"/>
      <c r="R467" s="209"/>
      <c r="S467" s="209"/>
      <c r="T467" s="210"/>
      <c r="AT467" s="211" t="s">
        <v>130</v>
      </c>
      <c r="AU467" s="211" t="s">
        <v>77</v>
      </c>
      <c r="AV467" s="12" t="s">
        <v>77</v>
      </c>
      <c r="AW467" s="12" t="s">
        <v>35</v>
      </c>
      <c r="AX467" s="12" t="s">
        <v>71</v>
      </c>
      <c r="AY467" s="211" t="s">
        <v>120</v>
      </c>
    </row>
    <row r="468" spans="2:51" s="14" customFormat="1" ht="13.5">
      <c r="B468" s="233"/>
      <c r="C468" s="234"/>
      <c r="D468" s="191" t="s">
        <v>130</v>
      </c>
      <c r="E468" s="235" t="s">
        <v>20</v>
      </c>
      <c r="F468" s="236" t="s">
        <v>564</v>
      </c>
      <c r="G468" s="234"/>
      <c r="H468" s="237">
        <v>32</v>
      </c>
      <c r="I468" s="238"/>
      <c r="J468" s="234"/>
      <c r="K468" s="234"/>
      <c r="L468" s="239"/>
      <c r="M468" s="240"/>
      <c r="N468" s="241"/>
      <c r="O468" s="241"/>
      <c r="P468" s="241"/>
      <c r="Q468" s="241"/>
      <c r="R468" s="241"/>
      <c r="S468" s="241"/>
      <c r="T468" s="242"/>
      <c r="AT468" s="243" t="s">
        <v>130</v>
      </c>
      <c r="AU468" s="243" t="s">
        <v>77</v>
      </c>
      <c r="AV468" s="14" t="s">
        <v>121</v>
      </c>
      <c r="AW468" s="14" t="s">
        <v>35</v>
      </c>
      <c r="AX468" s="14" t="s">
        <v>71</v>
      </c>
      <c r="AY468" s="243" t="s">
        <v>120</v>
      </c>
    </row>
    <row r="469" spans="2:51" s="11" customFormat="1" ht="13.5">
      <c r="B469" s="189"/>
      <c r="C469" s="190"/>
      <c r="D469" s="191" t="s">
        <v>130</v>
      </c>
      <c r="E469" s="192" t="s">
        <v>20</v>
      </c>
      <c r="F469" s="193" t="s">
        <v>647</v>
      </c>
      <c r="G469" s="190"/>
      <c r="H469" s="194" t="s">
        <v>20</v>
      </c>
      <c r="I469" s="195"/>
      <c r="J469" s="190"/>
      <c r="K469" s="190"/>
      <c r="L469" s="196"/>
      <c r="M469" s="197"/>
      <c r="N469" s="198"/>
      <c r="O469" s="198"/>
      <c r="P469" s="198"/>
      <c r="Q469" s="198"/>
      <c r="R469" s="198"/>
      <c r="S469" s="198"/>
      <c r="T469" s="199"/>
      <c r="AT469" s="200" t="s">
        <v>130</v>
      </c>
      <c r="AU469" s="200" t="s">
        <v>77</v>
      </c>
      <c r="AV469" s="11" t="s">
        <v>22</v>
      </c>
      <c r="AW469" s="11" t="s">
        <v>35</v>
      </c>
      <c r="AX469" s="11" t="s">
        <v>71</v>
      </c>
      <c r="AY469" s="200" t="s">
        <v>120</v>
      </c>
    </row>
    <row r="470" spans="2:51" s="12" customFormat="1" ht="13.5">
      <c r="B470" s="201"/>
      <c r="C470" s="202"/>
      <c r="D470" s="191" t="s">
        <v>130</v>
      </c>
      <c r="E470" s="203" t="s">
        <v>20</v>
      </c>
      <c r="F470" s="204" t="s">
        <v>673</v>
      </c>
      <c r="G470" s="202"/>
      <c r="H470" s="205">
        <v>11.1</v>
      </c>
      <c r="I470" s="206"/>
      <c r="J470" s="202"/>
      <c r="K470" s="202"/>
      <c r="L470" s="207"/>
      <c r="M470" s="208"/>
      <c r="N470" s="209"/>
      <c r="O470" s="209"/>
      <c r="P470" s="209"/>
      <c r="Q470" s="209"/>
      <c r="R470" s="209"/>
      <c r="S470" s="209"/>
      <c r="T470" s="210"/>
      <c r="AT470" s="211" t="s">
        <v>130</v>
      </c>
      <c r="AU470" s="211" t="s">
        <v>77</v>
      </c>
      <c r="AV470" s="12" t="s">
        <v>77</v>
      </c>
      <c r="AW470" s="12" t="s">
        <v>35</v>
      </c>
      <c r="AX470" s="12" t="s">
        <v>71</v>
      </c>
      <c r="AY470" s="211" t="s">
        <v>120</v>
      </c>
    </row>
    <row r="471" spans="2:51" s="11" customFormat="1" ht="13.5">
      <c r="B471" s="189"/>
      <c r="C471" s="190"/>
      <c r="D471" s="191" t="s">
        <v>130</v>
      </c>
      <c r="E471" s="192" t="s">
        <v>20</v>
      </c>
      <c r="F471" s="193" t="s">
        <v>650</v>
      </c>
      <c r="G471" s="190"/>
      <c r="H471" s="194" t="s">
        <v>20</v>
      </c>
      <c r="I471" s="195"/>
      <c r="J471" s="190"/>
      <c r="K471" s="190"/>
      <c r="L471" s="196"/>
      <c r="M471" s="197"/>
      <c r="N471" s="198"/>
      <c r="O471" s="198"/>
      <c r="P471" s="198"/>
      <c r="Q471" s="198"/>
      <c r="R471" s="198"/>
      <c r="S471" s="198"/>
      <c r="T471" s="199"/>
      <c r="AT471" s="200" t="s">
        <v>130</v>
      </c>
      <c r="AU471" s="200" t="s">
        <v>77</v>
      </c>
      <c r="AV471" s="11" t="s">
        <v>22</v>
      </c>
      <c r="AW471" s="11" t="s">
        <v>35</v>
      </c>
      <c r="AX471" s="11" t="s">
        <v>71</v>
      </c>
      <c r="AY471" s="200" t="s">
        <v>120</v>
      </c>
    </row>
    <row r="472" spans="2:51" s="12" customFormat="1" ht="13.5">
      <c r="B472" s="201"/>
      <c r="C472" s="202"/>
      <c r="D472" s="191" t="s">
        <v>130</v>
      </c>
      <c r="E472" s="203" t="s">
        <v>20</v>
      </c>
      <c r="F472" s="204" t="s">
        <v>674</v>
      </c>
      <c r="G472" s="202"/>
      <c r="H472" s="205">
        <v>14.925</v>
      </c>
      <c r="I472" s="206"/>
      <c r="J472" s="202"/>
      <c r="K472" s="202"/>
      <c r="L472" s="207"/>
      <c r="M472" s="208"/>
      <c r="N472" s="209"/>
      <c r="O472" s="209"/>
      <c r="P472" s="209"/>
      <c r="Q472" s="209"/>
      <c r="R472" s="209"/>
      <c r="S472" s="209"/>
      <c r="T472" s="210"/>
      <c r="AT472" s="211" t="s">
        <v>130</v>
      </c>
      <c r="AU472" s="211" t="s">
        <v>77</v>
      </c>
      <c r="AV472" s="12" t="s">
        <v>77</v>
      </c>
      <c r="AW472" s="12" t="s">
        <v>35</v>
      </c>
      <c r="AX472" s="12" t="s">
        <v>71</v>
      </c>
      <c r="AY472" s="211" t="s">
        <v>120</v>
      </c>
    </row>
    <row r="473" spans="2:51" s="12" customFormat="1" ht="13.5">
      <c r="B473" s="201"/>
      <c r="C473" s="202"/>
      <c r="D473" s="191" t="s">
        <v>130</v>
      </c>
      <c r="E473" s="203" t="s">
        <v>20</v>
      </c>
      <c r="F473" s="204" t="s">
        <v>675</v>
      </c>
      <c r="G473" s="202"/>
      <c r="H473" s="205">
        <v>10.125</v>
      </c>
      <c r="I473" s="206"/>
      <c r="J473" s="202"/>
      <c r="K473" s="202"/>
      <c r="L473" s="207"/>
      <c r="M473" s="208"/>
      <c r="N473" s="209"/>
      <c r="O473" s="209"/>
      <c r="P473" s="209"/>
      <c r="Q473" s="209"/>
      <c r="R473" s="209"/>
      <c r="S473" s="209"/>
      <c r="T473" s="210"/>
      <c r="AT473" s="211" t="s">
        <v>130</v>
      </c>
      <c r="AU473" s="211" t="s">
        <v>77</v>
      </c>
      <c r="AV473" s="12" t="s">
        <v>77</v>
      </c>
      <c r="AW473" s="12" t="s">
        <v>35</v>
      </c>
      <c r="AX473" s="12" t="s">
        <v>71</v>
      </c>
      <c r="AY473" s="211" t="s">
        <v>120</v>
      </c>
    </row>
    <row r="474" spans="2:51" s="11" customFormat="1" ht="13.5">
      <c r="B474" s="189"/>
      <c r="C474" s="190"/>
      <c r="D474" s="191" t="s">
        <v>130</v>
      </c>
      <c r="E474" s="192" t="s">
        <v>20</v>
      </c>
      <c r="F474" s="193" t="s">
        <v>652</v>
      </c>
      <c r="G474" s="190"/>
      <c r="H474" s="194" t="s">
        <v>20</v>
      </c>
      <c r="I474" s="195"/>
      <c r="J474" s="190"/>
      <c r="K474" s="190"/>
      <c r="L474" s="196"/>
      <c r="M474" s="197"/>
      <c r="N474" s="198"/>
      <c r="O474" s="198"/>
      <c r="P474" s="198"/>
      <c r="Q474" s="198"/>
      <c r="R474" s="198"/>
      <c r="S474" s="198"/>
      <c r="T474" s="199"/>
      <c r="AT474" s="200" t="s">
        <v>130</v>
      </c>
      <c r="AU474" s="200" t="s">
        <v>77</v>
      </c>
      <c r="AV474" s="11" t="s">
        <v>22</v>
      </c>
      <c r="AW474" s="11" t="s">
        <v>35</v>
      </c>
      <c r="AX474" s="11" t="s">
        <v>71</v>
      </c>
      <c r="AY474" s="200" t="s">
        <v>120</v>
      </c>
    </row>
    <row r="475" spans="2:51" s="12" customFormat="1" ht="13.5">
      <c r="B475" s="201"/>
      <c r="C475" s="202"/>
      <c r="D475" s="191" t="s">
        <v>130</v>
      </c>
      <c r="E475" s="203" t="s">
        <v>20</v>
      </c>
      <c r="F475" s="204" t="s">
        <v>653</v>
      </c>
      <c r="G475" s="202"/>
      <c r="H475" s="205">
        <v>6.568</v>
      </c>
      <c r="I475" s="206"/>
      <c r="J475" s="202"/>
      <c r="K475" s="202"/>
      <c r="L475" s="207"/>
      <c r="M475" s="208"/>
      <c r="N475" s="209"/>
      <c r="O475" s="209"/>
      <c r="P475" s="209"/>
      <c r="Q475" s="209"/>
      <c r="R475" s="209"/>
      <c r="S475" s="209"/>
      <c r="T475" s="210"/>
      <c r="AT475" s="211" t="s">
        <v>130</v>
      </c>
      <c r="AU475" s="211" t="s">
        <v>77</v>
      </c>
      <c r="AV475" s="12" t="s">
        <v>77</v>
      </c>
      <c r="AW475" s="12" t="s">
        <v>35</v>
      </c>
      <c r="AX475" s="12" t="s">
        <v>71</v>
      </c>
      <c r="AY475" s="211" t="s">
        <v>120</v>
      </c>
    </row>
    <row r="476" spans="2:51" s="11" customFormat="1" ht="13.5">
      <c r="B476" s="189"/>
      <c r="C476" s="190"/>
      <c r="D476" s="191" t="s">
        <v>130</v>
      </c>
      <c r="E476" s="192" t="s">
        <v>20</v>
      </c>
      <c r="F476" s="193" t="s">
        <v>654</v>
      </c>
      <c r="G476" s="190"/>
      <c r="H476" s="194" t="s">
        <v>20</v>
      </c>
      <c r="I476" s="195"/>
      <c r="J476" s="190"/>
      <c r="K476" s="190"/>
      <c r="L476" s="196"/>
      <c r="M476" s="197"/>
      <c r="N476" s="198"/>
      <c r="O476" s="198"/>
      <c r="P476" s="198"/>
      <c r="Q476" s="198"/>
      <c r="R476" s="198"/>
      <c r="S476" s="198"/>
      <c r="T476" s="199"/>
      <c r="AT476" s="200" t="s">
        <v>130</v>
      </c>
      <c r="AU476" s="200" t="s">
        <v>77</v>
      </c>
      <c r="AV476" s="11" t="s">
        <v>22</v>
      </c>
      <c r="AW476" s="11" t="s">
        <v>35</v>
      </c>
      <c r="AX476" s="11" t="s">
        <v>71</v>
      </c>
      <c r="AY476" s="200" t="s">
        <v>120</v>
      </c>
    </row>
    <row r="477" spans="2:51" s="12" customFormat="1" ht="13.5">
      <c r="B477" s="201"/>
      <c r="C477" s="202"/>
      <c r="D477" s="191" t="s">
        <v>130</v>
      </c>
      <c r="E477" s="203" t="s">
        <v>20</v>
      </c>
      <c r="F477" s="204" t="s">
        <v>676</v>
      </c>
      <c r="G477" s="202"/>
      <c r="H477" s="205">
        <v>0.864</v>
      </c>
      <c r="I477" s="206"/>
      <c r="J477" s="202"/>
      <c r="K477" s="202"/>
      <c r="L477" s="207"/>
      <c r="M477" s="208"/>
      <c r="N477" s="209"/>
      <c r="O477" s="209"/>
      <c r="P477" s="209"/>
      <c r="Q477" s="209"/>
      <c r="R477" s="209"/>
      <c r="S477" s="209"/>
      <c r="T477" s="210"/>
      <c r="AT477" s="211" t="s">
        <v>130</v>
      </c>
      <c r="AU477" s="211" t="s">
        <v>77</v>
      </c>
      <c r="AV477" s="12" t="s">
        <v>77</v>
      </c>
      <c r="AW477" s="12" t="s">
        <v>35</v>
      </c>
      <c r="AX477" s="12" t="s">
        <v>71</v>
      </c>
      <c r="AY477" s="211" t="s">
        <v>120</v>
      </c>
    </row>
    <row r="478" spans="2:51" s="11" customFormat="1" ht="13.5">
      <c r="B478" s="189"/>
      <c r="C478" s="190"/>
      <c r="D478" s="191" t="s">
        <v>130</v>
      </c>
      <c r="E478" s="192" t="s">
        <v>20</v>
      </c>
      <c r="F478" s="193" t="s">
        <v>656</v>
      </c>
      <c r="G478" s="190"/>
      <c r="H478" s="194" t="s">
        <v>20</v>
      </c>
      <c r="I478" s="195"/>
      <c r="J478" s="190"/>
      <c r="K478" s="190"/>
      <c r="L478" s="196"/>
      <c r="M478" s="197"/>
      <c r="N478" s="198"/>
      <c r="O478" s="198"/>
      <c r="P478" s="198"/>
      <c r="Q478" s="198"/>
      <c r="R478" s="198"/>
      <c r="S478" s="198"/>
      <c r="T478" s="199"/>
      <c r="AT478" s="200" t="s">
        <v>130</v>
      </c>
      <c r="AU478" s="200" t="s">
        <v>77</v>
      </c>
      <c r="AV478" s="11" t="s">
        <v>22</v>
      </c>
      <c r="AW478" s="11" t="s">
        <v>35</v>
      </c>
      <c r="AX478" s="11" t="s">
        <v>71</v>
      </c>
      <c r="AY478" s="200" t="s">
        <v>120</v>
      </c>
    </row>
    <row r="479" spans="2:51" s="12" customFormat="1" ht="13.5">
      <c r="B479" s="201"/>
      <c r="C479" s="202"/>
      <c r="D479" s="191" t="s">
        <v>130</v>
      </c>
      <c r="E479" s="203" t="s">
        <v>20</v>
      </c>
      <c r="F479" s="204" t="s">
        <v>677</v>
      </c>
      <c r="G479" s="202"/>
      <c r="H479" s="205">
        <v>0.28</v>
      </c>
      <c r="I479" s="206"/>
      <c r="J479" s="202"/>
      <c r="K479" s="202"/>
      <c r="L479" s="207"/>
      <c r="M479" s="208"/>
      <c r="N479" s="209"/>
      <c r="O479" s="209"/>
      <c r="P479" s="209"/>
      <c r="Q479" s="209"/>
      <c r="R479" s="209"/>
      <c r="S479" s="209"/>
      <c r="T479" s="210"/>
      <c r="AT479" s="211" t="s">
        <v>130</v>
      </c>
      <c r="AU479" s="211" t="s">
        <v>77</v>
      </c>
      <c r="AV479" s="12" t="s">
        <v>77</v>
      </c>
      <c r="AW479" s="12" t="s">
        <v>35</v>
      </c>
      <c r="AX479" s="12" t="s">
        <v>71</v>
      </c>
      <c r="AY479" s="211" t="s">
        <v>120</v>
      </c>
    </row>
    <row r="480" spans="2:51" s="12" customFormat="1" ht="13.5">
      <c r="B480" s="201"/>
      <c r="C480" s="202"/>
      <c r="D480" s="191" t="s">
        <v>130</v>
      </c>
      <c r="E480" s="203" t="s">
        <v>20</v>
      </c>
      <c r="F480" s="204" t="s">
        <v>678</v>
      </c>
      <c r="G480" s="202"/>
      <c r="H480" s="205">
        <v>5.138</v>
      </c>
      <c r="I480" s="206"/>
      <c r="J480" s="202"/>
      <c r="K480" s="202"/>
      <c r="L480" s="207"/>
      <c r="M480" s="208"/>
      <c r="N480" s="209"/>
      <c r="O480" s="209"/>
      <c r="P480" s="209"/>
      <c r="Q480" s="209"/>
      <c r="R480" s="209"/>
      <c r="S480" s="209"/>
      <c r="T480" s="210"/>
      <c r="AT480" s="211" t="s">
        <v>130</v>
      </c>
      <c r="AU480" s="211" t="s">
        <v>77</v>
      </c>
      <c r="AV480" s="12" t="s">
        <v>77</v>
      </c>
      <c r="AW480" s="12" t="s">
        <v>35</v>
      </c>
      <c r="AX480" s="12" t="s">
        <v>71</v>
      </c>
      <c r="AY480" s="211" t="s">
        <v>120</v>
      </c>
    </row>
    <row r="481" spans="2:51" s="14" customFormat="1" ht="13.5">
      <c r="B481" s="233"/>
      <c r="C481" s="234"/>
      <c r="D481" s="191" t="s">
        <v>130</v>
      </c>
      <c r="E481" s="235" t="s">
        <v>20</v>
      </c>
      <c r="F481" s="236" t="s">
        <v>371</v>
      </c>
      <c r="G481" s="234"/>
      <c r="H481" s="237">
        <v>49</v>
      </c>
      <c r="I481" s="238"/>
      <c r="J481" s="234"/>
      <c r="K481" s="234"/>
      <c r="L481" s="239"/>
      <c r="M481" s="240"/>
      <c r="N481" s="241"/>
      <c r="O481" s="241"/>
      <c r="P481" s="241"/>
      <c r="Q481" s="241"/>
      <c r="R481" s="241"/>
      <c r="S481" s="241"/>
      <c r="T481" s="242"/>
      <c r="AT481" s="243" t="s">
        <v>130</v>
      </c>
      <c r="AU481" s="243" t="s">
        <v>77</v>
      </c>
      <c r="AV481" s="14" t="s">
        <v>121</v>
      </c>
      <c r="AW481" s="14" t="s">
        <v>35</v>
      </c>
      <c r="AX481" s="14" t="s">
        <v>71</v>
      </c>
      <c r="AY481" s="243" t="s">
        <v>120</v>
      </c>
    </row>
    <row r="482" spans="2:51" s="13" customFormat="1" ht="13.5">
      <c r="B482" s="219"/>
      <c r="C482" s="220"/>
      <c r="D482" s="212" t="s">
        <v>130</v>
      </c>
      <c r="E482" s="221" t="s">
        <v>20</v>
      </c>
      <c r="F482" s="222" t="s">
        <v>215</v>
      </c>
      <c r="G482" s="220"/>
      <c r="H482" s="223">
        <v>81</v>
      </c>
      <c r="I482" s="224"/>
      <c r="J482" s="220"/>
      <c r="K482" s="220"/>
      <c r="L482" s="225"/>
      <c r="M482" s="226"/>
      <c r="N482" s="227"/>
      <c r="O482" s="227"/>
      <c r="P482" s="227"/>
      <c r="Q482" s="227"/>
      <c r="R482" s="227"/>
      <c r="S482" s="227"/>
      <c r="T482" s="228"/>
      <c r="AT482" s="229" t="s">
        <v>130</v>
      </c>
      <c r="AU482" s="229" t="s">
        <v>77</v>
      </c>
      <c r="AV482" s="13" t="s">
        <v>128</v>
      </c>
      <c r="AW482" s="13" t="s">
        <v>35</v>
      </c>
      <c r="AX482" s="13" t="s">
        <v>22</v>
      </c>
      <c r="AY482" s="229" t="s">
        <v>120</v>
      </c>
    </row>
    <row r="483" spans="2:65" s="1" customFormat="1" ht="31.5" customHeight="1">
      <c r="B483" s="35"/>
      <c r="C483" s="177" t="s">
        <v>679</v>
      </c>
      <c r="D483" s="177" t="s">
        <v>123</v>
      </c>
      <c r="E483" s="178" t="s">
        <v>680</v>
      </c>
      <c r="F483" s="179" t="s">
        <v>681</v>
      </c>
      <c r="G483" s="180" t="s">
        <v>126</v>
      </c>
      <c r="H483" s="181">
        <v>284.5</v>
      </c>
      <c r="I483" s="182"/>
      <c r="J483" s="183">
        <f>ROUND(I483*H483,2)</f>
        <v>0</v>
      </c>
      <c r="K483" s="179" t="s">
        <v>127</v>
      </c>
      <c r="L483" s="55"/>
      <c r="M483" s="184" t="s">
        <v>20</v>
      </c>
      <c r="N483" s="185" t="s">
        <v>42</v>
      </c>
      <c r="O483" s="36"/>
      <c r="P483" s="186">
        <f>O483*H483</f>
        <v>0</v>
      </c>
      <c r="Q483" s="186">
        <v>0.01438</v>
      </c>
      <c r="R483" s="186">
        <f>Q483*H483</f>
        <v>4.0911100000000005</v>
      </c>
      <c r="S483" s="186">
        <v>0</v>
      </c>
      <c r="T483" s="187">
        <f>S483*H483</f>
        <v>0</v>
      </c>
      <c r="AR483" s="18" t="s">
        <v>219</v>
      </c>
      <c r="AT483" s="18" t="s">
        <v>123</v>
      </c>
      <c r="AU483" s="18" t="s">
        <v>77</v>
      </c>
      <c r="AY483" s="18" t="s">
        <v>120</v>
      </c>
      <c r="BE483" s="188">
        <f>IF(N483="základní",J483,0)</f>
        <v>0</v>
      </c>
      <c r="BF483" s="188">
        <f>IF(N483="snížená",J483,0)</f>
        <v>0</v>
      </c>
      <c r="BG483" s="188">
        <f>IF(N483="zákl. přenesená",J483,0)</f>
        <v>0</v>
      </c>
      <c r="BH483" s="188">
        <f>IF(N483="sníž. přenesená",J483,0)</f>
        <v>0</v>
      </c>
      <c r="BI483" s="188">
        <f>IF(N483="nulová",J483,0)</f>
        <v>0</v>
      </c>
      <c r="BJ483" s="18" t="s">
        <v>22</v>
      </c>
      <c r="BK483" s="188">
        <f>ROUND(I483*H483,2)</f>
        <v>0</v>
      </c>
      <c r="BL483" s="18" t="s">
        <v>219</v>
      </c>
      <c r="BM483" s="18" t="s">
        <v>682</v>
      </c>
    </row>
    <row r="484" spans="2:51" s="11" customFormat="1" ht="13.5">
      <c r="B484" s="189"/>
      <c r="C484" s="190"/>
      <c r="D484" s="191" t="s">
        <v>130</v>
      </c>
      <c r="E484" s="192" t="s">
        <v>20</v>
      </c>
      <c r="F484" s="193" t="s">
        <v>683</v>
      </c>
      <c r="G484" s="190"/>
      <c r="H484" s="194" t="s">
        <v>20</v>
      </c>
      <c r="I484" s="195"/>
      <c r="J484" s="190"/>
      <c r="K484" s="190"/>
      <c r="L484" s="196"/>
      <c r="M484" s="197"/>
      <c r="N484" s="198"/>
      <c r="O484" s="198"/>
      <c r="P484" s="198"/>
      <c r="Q484" s="198"/>
      <c r="R484" s="198"/>
      <c r="S484" s="198"/>
      <c r="T484" s="199"/>
      <c r="AT484" s="200" t="s">
        <v>130</v>
      </c>
      <c r="AU484" s="200" t="s">
        <v>77</v>
      </c>
      <c r="AV484" s="11" t="s">
        <v>22</v>
      </c>
      <c r="AW484" s="11" t="s">
        <v>35</v>
      </c>
      <c r="AX484" s="11" t="s">
        <v>71</v>
      </c>
      <c r="AY484" s="200" t="s">
        <v>120</v>
      </c>
    </row>
    <row r="485" spans="2:51" s="12" customFormat="1" ht="13.5">
      <c r="B485" s="201"/>
      <c r="C485" s="202"/>
      <c r="D485" s="212" t="s">
        <v>130</v>
      </c>
      <c r="E485" s="216" t="s">
        <v>20</v>
      </c>
      <c r="F485" s="217" t="s">
        <v>684</v>
      </c>
      <c r="G485" s="202"/>
      <c r="H485" s="218">
        <v>284.5</v>
      </c>
      <c r="I485" s="206"/>
      <c r="J485" s="202"/>
      <c r="K485" s="202"/>
      <c r="L485" s="207"/>
      <c r="M485" s="208"/>
      <c r="N485" s="209"/>
      <c r="O485" s="209"/>
      <c r="P485" s="209"/>
      <c r="Q485" s="209"/>
      <c r="R485" s="209"/>
      <c r="S485" s="209"/>
      <c r="T485" s="210"/>
      <c r="AT485" s="211" t="s">
        <v>130</v>
      </c>
      <c r="AU485" s="211" t="s">
        <v>77</v>
      </c>
      <c r="AV485" s="12" t="s">
        <v>77</v>
      </c>
      <c r="AW485" s="12" t="s">
        <v>35</v>
      </c>
      <c r="AX485" s="12" t="s">
        <v>22</v>
      </c>
      <c r="AY485" s="211" t="s">
        <v>120</v>
      </c>
    </row>
    <row r="486" spans="2:65" s="1" customFormat="1" ht="31.5" customHeight="1">
      <c r="B486" s="35"/>
      <c r="C486" s="177" t="s">
        <v>685</v>
      </c>
      <c r="D486" s="177" t="s">
        <v>123</v>
      </c>
      <c r="E486" s="178" t="s">
        <v>686</v>
      </c>
      <c r="F486" s="179" t="s">
        <v>687</v>
      </c>
      <c r="G486" s="180" t="s">
        <v>327</v>
      </c>
      <c r="H486" s="181">
        <v>15.226</v>
      </c>
      <c r="I486" s="182"/>
      <c r="J486" s="183">
        <f>ROUND(I486*H486,2)</f>
        <v>0</v>
      </c>
      <c r="K486" s="179" t="s">
        <v>127</v>
      </c>
      <c r="L486" s="55"/>
      <c r="M486" s="184" t="s">
        <v>20</v>
      </c>
      <c r="N486" s="185" t="s">
        <v>42</v>
      </c>
      <c r="O486" s="36"/>
      <c r="P486" s="186">
        <f>O486*H486</f>
        <v>0</v>
      </c>
      <c r="Q486" s="186">
        <v>0.00108</v>
      </c>
      <c r="R486" s="186">
        <f>Q486*H486</f>
        <v>0.01644408</v>
      </c>
      <c r="S486" s="186">
        <v>0</v>
      </c>
      <c r="T486" s="187">
        <f>S486*H486</f>
        <v>0</v>
      </c>
      <c r="AR486" s="18" t="s">
        <v>219</v>
      </c>
      <c r="AT486" s="18" t="s">
        <v>123</v>
      </c>
      <c r="AU486" s="18" t="s">
        <v>77</v>
      </c>
      <c r="AY486" s="18" t="s">
        <v>120</v>
      </c>
      <c r="BE486" s="188">
        <f>IF(N486="základní",J486,0)</f>
        <v>0</v>
      </c>
      <c r="BF486" s="188">
        <f>IF(N486="snížená",J486,0)</f>
        <v>0</v>
      </c>
      <c r="BG486" s="188">
        <f>IF(N486="zákl. přenesená",J486,0)</f>
        <v>0</v>
      </c>
      <c r="BH486" s="188">
        <f>IF(N486="sníž. přenesená",J486,0)</f>
        <v>0</v>
      </c>
      <c r="BI486" s="188">
        <f>IF(N486="nulová",J486,0)</f>
        <v>0</v>
      </c>
      <c r="BJ486" s="18" t="s">
        <v>22</v>
      </c>
      <c r="BK486" s="188">
        <f>ROUND(I486*H486,2)</f>
        <v>0</v>
      </c>
      <c r="BL486" s="18" t="s">
        <v>219</v>
      </c>
      <c r="BM486" s="18" t="s">
        <v>688</v>
      </c>
    </row>
    <row r="487" spans="2:51" s="11" customFormat="1" ht="13.5">
      <c r="B487" s="189"/>
      <c r="C487" s="190"/>
      <c r="D487" s="191" t="s">
        <v>130</v>
      </c>
      <c r="E487" s="192" t="s">
        <v>20</v>
      </c>
      <c r="F487" s="193" t="s">
        <v>689</v>
      </c>
      <c r="G487" s="190"/>
      <c r="H487" s="194" t="s">
        <v>20</v>
      </c>
      <c r="I487" s="195"/>
      <c r="J487" s="190"/>
      <c r="K487" s="190"/>
      <c r="L487" s="196"/>
      <c r="M487" s="197"/>
      <c r="N487" s="198"/>
      <c r="O487" s="198"/>
      <c r="P487" s="198"/>
      <c r="Q487" s="198"/>
      <c r="R487" s="198"/>
      <c r="S487" s="198"/>
      <c r="T487" s="199"/>
      <c r="AT487" s="200" t="s">
        <v>130</v>
      </c>
      <c r="AU487" s="200" t="s">
        <v>77</v>
      </c>
      <c r="AV487" s="11" t="s">
        <v>22</v>
      </c>
      <c r="AW487" s="11" t="s">
        <v>35</v>
      </c>
      <c r="AX487" s="11" t="s">
        <v>71</v>
      </c>
      <c r="AY487" s="200" t="s">
        <v>120</v>
      </c>
    </row>
    <row r="488" spans="2:51" s="11" customFormat="1" ht="13.5">
      <c r="B488" s="189"/>
      <c r="C488" s="190"/>
      <c r="D488" s="191" t="s">
        <v>130</v>
      </c>
      <c r="E488" s="192" t="s">
        <v>20</v>
      </c>
      <c r="F488" s="193" t="s">
        <v>690</v>
      </c>
      <c r="G488" s="190"/>
      <c r="H488" s="194" t="s">
        <v>20</v>
      </c>
      <c r="I488" s="195"/>
      <c r="J488" s="190"/>
      <c r="K488" s="190"/>
      <c r="L488" s="196"/>
      <c r="M488" s="197"/>
      <c r="N488" s="198"/>
      <c r="O488" s="198"/>
      <c r="P488" s="198"/>
      <c r="Q488" s="198"/>
      <c r="R488" s="198"/>
      <c r="S488" s="198"/>
      <c r="T488" s="199"/>
      <c r="AT488" s="200" t="s">
        <v>130</v>
      </c>
      <c r="AU488" s="200" t="s">
        <v>77</v>
      </c>
      <c r="AV488" s="11" t="s">
        <v>22</v>
      </c>
      <c r="AW488" s="11" t="s">
        <v>35</v>
      </c>
      <c r="AX488" s="11" t="s">
        <v>71</v>
      </c>
      <c r="AY488" s="200" t="s">
        <v>120</v>
      </c>
    </row>
    <row r="489" spans="2:51" s="12" customFormat="1" ht="13.5">
      <c r="B489" s="201"/>
      <c r="C489" s="202"/>
      <c r="D489" s="191" t="s">
        <v>130</v>
      </c>
      <c r="E489" s="203" t="s">
        <v>20</v>
      </c>
      <c r="F489" s="204" t="s">
        <v>691</v>
      </c>
      <c r="G489" s="202"/>
      <c r="H489" s="205">
        <v>0.259</v>
      </c>
      <c r="I489" s="206"/>
      <c r="J489" s="202"/>
      <c r="K489" s="202"/>
      <c r="L489" s="207"/>
      <c r="M489" s="208"/>
      <c r="N489" s="209"/>
      <c r="O489" s="209"/>
      <c r="P489" s="209"/>
      <c r="Q489" s="209"/>
      <c r="R489" s="209"/>
      <c r="S489" s="209"/>
      <c r="T489" s="210"/>
      <c r="AT489" s="211" t="s">
        <v>130</v>
      </c>
      <c r="AU489" s="211" t="s">
        <v>77</v>
      </c>
      <c r="AV489" s="12" t="s">
        <v>77</v>
      </c>
      <c r="AW489" s="12" t="s">
        <v>35</v>
      </c>
      <c r="AX489" s="12" t="s">
        <v>71</v>
      </c>
      <c r="AY489" s="211" t="s">
        <v>120</v>
      </c>
    </row>
    <row r="490" spans="2:51" s="11" customFormat="1" ht="13.5">
      <c r="B490" s="189"/>
      <c r="C490" s="190"/>
      <c r="D490" s="191" t="s">
        <v>130</v>
      </c>
      <c r="E490" s="192" t="s">
        <v>20</v>
      </c>
      <c r="F490" s="193" t="s">
        <v>692</v>
      </c>
      <c r="G490" s="190"/>
      <c r="H490" s="194" t="s">
        <v>20</v>
      </c>
      <c r="I490" s="195"/>
      <c r="J490" s="190"/>
      <c r="K490" s="190"/>
      <c r="L490" s="196"/>
      <c r="M490" s="197"/>
      <c r="N490" s="198"/>
      <c r="O490" s="198"/>
      <c r="P490" s="198"/>
      <c r="Q490" s="198"/>
      <c r="R490" s="198"/>
      <c r="S490" s="198"/>
      <c r="T490" s="199"/>
      <c r="AT490" s="200" t="s">
        <v>130</v>
      </c>
      <c r="AU490" s="200" t="s">
        <v>77</v>
      </c>
      <c r="AV490" s="11" t="s">
        <v>22</v>
      </c>
      <c r="AW490" s="11" t="s">
        <v>35</v>
      </c>
      <c r="AX490" s="11" t="s">
        <v>71</v>
      </c>
      <c r="AY490" s="200" t="s">
        <v>120</v>
      </c>
    </row>
    <row r="491" spans="2:51" s="12" customFormat="1" ht="13.5">
      <c r="B491" s="201"/>
      <c r="C491" s="202"/>
      <c r="D491" s="191" t="s">
        <v>130</v>
      </c>
      <c r="E491" s="203" t="s">
        <v>20</v>
      </c>
      <c r="F491" s="204" t="s">
        <v>693</v>
      </c>
      <c r="G491" s="202"/>
      <c r="H491" s="205">
        <v>5.75</v>
      </c>
      <c r="I491" s="206"/>
      <c r="J491" s="202"/>
      <c r="K491" s="202"/>
      <c r="L491" s="207"/>
      <c r="M491" s="208"/>
      <c r="N491" s="209"/>
      <c r="O491" s="209"/>
      <c r="P491" s="209"/>
      <c r="Q491" s="209"/>
      <c r="R491" s="209"/>
      <c r="S491" s="209"/>
      <c r="T491" s="210"/>
      <c r="AT491" s="211" t="s">
        <v>130</v>
      </c>
      <c r="AU491" s="211" t="s">
        <v>77</v>
      </c>
      <c r="AV491" s="12" t="s">
        <v>77</v>
      </c>
      <c r="AW491" s="12" t="s">
        <v>35</v>
      </c>
      <c r="AX491" s="12" t="s">
        <v>71</v>
      </c>
      <c r="AY491" s="211" t="s">
        <v>120</v>
      </c>
    </row>
    <row r="492" spans="2:51" s="11" customFormat="1" ht="13.5">
      <c r="B492" s="189"/>
      <c r="C492" s="190"/>
      <c r="D492" s="191" t="s">
        <v>130</v>
      </c>
      <c r="E492" s="192" t="s">
        <v>20</v>
      </c>
      <c r="F492" s="193" t="s">
        <v>694</v>
      </c>
      <c r="G492" s="190"/>
      <c r="H492" s="194" t="s">
        <v>20</v>
      </c>
      <c r="I492" s="195"/>
      <c r="J492" s="190"/>
      <c r="K492" s="190"/>
      <c r="L492" s="196"/>
      <c r="M492" s="197"/>
      <c r="N492" s="198"/>
      <c r="O492" s="198"/>
      <c r="P492" s="198"/>
      <c r="Q492" s="198"/>
      <c r="R492" s="198"/>
      <c r="S492" s="198"/>
      <c r="T492" s="199"/>
      <c r="AT492" s="200" t="s">
        <v>130</v>
      </c>
      <c r="AU492" s="200" t="s">
        <v>77</v>
      </c>
      <c r="AV492" s="11" t="s">
        <v>22</v>
      </c>
      <c r="AW492" s="11" t="s">
        <v>35</v>
      </c>
      <c r="AX492" s="11" t="s">
        <v>71</v>
      </c>
      <c r="AY492" s="200" t="s">
        <v>120</v>
      </c>
    </row>
    <row r="493" spans="2:51" s="12" customFormat="1" ht="13.5">
      <c r="B493" s="201"/>
      <c r="C493" s="202"/>
      <c r="D493" s="191" t="s">
        <v>130</v>
      </c>
      <c r="E493" s="203" t="s">
        <v>20</v>
      </c>
      <c r="F493" s="204" t="s">
        <v>695</v>
      </c>
      <c r="G493" s="202"/>
      <c r="H493" s="205">
        <v>9.217</v>
      </c>
      <c r="I493" s="206"/>
      <c r="J493" s="202"/>
      <c r="K493" s="202"/>
      <c r="L493" s="207"/>
      <c r="M493" s="208"/>
      <c r="N493" s="209"/>
      <c r="O493" s="209"/>
      <c r="P493" s="209"/>
      <c r="Q493" s="209"/>
      <c r="R493" s="209"/>
      <c r="S493" s="209"/>
      <c r="T493" s="210"/>
      <c r="AT493" s="211" t="s">
        <v>130</v>
      </c>
      <c r="AU493" s="211" t="s">
        <v>77</v>
      </c>
      <c r="AV493" s="12" t="s">
        <v>77</v>
      </c>
      <c r="AW493" s="12" t="s">
        <v>35</v>
      </c>
      <c r="AX493" s="12" t="s">
        <v>71</v>
      </c>
      <c r="AY493" s="211" t="s">
        <v>120</v>
      </c>
    </row>
    <row r="494" spans="2:51" s="13" customFormat="1" ht="13.5">
      <c r="B494" s="219"/>
      <c r="C494" s="220"/>
      <c r="D494" s="212" t="s">
        <v>130</v>
      </c>
      <c r="E494" s="221" t="s">
        <v>20</v>
      </c>
      <c r="F494" s="222" t="s">
        <v>215</v>
      </c>
      <c r="G494" s="220"/>
      <c r="H494" s="223">
        <v>15.226</v>
      </c>
      <c r="I494" s="224"/>
      <c r="J494" s="220"/>
      <c r="K494" s="220"/>
      <c r="L494" s="225"/>
      <c r="M494" s="226"/>
      <c r="N494" s="227"/>
      <c r="O494" s="227"/>
      <c r="P494" s="227"/>
      <c r="Q494" s="227"/>
      <c r="R494" s="227"/>
      <c r="S494" s="227"/>
      <c r="T494" s="228"/>
      <c r="AT494" s="229" t="s">
        <v>130</v>
      </c>
      <c r="AU494" s="229" t="s">
        <v>77</v>
      </c>
      <c r="AV494" s="13" t="s">
        <v>128</v>
      </c>
      <c r="AW494" s="13" t="s">
        <v>35</v>
      </c>
      <c r="AX494" s="13" t="s">
        <v>22</v>
      </c>
      <c r="AY494" s="229" t="s">
        <v>120</v>
      </c>
    </row>
    <row r="495" spans="2:65" s="1" customFormat="1" ht="22.5" customHeight="1">
      <c r="B495" s="35"/>
      <c r="C495" s="177" t="s">
        <v>696</v>
      </c>
      <c r="D495" s="177" t="s">
        <v>123</v>
      </c>
      <c r="E495" s="178" t="s">
        <v>697</v>
      </c>
      <c r="F495" s="179" t="s">
        <v>698</v>
      </c>
      <c r="G495" s="180" t="s">
        <v>209</v>
      </c>
      <c r="H495" s="181">
        <v>9.662</v>
      </c>
      <c r="I495" s="182"/>
      <c r="J495" s="183">
        <f>ROUND(I495*H495,2)</f>
        <v>0</v>
      </c>
      <c r="K495" s="179" t="s">
        <v>127</v>
      </c>
      <c r="L495" s="55"/>
      <c r="M495" s="184" t="s">
        <v>20</v>
      </c>
      <c r="N495" s="185" t="s">
        <v>42</v>
      </c>
      <c r="O495" s="36"/>
      <c r="P495" s="186">
        <f>O495*H495</f>
        <v>0</v>
      </c>
      <c r="Q495" s="186">
        <v>0</v>
      </c>
      <c r="R495" s="186">
        <f>Q495*H495</f>
        <v>0</v>
      </c>
      <c r="S495" s="186">
        <v>0</v>
      </c>
      <c r="T495" s="187">
        <f>S495*H495</f>
        <v>0</v>
      </c>
      <c r="AR495" s="18" t="s">
        <v>219</v>
      </c>
      <c r="AT495" s="18" t="s">
        <v>123</v>
      </c>
      <c r="AU495" s="18" t="s">
        <v>77</v>
      </c>
      <c r="AY495" s="18" t="s">
        <v>120</v>
      </c>
      <c r="BE495" s="188">
        <f>IF(N495="základní",J495,0)</f>
        <v>0</v>
      </c>
      <c r="BF495" s="188">
        <f>IF(N495="snížená",J495,0)</f>
        <v>0</v>
      </c>
      <c r="BG495" s="188">
        <f>IF(N495="zákl. přenesená",J495,0)</f>
        <v>0</v>
      </c>
      <c r="BH495" s="188">
        <f>IF(N495="sníž. přenesená",J495,0)</f>
        <v>0</v>
      </c>
      <c r="BI495" s="188">
        <f>IF(N495="nulová",J495,0)</f>
        <v>0</v>
      </c>
      <c r="BJ495" s="18" t="s">
        <v>22</v>
      </c>
      <c r="BK495" s="188">
        <f>ROUND(I495*H495,2)</f>
        <v>0</v>
      </c>
      <c r="BL495" s="18" t="s">
        <v>219</v>
      </c>
      <c r="BM495" s="18" t="s">
        <v>699</v>
      </c>
    </row>
    <row r="496" spans="2:63" s="10" customFormat="1" ht="29.85" customHeight="1">
      <c r="B496" s="160"/>
      <c r="C496" s="161"/>
      <c r="D496" s="174" t="s">
        <v>70</v>
      </c>
      <c r="E496" s="175" t="s">
        <v>700</v>
      </c>
      <c r="F496" s="175" t="s">
        <v>701</v>
      </c>
      <c r="G496" s="161"/>
      <c r="H496" s="161"/>
      <c r="I496" s="164"/>
      <c r="J496" s="176">
        <f>BK496</f>
        <v>0</v>
      </c>
      <c r="K496" s="161"/>
      <c r="L496" s="166"/>
      <c r="M496" s="167"/>
      <c r="N496" s="168"/>
      <c r="O496" s="168"/>
      <c r="P496" s="169">
        <f>SUM(P497:P506)</f>
        <v>0</v>
      </c>
      <c r="Q496" s="168"/>
      <c r="R496" s="169">
        <f>SUM(R497:R506)</f>
        <v>0.027126000000000004</v>
      </c>
      <c r="S496" s="168"/>
      <c r="T496" s="170">
        <f>SUM(T497:T506)</f>
        <v>0</v>
      </c>
      <c r="AR496" s="171" t="s">
        <v>77</v>
      </c>
      <c r="AT496" s="172" t="s">
        <v>70</v>
      </c>
      <c r="AU496" s="172" t="s">
        <v>22</v>
      </c>
      <c r="AY496" s="171" t="s">
        <v>120</v>
      </c>
      <c r="BK496" s="173">
        <f>SUM(BK497:BK506)</f>
        <v>0</v>
      </c>
    </row>
    <row r="497" spans="2:65" s="1" customFormat="1" ht="22.5" customHeight="1">
      <c r="B497" s="35"/>
      <c r="C497" s="177" t="s">
        <v>702</v>
      </c>
      <c r="D497" s="177" t="s">
        <v>123</v>
      </c>
      <c r="E497" s="178" t="s">
        <v>703</v>
      </c>
      <c r="F497" s="179" t="s">
        <v>704</v>
      </c>
      <c r="G497" s="180" t="s">
        <v>126</v>
      </c>
      <c r="H497" s="181">
        <v>2.2</v>
      </c>
      <c r="I497" s="182"/>
      <c r="J497" s="183">
        <f>ROUND(I497*H497,2)</f>
        <v>0</v>
      </c>
      <c r="K497" s="179" t="s">
        <v>127</v>
      </c>
      <c r="L497" s="55"/>
      <c r="M497" s="184" t="s">
        <v>20</v>
      </c>
      <c r="N497" s="185" t="s">
        <v>42</v>
      </c>
      <c r="O497" s="36"/>
      <c r="P497" s="186">
        <f>O497*H497</f>
        <v>0</v>
      </c>
      <c r="Q497" s="186">
        <v>0.01223</v>
      </c>
      <c r="R497" s="186">
        <f>Q497*H497</f>
        <v>0.026906000000000003</v>
      </c>
      <c r="S497" s="186">
        <v>0</v>
      </c>
      <c r="T497" s="187">
        <f>S497*H497</f>
        <v>0</v>
      </c>
      <c r="AR497" s="18" t="s">
        <v>219</v>
      </c>
      <c r="AT497" s="18" t="s">
        <v>123</v>
      </c>
      <c r="AU497" s="18" t="s">
        <v>77</v>
      </c>
      <c r="AY497" s="18" t="s">
        <v>120</v>
      </c>
      <c r="BE497" s="188">
        <f>IF(N497="základní",J497,0)</f>
        <v>0</v>
      </c>
      <c r="BF497" s="188">
        <f>IF(N497="snížená",J497,0)</f>
        <v>0</v>
      </c>
      <c r="BG497" s="188">
        <f>IF(N497="zákl. přenesená",J497,0)</f>
        <v>0</v>
      </c>
      <c r="BH497" s="188">
        <f>IF(N497="sníž. přenesená",J497,0)</f>
        <v>0</v>
      </c>
      <c r="BI497" s="188">
        <f>IF(N497="nulová",J497,0)</f>
        <v>0</v>
      </c>
      <c r="BJ497" s="18" t="s">
        <v>22</v>
      </c>
      <c r="BK497" s="188">
        <f>ROUND(I497*H497,2)</f>
        <v>0</v>
      </c>
      <c r="BL497" s="18" t="s">
        <v>219</v>
      </c>
      <c r="BM497" s="18" t="s">
        <v>705</v>
      </c>
    </row>
    <row r="498" spans="2:51" s="11" customFormat="1" ht="13.5">
      <c r="B498" s="189"/>
      <c r="C498" s="190"/>
      <c r="D498" s="191" t="s">
        <v>130</v>
      </c>
      <c r="E498" s="192" t="s">
        <v>20</v>
      </c>
      <c r="F498" s="193" t="s">
        <v>706</v>
      </c>
      <c r="G498" s="190"/>
      <c r="H498" s="194" t="s">
        <v>20</v>
      </c>
      <c r="I498" s="195"/>
      <c r="J498" s="190"/>
      <c r="K498" s="190"/>
      <c r="L498" s="196"/>
      <c r="M498" s="197"/>
      <c r="N498" s="198"/>
      <c r="O498" s="198"/>
      <c r="P498" s="198"/>
      <c r="Q498" s="198"/>
      <c r="R498" s="198"/>
      <c r="S498" s="198"/>
      <c r="T498" s="199"/>
      <c r="AT498" s="200" t="s">
        <v>130</v>
      </c>
      <c r="AU498" s="200" t="s">
        <v>77</v>
      </c>
      <c r="AV498" s="11" t="s">
        <v>22</v>
      </c>
      <c r="AW498" s="11" t="s">
        <v>35</v>
      </c>
      <c r="AX498" s="11" t="s">
        <v>71</v>
      </c>
      <c r="AY498" s="200" t="s">
        <v>120</v>
      </c>
    </row>
    <row r="499" spans="2:51" s="12" customFormat="1" ht="13.5">
      <c r="B499" s="201"/>
      <c r="C499" s="202"/>
      <c r="D499" s="191" t="s">
        <v>130</v>
      </c>
      <c r="E499" s="203" t="s">
        <v>20</v>
      </c>
      <c r="F499" s="204" t="s">
        <v>707</v>
      </c>
      <c r="G499" s="202"/>
      <c r="H499" s="205">
        <v>2.29</v>
      </c>
      <c r="I499" s="206"/>
      <c r="J499" s="202"/>
      <c r="K499" s="202"/>
      <c r="L499" s="207"/>
      <c r="M499" s="208"/>
      <c r="N499" s="209"/>
      <c r="O499" s="209"/>
      <c r="P499" s="209"/>
      <c r="Q499" s="209"/>
      <c r="R499" s="209"/>
      <c r="S499" s="209"/>
      <c r="T499" s="210"/>
      <c r="AT499" s="211" t="s">
        <v>130</v>
      </c>
      <c r="AU499" s="211" t="s">
        <v>77</v>
      </c>
      <c r="AV499" s="12" t="s">
        <v>77</v>
      </c>
      <c r="AW499" s="12" t="s">
        <v>35</v>
      </c>
      <c r="AX499" s="12" t="s">
        <v>71</v>
      </c>
      <c r="AY499" s="211" t="s">
        <v>120</v>
      </c>
    </row>
    <row r="500" spans="2:51" s="12" customFormat="1" ht="13.5">
      <c r="B500" s="201"/>
      <c r="C500" s="202"/>
      <c r="D500" s="191" t="s">
        <v>130</v>
      </c>
      <c r="E500" s="203" t="s">
        <v>20</v>
      </c>
      <c r="F500" s="204" t="s">
        <v>708</v>
      </c>
      <c r="G500" s="202"/>
      <c r="H500" s="205">
        <v>-0.29</v>
      </c>
      <c r="I500" s="206"/>
      <c r="J500" s="202"/>
      <c r="K500" s="202"/>
      <c r="L500" s="207"/>
      <c r="M500" s="208"/>
      <c r="N500" s="209"/>
      <c r="O500" s="209"/>
      <c r="P500" s="209"/>
      <c r="Q500" s="209"/>
      <c r="R500" s="209"/>
      <c r="S500" s="209"/>
      <c r="T500" s="210"/>
      <c r="AT500" s="211" t="s">
        <v>130</v>
      </c>
      <c r="AU500" s="211" t="s">
        <v>77</v>
      </c>
      <c r="AV500" s="12" t="s">
        <v>77</v>
      </c>
      <c r="AW500" s="12" t="s">
        <v>35</v>
      </c>
      <c r="AX500" s="12" t="s">
        <v>71</v>
      </c>
      <c r="AY500" s="211" t="s">
        <v>120</v>
      </c>
    </row>
    <row r="501" spans="2:51" s="12" customFormat="1" ht="13.5">
      <c r="B501" s="201"/>
      <c r="C501" s="202"/>
      <c r="D501" s="191" t="s">
        <v>130</v>
      </c>
      <c r="E501" s="203" t="s">
        <v>20</v>
      </c>
      <c r="F501" s="204" t="s">
        <v>709</v>
      </c>
      <c r="G501" s="202"/>
      <c r="H501" s="205">
        <v>0.2</v>
      </c>
      <c r="I501" s="206"/>
      <c r="J501" s="202"/>
      <c r="K501" s="202"/>
      <c r="L501" s="207"/>
      <c r="M501" s="208"/>
      <c r="N501" s="209"/>
      <c r="O501" s="209"/>
      <c r="P501" s="209"/>
      <c r="Q501" s="209"/>
      <c r="R501" s="209"/>
      <c r="S501" s="209"/>
      <c r="T501" s="210"/>
      <c r="AT501" s="211" t="s">
        <v>130</v>
      </c>
      <c r="AU501" s="211" t="s">
        <v>77</v>
      </c>
      <c r="AV501" s="12" t="s">
        <v>77</v>
      </c>
      <c r="AW501" s="12" t="s">
        <v>35</v>
      </c>
      <c r="AX501" s="12" t="s">
        <v>71</v>
      </c>
      <c r="AY501" s="211" t="s">
        <v>120</v>
      </c>
    </row>
    <row r="502" spans="2:51" s="13" customFormat="1" ht="13.5">
      <c r="B502" s="219"/>
      <c r="C502" s="220"/>
      <c r="D502" s="191" t="s">
        <v>130</v>
      </c>
      <c r="E502" s="230" t="s">
        <v>20</v>
      </c>
      <c r="F502" s="231" t="s">
        <v>215</v>
      </c>
      <c r="G502" s="220"/>
      <c r="H502" s="232">
        <v>2.2</v>
      </c>
      <c r="I502" s="224"/>
      <c r="J502" s="220"/>
      <c r="K502" s="220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130</v>
      </c>
      <c r="AU502" s="229" t="s">
        <v>77</v>
      </c>
      <c r="AV502" s="13" t="s">
        <v>128</v>
      </c>
      <c r="AW502" s="13" t="s">
        <v>35</v>
      </c>
      <c r="AX502" s="13" t="s">
        <v>22</v>
      </c>
      <c r="AY502" s="229" t="s">
        <v>120</v>
      </c>
    </row>
    <row r="503" spans="2:51" s="11" customFormat="1" ht="13.5">
      <c r="B503" s="189"/>
      <c r="C503" s="190"/>
      <c r="D503" s="191" t="s">
        <v>130</v>
      </c>
      <c r="E503" s="192" t="s">
        <v>20</v>
      </c>
      <c r="F503" s="193" t="s">
        <v>710</v>
      </c>
      <c r="G503" s="190"/>
      <c r="H503" s="194" t="s">
        <v>20</v>
      </c>
      <c r="I503" s="195"/>
      <c r="J503" s="190"/>
      <c r="K503" s="190"/>
      <c r="L503" s="196"/>
      <c r="M503" s="197"/>
      <c r="N503" s="198"/>
      <c r="O503" s="198"/>
      <c r="P503" s="198"/>
      <c r="Q503" s="198"/>
      <c r="R503" s="198"/>
      <c r="S503" s="198"/>
      <c r="T503" s="199"/>
      <c r="AT503" s="200" t="s">
        <v>130</v>
      </c>
      <c r="AU503" s="200" t="s">
        <v>77</v>
      </c>
      <c r="AV503" s="11" t="s">
        <v>22</v>
      </c>
      <c r="AW503" s="11" t="s">
        <v>35</v>
      </c>
      <c r="AX503" s="11" t="s">
        <v>71</v>
      </c>
      <c r="AY503" s="200" t="s">
        <v>120</v>
      </c>
    </row>
    <row r="504" spans="2:51" s="11" customFormat="1" ht="13.5">
      <c r="B504" s="189"/>
      <c r="C504" s="190"/>
      <c r="D504" s="212" t="s">
        <v>130</v>
      </c>
      <c r="E504" s="213" t="s">
        <v>20</v>
      </c>
      <c r="F504" s="214" t="s">
        <v>711</v>
      </c>
      <c r="G504" s="190"/>
      <c r="H504" s="215" t="s">
        <v>20</v>
      </c>
      <c r="I504" s="195"/>
      <c r="J504" s="190"/>
      <c r="K504" s="190"/>
      <c r="L504" s="196"/>
      <c r="M504" s="197"/>
      <c r="N504" s="198"/>
      <c r="O504" s="198"/>
      <c r="P504" s="198"/>
      <c r="Q504" s="198"/>
      <c r="R504" s="198"/>
      <c r="S504" s="198"/>
      <c r="T504" s="199"/>
      <c r="AT504" s="200" t="s">
        <v>130</v>
      </c>
      <c r="AU504" s="200" t="s">
        <v>77</v>
      </c>
      <c r="AV504" s="11" t="s">
        <v>22</v>
      </c>
      <c r="AW504" s="11" t="s">
        <v>35</v>
      </c>
      <c r="AX504" s="11" t="s">
        <v>71</v>
      </c>
      <c r="AY504" s="200" t="s">
        <v>120</v>
      </c>
    </row>
    <row r="505" spans="2:65" s="1" customFormat="1" ht="22.5" customHeight="1">
      <c r="B505" s="35"/>
      <c r="C505" s="177" t="s">
        <v>712</v>
      </c>
      <c r="D505" s="177" t="s">
        <v>123</v>
      </c>
      <c r="E505" s="178" t="s">
        <v>713</v>
      </c>
      <c r="F505" s="179" t="s">
        <v>714</v>
      </c>
      <c r="G505" s="180" t="s">
        <v>126</v>
      </c>
      <c r="H505" s="181">
        <v>2.2</v>
      </c>
      <c r="I505" s="182"/>
      <c r="J505" s="183">
        <f>ROUND(I505*H505,2)</f>
        <v>0</v>
      </c>
      <c r="K505" s="179" t="s">
        <v>127</v>
      </c>
      <c r="L505" s="55"/>
      <c r="M505" s="184" t="s">
        <v>20</v>
      </c>
      <c r="N505" s="185" t="s">
        <v>42</v>
      </c>
      <c r="O505" s="36"/>
      <c r="P505" s="186">
        <f>O505*H505</f>
        <v>0</v>
      </c>
      <c r="Q505" s="186">
        <v>0.0001</v>
      </c>
      <c r="R505" s="186">
        <f>Q505*H505</f>
        <v>0.00022000000000000003</v>
      </c>
      <c r="S505" s="186">
        <v>0</v>
      </c>
      <c r="T505" s="187">
        <f>S505*H505</f>
        <v>0</v>
      </c>
      <c r="AR505" s="18" t="s">
        <v>219</v>
      </c>
      <c r="AT505" s="18" t="s">
        <v>123</v>
      </c>
      <c r="AU505" s="18" t="s">
        <v>77</v>
      </c>
      <c r="AY505" s="18" t="s">
        <v>120</v>
      </c>
      <c r="BE505" s="188">
        <f>IF(N505="základní",J505,0)</f>
        <v>0</v>
      </c>
      <c r="BF505" s="188">
        <f>IF(N505="snížená",J505,0)</f>
        <v>0</v>
      </c>
      <c r="BG505" s="188">
        <f>IF(N505="zákl. přenesená",J505,0)</f>
        <v>0</v>
      </c>
      <c r="BH505" s="188">
        <f>IF(N505="sníž. přenesená",J505,0)</f>
        <v>0</v>
      </c>
      <c r="BI505" s="188">
        <f>IF(N505="nulová",J505,0)</f>
        <v>0</v>
      </c>
      <c r="BJ505" s="18" t="s">
        <v>22</v>
      </c>
      <c r="BK505" s="188">
        <f>ROUND(I505*H505,2)</f>
        <v>0</v>
      </c>
      <c r="BL505" s="18" t="s">
        <v>219</v>
      </c>
      <c r="BM505" s="18" t="s">
        <v>715</v>
      </c>
    </row>
    <row r="506" spans="2:65" s="1" customFormat="1" ht="22.5" customHeight="1">
      <c r="B506" s="35"/>
      <c r="C506" s="177" t="s">
        <v>716</v>
      </c>
      <c r="D506" s="177" t="s">
        <v>123</v>
      </c>
      <c r="E506" s="178" t="s">
        <v>717</v>
      </c>
      <c r="F506" s="179" t="s">
        <v>718</v>
      </c>
      <c r="G506" s="180" t="s">
        <v>209</v>
      </c>
      <c r="H506" s="181">
        <v>0.027</v>
      </c>
      <c r="I506" s="182"/>
      <c r="J506" s="183">
        <f>ROUND(I506*H506,2)</f>
        <v>0</v>
      </c>
      <c r="K506" s="179" t="s">
        <v>127</v>
      </c>
      <c r="L506" s="55"/>
      <c r="M506" s="184" t="s">
        <v>20</v>
      </c>
      <c r="N506" s="185" t="s">
        <v>42</v>
      </c>
      <c r="O506" s="36"/>
      <c r="P506" s="186">
        <f>O506*H506</f>
        <v>0</v>
      </c>
      <c r="Q506" s="186">
        <v>0</v>
      </c>
      <c r="R506" s="186">
        <f>Q506*H506</f>
        <v>0</v>
      </c>
      <c r="S506" s="186">
        <v>0</v>
      </c>
      <c r="T506" s="187">
        <f>S506*H506</f>
        <v>0</v>
      </c>
      <c r="AR506" s="18" t="s">
        <v>219</v>
      </c>
      <c r="AT506" s="18" t="s">
        <v>123</v>
      </c>
      <c r="AU506" s="18" t="s">
        <v>77</v>
      </c>
      <c r="AY506" s="18" t="s">
        <v>120</v>
      </c>
      <c r="BE506" s="188">
        <f>IF(N506="základní",J506,0)</f>
        <v>0</v>
      </c>
      <c r="BF506" s="188">
        <f>IF(N506="snížená",J506,0)</f>
        <v>0</v>
      </c>
      <c r="BG506" s="188">
        <f>IF(N506="zákl. přenesená",J506,0)</f>
        <v>0</v>
      </c>
      <c r="BH506" s="188">
        <f>IF(N506="sníž. přenesená",J506,0)</f>
        <v>0</v>
      </c>
      <c r="BI506" s="188">
        <f>IF(N506="nulová",J506,0)</f>
        <v>0</v>
      </c>
      <c r="BJ506" s="18" t="s">
        <v>22</v>
      </c>
      <c r="BK506" s="188">
        <f>ROUND(I506*H506,2)</f>
        <v>0</v>
      </c>
      <c r="BL506" s="18" t="s">
        <v>219</v>
      </c>
      <c r="BM506" s="18" t="s">
        <v>719</v>
      </c>
    </row>
    <row r="507" spans="2:63" s="10" customFormat="1" ht="29.85" customHeight="1">
      <c r="B507" s="160"/>
      <c r="C507" s="161"/>
      <c r="D507" s="174" t="s">
        <v>70</v>
      </c>
      <c r="E507" s="175" t="s">
        <v>720</v>
      </c>
      <c r="F507" s="175" t="s">
        <v>721</v>
      </c>
      <c r="G507" s="161"/>
      <c r="H507" s="161"/>
      <c r="I507" s="164"/>
      <c r="J507" s="176">
        <f>BK507</f>
        <v>0</v>
      </c>
      <c r="K507" s="161"/>
      <c r="L507" s="166"/>
      <c r="M507" s="167"/>
      <c r="N507" s="168"/>
      <c r="O507" s="168"/>
      <c r="P507" s="169">
        <f>SUM(P508:P668)</f>
        <v>0</v>
      </c>
      <c r="Q507" s="168"/>
      <c r="R507" s="169">
        <f>SUM(R508:R668)</f>
        <v>1.3188760999999998</v>
      </c>
      <c r="S507" s="168"/>
      <c r="T507" s="170">
        <f>SUM(T508:T668)</f>
        <v>0</v>
      </c>
      <c r="AR507" s="171" t="s">
        <v>77</v>
      </c>
      <c r="AT507" s="172" t="s">
        <v>70</v>
      </c>
      <c r="AU507" s="172" t="s">
        <v>22</v>
      </c>
      <c r="AY507" s="171" t="s">
        <v>120</v>
      </c>
      <c r="BK507" s="173">
        <f>SUM(BK508:BK668)</f>
        <v>0</v>
      </c>
    </row>
    <row r="508" spans="2:65" s="1" customFormat="1" ht="22.5" customHeight="1">
      <c r="B508" s="35"/>
      <c r="C508" s="177" t="s">
        <v>722</v>
      </c>
      <c r="D508" s="177" t="s">
        <v>123</v>
      </c>
      <c r="E508" s="178" t="s">
        <v>723</v>
      </c>
      <c r="F508" s="179" t="s">
        <v>724</v>
      </c>
      <c r="G508" s="180" t="s">
        <v>137</v>
      </c>
      <c r="H508" s="181">
        <v>2</v>
      </c>
      <c r="I508" s="182"/>
      <c r="J508" s="183">
        <f>ROUND(I508*H508,2)</f>
        <v>0</v>
      </c>
      <c r="K508" s="179" t="s">
        <v>127</v>
      </c>
      <c r="L508" s="55"/>
      <c r="M508" s="184" t="s">
        <v>20</v>
      </c>
      <c r="N508" s="185" t="s">
        <v>42</v>
      </c>
      <c r="O508" s="36"/>
      <c r="P508" s="186">
        <f>O508*H508</f>
        <v>0</v>
      </c>
      <c r="Q508" s="186">
        <v>0.00876</v>
      </c>
      <c r="R508" s="186">
        <f>Q508*H508</f>
        <v>0.01752</v>
      </c>
      <c r="S508" s="186">
        <v>0</v>
      </c>
      <c r="T508" s="187">
        <f>S508*H508</f>
        <v>0</v>
      </c>
      <c r="AR508" s="18" t="s">
        <v>219</v>
      </c>
      <c r="AT508" s="18" t="s">
        <v>123</v>
      </c>
      <c r="AU508" s="18" t="s">
        <v>77</v>
      </c>
      <c r="AY508" s="18" t="s">
        <v>120</v>
      </c>
      <c r="BE508" s="188">
        <f>IF(N508="základní",J508,0)</f>
        <v>0</v>
      </c>
      <c r="BF508" s="188">
        <f>IF(N508="snížená",J508,0)</f>
        <v>0</v>
      </c>
      <c r="BG508" s="188">
        <f>IF(N508="zákl. přenesená",J508,0)</f>
        <v>0</v>
      </c>
      <c r="BH508" s="188">
        <f>IF(N508="sníž. přenesená",J508,0)</f>
        <v>0</v>
      </c>
      <c r="BI508" s="188">
        <f>IF(N508="nulová",J508,0)</f>
        <v>0</v>
      </c>
      <c r="BJ508" s="18" t="s">
        <v>22</v>
      </c>
      <c r="BK508" s="188">
        <f>ROUND(I508*H508,2)</f>
        <v>0</v>
      </c>
      <c r="BL508" s="18" t="s">
        <v>219</v>
      </c>
      <c r="BM508" s="18" t="s">
        <v>725</v>
      </c>
    </row>
    <row r="509" spans="2:51" s="11" customFormat="1" ht="13.5">
      <c r="B509" s="189"/>
      <c r="C509" s="190"/>
      <c r="D509" s="191" t="s">
        <v>130</v>
      </c>
      <c r="E509" s="192" t="s">
        <v>20</v>
      </c>
      <c r="F509" s="193" t="s">
        <v>726</v>
      </c>
      <c r="G509" s="190"/>
      <c r="H509" s="194" t="s">
        <v>20</v>
      </c>
      <c r="I509" s="195"/>
      <c r="J509" s="190"/>
      <c r="K509" s="190"/>
      <c r="L509" s="196"/>
      <c r="M509" s="197"/>
      <c r="N509" s="198"/>
      <c r="O509" s="198"/>
      <c r="P509" s="198"/>
      <c r="Q509" s="198"/>
      <c r="R509" s="198"/>
      <c r="S509" s="198"/>
      <c r="T509" s="199"/>
      <c r="AT509" s="200" t="s">
        <v>130</v>
      </c>
      <c r="AU509" s="200" t="s">
        <v>77</v>
      </c>
      <c r="AV509" s="11" t="s">
        <v>22</v>
      </c>
      <c r="AW509" s="11" t="s">
        <v>35</v>
      </c>
      <c r="AX509" s="11" t="s">
        <v>71</v>
      </c>
      <c r="AY509" s="200" t="s">
        <v>120</v>
      </c>
    </row>
    <row r="510" spans="2:51" s="11" customFormat="1" ht="13.5">
      <c r="B510" s="189"/>
      <c r="C510" s="190"/>
      <c r="D510" s="191" t="s">
        <v>130</v>
      </c>
      <c r="E510" s="192" t="s">
        <v>20</v>
      </c>
      <c r="F510" s="193" t="s">
        <v>727</v>
      </c>
      <c r="G510" s="190"/>
      <c r="H510" s="194" t="s">
        <v>20</v>
      </c>
      <c r="I510" s="195"/>
      <c r="J510" s="190"/>
      <c r="K510" s="190"/>
      <c r="L510" s="196"/>
      <c r="M510" s="197"/>
      <c r="N510" s="198"/>
      <c r="O510" s="198"/>
      <c r="P510" s="198"/>
      <c r="Q510" s="198"/>
      <c r="R510" s="198"/>
      <c r="S510" s="198"/>
      <c r="T510" s="199"/>
      <c r="AT510" s="200" t="s">
        <v>130</v>
      </c>
      <c r="AU510" s="200" t="s">
        <v>77</v>
      </c>
      <c r="AV510" s="11" t="s">
        <v>22</v>
      </c>
      <c r="AW510" s="11" t="s">
        <v>35</v>
      </c>
      <c r="AX510" s="11" t="s">
        <v>71</v>
      </c>
      <c r="AY510" s="200" t="s">
        <v>120</v>
      </c>
    </row>
    <row r="511" spans="2:51" s="11" customFormat="1" ht="13.5">
      <c r="B511" s="189"/>
      <c r="C511" s="190"/>
      <c r="D511" s="191" t="s">
        <v>130</v>
      </c>
      <c r="E511" s="192" t="s">
        <v>20</v>
      </c>
      <c r="F511" s="193" t="s">
        <v>728</v>
      </c>
      <c r="G511" s="190"/>
      <c r="H511" s="194" t="s">
        <v>20</v>
      </c>
      <c r="I511" s="195"/>
      <c r="J511" s="190"/>
      <c r="K511" s="190"/>
      <c r="L511" s="196"/>
      <c r="M511" s="197"/>
      <c r="N511" s="198"/>
      <c r="O511" s="198"/>
      <c r="P511" s="198"/>
      <c r="Q511" s="198"/>
      <c r="R511" s="198"/>
      <c r="S511" s="198"/>
      <c r="T511" s="199"/>
      <c r="AT511" s="200" t="s">
        <v>130</v>
      </c>
      <c r="AU511" s="200" t="s">
        <v>77</v>
      </c>
      <c r="AV511" s="11" t="s">
        <v>22</v>
      </c>
      <c r="AW511" s="11" t="s">
        <v>35</v>
      </c>
      <c r="AX511" s="11" t="s">
        <v>71</v>
      </c>
      <c r="AY511" s="200" t="s">
        <v>120</v>
      </c>
    </row>
    <row r="512" spans="2:51" s="12" customFormat="1" ht="13.5">
      <c r="B512" s="201"/>
      <c r="C512" s="202"/>
      <c r="D512" s="212" t="s">
        <v>130</v>
      </c>
      <c r="E512" s="216" t="s">
        <v>20</v>
      </c>
      <c r="F512" s="217" t="s">
        <v>729</v>
      </c>
      <c r="G512" s="202"/>
      <c r="H512" s="218">
        <v>2</v>
      </c>
      <c r="I512" s="206"/>
      <c r="J512" s="202"/>
      <c r="K512" s="202"/>
      <c r="L512" s="207"/>
      <c r="M512" s="208"/>
      <c r="N512" s="209"/>
      <c r="O512" s="209"/>
      <c r="P512" s="209"/>
      <c r="Q512" s="209"/>
      <c r="R512" s="209"/>
      <c r="S512" s="209"/>
      <c r="T512" s="210"/>
      <c r="AT512" s="211" t="s">
        <v>130</v>
      </c>
      <c r="AU512" s="211" t="s">
        <v>77</v>
      </c>
      <c r="AV512" s="12" t="s">
        <v>77</v>
      </c>
      <c r="AW512" s="12" t="s">
        <v>35</v>
      </c>
      <c r="AX512" s="12" t="s">
        <v>22</v>
      </c>
      <c r="AY512" s="211" t="s">
        <v>120</v>
      </c>
    </row>
    <row r="513" spans="2:65" s="1" customFormat="1" ht="22.5" customHeight="1">
      <c r="B513" s="35"/>
      <c r="C513" s="177" t="s">
        <v>730</v>
      </c>
      <c r="D513" s="177" t="s">
        <v>123</v>
      </c>
      <c r="E513" s="178" t="s">
        <v>731</v>
      </c>
      <c r="F513" s="179" t="s">
        <v>732</v>
      </c>
      <c r="G513" s="180" t="s">
        <v>126</v>
      </c>
      <c r="H513" s="181">
        <v>2.17</v>
      </c>
      <c r="I513" s="182"/>
      <c r="J513" s="183">
        <f>ROUND(I513*H513,2)</f>
        <v>0</v>
      </c>
      <c r="K513" s="179" t="s">
        <v>127</v>
      </c>
      <c r="L513" s="55"/>
      <c r="M513" s="184" t="s">
        <v>20</v>
      </c>
      <c r="N513" s="185" t="s">
        <v>42</v>
      </c>
      <c r="O513" s="36"/>
      <c r="P513" s="186">
        <f>O513*H513</f>
        <v>0</v>
      </c>
      <c r="Q513" s="186">
        <v>0.00233</v>
      </c>
      <c r="R513" s="186">
        <f>Q513*H513</f>
        <v>0.0050561</v>
      </c>
      <c r="S513" s="186">
        <v>0</v>
      </c>
      <c r="T513" s="187">
        <f>S513*H513</f>
        <v>0</v>
      </c>
      <c r="AR513" s="18" t="s">
        <v>219</v>
      </c>
      <c r="AT513" s="18" t="s">
        <v>123</v>
      </c>
      <c r="AU513" s="18" t="s">
        <v>77</v>
      </c>
      <c r="AY513" s="18" t="s">
        <v>120</v>
      </c>
      <c r="BE513" s="188">
        <f>IF(N513="základní",J513,0)</f>
        <v>0</v>
      </c>
      <c r="BF513" s="188">
        <f>IF(N513="snížená",J513,0)</f>
        <v>0</v>
      </c>
      <c r="BG513" s="188">
        <f>IF(N513="zákl. přenesená",J513,0)</f>
        <v>0</v>
      </c>
      <c r="BH513" s="188">
        <f>IF(N513="sníž. přenesená",J513,0)</f>
        <v>0</v>
      </c>
      <c r="BI513" s="188">
        <f>IF(N513="nulová",J513,0)</f>
        <v>0</v>
      </c>
      <c r="BJ513" s="18" t="s">
        <v>22</v>
      </c>
      <c r="BK513" s="188">
        <f>ROUND(I513*H513,2)</f>
        <v>0</v>
      </c>
      <c r="BL513" s="18" t="s">
        <v>219</v>
      </c>
      <c r="BM513" s="18" t="s">
        <v>733</v>
      </c>
    </row>
    <row r="514" spans="2:51" s="11" customFormat="1" ht="13.5">
      <c r="B514" s="189"/>
      <c r="C514" s="190"/>
      <c r="D514" s="191" t="s">
        <v>130</v>
      </c>
      <c r="E514" s="192" t="s">
        <v>20</v>
      </c>
      <c r="F514" s="193" t="s">
        <v>734</v>
      </c>
      <c r="G514" s="190"/>
      <c r="H514" s="194" t="s">
        <v>20</v>
      </c>
      <c r="I514" s="195"/>
      <c r="J514" s="190"/>
      <c r="K514" s="190"/>
      <c r="L514" s="196"/>
      <c r="M514" s="197"/>
      <c r="N514" s="198"/>
      <c r="O514" s="198"/>
      <c r="P514" s="198"/>
      <c r="Q514" s="198"/>
      <c r="R514" s="198"/>
      <c r="S514" s="198"/>
      <c r="T514" s="199"/>
      <c r="AT514" s="200" t="s">
        <v>130</v>
      </c>
      <c r="AU514" s="200" t="s">
        <v>77</v>
      </c>
      <c r="AV514" s="11" t="s">
        <v>22</v>
      </c>
      <c r="AW514" s="11" t="s">
        <v>35</v>
      </c>
      <c r="AX514" s="11" t="s">
        <v>71</v>
      </c>
      <c r="AY514" s="200" t="s">
        <v>120</v>
      </c>
    </row>
    <row r="515" spans="2:51" s="12" customFormat="1" ht="13.5">
      <c r="B515" s="201"/>
      <c r="C515" s="202"/>
      <c r="D515" s="212" t="s">
        <v>130</v>
      </c>
      <c r="E515" s="216" t="s">
        <v>20</v>
      </c>
      <c r="F515" s="217" t="s">
        <v>735</v>
      </c>
      <c r="G515" s="202"/>
      <c r="H515" s="218">
        <v>2.17</v>
      </c>
      <c r="I515" s="206"/>
      <c r="J515" s="202"/>
      <c r="K515" s="202"/>
      <c r="L515" s="207"/>
      <c r="M515" s="208"/>
      <c r="N515" s="209"/>
      <c r="O515" s="209"/>
      <c r="P515" s="209"/>
      <c r="Q515" s="209"/>
      <c r="R515" s="209"/>
      <c r="S515" s="209"/>
      <c r="T515" s="210"/>
      <c r="AT515" s="211" t="s">
        <v>130</v>
      </c>
      <c r="AU515" s="211" t="s">
        <v>77</v>
      </c>
      <c r="AV515" s="12" t="s">
        <v>77</v>
      </c>
      <c r="AW515" s="12" t="s">
        <v>35</v>
      </c>
      <c r="AX515" s="12" t="s">
        <v>22</v>
      </c>
      <c r="AY515" s="211" t="s">
        <v>120</v>
      </c>
    </row>
    <row r="516" spans="2:65" s="1" customFormat="1" ht="22.5" customHeight="1">
      <c r="B516" s="35"/>
      <c r="C516" s="177" t="s">
        <v>736</v>
      </c>
      <c r="D516" s="177" t="s">
        <v>123</v>
      </c>
      <c r="E516" s="178" t="s">
        <v>737</v>
      </c>
      <c r="F516" s="179" t="s">
        <v>738</v>
      </c>
      <c r="G516" s="180" t="s">
        <v>126</v>
      </c>
      <c r="H516" s="181">
        <v>284.5</v>
      </c>
      <c r="I516" s="182"/>
      <c r="J516" s="183">
        <f>ROUND(I516*H516,2)</f>
        <v>0</v>
      </c>
      <c r="K516" s="179" t="s">
        <v>127</v>
      </c>
      <c r="L516" s="55"/>
      <c r="M516" s="184" t="s">
        <v>20</v>
      </c>
      <c r="N516" s="185" t="s">
        <v>42</v>
      </c>
      <c r="O516" s="36"/>
      <c r="P516" s="186">
        <f>O516*H516</f>
        <v>0</v>
      </c>
      <c r="Q516" s="186">
        <v>0.00268</v>
      </c>
      <c r="R516" s="186">
        <f>Q516*H516</f>
        <v>0.76246</v>
      </c>
      <c r="S516" s="186">
        <v>0</v>
      </c>
      <c r="T516" s="187">
        <f>S516*H516</f>
        <v>0</v>
      </c>
      <c r="AR516" s="18" t="s">
        <v>219</v>
      </c>
      <c r="AT516" s="18" t="s">
        <v>123</v>
      </c>
      <c r="AU516" s="18" t="s">
        <v>77</v>
      </c>
      <c r="AY516" s="18" t="s">
        <v>120</v>
      </c>
      <c r="BE516" s="188">
        <f>IF(N516="základní",J516,0)</f>
        <v>0</v>
      </c>
      <c r="BF516" s="188">
        <f>IF(N516="snížená",J516,0)</f>
        <v>0</v>
      </c>
      <c r="BG516" s="188">
        <f>IF(N516="zákl. přenesená",J516,0)</f>
        <v>0</v>
      </c>
      <c r="BH516" s="188">
        <f>IF(N516="sníž. přenesená",J516,0)</f>
        <v>0</v>
      </c>
      <c r="BI516" s="188">
        <f>IF(N516="nulová",J516,0)</f>
        <v>0</v>
      </c>
      <c r="BJ516" s="18" t="s">
        <v>22</v>
      </c>
      <c r="BK516" s="188">
        <f>ROUND(I516*H516,2)</f>
        <v>0</v>
      </c>
      <c r="BL516" s="18" t="s">
        <v>219</v>
      </c>
      <c r="BM516" s="18" t="s">
        <v>739</v>
      </c>
    </row>
    <row r="517" spans="2:51" s="11" customFormat="1" ht="13.5">
      <c r="B517" s="189"/>
      <c r="C517" s="190"/>
      <c r="D517" s="191" t="s">
        <v>130</v>
      </c>
      <c r="E517" s="192" t="s">
        <v>20</v>
      </c>
      <c r="F517" s="193" t="s">
        <v>740</v>
      </c>
      <c r="G517" s="190"/>
      <c r="H517" s="194" t="s">
        <v>20</v>
      </c>
      <c r="I517" s="195"/>
      <c r="J517" s="190"/>
      <c r="K517" s="190"/>
      <c r="L517" s="196"/>
      <c r="M517" s="197"/>
      <c r="N517" s="198"/>
      <c r="O517" s="198"/>
      <c r="P517" s="198"/>
      <c r="Q517" s="198"/>
      <c r="R517" s="198"/>
      <c r="S517" s="198"/>
      <c r="T517" s="199"/>
      <c r="AT517" s="200" t="s">
        <v>130</v>
      </c>
      <c r="AU517" s="200" t="s">
        <v>77</v>
      </c>
      <c r="AV517" s="11" t="s">
        <v>22</v>
      </c>
      <c r="AW517" s="11" t="s">
        <v>35</v>
      </c>
      <c r="AX517" s="11" t="s">
        <v>71</v>
      </c>
      <c r="AY517" s="200" t="s">
        <v>120</v>
      </c>
    </row>
    <row r="518" spans="2:51" s="12" customFormat="1" ht="13.5">
      <c r="B518" s="201"/>
      <c r="C518" s="202"/>
      <c r="D518" s="212" t="s">
        <v>130</v>
      </c>
      <c r="E518" s="216" t="s">
        <v>20</v>
      </c>
      <c r="F518" s="217" t="s">
        <v>684</v>
      </c>
      <c r="G518" s="202"/>
      <c r="H518" s="218">
        <v>284.5</v>
      </c>
      <c r="I518" s="206"/>
      <c r="J518" s="202"/>
      <c r="K518" s="202"/>
      <c r="L518" s="207"/>
      <c r="M518" s="208"/>
      <c r="N518" s="209"/>
      <c r="O518" s="209"/>
      <c r="P518" s="209"/>
      <c r="Q518" s="209"/>
      <c r="R518" s="209"/>
      <c r="S518" s="209"/>
      <c r="T518" s="210"/>
      <c r="AT518" s="211" t="s">
        <v>130</v>
      </c>
      <c r="AU518" s="211" t="s">
        <v>77</v>
      </c>
      <c r="AV518" s="12" t="s">
        <v>77</v>
      </c>
      <c r="AW518" s="12" t="s">
        <v>35</v>
      </c>
      <c r="AX518" s="12" t="s">
        <v>22</v>
      </c>
      <c r="AY518" s="211" t="s">
        <v>120</v>
      </c>
    </row>
    <row r="519" spans="2:65" s="1" customFormat="1" ht="22.5" customHeight="1">
      <c r="B519" s="35"/>
      <c r="C519" s="177" t="s">
        <v>741</v>
      </c>
      <c r="D519" s="177" t="s">
        <v>123</v>
      </c>
      <c r="E519" s="178" t="s">
        <v>742</v>
      </c>
      <c r="F519" s="179" t="s">
        <v>743</v>
      </c>
      <c r="G519" s="180" t="s">
        <v>126</v>
      </c>
      <c r="H519" s="181">
        <v>35</v>
      </c>
      <c r="I519" s="182"/>
      <c r="J519" s="183">
        <f>ROUND(I519*H519,2)</f>
        <v>0</v>
      </c>
      <c r="K519" s="179" t="s">
        <v>127</v>
      </c>
      <c r="L519" s="55"/>
      <c r="M519" s="184" t="s">
        <v>20</v>
      </c>
      <c r="N519" s="185" t="s">
        <v>42</v>
      </c>
      <c r="O519" s="36"/>
      <c r="P519" s="186">
        <f>O519*H519</f>
        <v>0</v>
      </c>
      <c r="Q519" s="186">
        <v>0.00268</v>
      </c>
      <c r="R519" s="186">
        <f>Q519*H519</f>
        <v>0.09380000000000001</v>
      </c>
      <c r="S519" s="186">
        <v>0</v>
      </c>
      <c r="T519" s="187">
        <f>S519*H519</f>
        <v>0</v>
      </c>
      <c r="AR519" s="18" t="s">
        <v>219</v>
      </c>
      <c r="AT519" s="18" t="s">
        <v>123</v>
      </c>
      <c r="AU519" s="18" t="s">
        <v>77</v>
      </c>
      <c r="AY519" s="18" t="s">
        <v>120</v>
      </c>
      <c r="BE519" s="188">
        <f>IF(N519="základní",J519,0)</f>
        <v>0</v>
      </c>
      <c r="BF519" s="188">
        <f>IF(N519="snížená",J519,0)</f>
        <v>0</v>
      </c>
      <c r="BG519" s="188">
        <f>IF(N519="zákl. přenesená",J519,0)</f>
        <v>0</v>
      </c>
      <c r="BH519" s="188">
        <f>IF(N519="sníž. přenesená",J519,0)</f>
        <v>0</v>
      </c>
      <c r="BI519" s="188">
        <f>IF(N519="nulová",J519,0)</f>
        <v>0</v>
      </c>
      <c r="BJ519" s="18" t="s">
        <v>22</v>
      </c>
      <c r="BK519" s="188">
        <f>ROUND(I519*H519,2)</f>
        <v>0</v>
      </c>
      <c r="BL519" s="18" t="s">
        <v>219</v>
      </c>
      <c r="BM519" s="18" t="s">
        <v>744</v>
      </c>
    </row>
    <row r="520" spans="2:51" s="11" customFormat="1" ht="13.5">
      <c r="B520" s="189"/>
      <c r="C520" s="190"/>
      <c r="D520" s="191" t="s">
        <v>130</v>
      </c>
      <c r="E520" s="192" t="s">
        <v>20</v>
      </c>
      <c r="F520" s="193" t="s">
        <v>663</v>
      </c>
      <c r="G520" s="190"/>
      <c r="H520" s="194" t="s">
        <v>20</v>
      </c>
      <c r="I520" s="195"/>
      <c r="J520" s="190"/>
      <c r="K520" s="190"/>
      <c r="L520" s="196"/>
      <c r="M520" s="197"/>
      <c r="N520" s="198"/>
      <c r="O520" s="198"/>
      <c r="P520" s="198"/>
      <c r="Q520" s="198"/>
      <c r="R520" s="198"/>
      <c r="S520" s="198"/>
      <c r="T520" s="199"/>
      <c r="AT520" s="200" t="s">
        <v>130</v>
      </c>
      <c r="AU520" s="200" t="s">
        <v>77</v>
      </c>
      <c r="AV520" s="11" t="s">
        <v>22</v>
      </c>
      <c r="AW520" s="11" t="s">
        <v>35</v>
      </c>
      <c r="AX520" s="11" t="s">
        <v>71</v>
      </c>
      <c r="AY520" s="200" t="s">
        <v>120</v>
      </c>
    </row>
    <row r="521" spans="2:51" s="11" customFormat="1" ht="13.5">
      <c r="B521" s="189"/>
      <c r="C521" s="190"/>
      <c r="D521" s="191" t="s">
        <v>130</v>
      </c>
      <c r="E521" s="192" t="s">
        <v>20</v>
      </c>
      <c r="F521" s="193" t="s">
        <v>664</v>
      </c>
      <c r="G521" s="190"/>
      <c r="H521" s="194" t="s">
        <v>20</v>
      </c>
      <c r="I521" s="195"/>
      <c r="J521" s="190"/>
      <c r="K521" s="190"/>
      <c r="L521" s="196"/>
      <c r="M521" s="197"/>
      <c r="N521" s="198"/>
      <c r="O521" s="198"/>
      <c r="P521" s="198"/>
      <c r="Q521" s="198"/>
      <c r="R521" s="198"/>
      <c r="S521" s="198"/>
      <c r="T521" s="199"/>
      <c r="AT521" s="200" t="s">
        <v>130</v>
      </c>
      <c r="AU521" s="200" t="s">
        <v>77</v>
      </c>
      <c r="AV521" s="11" t="s">
        <v>22</v>
      </c>
      <c r="AW521" s="11" t="s">
        <v>35</v>
      </c>
      <c r="AX521" s="11" t="s">
        <v>71</v>
      </c>
      <c r="AY521" s="200" t="s">
        <v>120</v>
      </c>
    </row>
    <row r="522" spans="2:51" s="11" customFormat="1" ht="13.5">
      <c r="B522" s="189"/>
      <c r="C522" s="190"/>
      <c r="D522" s="191" t="s">
        <v>130</v>
      </c>
      <c r="E522" s="192" t="s">
        <v>20</v>
      </c>
      <c r="F522" s="193" t="s">
        <v>665</v>
      </c>
      <c r="G522" s="190"/>
      <c r="H522" s="194" t="s">
        <v>20</v>
      </c>
      <c r="I522" s="195"/>
      <c r="J522" s="190"/>
      <c r="K522" s="190"/>
      <c r="L522" s="196"/>
      <c r="M522" s="197"/>
      <c r="N522" s="198"/>
      <c r="O522" s="198"/>
      <c r="P522" s="198"/>
      <c r="Q522" s="198"/>
      <c r="R522" s="198"/>
      <c r="S522" s="198"/>
      <c r="T522" s="199"/>
      <c r="AT522" s="200" t="s">
        <v>130</v>
      </c>
      <c r="AU522" s="200" t="s">
        <v>77</v>
      </c>
      <c r="AV522" s="11" t="s">
        <v>22</v>
      </c>
      <c r="AW522" s="11" t="s">
        <v>35</v>
      </c>
      <c r="AX522" s="11" t="s">
        <v>71</v>
      </c>
      <c r="AY522" s="200" t="s">
        <v>120</v>
      </c>
    </row>
    <row r="523" spans="2:51" s="12" customFormat="1" ht="13.5">
      <c r="B523" s="201"/>
      <c r="C523" s="202"/>
      <c r="D523" s="191" t="s">
        <v>130</v>
      </c>
      <c r="E523" s="203" t="s">
        <v>20</v>
      </c>
      <c r="F523" s="204" t="s">
        <v>258</v>
      </c>
      <c r="G523" s="202"/>
      <c r="H523" s="205">
        <v>3.6</v>
      </c>
      <c r="I523" s="206"/>
      <c r="J523" s="202"/>
      <c r="K523" s="202"/>
      <c r="L523" s="207"/>
      <c r="M523" s="208"/>
      <c r="N523" s="209"/>
      <c r="O523" s="209"/>
      <c r="P523" s="209"/>
      <c r="Q523" s="209"/>
      <c r="R523" s="209"/>
      <c r="S523" s="209"/>
      <c r="T523" s="210"/>
      <c r="AT523" s="211" t="s">
        <v>130</v>
      </c>
      <c r="AU523" s="211" t="s">
        <v>77</v>
      </c>
      <c r="AV523" s="12" t="s">
        <v>77</v>
      </c>
      <c r="AW523" s="12" t="s">
        <v>35</v>
      </c>
      <c r="AX523" s="12" t="s">
        <v>71</v>
      </c>
      <c r="AY523" s="211" t="s">
        <v>120</v>
      </c>
    </row>
    <row r="524" spans="2:51" s="12" customFormat="1" ht="13.5">
      <c r="B524" s="201"/>
      <c r="C524" s="202"/>
      <c r="D524" s="191" t="s">
        <v>130</v>
      </c>
      <c r="E524" s="203" t="s">
        <v>20</v>
      </c>
      <c r="F524" s="204" t="s">
        <v>666</v>
      </c>
      <c r="G524" s="202"/>
      <c r="H524" s="205">
        <v>4.369</v>
      </c>
      <c r="I524" s="206"/>
      <c r="J524" s="202"/>
      <c r="K524" s="202"/>
      <c r="L524" s="207"/>
      <c r="M524" s="208"/>
      <c r="N524" s="209"/>
      <c r="O524" s="209"/>
      <c r="P524" s="209"/>
      <c r="Q524" s="209"/>
      <c r="R524" s="209"/>
      <c r="S524" s="209"/>
      <c r="T524" s="210"/>
      <c r="AT524" s="211" t="s">
        <v>130</v>
      </c>
      <c r="AU524" s="211" t="s">
        <v>77</v>
      </c>
      <c r="AV524" s="12" t="s">
        <v>77</v>
      </c>
      <c r="AW524" s="12" t="s">
        <v>35</v>
      </c>
      <c r="AX524" s="12" t="s">
        <v>71</v>
      </c>
      <c r="AY524" s="211" t="s">
        <v>120</v>
      </c>
    </row>
    <row r="525" spans="2:51" s="12" customFormat="1" ht="13.5">
      <c r="B525" s="201"/>
      <c r="C525" s="202"/>
      <c r="D525" s="191" t="s">
        <v>130</v>
      </c>
      <c r="E525" s="203" t="s">
        <v>20</v>
      </c>
      <c r="F525" s="204" t="s">
        <v>667</v>
      </c>
      <c r="G525" s="202"/>
      <c r="H525" s="205">
        <v>5.693</v>
      </c>
      <c r="I525" s="206"/>
      <c r="J525" s="202"/>
      <c r="K525" s="202"/>
      <c r="L525" s="207"/>
      <c r="M525" s="208"/>
      <c r="N525" s="209"/>
      <c r="O525" s="209"/>
      <c r="P525" s="209"/>
      <c r="Q525" s="209"/>
      <c r="R525" s="209"/>
      <c r="S525" s="209"/>
      <c r="T525" s="210"/>
      <c r="AT525" s="211" t="s">
        <v>130</v>
      </c>
      <c r="AU525" s="211" t="s">
        <v>77</v>
      </c>
      <c r="AV525" s="12" t="s">
        <v>77</v>
      </c>
      <c r="AW525" s="12" t="s">
        <v>35</v>
      </c>
      <c r="AX525" s="12" t="s">
        <v>71</v>
      </c>
      <c r="AY525" s="211" t="s">
        <v>120</v>
      </c>
    </row>
    <row r="526" spans="2:51" s="12" customFormat="1" ht="13.5">
      <c r="B526" s="201"/>
      <c r="C526" s="202"/>
      <c r="D526" s="191" t="s">
        <v>130</v>
      </c>
      <c r="E526" s="203" t="s">
        <v>20</v>
      </c>
      <c r="F526" s="204" t="s">
        <v>668</v>
      </c>
      <c r="G526" s="202"/>
      <c r="H526" s="205">
        <v>1.4</v>
      </c>
      <c r="I526" s="206"/>
      <c r="J526" s="202"/>
      <c r="K526" s="202"/>
      <c r="L526" s="207"/>
      <c r="M526" s="208"/>
      <c r="N526" s="209"/>
      <c r="O526" s="209"/>
      <c r="P526" s="209"/>
      <c r="Q526" s="209"/>
      <c r="R526" s="209"/>
      <c r="S526" s="209"/>
      <c r="T526" s="210"/>
      <c r="AT526" s="211" t="s">
        <v>130</v>
      </c>
      <c r="AU526" s="211" t="s">
        <v>77</v>
      </c>
      <c r="AV526" s="12" t="s">
        <v>77</v>
      </c>
      <c r="AW526" s="12" t="s">
        <v>35</v>
      </c>
      <c r="AX526" s="12" t="s">
        <v>71</v>
      </c>
      <c r="AY526" s="211" t="s">
        <v>120</v>
      </c>
    </row>
    <row r="527" spans="2:51" s="12" customFormat="1" ht="13.5">
      <c r="B527" s="201"/>
      <c r="C527" s="202"/>
      <c r="D527" s="191" t="s">
        <v>130</v>
      </c>
      <c r="E527" s="203" t="s">
        <v>20</v>
      </c>
      <c r="F527" s="204" t="s">
        <v>669</v>
      </c>
      <c r="G527" s="202"/>
      <c r="H527" s="205">
        <v>5.464</v>
      </c>
      <c r="I527" s="206"/>
      <c r="J527" s="202"/>
      <c r="K527" s="202"/>
      <c r="L527" s="207"/>
      <c r="M527" s="208"/>
      <c r="N527" s="209"/>
      <c r="O527" s="209"/>
      <c r="P527" s="209"/>
      <c r="Q527" s="209"/>
      <c r="R527" s="209"/>
      <c r="S527" s="209"/>
      <c r="T527" s="210"/>
      <c r="AT527" s="211" t="s">
        <v>130</v>
      </c>
      <c r="AU527" s="211" t="s">
        <v>77</v>
      </c>
      <c r="AV527" s="12" t="s">
        <v>77</v>
      </c>
      <c r="AW527" s="12" t="s">
        <v>35</v>
      </c>
      <c r="AX527" s="12" t="s">
        <v>71</v>
      </c>
      <c r="AY527" s="211" t="s">
        <v>120</v>
      </c>
    </row>
    <row r="528" spans="2:51" s="12" customFormat="1" ht="13.5">
      <c r="B528" s="201"/>
      <c r="C528" s="202"/>
      <c r="D528" s="191" t="s">
        <v>130</v>
      </c>
      <c r="E528" s="203" t="s">
        <v>20</v>
      </c>
      <c r="F528" s="204" t="s">
        <v>670</v>
      </c>
      <c r="G528" s="202"/>
      <c r="H528" s="205">
        <v>4.238</v>
      </c>
      <c r="I528" s="206"/>
      <c r="J528" s="202"/>
      <c r="K528" s="202"/>
      <c r="L528" s="207"/>
      <c r="M528" s="208"/>
      <c r="N528" s="209"/>
      <c r="O528" s="209"/>
      <c r="P528" s="209"/>
      <c r="Q528" s="209"/>
      <c r="R528" s="209"/>
      <c r="S528" s="209"/>
      <c r="T528" s="210"/>
      <c r="AT528" s="211" t="s">
        <v>130</v>
      </c>
      <c r="AU528" s="211" t="s">
        <v>77</v>
      </c>
      <c r="AV528" s="12" t="s">
        <v>77</v>
      </c>
      <c r="AW528" s="12" t="s">
        <v>35</v>
      </c>
      <c r="AX528" s="12" t="s">
        <v>71</v>
      </c>
      <c r="AY528" s="211" t="s">
        <v>120</v>
      </c>
    </row>
    <row r="529" spans="2:51" s="12" customFormat="1" ht="13.5">
      <c r="B529" s="201"/>
      <c r="C529" s="202"/>
      <c r="D529" s="191" t="s">
        <v>130</v>
      </c>
      <c r="E529" s="203" t="s">
        <v>20</v>
      </c>
      <c r="F529" s="204" t="s">
        <v>671</v>
      </c>
      <c r="G529" s="202"/>
      <c r="H529" s="205">
        <v>3.64</v>
      </c>
      <c r="I529" s="206"/>
      <c r="J529" s="202"/>
      <c r="K529" s="202"/>
      <c r="L529" s="207"/>
      <c r="M529" s="208"/>
      <c r="N529" s="209"/>
      <c r="O529" s="209"/>
      <c r="P529" s="209"/>
      <c r="Q529" s="209"/>
      <c r="R529" s="209"/>
      <c r="S529" s="209"/>
      <c r="T529" s="210"/>
      <c r="AT529" s="211" t="s">
        <v>130</v>
      </c>
      <c r="AU529" s="211" t="s">
        <v>77</v>
      </c>
      <c r="AV529" s="12" t="s">
        <v>77</v>
      </c>
      <c r="AW529" s="12" t="s">
        <v>35</v>
      </c>
      <c r="AX529" s="12" t="s">
        <v>71</v>
      </c>
      <c r="AY529" s="211" t="s">
        <v>120</v>
      </c>
    </row>
    <row r="530" spans="2:51" s="12" customFormat="1" ht="13.5">
      <c r="B530" s="201"/>
      <c r="C530" s="202"/>
      <c r="D530" s="191" t="s">
        <v>130</v>
      </c>
      <c r="E530" s="203" t="s">
        <v>20</v>
      </c>
      <c r="F530" s="204" t="s">
        <v>745</v>
      </c>
      <c r="G530" s="202"/>
      <c r="H530" s="205">
        <v>6.596</v>
      </c>
      <c r="I530" s="206"/>
      <c r="J530" s="202"/>
      <c r="K530" s="202"/>
      <c r="L530" s="207"/>
      <c r="M530" s="208"/>
      <c r="N530" s="209"/>
      <c r="O530" s="209"/>
      <c r="P530" s="209"/>
      <c r="Q530" s="209"/>
      <c r="R530" s="209"/>
      <c r="S530" s="209"/>
      <c r="T530" s="210"/>
      <c r="AT530" s="211" t="s">
        <v>130</v>
      </c>
      <c r="AU530" s="211" t="s">
        <v>77</v>
      </c>
      <c r="AV530" s="12" t="s">
        <v>77</v>
      </c>
      <c r="AW530" s="12" t="s">
        <v>35</v>
      </c>
      <c r="AX530" s="12" t="s">
        <v>71</v>
      </c>
      <c r="AY530" s="211" t="s">
        <v>120</v>
      </c>
    </row>
    <row r="531" spans="2:51" s="13" customFormat="1" ht="13.5">
      <c r="B531" s="219"/>
      <c r="C531" s="220"/>
      <c r="D531" s="212" t="s">
        <v>130</v>
      </c>
      <c r="E531" s="221" t="s">
        <v>20</v>
      </c>
      <c r="F531" s="222" t="s">
        <v>215</v>
      </c>
      <c r="G531" s="220"/>
      <c r="H531" s="223">
        <v>35</v>
      </c>
      <c r="I531" s="224"/>
      <c r="J531" s="220"/>
      <c r="K531" s="220"/>
      <c r="L531" s="225"/>
      <c r="M531" s="226"/>
      <c r="N531" s="227"/>
      <c r="O531" s="227"/>
      <c r="P531" s="227"/>
      <c r="Q531" s="227"/>
      <c r="R531" s="227"/>
      <c r="S531" s="227"/>
      <c r="T531" s="228"/>
      <c r="AT531" s="229" t="s">
        <v>130</v>
      </c>
      <c r="AU531" s="229" t="s">
        <v>77</v>
      </c>
      <c r="AV531" s="13" t="s">
        <v>128</v>
      </c>
      <c r="AW531" s="13" t="s">
        <v>35</v>
      </c>
      <c r="AX531" s="13" t="s">
        <v>22</v>
      </c>
      <c r="AY531" s="229" t="s">
        <v>120</v>
      </c>
    </row>
    <row r="532" spans="2:65" s="1" customFormat="1" ht="22.5" customHeight="1">
      <c r="B532" s="35"/>
      <c r="C532" s="177" t="s">
        <v>746</v>
      </c>
      <c r="D532" s="177" t="s">
        <v>123</v>
      </c>
      <c r="E532" s="178" t="s">
        <v>747</v>
      </c>
      <c r="F532" s="179" t="s">
        <v>748</v>
      </c>
      <c r="G532" s="180" t="s">
        <v>126</v>
      </c>
      <c r="H532" s="181">
        <v>284.5</v>
      </c>
      <c r="I532" s="182"/>
      <c r="J532" s="183">
        <f>ROUND(I532*H532,2)</f>
        <v>0</v>
      </c>
      <c r="K532" s="179" t="s">
        <v>127</v>
      </c>
      <c r="L532" s="55"/>
      <c r="M532" s="184" t="s">
        <v>20</v>
      </c>
      <c r="N532" s="185" t="s">
        <v>42</v>
      </c>
      <c r="O532" s="36"/>
      <c r="P532" s="186">
        <f>O532*H532</f>
        <v>0</v>
      </c>
      <c r="Q532" s="186">
        <v>0.00034</v>
      </c>
      <c r="R532" s="186">
        <f>Q532*H532</f>
        <v>0.09673000000000001</v>
      </c>
      <c r="S532" s="186">
        <v>0</v>
      </c>
      <c r="T532" s="187">
        <f>S532*H532</f>
        <v>0</v>
      </c>
      <c r="AR532" s="18" t="s">
        <v>219</v>
      </c>
      <c r="AT532" s="18" t="s">
        <v>123</v>
      </c>
      <c r="AU532" s="18" t="s">
        <v>77</v>
      </c>
      <c r="AY532" s="18" t="s">
        <v>120</v>
      </c>
      <c r="BE532" s="188">
        <f>IF(N532="základní",J532,0)</f>
        <v>0</v>
      </c>
      <c r="BF532" s="188">
        <f>IF(N532="snížená",J532,0)</f>
        <v>0</v>
      </c>
      <c r="BG532" s="188">
        <f>IF(N532="zákl. přenesená",J532,0)</f>
        <v>0</v>
      </c>
      <c r="BH532" s="188">
        <f>IF(N532="sníž. přenesená",J532,0)</f>
        <v>0</v>
      </c>
      <c r="BI532" s="188">
        <f>IF(N532="nulová",J532,0)</f>
        <v>0</v>
      </c>
      <c r="BJ532" s="18" t="s">
        <v>22</v>
      </c>
      <c r="BK532" s="188">
        <f>ROUND(I532*H532,2)</f>
        <v>0</v>
      </c>
      <c r="BL532" s="18" t="s">
        <v>219</v>
      </c>
      <c r="BM532" s="18" t="s">
        <v>749</v>
      </c>
    </row>
    <row r="533" spans="2:65" s="1" customFormat="1" ht="22.5" customHeight="1">
      <c r="B533" s="35"/>
      <c r="C533" s="177" t="s">
        <v>750</v>
      </c>
      <c r="D533" s="177" t="s">
        <v>123</v>
      </c>
      <c r="E533" s="178" t="s">
        <v>751</v>
      </c>
      <c r="F533" s="179" t="s">
        <v>752</v>
      </c>
      <c r="G533" s="180" t="s">
        <v>187</v>
      </c>
      <c r="H533" s="181">
        <v>18.5</v>
      </c>
      <c r="I533" s="182"/>
      <c r="J533" s="183">
        <f>ROUND(I533*H533,2)</f>
        <v>0</v>
      </c>
      <c r="K533" s="179" t="s">
        <v>127</v>
      </c>
      <c r="L533" s="55"/>
      <c r="M533" s="184" t="s">
        <v>20</v>
      </c>
      <c r="N533" s="185" t="s">
        <v>42</v>
      </c>
      <c r="O533" s="36"/>
      <c r="P533" s="186">
        <f>O533*H533</f>
        <v>0</v>
      </c>
      <c r="Q533" s="186">
        <v>0.00088</v>
      </c>
      <c r="R533" s="186">
        <f>Q533*H533</f>
        <v>0.01628</v>
      </c>
      <c r="S533" s="186">
        <v>0</v>
      </c>
      <c r="T533" s="187">
        <f>S533*H533</f>
        <v>0</v>
      </c>
      <c r="AR533" s="18" t="s">
        <v>219</v>
      </c>
      <c r="AT533" s="18" t="s">
        <v>123</v>
      </c>
      <c r="AU533" s="18" t="s">
        <v>77</v>
      </c>
      <c r="AY533" s="18" t="s">
        <v>120</v>
      </c>
      <c r="BE533" s="188">
        <f>IF(N533="základní",J533,0)</f>
        <v>0</v>
      </c>
      <c r="BF533" s="188">
        <f>IF(N533="snížená",J533,0)</f>
        <v>0</v>
      </c>
      <c r="BG533" s="188">
        <f>IF(N533="zákl. přenesená",J533,0)</f>
        <v>0</v>
      </c>
      <c r="BH533" s="188">
        <f>IF(N533="sníž. přenesená",J533,0)</f>
        <v>0</v>
      </c>
      <c r="BI533" s="188">
        <f>IF(N533="nulová",J533,0)</f>
        <v>0</v>
      </c>
      <c r="BJ533" s="18" t="s">
        <v>22</v>
      </c>
      <c r="BK533" s="188">
        <f>ROUND(I533*H533,2)</f>
        <v>0</v>
      </c>
      <c r="BL533" s="18" t="s">
        <v>219</v>
      </c>
      <c r="BM533" s="18" t="s">
        <v>753</v>
      </c>
    </row>
    <row r="534" spans="2:51" s="11" customFormat="1" ht="13.5">
      <c r="B534" s="189"/>
      <c r="C534" s="190"/>
      <c r="D534" s="191" t="s">
        <v>130</v>
      </c>
      <c r="E534" s="192" t="s">
        <v>20</v>
      </c>
      <c r="F534" s="193" t="s">
        <v>754</v>
      </c>
      <c r="G534" s="190"/>
      <c r="H534" s="194" t="s">
        <v>20</v>
      </c>
      <c r="I534" s="195"/>
      <c r="J534" s="190"/>
      <c r="K534" s="190"/>
      <c r="L534" s="196"/>
      <c r="M534" s="197"/>
      <c r="N534" s="198"/>
      <c r="O534" s="198"/>
      <c r="P534" s="198"/>
      <c r="Q534" s="198"/>
      <c r="R534" s="198"/>
      <c r="S534" s="198"/>
      <c r="T534" s="199"/>
      <c r="AT534" s="200" t="s">
        <v>130</v>
      </c>
      <c r="AU534" s="200" t="s">
        <v>77</v>
      </c>
      <c r="AV534" s="11" t="s">
        <v>22</v>
      </c>
      <c r="AW534" s="11" t="s">
        <v>35</v>
      </c>
      <c r="AX534" s="11" t="s">
        <v>71</v>
      </c>
      <c r="AY534" s="200" t="s">
        <v>120</v>
      </c>
    </row>
    <row r="535" spans="2:51" s="11" customFormat="1" ht="13.5">
      <c r="B535" s="189"/>
      <c r="C535" s="190"/>
      <c r="D535" s="191" t="s">
        <v>130</v>
      </c>
      <c r="E535" s="192" t="s">
        <v>20</v>
      </c>
      <c r="F535" s="193" t="s">
        <v>755</v>
      </c>
      <c r="G535" s="190"/>
      <c r="H535" s="194" t="s">
        <v>20</v>
      </c>
      <c r="I535" s="195"/>
      <c r="J535" s="190"/>
      <c r="K535" s="190"/>
      <c r="L535" s="196"/>
      <c r="M535" s="197"/>
      <c r="N535" s="198"/>
      <c r="O535" s="198"/>
      <c r="P535" s="198"/>
      <c r="Q535" s="198"/>
      <c r="R535" s="198"/>
      <c r="S535" s="198"/>
      <c r="T535" s="199"/>
      <c r="AT535" s="200" t="s">
        <v>130</v>
      </c>
      <c r="AU535" s="200" t="s">
        <v>77</v>
      </c>
      <c r="AV535" s="11" t="s">
        <v>22</v>
      </c>
      <c r="AW535" s="11" t="s">
        <v>35</v>
      </c>
      <c r="AX535" s="11" t="s">
        <v>71</v>
      </c>
      <c r="AY535" s="200" t="s">
        <v>120</v>
      </c>
    </row>
    <row r="536" spans="2:51" s="12" customFormat="1" ht="13.5">
      <c r="B536" s="201"/>
      <c r="C536" s="202"/>
      <c r="D536" s="212" t="s">
        <v>130</v>
      </c>
      <c r="E536" s="216" t="s">
        <v>20</v>
      </c>
      <c r="F536" s="217" t="s">
        <v>285</v>
      </c>
      <c r="G536" s="202"/>
      <c r="H536" s="218">
        <v>18.5</v>
      </c>
      <c r="I536" s="206"/>
      <c r="J536" s="202"/>
      <c r="K536" s="202"/>
      <c r="L536" s="207"/>
      <c r="M536" s="208"/>
      <c r="N536" s="209"/>
      <c r="O536" s="209"/>
      <c r="P536" s="209"/>
      <c r="Q536" s="209"/>
      <c r="R536" s="209"/>
      <c r="S536" s="209"/>
      <c r="T536" s="210"/>
      <c r="AT536" s="211" t="s">
        <v>130</v>
      </c>
      <c r="AU536" s="211" t="s">
        <v>77</v>
      </c>
      <c r="AV536" s="12" t="s">
        <v>77</v>
      </c>
      <c r="AW536" s="12" t="s">
        <v>35</v>
      </c>
      <c r="AX536" s="12" t="s">
        <v>22</v>
      </c>
      <c r="AY536" s="211" t="s">
        <v>120</v>
      </c>
    </row>
    <row r="537" spans="2:65" s="1" customFormat="1" ht="22.5" customHeight="1">
      <c r="B537" s="35"/>
      <c r="C537" s="177" t="s">
        <v>756</v>
      </c>
      <c r="D537" s="177" t="s">
        <v>123</v>
      </c>
      <c r="E537" s="178" t="s">
        <v>757</v>
      </c>
      <c r="F537" s="179" t="s">
        <v>758</v>
      </c>
      <c r="G537" s="180" t="s">
        <v>187</v>
      </c>
      <c r="H537" s="181">
        <v>0.4</v>
      </c>
      <c r="I537" s="182"/>
      <c r="J537" s="183">
        <f>ROUND(I537*H537,2)</f>
        <v>0</v>
      </c>
      <c r="K537" s="179" t="s">
        <v>127</v>
      </c>
      <c r="L537" s="55"/>
      <c r="M537" s="184" t="s">
        <v>20</v>
      </c>
      <c r="N537" s="185" t="s">
        <v>42</v>
      </c>
      <c r="O537" s="36"/>
      <c r="P537" s="186">
        <f>O537*H537</f>
        <v>0</v>
      </c>
      <c r="Q537" s="186">
        <v>0.00115</v>
      </c>
      <c r="R537" s="186">
        <f>Q537*H537</f>
        <v>0.00046</v>
      </c>
      <c r="S537" s="186">
        <v>0</v>
      </c>
      <c r="T537" s="187">
        <f>S537*H537</f>
        <v>0</v>
      </c>
      <c r="AR537" s="18" t="s">
        <v>219</v>
      </c>
      <c r="AT537" s="18" t="s">
        <v>123</v>
      </c>
      <c r="AU537" s="18" t="s">
        <v>77</v>
      </c>
      <c r="AY537" s="18" t="s">
        <v>120</v>
      </c>
      <c r="BE537" s="188">
        <f>IF(N537="základní",J537,0)</f>
        <v>0</v>
      </c>
      <c r="BF537" s="188">
        <f>IF(N537="snížená",J537,0)</f>
        <v>0</v>
      </c>
      <c r="BG537" s="188">
        <f>IF(N537="zákl. přenesená",J537,0)</f>
        <v>0</v>
      </c>
      <c r="BH537" s="188">
        <f>IF(N537="sníž. přenesená",J537,0)</f>
        <v>0</v>
      </c>
      <c r="BI537" s="188">
        <f>IF(N537="nulová",J537,0)</f>
        <v>0</v>
      </c>
      <c r="BJ537" s="18" t="s">
        <v>22</v>
      </c>
      <c r="BK537" s="188">
        <f>ROUND(I537*H537,2)</f>
        <v>0</v>
      </c>
      <c r="BL537" s="18" t="s">
        <v>219</v>
      </c>
      <c r="BM537" s="18" t="s">
        <v>759</v>
      </c>
    </row>
    <row r="538" spans="2:65" s="1" customFormat="1" ht="22.5" customHeight="1">
      <c r="B538" s="35"/>
      <c r="C538" s="177" t="s">
        <v>760</v>
      </c>
      <c r="D538" s="177" t="s">
        <v>123</v>
      </c>
      <c r="E538" s="178" t="s">
        <v>761</v>
      </c>
      <c r="F538" s="179" t="s">
        <v>762</v>
      </c>
      <c r="G538" s="180" t="s">
        <v>137</v>
      </c>
      <c r="H538" s="181">
        <v>2</v>
      </c>
      <c r="I538" s="182"/>
      <c r="J538" s="183">
        <f>ROUND(I538*H538,2)</f>
        <v>0</v>
      </c>
      <c r="K538" s="179" t="s">
        <v>127</v>
      </c>
      <c r="L538" s="55"/>
      <c r="M538" s="184" t="s">
        <v>20</v>
      </c>
      <c r="N538" s="185" t="s">
        <v>42</v>
      </c>
      <c r="O538" s="36"/>
      <c r="P538" s="186">
        <f>O538*H538</f>
        <v>0</v>
      </c>
      <c r="Q538" s="186">
        <v>0.00012</v>
      </c>
      <c r="R538" s="186">
        <f>Q538*H538</f>
        <v>0.00024</v>
      </c>
      <c r="S538" s="186">
        <v>0</v>
      </c>
      <c r="T538" s="187">
        <f>S538*H538</f>
        <v>0</v>
      </c>
      <c r="AR538" s="18" t="s">
        <v>219</v>
      </c>
      <c r="AT538" s="18" t="s">
        <v>123</v>
      </c>
      <c r="AU538" s="18" t="s">
        <v>77</v>
      </c>
      <c r="AY538" s="18" t="s">
        <v>120</v>
      </c>
      <c r="BE538" s="188">
        <f>IF(N538="základní",J538,0)</f>
        <v>0</v>
      </c>
      <c r="BF538" s="188">
        <f>IF(N538="snížená",J538,0)</f>
        <v>0</v>
      </c>
      <c r="BG538" s="188">
        <f>IF(N538="zákl. přenesená",J538,0)</f>
        <v>0</v>
      </c>
      <c r="BH538" s="188">
        <f>IF(N538="sníž. přenesená",J538,0)</f>
        <v>0</v>
      </c>
      <c r="BI538" s="188">
        <f>IF(N538="nulová",J538,0)</f>
        <v>0</v>
      </c>
      <c r="BJ538" s="18" t="s">
        <v>22</v>
      </c>
      <c r="BK538" s="188">
        <f>ROUND(I538*H538,2)</f>
        <v>0</v>
      </c>
      <c r="BL538" s="18" t="s">
        <v>219</v>
      </c>
      <c r="BM538" s="18" t="s">
        <v>763</v>
      </c>
    </row>
    <row r="539" spans="2:51" s="11" customFormat="1" ht="13.5">
      <c r="B539" s="189"/>
      <c r="C539" s="190"/>
      <c r="D539" s="191" t="s">
        <v>130</v>
      </c>
      <c r="E539" s="192" t="s">
        <v>20</v>
      </c>
      <c r="F539" s="193" t="s">
        <v>764</v>
      </c>
      <c r="G539" s="190"/>
      <c r="H539" s="194" t="s">
        <v>20</v>
      </c>
      <c r="I539" s="195"/>
      <c r="J539" s="190"/>
      <c r="K539" s="190"/>
      <c r="L539" s="196"/>
      <c r="M539" s="197"/>
      <c r="N539" s="198"/>
      <c r="O539" s="198"/>
      <c r="P539" s="198"/>
      <c r="Q539" s="198"/>
      <c r="R539" s="198"/>
      <c r="S539" s="198"/>
      <c r="T539" s="199"/>
      <c r="AT539" s="200" t="s">
        <v>130</v>
      </c>
      <c r="AU539" s="200" t="s">
        <v>77</v>
      </c>
      <c r="AV539" s="11" t="s">
        <v>22</v>
      </c>
      <c r="AW539" s="11" t="s">
        <v>35</v>
      </c>
      <c r="AX539" s="11" t="s">
        <v>71</v>
      </c>
      <c r="AY539" s="200" t="s">
        <v>120</v>
      </c>
    </row>
    <row r="540" spans="2:51" s="12" customFormat="1" ht="13.5">
      <c r="B540" s="201"/>
      <c r="C540" s="202"/>
      <c r="D540" s="212" t="s">
        <v>130</v>
      </c>
      <c r="E540" s="216" t="s">
        <v>20</v>
      </c>
      <c r="F540" s="217" t="s">
        <v>729</v>
      </c>
      <c r="G540" s="202"/>
      <c r="H540" s="218">
        <v>2</v>
      </c>
      <c r="I540" s="206"/>
      <c r="J540" s="202"/>
      <c r="K540" s="202"/>
      <c r="L540" s="207"/>
      <c r="M540" s="208"/>
      <c r="N540" s="209"/>
      <c r="O540" s="209"/>
      <c r="P540" s="209"/>
      <c r="Q540" s="209"/>
      <c r="R540" s="209"/>
      <c r="S540" s="209"/>
      <c r="T540" s="210"/>
      <c r="AT540" s="211" t="s">
        <v>130</v>
      </c>
      <c r="AU540" s="211" t="s">
        <v>77</v>
      </c>
      <c r="AV540" s="12" t="s">
        <v>77</v>
      </c>
      <c r="AW540" s="12" t="s">
        <v>35</v>
      </c>
      <c r="AX540" s="12" t="s">
        <v>22</v>
      </c>
      <c r="AY540" s="211" t="s">
        <v>120</v>
      </c>
    </row>
    <row r="541" spans="2:65" s="1" customFormat="1" ht="22.5" customHeight="1">
      <c r="B541" s="35"/>
      <c r="C541" s="177" t="s">
        <v>765</v>
      </c>
      <c r="D541" s="177" t="s">
        <v>123</v>
      </c>
      <c r="E541" s="178" t="s">
        <v>766</v>
      </c>
      <c r="F541" s="179" t="s">
        <v>767</v>
      </c>
      <c r="G541" s="180" t="s">
        <v>137</v>
      </c>
      <c r="H541" s="181">
        <v>2</v>
      </c>
      <c r="I541" s="182"/>
      <c r="J541" s="183">
        <f>ROUND(I541*H541,2)</f>
        <v>0</v>
      </c>
      <c r="K541" s="179" t="s">
        <v>20</v>
      </c>
      <c r="L541" s="55"/>
      <c r="M541" s="184" t="s">
        <v>20</v>
      </c>
      <c r="N541" s="185" t="s">
        <v>42</v>
      </c>
      <c r="O541" s="36"/>
      <c r="P541" s="186">
        <f>O541*H541</f>
        <v>0</v>
      </c>
      <c r="Q541" s="186">
        <v>0.00012</v>
      </c>
      <c r="R541" s="186">
        <f>Q541*H541</f>
        <v>0.00024</v>
      </c>
      <c r="S541" s="186">
        <v>0</v>
      </c>
      <c r="T541" s="187">
        <f>S541*H541</f>
        <v>0</v>
      </c>
      <c r="AR541" s="18" t="s">
        <v>219</v>
      </c>
      <c r="AT541" s="18" t="s">
        <v>123</v>
      </c>
      <c r="AU541" s="18" t="s">
        <v>77</v>
      </c>
      <c r="AY541" s="18" t="s">
        <v>120</v>
      </c>
      <c r="BE541" s="188">
        <f>IF(N541="základní",J541,0)</f>
        <v>0</v>
      </c>
      <c r="BF541" s="188">
        <f>IF(N541="snížená",J541,0)</f>
        <v>0</v>
      </c>
      <c r="BG541" s="188">
        <f>IF(N541="zákl. přenesená",J541,0)</f>
        <v>0</v>
      </c>
      <c r="BH541" s="188">
        <f>IF(N541="sníž. přenesená",J541,0)</f>
        <v>0</v>
      </c>
      <c r="BI541" s="188">
        <f>IF(N541="nulová",J541,0)</f>
        <v>0</v>
      </c>
      <c r="BJ541" s="18" t="s">
        <v>22</v>
      </c>
      <c r="BK541" s="188">
        <f>ROUND(I541*H541,2)</f>
        <v>0</v>
      </c>
      <c r="BL541" s="18" t="s">
        <v>219</v>
      </c>
      <c r="BM541" s="18" t="s">
        <v>768</v>
      </c>
    </row>
    <row r="542" spans="2:65" s="1" customFormat="1" ht="22.5" customHeight="1">
      <c r="B542" s="35"/>
      <c r="C542" s="177" t="s">
        <v>769</v>
      </c>
      <c r="D542" s="177" t="s">
        <v>123</v>
      </c>
      <c r="E542" s="178" t="s">
        <v>770</v>
      </c>
      <c r="F542" s="179" t="s">
        <v>771</v>
      </c>
      <c r="G542" s="180" t="s">
        <v>187</v>
      </c>
      <c r="H542" s="181">
        <v>18.5</v>
      </c>
      <c r="I542" s="182"/>
      <c r="J542" s="183">
        <f>ROUND(I542*H542,2)</f>
        <v>0</v>
      </c>
      <c r="K542" s="179" t="s">
        <v>20</v>
      </c>
      <c r="L542" s="55"/>
      <c r="M542" s="184" t="s">
        <v>20</v>
      </c>
      <c r="N542" s="185" t="s">
        <v>42</v>
      </c>
      <c r="O542" s="36"/>
      <c r="P542" s="186">
        <f>O542*H542</f>
        <v>0</v>
      </c>
      <c r="Q542" s="186">
        <v>0.00078</v>
      </c>
      <c r="R542" s="186">
        <f>Q542*H542</f>
        <v>0.01443</v>
      </c>
      <c r="S542" s="186">
        <v>0</v>
      </c>
      <c r="T542" s="187">
        <f>S542*H542</f>
        <v>0</v>
      </c>
      <c r="AR542" s="18" t="s">
        <v>219</v>
      </c>
      <c r="AT542" s="18" t="s">
        <v>123</v>
      </c>
      <c r="AU542" s="18" t="s">
        <v>77</v>
      </c>
      <c r="AY542" s="18" t="s">
        <v>120</v>
      </c>
      <c r="BE542" s="188">
        <f>IF(N542="základní",J542,0)</f>
        <v>0</v>
      </c>
      <c r="BF542" s="188">
        <f>IF(N542="snížená",J542,0)</f>
        <v>0</v>
      </c>
      <c r="BG542" s="188">
        <f>IF(N542="zákl. přenesená",J542,0)</f>
        <v>0</v>
      </c>
      <c r="BH542" s="188">
        <f>IF(N542="sníž. přenesená",J542,0)</f>
        <v>0</v>
      </c>
      <c r="BI542" s="188">
        <f>IF(N542="nulová",J542,0)</f>
        <v>0</v>
      </c>
      <c r="BJ542" s="18" t="s">
        <v>22</v>
      </c>
      <c r="BK542" s="188">
        <f>ROUND(I542*H542,2)</f>
        <v>0</v>
      </c>
      <c r="BL542" s="18" t="s">
        <v>219</v>
      </c>
      <c r="BM542" s="18" t="s">
        <v>772</v>
      </c>
    </row>
    <row r="543" spans="2:51" s="11" customFormat="1" ht="13.5">
      <c r="B543" s="189"/>
      <c r="C543" s="190"/>
      <c r="D543" s="191" t="s">
        <v>130</v>
      </c>
      <c r="E543" s="192" t="s">
        <v>20</v>
      </c>
      <c r="F543" s="193" t="s">
        <v>773</v>
      </c>
      <c r="G543" s="190"/>
      <c r="H543" s="194" t="s">
        <v>20</v>
      </c>
      <c r="I543" s="195"/>
      <c r="J543" s="190"/>
      <c r="K543" s="190"/>
      <c r="L543" s="196"/>
      <c r="M543" s="197"/>
      <c r="N543" s="198"/>
      <c r="O543" s="198"/>
      <c r="P543" s="198"/>
      <c r="Q543" s="198"/>
      <c r="R543" s="198"/>
      <c r="S543" s="198"/>
      <c r="T543" s="199"/>
      <c r="AT543" s="200" t="s">
        <v>130</v>
      </c>
      <c r="AU543" s="200" t="s">
        <v>77</v>
      </c>
      <c r="AV543" s="11" t="s">
        <v>22</v>
      </c>
      <c r="AW543" s="11" t="s">
        <v>35</v>
      </c>
      <c r="AX543" s="11" t="s">
        <v>71</v>
      </c>
      <c r="AY543" s="200" t="s">
        <v>120</v>
      </c>
    </row>
    <row r="544" spans="2:51" s="11" customFormat="1" ht="13.5">
      <c r="B544" s="189"/>
      <c r="C544" s="190"/>
      <c r="D544" s="191" t="s">
        <v>130</v>
      </c>
      <c r="E544" s="192" t="s">
        <v>20</v>
      </c>
      <c r="F544" s="193" t="s">
        <v>774</v>
      </c>
      <c r="G544" s="190"/>
      <c r="H544" s="194" t="s">
        <v>20</v>
      </c>
      <c r="I544" s="195"/>
      <c r="J544" s="190"/>
      <c r="K544" s="190"/>
      <c r="L544" s="196"/>
      <c r="M544" s="197"/>
      <c r="N544" s="198"/>
      <c r="O544" s="198"/>
      <c r="P544" s="198"/>
      <c r="Q544" s="198"/>
      <c r="R544" s="198"/>
      <c r="S544" s="198"/>
      <c r="T544" s="199"/>
      <c r="AT544" s="200" t="s">
        <v>130</v>
      </c>
      <c r="AU544" s="200" t="s">
        <v>77</v>
      </c>
      <c r="AV544" s="11" t="s">
        <v>22</v>
      </c>
      <c r="AW544" s="11" t="s">
        <v>35</v>
      </c>
      <c r="AX544" s="11" t="s">
        <v>71</v>
      </c>
      <c r="AY544" s="200" t="s">
        <v>120</v>
      </c>
    </row>
    <row r="545" spans="2:51" s="11" customFormat="1" ht="13.5">
      <c r="B545" s="189"/>
      <c r="C545" s="190"/>
      <c r="D545" s="191" t="s">
        <v>130</v>
      </c>
      <c r="E545" s="192" t="s">
        <v>20</v>
      </c>
      <c r="F545" s="193" t="s">
        <v>581</v>
      </c>
      <c r="G545" s="190"/>
      <c r="H545" s="194" t="s">
        <v>20</v>
      </c>
      <c r="I545" s="195"/>
      <c r="J545" s="190"/>
      <c r="K545" s="190"/>
      <c r="L545" s="196"/>
      <c r="M545" s="197"/>
      <c r="N545" s="198"/>
      <c r="O545" s="198"/>
      <c r="P545" s="198"/>
      <c r="Q545" s="198"/>
      <c r="R545" s="198"/>
      <c r="S545" s="198"/>
      <c r="T545" s="199"/>
      <c r="AT545" s="200" t="s">
        <v>130</v>
      </c>
      <c r="AU545" s="200" t="s">
        <v>77</v>
      </c>
      <c r="AV545" s="11" t="s">
        <v>22</v>
      </c>
      <c r="AW545" s="11" t="s">
        <v>35</v>
      </c>
      <c r="AX545" s="11" t="s">
        <v>71</v>
      </c>
      <c r="AY545" s="200" t="s">
        <v>120</v>
      </c>
    </row>
    <row r="546" spans="2:51" s="12" customFormat="1" ht="13.5">
      <c r="B546" s="201"/>
      <c r="C546" s="202"/>
      <c r="D546" s="191" t="s">
        <v>130</v>
      </c>
      <c r="E546" s="203" t="s">
        <v>20</v>
      </c>
      <c r="F546" s="204" t="s">
        <v>285</v>
      </c>
      <c r="G546" s="202"/>
      <c r="H546" s="205">
        <v>18.5</v>
      </c>
      <c r="I546" s="206"/>
      <c r="J546" s="202"/>
      <c r="K546" s="202"/>
      <c r="L546" s="207"/>
      <c r="M546" s="208"/>
      <c r="N546" s="209"/>
      <c r="O546" s="209"/>
      <c r="P546" s="209"/>
      <c r="Q546" s="209"/>
      <c r="R546" s="209"/>
      <c r="S546" s="209"/>
      <c r="T546" s="210"/>
      <c r="AT546" s="211" t="s">
        <v>130</v>
      </c>
      <c r="AU546" s="211" t="s">
        <v>77</v>
      </c>
      <c r="AV546" s="12" t="s">
        <v>77</v>
      </c>
      <c r="AW546" s="12" t="s">
        <v>35</v>
      </c>
      <c r="AX546" s="12" t="s">
        <v>22</v>
      </c>
      <c r="AY546" s="211" t="s">
        <v>120</v>
      </c>
    </row>
    <row r="547" spans="2:51" s="11" customFormat="1" ht="13.5">
      <c r="B547" s="189"/>
      <c r="C547" s="190"/>
      <c r="D547" s="191" t="s">
        <v>130</v>
      </c>
      <c r="E547" s="192" t="s">
        <v>20</v>
      </c>
      <c r="F547" s="193" t="s">
        <v>775</v>
      </c>
      <c r="G547" s="190"/>
      <c r="H547" s="194" t="s">
        <v>20</v>
      </c>
      <c r="I547" s="195"/>
      <c r="J547" s="190"/>
      <c r="K547" s="190"/>
      <c r="L547" s="196"/>
      <c r="M547" s="197"/>
      <c r="N547" s="198"/>
      <c r="O547" s="198"/>
      <c r="P547" s="198"/>
      <c r="Q547" s="198"/>
      <c r="R547" s="198"/>
      <c r="S547" s="198"/>
      <c r="T547" s="199"/>
      <c r="AT547" s="200" t="s">
        <v>130</v>
      </c>
      <c r="AU547" s="200" t="s">
        <v>77</v>
      </c>
      <c r="AV547" s="11" t="s">
        <v>22</v>
      </c>
      <c r="AW547" s="11" t="s">
        <v>35</v>
      </c>
      <c r="AX547" s="11" t="s">
        <v>71</v>
      </c>
      <c r="AY547" s="200" t="s">
        <v>120</v>
      </c>
    </row>
    <row r="548" spans="2:51" s="11" customFormat="1" ht="13.5">
      <c r="B548" s="189"/>
      <c r="C548" s="190"/>
      <c r="D548" s="212" t="s">
        <v>130</v>
      </c>
      <c r="E548" s="213" t="s">
        <v>20</v>
      </c>
      <c r="F548" s="214" t="s">
        <v>776</v>
      </c>
      <c r="G548" s="190"/>
      <c r="H548" s="215" t="s">
        <v>20</v>
      </c>
      <c r="I548" s="195"/>
      <c r="J548" s="190"/>
      <c r="K548" s="190"/>
      <c r="L548" s="196"/>
      <c r="M548" s="197"/>
      <c r="N548" s="198"/>
      <c r="O548" s="198"/>
      <c r="P548" s="198"/>
      <c r="Q548" s="198"/>
      <c r="R548" s="198"/>
      <c r="S548" s="198"/>
      <c r="T548" s="199"/>
      <c r="AT548" s="200" t="s">
        <v>130</v>
      </c>
      <c r="AU548" s="200" t="s">
        <v>77</v>
      </c>
      <c r="AV548" s="11" t="s">
        <v>22</v>
      </c>
      <c r="AW548" s="11" t="s">
        <v>35</v>
      </c>
      <c r="AX548" s="11" t="s">
        <v>71</v>
      </c>
      <c r="AY548" s="200" t="s">
        <v>120</v>
      </c>
    </row>
    <row r="549" spans="2:65" s="1" customFormat="1" ht="22.5" customHeight="1">
      <c r="B549" s="35"/>
      <c r="C549" s="177" t="s">
        <v>777</v>
      </c>
      <c r="D549" s="177" t="s">
        <v>123</v>
      </c>
      <c r="E549" s="178" t="s">
        <v>778</v>
      </c>
      <c r="F549" s="179" t="s">
        <v>779</v>
      </c>
      <c r="G549" s="180" t="s">
        <v>187</v>
      </c>
      <c r="H549" s="181">
        <v>18.5</v>
      </c>
      <c r="I549" s="182"/>
      <c r="J549" s="183">
        <f>ROUND(I549*H549,2)</f>
        <v>0</v>
      </c>
      <c r="K549" s="179" t="s">
        <v>20</v>
      </c>
      <c r="L549" s="55"/>
      <c r="M549" s="184" t="s">
        <v>20</v>
      </c>
      <c r="N549" s="185" t="s">
        <v>42</v>
      </c>
      <c r="O549" s="36"/>
      <c r="P549" s="186">
        <f>O549*H549</f>
        <v>0</v>
      </c>
      <c r="Q549" s="186">
        <v>0.00048</v>
      </c>
      <c r="R549" s="186">
        <f>Q549*H549</f>
        <v>0.00888</v>
      </c>
      <c r="S549" s="186">
        <v>0</v>
      </c>
      <c r="T549" s="187">
        <f>S549*H549</f>
        <v>0</v>
      </c>
      <c r="AR549" s="18" t="s">
        <v>219</v>
      </c>
      <c r="AT549" s="18" t="s">
        <v>123</v>
      </c>
      <c r="AU549" s="18" t="s">
        <v>77</v>
      </c>
      <c r="AY549" s="18" t="s">
        <v>120</v>
      </c>
      <c r="BE549" s="188">
        <f>IF(N549="základní",J549,0)</f>
        <v>0</v>
      </c>
      <c r="BF549" s="188">
        <f>IF(N549="snížená",J549,0)</f>
        <v>0</v>
      </c>
      <c r="BG549" s="188">
        <f>IF(N549="zákl. přenesená",J549,0)</f>
        <v>0</v>
      </c>
      <c r="BH549" s="188">
        <f>IF(N549="sníž. přenesená",J549,0)</f>
        <v>0</v>
      </c>
      <c r="BI549" s="188">
        <f>IF(N549="nulová",J549,0)</f>
        <v>0</v>
      </c>
      <c r="BJ549" s="18" t="s">
        <v>22</v>
      </c>
      <c r="BK549" s="188">
        <f>ROUND(I549*H549,2)</f>
        <v>0</v>
      </c>
      <c r="BL549" s="18" t="s">
        <v>219</v>
      </c>
      <c r="BM549" s="18" t="s">
        <v>780</v>
      </c>
    </row>
    <row r="550" spans="2:51" s="11" customFormat="1" ht="13.5">
      <c r="B550" s="189"/>
      <c r="C550" s="190"/>
      <c r="D550" s="191" t="s">
        <v>130</v>
      </c>
      <c r="E550" s="192" t="s">
        <v>20</v>
      </c>
      <c r="F550" s="193" t="s">
        <v>754</v>
      </c>
      <c r="G550" s="190"/>
      <c r="H550" s="194" t="s">
        <v>20</v>
      </c>
      <c r="I550" s="195"/>
      <c r="J550" s="190"/>
      <c r="K550" s="190"/>
      <c r="L550" s="196"/>
      <c r="M550" s="197"/>
      <c r="N550" s="198"/>
      <c r="O550" s="198"/>
      <c r="P550" s="198"/>
      <c r="Q550" s="198"/>
      <c r="R550" s="198"/>
      <c r="S550" s="198"/>
      <c r="T550" s="199"/>
      <c r="AT550" s="200" t="s">
        <v>130</v>
      </c>
      <c r="AU550" s="200" t="s">
        <v>77</v>
      </c>
      <c r="AV550" s="11" t="s">
        <v>22</v>
      </c>
      <c r="AW550" s="11" t="s">
        <v>35</v>
      </c>
      <c r="AX550" s="11" t="s">
        <v>71</v>
      </c>
      <c r="AY550" s="200" t="s">
        <v>120</v>
      </c>
    </row>
    <row r="551" spans="2:51" s="11" customFormat="1" ht="13.5">
      <c r="B551" s="189"/>
      <c r="C551" s="190"/>
      <c r="D551" s="191" t="s">
        <v>130</v>
      </c>
      <c r="E551" s="192" t="s">
        <v>20</v>
      </c>
      <c r="F551" s="193" t="s">
        <v>781</v>
      </c>
      <c r="G551" s="190"/>
      <c r="H551" s="194" t="s">
        <v>20</v>
      </c>
      <c r="I551" s="195"/>
      <c r="J551" s="190"/>
      <c r="K551" s="190"/>
      <c r="L551" s="196"/>
      <c r="M551" s="197"/>
      <c r="N551" s="198"/>
      <c r="O551" s="198"/>
      <c r="P551" s="198"/>
      <c r="Q551" s="198"/>
      <c r="R551" s="198"/>
      <c r="S551" s="198"/>
      <c r="T551" s="199"/>
      <c r="AT551" s="200" t="s">
        <v>130</v>
      </c>
      <c r="AU551" s="200" t="s">
        <v>77</v>
      </c>
      <c r="AV551" s="11" t="s">
        <v>22</v>
      </c>
      <c r="AW551" s="11" t="s">
        <v>35</v>
      </c>
      <c r="AX551" s="11" t="s">
        <v>71</v>
      </c>
      <c r="AY551" s="200" t="s">
        <v>120</v>
      </c>
    </row>
    <row r="552" spans="2:51" s="11" customFormat="1" ht="13.5">
      <c r="B552" s="189"/>
      <c r="C552" s="190"/>
      <c r="D552" s="191" t="s">
        <v>130</v>
      </c>
      <c r="E552" s="192" t="s">
        <v>20</v>
      </c>
      <c r="F552" s="193" t="s">
        <v>782</v>
      </c>
      <c r="G552" s="190"/>
      <c r="H552" s="194" t="s">
        <v>20</v>
      </c>
      <c r="I552" s="195"/>
      <c r="J552" s="190"/>
      <c r="K552" s="190"/>
      <c r="L552" s="196"/>
      <c r="M552" s="197"/>
      <c r="N552" s="198"/>
      <c r="O552" s="198"/>
      <c r="P552" s="198"/>
      <c r="Q552" s="198"/>
      <c r="R552" s="198"/>
      <c r="S552" s="198"/>
      <c r="T552" s="199"/>
      <c r="AT552" s="200" t="s">
        <v>130</v>
      </c>
      <c r="AU552" s="200" t="s">
        <v>77</v>
      </c>
      <c r="AV552" s="11" t="s">
        <v>22</v>
      </c>
      <c r="AW552" s="11" t="s">
        <v>35</v>
      </c>
      <c r="AX552" s="11" t="s">
        <v>71</v>
      </c>
      <c r="AY552" s="200" t="s">
        <v>120</v>
      </c>
    </row>
    <row r="553" spans="2:51" s="12" customFormat="1" ht="13.5">
      <c r="B553" s="201"/>
      <c r="C553" s="202"/>
      <c r="D553" s="191" t="s">
        <v>130</v>
      </c>
      <c r="E553" s="203" t="s">
        <v>20</v>
      </c>
      <c r="F553" s="204" t="s">
        <v>285</v>
      </c>
      <c r="G553" s="202"/>
      <c r="H553" s="205">
        <v>18.5</v>
      </c>
      <c r="I553" s="206"/>
      <c r="J553" s="202"/>
      <c r="K553" s="202"/>
      <c r="L553" s="207"/>
      <c r="M553" s="208"/>
      <c r="N553" s="209"/>
      <c r="O553" s="209"/>
      <c r="P553" s="209"/>
      <c r="Q553" s="209"/>
      <c r="R553" s="209"/>
      <c r="S553" s="209"/>
      <c r="T553" s="210"/>
      <c r="AT553" s="211" t="s">
        <v>130</v>
      </c>
      <c r="AU553" s="211" t="s">
        <v>77</v>
      </c>
      <c r="AV553" s="12" t="s">
        <v>77</v>
      </c>
      <c r="AW553" s="12" t="s">
        <v>35</v>
      </c>
      <c r="AX553" s="12" t="s">
        <v>22</v>
      </c>
      <c r="AY553" s="211" t="s">
        <v>120</v>
      </c>
    </row>
    <row r="554" spans="2:51" s="11" customFormat="1" ht="13.5">
      <c r="B554" s="189"/>
      <c r="C554" s="190"/>
      <c r="D554" s="212" t="s">
        <v>130</v>
      </c>
      <c r="E554" s="213" t="s">
        <v>20</v>
      </c>
      <c r="F554" s="214" t="s">
        <v>783</v>
      </c>
      <c r="G554" s="190"/>
      <c r="H554" s="215" t="s">
        <v>20</v>
      </c>
      <c r="I554" s="195"/>
      <c r="J554" s="190"/>
      <c r="K554" s="190"/>
      <c r="L554" s="196"/>
      <c r="M554" s="197"/>
      <c r="N554" s="198"/>
      <c r="O554" s="198"/>
      <c r="P554" s="198"/>
      <c r="Q554" s="198"/>
      <c r="R554" s="198"/>
      <c r="S554" s="198"/>
      <c r="T554" s="199"/>
      <c r="AT554" s="200" t="s">
        <v>130</v>
      </c>
      <c r="AU554" s="200" t="s">
        <v>77</v>
      </c>
      <c r="AV554" s="11" t="s">
        <v>22</v>
      </c>
      <c r="AW554" s="11" t="s">
        <v>35</v>
      </c>
      <c r="AX554" s="11" t="s">
        <v>71</v>
      </c>
      <c r="AY554" s="200" t="s">
        <v>120</v>
      </c>
    </row>
    <row r="555" spans="2:65" s="1" customFormat="1" ht="22.5" customHeight="1">
      <c r="B555" s="35"/>
      <c r="C555" s="177" t="s">
        <v>784</v>
      </c>
      <c r="D555" s="177" t="s">
        <v>123</v>
      </c>
      <c r="E555" s="178" t="s">
        <v>785</v>
      </c>
      <c r="F555" s="179" t="s">
        <v>786</v>
      </c>
      <c r="G555" s="180" t="s">
        <v>187</v>
      </c>
      <c r="H555" s="181">
        <v>18.5</v>
      </c>
      <c r="I555" s="182"/>
      <c r="J555" s="183">
        <f>ROUND(I555*H555,2)</f>
        <v>0</v>
      </c>
      <c r="K555" s="179" t="s">
        <v>127</v>
      </c>
      <c r="L555" s="55"/>
      <c r="M555" s="184" t="s">
        <v>20</v>
      </c>
      <c r="N555" s="185" t="s">
        <v>42</v>
      </c>
      <c r="O555" s="36"/>
      <c r="P555" s="186">
        <f>O555*H555</f>
        <v>0</v>
      </c>
      <c r="Q555" s="186">
        <v>0.00079</v>
      </c>
      <c r="R555" s="186">
        <f>Q555*H555</f>
        <v>0.014615</v>
      </c>
      <c r="S555" s="186">
        <v>0</v>
      </c>
      <c r="T555" s="187">
        <f>S555*H555</f>
        <v>0</v>
      </c>
      <c r="AR555" s="18" t="s">
        <v>219</v>
      </c>
      <c r="AT555" s="18" t="s">
        <v>123</v>
      </c>
      <c r="AU555" s="18" t="s">
        <v>77</v>
      </c>
      <c r="AY555" s="18" t="s">
        <v>120</v>
      </c>
      <c r="BE555" s="188">
        <f>IF(N555="základní",J555,0)</f>
        <v>0</v>
      </c>
      <c r="BF555" s="188">
        <f>IF(N555="snížená",J555,0)</f>
        <v>0</v>
      </c>
      <c r="BG555" s="188">
        <f>IF(N555="zákl. přenesená",J555,0)</f>
        <v>0</v>
      </c>
      <c r="BH555" s="188">
        <f>IF(N555="sníž. přenesená",J555,0)</f>
        <v>0</v>
      </c>
      <c r="BI555" s="188">
        <f>IF(N555="nulová",J555,0)</f>
        <v>0</v>
      </c>
      <c r="BJ555" s="18" t="s">
        <v>22</v>
      </c>
      <c r="BK555" s="188">
        <f>ROUND(I555*H555,2)</f>
        <v>0</v>
      </c>
      <c r="BL555" s="18" t="s">
        <v>219</v>
      </c>
      <c r="BM555" s="18" t="s">
        <v>787</v>
      </c>
    </row>
    <row r="556" spans="2:51" s="11" customFormat="1" ht="13.5">
      <c r="B556" s="189"/>
      <c r="C556" s="190"/>
      <c r="D556" s="191" t="s">
        <v>130</v>
      </c>
      <c r="E556" s="192" t="s">
        <v>20</v>
      </c>
      <c r="F556" s="193" t="s">
        <v>754</v>
      </c>
      <c r="G556" s="190"/>
      <c r="H556" s="194" t="s">
        <v>20</v>
      </c>
      <c r="I556" s="195"/>
      <c r="J556" s="190"/>
      <c r="K556" s="190"/>
      <c r="L556" s="196"/>
      <c r="M556" s="197"/>
      <c r="N556" s="198"/>
      <c r="O556" s="198"/>
      <c r="P556" s="198"/>
      <c r="Q556" s="198"/>
      <c r="R556" s="198"/>
      <c r="S556" s="198"/>
      <c r="T556" s="199"/>
      <c r="AT556" s="200" t="s">
        <v>130</v>
      </c>
      <c r="AU556" s="200" t="s">
        <v>77</v>
      </c>
      <c r="AV556" s="11" t="s">
        <v>22</v>
      </c>
      <c r="AW556" s="11" t="s">
        <v>35</v>
      </c>
      <c r="AX556" s="11" t="s">
        <v>71</v>
      </c>
      <c r="AY556" s="200" t="s">
        <v>120</v>
      </c>
    </row>
    <row r="557" spans="2:51" s="11" customFormat="1" ht="13.5">
      <c r="B557" s="189"/>
      <c r="C557" s="190"/>
      <c r="D557" s="191" t="s">
        <v>130</v>
      </c>
      <c r="E557" s="192" t="s">
        <v>20</v>
      </c>
      <c r="F557" s="193" t="s">
        <v>788</v>
      </c>
      <c r="G557" s="190"/>
      <c r="H557" s="194" t="s">
        <v>20</v>
      </c>
      <c r="I557" s="195"/>
      <c r="J557" s="190"/>
      <c r="K557" s="190"/>
      <c r="L557" s="196"/>
      <c r="M557" s="197"/>
      <c r="N557" s="198"/>
      <c r="O557" s="198"/>
      <c r="P557" s="198"/>
      <c r="Q557" s="198"/>
      <c r="R557" s="198"/>
      <c r="S557" s="198"/>
      <c r="T557" s="199"/>
      <c r="AT557" s="200" t="s">
        <v>130</v>
      </c>
      <c r="AU557" s="200" t="s">
        <v>77</v>
      </c>
      <c r="AV557" s="11" t="s">
        <v>22</v>
      </c>
      <c r="AW557" s="11" t="s">
        <v>35</v>
      </c>
      <c r="AX557" s="11" t="s">
        <v>71</v>
      </c>
      <c r="AY557" s="200" t="s">
        <v>120</v>
      </c>
    </row>
    <row r="558" spans="2:51" s="11" customFormat="1" ht="13.5">
      <c r="B558" s="189"/>
      <c r="C558" s="190"/>
      <c r="D558" s="191" t="s">
        <v>130</v>
      </c>
      <c r="E558" s="192" t="s">
        <v>20</v>
      </c>
      <c r="F558" s="193" t="s">
        <v>789</v>
      </c>
      <c r="G558" s="190"/>
      <c r="H558" s="194" t="s">
        <v>20</v>
      </c>
      <c r="I558" s="195"/>
      <c r="J558" s="190"/>
      <c r="K558" s="190"/>
      <c r="L558" s="196"/>
      <c r="M558" s="197"/>
      <c r="N558" s="198"/>
      <c r="O558" s="198"/>
      <c r="P558" s="198"/>
      <c r="Q558" s="198"/>
      <c r="R558" s="198"/>
      <c r="S558" s="198"/>
      <c r="T558" s="199"/>
      <c r="AT558" s="200" t="s">
        <v>130</v>
      </c>
      <c r="AU558" s="200" t="s">
        <v>77</v>
      </c>
      <c r="AV558" s="11" t="s">
        <v>22</v>
      </c>
      <c r="AW558" s="11" t="s">
        <v>35</v>
      </c>
      <c r="AX558" s="11" t="s">
        <v>71</v>
      </c>
      <c r="AY558" s="200" t="s">
        <v>120</v>
      </c>
    </row>
    <row r="559" spans="2:51" s="12" customFormat="1" ht="13.5">
      <c r="B559" s="201"/>
      <c r="C559" s="202"/>
      <c r="D559" s="191" t="s">
        <v>130</v>
      </c>
      <c r="E559" s="203" t="s">
        <v>20</v>
      </c>
      <c r="F559" s="204" t="s">
        <v>285</v>
      </c>
      <c r="G559" s="202"/>
      <c r="H559" s="205">
        <v>18.5</v>
      </c>
      <c r="I559" s="206"/>
      <c r="J559" s="202"/>
      <c r="K559" s="202"/>
      <c r="L559" s="207"/>
      <c r="M559" s="208"/>
      <c r="N559" s="209"/>
      <c r="O559" s="209"/>
      <c r="P559" s="209"/>
      <c r="Q559" s="209"/>
      <c r="R559" s="209"/>
      <c r="S559" s="209"/>
      <c r="T559" s="210"/>
      <c r="AT559" s="211" t="s">
        <v>130</v>
      </c>
      <c r="AU559" s="211" t="s">
        <v>77</v>
      </c>
      <c r="AV559" s="12" t="s">
        <v>77</v>
      </c>
      <c r="AW559" s="12" t="s">
        <v>35</v>
      </c>
      <c r="AX559" s="12" t="s">
        <v>22</v>
      </c>
      <c r="AY559" s="211" t="s">
        <v>120</v>
      </c>
    </row>
    <row r="560" spans="2:51" s="11" customFormat="1" ht="13.5">
      <c r="B560" s="189"/>
      <c r="C560" s="190"/>
      <c r="D560" s="191" t="s">
        <v>130</v>
      </c>
      <c r="E560" s="192" t="s">
        <v>20</v>
      </c>
      <c r="F560" s="193" t="s">
        <v>775</v>
      </c>
      <c r="G560" s="190"/>
      <c r="H560" s="194" t="s">
        <v>20</v>
      </c>
      <c r="I560" s="195"/>
      <c r="J560" s="190"/>
      <c r="K560" s="190"/>
      <c r="L560" s="196"/>
      <c r="M560" s="197"/>
      <c r="N560" s="198"/>
      <c r="O560" s="198"/>
      <c r="P560" s="198"/>
      <c r="Q560" s="198"/>
      <c r="R560" s="198"/>
      <c r="S560" s="198"/>
      <c r="T560" s="199"/>
      <c r="AT560" s="200" t="s">
        <v>130</v>
      </c>
      <c r="AU560" s="200" t="s">
        <v>77</v>
      </c>
      <c r="AV560" s="11" t="s">
        <v>22</v>
      </c>
      <c r="AW560" s="11" t="s">
        <v>35</v>
      </c>
      <c r="AX560" s="11" t="s">
        <v>71</v>
      </c>
      <c r="AY560" s="200" t="s">
        <v>120</v>
      </c>
    </row>
    <row r="561" spans="2:51" s="11" customFormat="1" ht="13.5">
      <c r="B561" s="189"/>
      <c r="C561" s="190"/>
      <c r="D561" s="212" t="s">
        <v>130</v>
      </c>
      <c r="E561" s="213" t="s">
        <v>20</v>
      </c>
      <c r="F561" s="214" t="s">
        <v>790</v>
      </c>
      <c r="G561" s="190"/>
      <c r="H561" s="215" t="s">
        <v>20</v>
      </c>
      <c r="I561" s="195"/>
      <c r="J561" s="190"/>
      <c r="K561" s="190"/>
      <c r="L561" s="196"/>
      <c r="M561" s="197"/>
      <c r="N561" s="198"/>
      <c r="O561" s="198"/>
      <c r="P561" s="198"/>
      <c r="Q561" s="198"/>
      <c r="R561" s="198"/>
      <c r="S561" s="198"/>
      <c r="T561" s="199"/>
      <c r="AT561" s="200" t="s">
        <v>130</v>
      </c>
      <c r="AU561" s="200" t="s">
        <v>77</v>
      </c>
      <c r="AV561" s="11" t="s">
        <v>22</v>
      </c>
      <c r="AW561" s="11" t="s">
        <v>35</v>
      </c>
      <c r="AX561" s="11" t="s">
        <v>71</v>
      </c>
      <c r="AY561" s="200" t="s">
        <v>120</v>
      </c>
    </row>
    <row r="562" spans="2:65" s="1" customFormat="1" ht="22.5" customHeight="1">
      <c r="B562" s="35"/>
      <c r="C562" s="177" t="s">
        <v>791</v>
      </c>
      <c r="D562" s="177" t="s">
        <v>123</v>
      </c>
      <c r="E562" s="178" t="s">
        <v>792</v>
      </c>
      <c r="F562" s="179" t="s">
        <v>793</v>
      </c>
      <c r="G562" s="180" t="s">
        <v>187</v>
      </c>
      <c r="H562" s="181">
        <v>19.5</v>
      </c>
      <c r="I562" s="182"/>
      <c r="J562" s="183">
        <f>ROUND(I562*H562,2)</f>
        <v>0</v>
      </c>
      <c r="K562" s="179" t="s">
        <v>20</v>
      </c>
      <c r="L562" s="55"/>
      <c r="M562" s="184" t="s">
        <v>20</v>
      </c>
      <c r="N562" s="185" t="s">
        <v>42</v>
      </c>
      <c r="O562" s="36"/>
      <c r="P562" s="186">
        <f>O562*H562</f>
        <v>0</v>
      </c>
      <c r="Q562" s="186">
        <v>0.00079</v>
      </c>
      <c r="R562" s="186">
        <f>Q562*H562</f>
        <v>0.015405</v>
      </c>
      <c r="S562" s="186">
        <v>0</v>
      </c>
      <c r="T562" s="187">
        <f>S562*H562</f>
        <v>0</v>
      </c>
      <c r="AR562" s="18" t="s">
        <v>219</v>
      </c>
      <c r="AT562" s="18" t="s">
        <v>123</v>
      </c>
      <c r="AU562" s="18" t="s">
        <v>77</v>
      </c>
      <c r="AY562" s="18" t="s">
        <v>120</v>
      </c>
      <c r="BE562" s="188">
        <f>IF(N562="základní",J562,0)</f>
        <v>0</v>
      </c>
      <c r="BF562" s="188">
        <f>IF(N562="snížená",J562,0)</f>
        <v>0</v>
      </c>
      <c r="BG562" s="188">
        <f>IF(N562="zákl. přenesená",J562,0)</f>
        <v>0</v>
      </c>
      <c r="BH562" s="188">
        <f>IF(N562="sníž. přenesená",J562,0)</f>
        <v>0</v>
      </c>
      <c r="BI562" s="188">
        <f>IF(N562="nulová",J562,0)</f>
        <v>0</v>
      </c>
      <c r="BJ562" s="18" t="s">
        <v>22</v>
      </c>
      <c r="BK562" s="188">
        <f>ROUND(I562*H562,2)</f>
        <v>0</v>
      </c>
      <c r="BL562" s="18" t="s">
        <v>219</v>
      </c>
      <c r="BM562" s="18" t="s">
        <v>794</v>
      </c>
    </row>
    <row r="563" spans="2:51" s="11" customFormat="1" ht="13.5">
      <c r="B563" s="189"/>
      <c r="C563" s="190"/>
      <c r="D563" s="191" t="s">
        <v>130</v>
      </c>
      <c r="E563" s="192" t="s">
        <v>20</v>
      </c>
      <c r="F563" s="193" t="s">
        <v>754</v>
      </c>
      <c r="G563" s="190"/>
      <c r="H563" s="194" t="s">
        <v>20</v>
      </c>
      <c r="I563" s="195"/>
      <c r="J563" s="190"/>
      <c r="K563" s="190"/>
      <c r="L563" s="196"/>
      <c r="M563" s="197"/>
      <c r="N563" s="198"/>
      <c r="O563" s="198"/>
      <c r="P563" s="198"/>
      <c r="Q563" s="198"/>
      <c r="R563" s="198"/>
      <c r="S563" s="198"/>
      <c r="T563" s="199"/>
      <c r="AT563" s="200" t="s">
        <v>130</v>
      </c>
      <c r="AU563" s="200" t="s">
        <v>77</v>
      </c>
      <c r="AV563" s="11" t="s">
        <v>22</v>
      </c>
      <c r="AW563" s="11" t="s">
        <v>35</v>
      </c>
      <c r="AX563" s="11" t="s">
        <v>71</v>
      </c>
      <c r="AY563" s="200" t="s">
        <v>120</v>
      </c>
    </row>
    <row r="564" spans="2:51" s="11" customFormat="1" ht="13.5">
      <c r="B564" s="189"/>
      <c r="C564" s="190"/>
      <c r="D564" s="191" t="s">
        <v>130</v>
      </c>
      <c r="E564" s="192" t="s">
        <v>20</v>
      </c>
      <c r="F564" s="193" t="s">
        <v>788</v>
      </c>
      <c r="G564" s="190"/>
      <c r="H564" s="194" t="s">
        <v>20</v>
      </c>
      <c r="I564" s="195"/>
      <c r="J564" s="190"/>
      <c r="K564" s="190"/>
      <c r="L564" s="196"/>
      <c r="M564" s="197"/>
      <c r="N564" s="198"/>
      <c r="O564" s="198"/>
      <c r="P564" s="198"/>
      <c r="Q564" s="198"/>
      <c r="R564" s="198"/>
      <c r="S564" s="198"/>
      <c r="T564" s="199"/>
      <c r="AT564" s="200" t="s">
        <v>130</v>
      </c>
      <c r="AU564" s="200" t="s">
        <v>77</v>
      </c>
      <c r="AV564" s="11" t="s">
        <v>22</v>
      </c>
      <c r="AW564" s="11" t="s">
        <v>35</v>
      </c>
      <c r="AX564" s="11" t="s">
        <v>71</v>
      </c>
      <c r="AY564" s="200" t="s">
        <v>120</v>
      </c>
    </row>
    <row r="565" spans="2:51" s="11" customFormat="1" ht="13.5">
      <c r="B565" s="189"/>
      <c r="C565" s="190"/>
      <c r="D565" s="191" t="s">
        <v>130</v>
      </c>
      <c r="E565" s="192" t="s">
        <v>20</v>
      </c>
      <c r="F565" s="193" t="s">
        <v>795</v>
      </c>
      <c r="G565" s="190"/>
      <c r="H565" s="194" t="s">
        <v>20</v>
      </c>
      <c r="I565" s="195"/>
      <c r="J565" s="190"/>
      <c r="K565" s="190"/>
      <c r="L565" s="196"/>
      <c r="M565" s="197"/>
      <c r="N565" s="198"/>
      <c r="O565" s="198"/>
      <c r="P565" s="198"/>
      <c r="Q565" s="198"/>
      <c r="R565" s="198"/>
      <c r="S565" s="198"/>
      <c r="T565" s="199"/>
      <c r="AT565" s="200" t="s">
        <v>130</v>
      </c>
      <c r="AU565" s="200" t="s">
        <v>77</v>
      </c>
      <c r="AV565" s="11" t="s">
        <v>22</v>
      </c>
      <c r="AW565" s="11" t="s">
        <v>35</v>
      </c>
      <c r="AX565" s="11" t="s">
        <v>71</v>
      </c>
      <c r="AY565" s="200" t="s">
        <v>120</v>
      </c>
    </row>
    <row r="566" spans="2:51" s="12" customFormat="1" ht="13.5">
      <c r="B566" s="201"/>
      <c r="C566" s="202"/>
      <c r="D566" s="191" t="s">
        <v>130</v>
      </c>
      <c r="E566" s="203" t="s">
        <v>20</v>
      </c>
      <c r="F566" s="204" t="s">
        <v>796</v>
      </c>
      <c r="G566" s="202"/>
      <c r="H566" s="205">
        <v>19.5</v>
      </c>
      <c r="I566" s="206"/>
      <c r="J566" s="202"/>
      <c r="K566" s="202"/>
      <c r="L566" s="207"/>
      <c r="M566" s="208"/>
      <c r="N566" s="209"/>
      <c r="O566" s="209"/>
      <c r="P566" s="209"/>
      <c r="Q566" s="209"/>
      <c r="R566" s="209"/>
      <c r="S566" s="209"/>
      <c r="T566" s="210"/>
      <c r="AT566" s="211" t="s">
        <v>130</v>
      </c>
      <c r="AU566" s="211" t="s">
        <v>77</v>
      </c>
      <c r="AV566" s="12" t="s">
        <v>77</v>
      </c>
      <c r="AW566" s="12" t="s">
        <v>35</v>
      </c>
      <c r="AX566" s="12" t="s">
        <v>22</v>
      </c>
      <c r="AY566" s="211" t="s">
        <v>120</v>
      </c>
    </row>
    <row r="567" spans="2:51" s="11" customFormat="1" ht="13.5">
      <c r="B567" s="189"/>
      <c r="C567" s="190"/>
      <c r="D567" s="191" t="s">
        <v>130</v>
      </c>
      <c r="E567" s="192" t="s">
        <v>20</v>
      </c>
      <c r="F567" s="193" t="s">
        <v>775</v>
      </c>
      <c r="G567" s="190"/>
      <c r="H567" s="194" t="s">
        <v>20</v>
      </c>
      <c r="I567" s="195"/>
      <c r="J567" s="190"/>
      <c r="K567" s="190"/>
      <c r="L567" s="196"/>
      <c r="M567" s="197"/>
      <c r="N567" s="198"/>
      <c r="O567" s="198"/>
      <c r="P567" s="198"/>
      <c r="Q567" s="198"/>
      <c r="R567" s="198"/>
      <c r="S567" s="198"/>
      <c r="T567" s="199"/>
      <c r="AT567" s="200" t="s">
        <v>130</v>
      </c>
      <c r="AU567" s="200" t="s">
        <v>77</v>
      </c>
      <c r="AV567" s="11" t="s">
        <v>22</v>
      </c>
      <c r="AW567" s="11" t="s">
        <v>35</v>
      </c>
      <c r="AX567" s="11" t="s">
        <v>71</v>
      </c>
      <c r="AY567" s="200" t="s">
        <v>120</v>
      </c>
    </row>
    <row r="568" spans="2:51" s="11" customFormat="1" ht="13.5">
      <c r="B568" s="189"/>
      <c r="C568" s="190"/>
      <c r="D568" s="212" t="s">
        <v>130</v>
      </c>
      <c r="E568" s="213" t="s">
        <v>20</v>
      </c>
      <c r="F568" s="214" t="s">
        <v>790</v>
      </c>
      <c r="G568" s="190"/>
      <c r="H568" s="215" t="s">
        <v>20</v>
      </c>
      <c r="I568" s="195"/>
      <c r="J568" s="190"/>
      <c r="K568" s="190"/>
      <c r="L568" s="196"/>
      <c r="M568" s="197"/>
      <c r="N568" s="198"/>
      <c r="O568" s="198"/>
      <c r="P568" s="198"/>
      <c r="Q568" s="198"/>
      <c r="R568" s="198"/>
      <c r="S568" s="198"/>
      <c r="T568" s="199"/>
      <c r="AT568" s="200" t="s">
        <v>130</v>
      </c>
      <c r="AU568" s="200" t="s">
        <v>77</v>
      </c>
      <c r="AV568" s="11" t="s">
        <v>22</v>
      </c>
      <c r="AW568" s="11" t="s">
        <v>35</v>
      </c>
      <c r="AX568" s="11" t="s">
        <v>71</v>
      </c>
      <c r="AY568" s="200" t="s">
        <v>120</v>
      </c>
    </row>
    <row r="569" spans="2:65" s="1" customFormat="1" ht="22.5" customHeight="1">
      <c r="B569" s="35"/>
      <c r="C569" s="177" t="s">
        <v>797</v>
      </c>
      <c r="D569" s="177" t="s">
        <v>123</v>
      </c>
      <c r="E569" s="178" t="s">
        <v>798</v>
      </c>
      <c r="F569" s="179" t="s">
        <v>799</v>
      </c>
      <c r="G569" s="180" t="s">
        <v>187</v>
      </c>
      <c r="H569" s="181">
        <v>57.5</v>
      </c>
      <c r="I569" s="182"/>
      <c r="J569" s="183">
        <f>ROUND(I569*H569,2)</f>
        <v>0</v>
      </c>
      <c r="K569" s="179" t="s">
        <v>20</v>
      </c>
      <c r="L569" s="55"/>
      <c r="M569" s="184" t="s">
        <v>20</v>
      </c>
      <c r="N569" s="185" t="s">
        <v>42</v>
      </c>
      <c r="O569" s="36"/>
      <c r="P569" s="186">
        <f>O569*H569</f>
        <v>0</v>
      </c>
      <c r="Q569" s="186">
        <v>0.00079</v>
      </c>
      <c r="R569" s="186">
        <f>Q569*H569</f>
        <v>0.045425</v>
      </c>
      <c r="S569" s="186">
        <v>0</v>
      </c>
      <c r="T569" s="187">
        <f>S569*H569</f>
        <v>0</v>
      </c>
      <c r="AR569" s="18" t="s">
        <v>219</v>
      </c>
      <c r="AT569" s="18" t="s">
        <v>123</v>
      </c>
      <c r="AU569" s="18" t="s">
        <v>77</v>
      </c>
      <c r="AY569" s="18" t="s">
        <v>120</v>
      </c>
      <c r="BE569" s="188">
        <f>IF(N569="základní",J569,0)</f>
        <v>0</v>
      </c>
      <c r="BF569" s="188">
        <f>IF(N569="snížená",J569,0)</f>
        <v>0</v>
      </c>
      <c r="BG569" s="188">
        <f>IF(N569="zákl. přenesená",J569,0)</f>
        <v>0</v>
      </c>
      <c r="BH569" s="188">
        <f>IF(N569="sníž. přenesená",J569,0)</f>
        <v>0</v>
      </c>
      <c r="BI569" s="188">
        <f>IF(N569="nulová",J569,0)</f>
        <v>0</v>
      </c>
      <c r="BJ569" s="18" t="s">
        <v>22</v>
      </c>
      <c r="BK569" s="188">
        <f>ROUND(I569*H569,2)</f>
        <v>0</v>
      </c>
      <c r="BL569" s="18" t="s">
        <v>219</v>
      </c>
      <c r="BM569" s="18" t="s">
        <v>800</v>
      </c>
    </row>
    <row r="570" spans="2:51" s="11" customFormat="1" ht="13.5">
      <c r="B570" s="189"/>
      <c r="C570" s="190"/>
      <c r="D570" s="191" t="s">
        <v>130</v>
      </c>
      <c r="E570" s="192" t="s">
        <v>20</v>
      </c>
      <c r="F570" s="193" t="s">
        <v>754</v>
      </c>
      <c r="G570" s="190"/>
      <c r="H570" s="194" t="s">
        <v>20</v>
      </c>
      <c r="I570" s="195"/>
      <c r="J570" s="190"/>
      <c r="K570" s="190"/>
      <c r="L570" s="196"/>
      <c r="M570" s="197"/>
      <c r="N570" s="198"/>
      <c r="O570" s="198"/>
      <c r="P570" s="198"/>
      <c r="Q570" s="198"/>
      <c r="R570" s="198"/>
      <c r="S570" s="198"/>
      <c r="T570" s="199"/>
      <c r="AT570" s="200" t="s">
        <v>130</v>
      </c>
      <c r="AU570" s="200" t="s">
        <v>77</v>
      </c>
      <c r="AV570" s="11" t="s">
        <v>22</v>
      </c>
      <c r="AW570" s="11" t="s">
        <v>35</v>
      </c>
      <c r="AX570" s="11" t="s">
        <v>71</v>
      </c>
      <c r="AY570" s="200" t="s">
        <v>120</v>
      </c>
    </row>
    <row r="571" spans="2:51" s="11" customFormat="1" ht="13.5">
      <c r="B571" s="189"/>
      <c r="C571" s="190"/>
      <c r="D571" s="191" t="s">
        <v>130</v>
      </c>
      <c r="E571" s="192" t="s">
        <v>20</v>
      </c>
      <c r="F571" s="193" t="s">
        <v>801</v>
      </c>
      <c r="G571" s="190"/>
      <c r="H571" s="194" t="s">
        <v>20</v>
      </c>
      <c r="I571" s="195"/>
      <c r="J571" s="190"/>
      <c r="K571" s="190"/>
      <c r="L571" s="196"/>
      <c r="M571" s="197"/>
      <c r="N571" s="198"/>
      <c r="O571" s="198"/>
      <c r="P571" s="198"/>
      <c r="Q571" s="198"/>
      <c r="R571" s="198"/>
      <c r="S571" s="198"/>
      <c r="T571" s="199"/>
      <c r="AT571" s="200" t="s">
        <v>130</v>
      </c>
      <c r="AU571" s="200" t="s">
        <v>77</v>
      </c>
      <c r="AV571" s="11" t="s">
        <v>22</v>
      </c>
      <c r="AW571" s="11" t="s">
        <v>35</v>
      </c>
      <c r="AX571" s="11" t="s">
        <v>71</v>
      </c>
      <c r="AY571" s="200" t="s">
        <v>120</v>
      </c>
    </row>
    <row r="572" spans="2:51" s="11" customFormat="1" ht="13.5">
      <c r="B572" s="189"/>
      <c r="C572" s="190"/>
      <c r="D572" s="191" t="s">
        <v>130</v>
      </c>
      <c r="E572" s="192" t="s">
        <v>20</v>
      </c>
      <c r="F572" s="193" t="s">
        <v>802</v>
      </c>
      <c r="G572" s="190"/>
      <c r="H572" s="194" t="s">
        <v>20</v>
      </c>
      <c r="I572" s="195"/>
      <c r="J572" s="190"/>
      <c r="K572" s="190"/>
      <c r="L572" s="196"/>
      <c r="M572" s="197"/>
      <c r="N572" s="198"/>
      <c r="O572" s="198"/>
      <c r="P572" s="198"/>
      <c r="Q572" s="198"/>
      <c r="R572" s="198"/>
      <c r="S572" s="198"/>
      <c r="T572" s="199"/>
      <c r="AT572" s="200" t="s">
        <v>130</v>
      </c>
      <c r="AU572" s="200" t="s">
        <v>77</v>
      </c>
      <c r="AV572" s="11" t="s">
        <v>22</v>
      </c>
      <c r="AW572" s="11" t="s">
        <v>35</v>
      </c>
      <c r="AX572" s="11" t="s">
        <v>71</v>
      </c>
      <c r="AY572" s="200" t="s">
        <v>120</v>
      </c>
    </row>
    <row r="573" spans="2:51" s="12" customFormat="1" ht="13.5">
      <c r="B573" s="201"/>
      <c r="C573" s="202"/>
      <c r="D573" s="191" t="s">
        <v>130</v>
      </c>
      <c r="E573" s="203" t="s">
        <v>20</v>
      </c>
      <c r="F573" s="204" t="s">
        <v>190</v>
      </c>
      <c r="G573" s="202"/>
      <c r="H573" s="205">
        <v>57.5</v>
      </c>
      <c r="I573" s="206"/>
      <c r="J573" s="202"/>
      <c r="K573" s="202"/>
      <c r="L573" s="207"/>
      <c r="M573" s="208"/>
      <c r="N573" s="209"/>
      <c r="O573" s="209"/>
      <c r="P573" s="209"/>
      <c r="Q573" s="209"/>
      <c r="R573" s="209"/>
      <c r="S573" s="209"/>
      <c r="T573" s="210"/>
      <c r="AT573" s="211" t="s">
        <v>130</v>
      </c>
      <c r="AU573" s="211" t="s">
        <v>77</v>
      </c>
      <c r="AV573" s="12" t="s">
        <v>77</v>
      </c>
      <c r="AW573" s="12" t="s">
        <v>35</v>
      </c>
      <c r="AX573" s="12" t="s">
        <v>22</v>
      </c>
      <c r="AY573" s="211" t="s">
        <v>120</v>
      </c>
    </row>
    <row r="574" spans="2:51" s="11" customFormat="1" ht="13.5">
      <c r="B574" s="189"/>
      <c r="C574" s="190"/>
      <c r="D574" s="191" t="s">
        <v>130</v>
      </c>
      <c r="E574" s="192" t="s">
        <v>20</v>
      </c>
      <c r="F574" s="193" t="s">
        <v>775</v>
      </c>
      <c r="G574" s="190"/>
      <c r="H574" s="194" t="s">
        <v>20</v>
      </c>
      <c r="I574" s="195"/>
      <c r="J574" s="190"/>
      <c r="K574" s="190"/>
      <c r="L574" s="196"/>
      <c r="M574" s="197"/>
      <c r="N574" s="198"/>
      <c r="O574" s="198"/>
      <c r="P574" s="198"/>
      <c r="Q574" s="198"/>
      <c r="R574" s="198"/>
      <c r="S574" s="198"/>
      <c r="T574" s="199"/>
      <c r="AT574" s="200" t="s">
        <v>130</v>
      </c>
      <c r="AU574" s="200" t="s">
        <v>77</v>
      </c>
      <c r="AV574" s="11" t="s">
        <v>22</v>
      </c>
      <c r="AW574" s="11" t="s">
        <v>35</v>
      </c>
      <c r="AX574" s="11" t="s">
        <v>71</v>
      </c>
      <c r="AY574" s="200" t="s">
        <v>120</v>
      </c>
    </row>
    <row r="575" spans="2:51" s="11" customFormat="1" ht="13.5">
      <c r="B575" s="189"/>
      <c r="C575" s="190"/>
      <c r="D575" s="212" t="s">
        <v>130</v>
      </c>
      <c r="E575" s="213" t="s">
        <v>20</v>
      </c>
      <c r="F575" s="214" t="s">
        <v>790</v>
      </c>
      <c r="G575" s="190"/>
      <c r="H575" s="215" t="s">
        <v>20</v>
      </c>
      <c r="I575" s="195"/>
      <c r="J575" s="190"/>
      <c r="K575" s="190"/>
      <c r="L575" s="196"/>
      <c r="M575" s="197"/>
      <c r="N575" s="198"/>
      <c r="O575" s="198"/>
      <c r="P575" s="198"/>
      <c r="Q575" s="198"/>
      <c r="R575" s="198"/>
      <c r="S575" s="198"/>
      <c r="T575" s="199"/>
      <c r="AT575" s="200" t="s">
        <v>130</v>
      </c>
      <c r="AU575" s="200" t="s">
        <v>77</v>
      </c>
      <c r="AV575" s="11" t="s">
        <v>22</v>
      </c>
      <c r="AW575" s="11" t="s">
        <v>35</v>
      </c>
      <c r="AX575" s="11" t="s">
        <v>71</v>
      </c>
      <c r="AY575" s="200" t="s">
        <v>120</v>
      </c>
    </row>
    <row r="576" spans="2:65" s="1" customFormat="1" ht="22.5" customHeight="1">
      <c r="B576" s="35"/>
      <c r="C576" s="177" t="s">
        <v>146</v>
      </c>
      <c r="D576" s="177" t="s">
        <v>123</v>
      </c>
      <c r="E576" s="178" t="s">
        <v>803</v>
      </c>
      <c r="F576" s="179" t="s">
        <v>804</v>
      </c>
      <c r="G576" s="180" t="s">
        <v>187</v>
      </c>
      <c r="H576" s="181">
        <v>57.5</v>
      </c>
      <c r="I576" s="182"/>
      <c r="J576" s="183">
        <f>ROUND(I576*H576,2)</f>
        <v>0</v>
      </c>
      <c r="K576" s="179" t="s">
        <v>20</v>
      </c>
      <c r="L576" s="55"/>
      <c r="M576" s="184" t="s">
        <v>20</v>
      </c>
      <c r="N576" s="185" t="s">
        <v>42</v>
      </c>
      <c r="O576" s="36"/>
      <c r="P576" s="186">
        <f>O576*H576</f>
        <v>0</v>
      </c>
      <c r="Q576" s="186">
        <v>0.00079</v>
      </c>
      <c r="R576" s="186">
        <f>Q576*H576</f>
        <v>0.045425</v>
      </c>
      <c r="S576" s="186">
        <v>0</v>
      </c>
      <c r="T576" s="187">
        <f>S576*H576</f>
        <v>0</v>
      </c>
      <c r="AR576" s="18" t="s">
        <v>219</v>
      </c>
      <c r="AT576" s="18" t="s">
        <v>123</v>
      </c>
      <c r="AU576" s="18" t="s">
        <v>77</v>
      </c>
      <c r="AY576" s="18" t="s">
        <v>120</v>
      </c>
      <c r="BE576" s="188">
        <f>IF(N576="základní",J576,0)</f>
        <v>0</v>
      </c>
      <c r="BF576" s="188">
        <f>IF(N576="snížená",J576,0)</f>
        <v>0</v>
      </c>
      <c r="BG576" s="188">
        <f>IF(N576="zákl. přenesená",J576,0)</f>
        <v>0</v>
      </c>
      <c r="BH576" s="188">
        <f>IF(N576="sníž. přenesená",J576,0)</f>
        <v>0</v>
      </c>
      <c r="BI576" s="188">
        <f>IF(N576="nulová",J576,0)</f>
        <v>0</v>
      </c>
      <c r="BJ576" s="18" t="s">
        <v>22</v>
      </c>
      <c r="BK576" s="188">
        <f>ROUND(I576*H576,2)</f>
        <v>0</v>
      </c>
      <c r="BL576" s="18" t="s">
        <v>219</v>
      </c>
      <c r="BM576" s="18" t="s">
        <v>805</v>
      </c>
    </row>
    <row r="577" spans="2:51" s="11" customFormat="1" ht="13.5">
      <c r="B577" s="189"/>
      <c r="C577" s="190"/>
      <c r="D577" s="191" t="s">
        <v>130</v>
      </c>
      <c r="E577" s="192" t="s">
        <v>20</v>
      </c>
      <c r="F577" s="193" t="s">
        <v>754</v>
      </c>
      <c r="G577" s="190"/>
      <c r="H577" s="194" t="s">
        <v>20</v>
      </c>
      <c r="I577" s="195"/>
      <c r="J577" s="190"/>
      <c r="K577" s="190"/>
      <c r="L577" s="196"/>
      <c r="M577" s="197"/>
      <c r="N577" s="198"/>
      <c r="O577" s="198"/>
      <c r="P577" s="198"/>
      <c r="Q577" s="198"/>
      <c r="R577" s="198"/>
      <c r="S577" s="198"/>
      <c r="T577" s="199"/>
      <c r="AT577" s="200" t="s">
        <v>130</v>
      </c>
      <c r="AU577" s="200" t="s">
        <v>77</v>
      </c>
      <c r="AV577" s="11" t="s">
        <v>22</v>
      </c>
      <c r="AW577" s="11" t="s">
        <v>35</v>
      </c>
      <c r="AX577" s="11" t="s">
        <v>71</v>
      </c>
      <c r="AY577" s="200" t="s">
        <v>120</v>
      </c>
    </row>
    <row r="578" spans="2:51" s="11" customFormat="1" ht="13.5">
      <c r="B578" s="189"/>
      <c r="C578" s="190"/>
      <c r="D578" s="191" t="s">
        <v>130</v>
      </c>
      <c r="E578" s="192" t="s">
        <v>20</v>
      </c>
      <c r="F578" s="193" t="s">
        <v>801</v>
      </c>
      <c r="G578" s="190"/>
      <c r="H578" s="194" t="s">
        <v>20</v>
      </c>
      <c r="I578" s="195"/>
      <c r="J578" s="190"/>
      <c r="K578" s="190"/>
      <c r="L578" s="196"/>
      <c r="M578" s="197"/>
      <c r="N578" s="198"/>
      <c r="O578" s="198"/>
      <c r="P578" s="198"/>
      <c r="Q578" s="198"/>
      <c r="R578" s="198"/>
      <c r="S578" s="198"/>
      <c r="T578" s="199"/>
      <c r="AT578" s="200" t="s">
        <v>130</v>
      </c>
      <c r="AU578" s="200" t="s">
        <v>77</v>
      </c>
      <c r="AV578" s="11" t="s">
        <v>22</v>
      </c>
      <c r="AW578" s="11" t="s">
        <v>35</v>
      </c>
      <c r="AX578" s="11" t="s">
        <v>71</v>
      </c>
      <c r="AY578" s="200" t="s">
        <v>120</v>
      </c>
    </row>
    <row r="579" spans="2:51" s="11" customFormat="1" ht="13.5">
      <c r="B579" s="189"/>
      <c r="C579" s="190"/>
      <c r="D579" s="191" t="s">
        <v>130</v>
      </c>
      <c r="E579" s="192" t="s">
        <v>20</v>
      </c>
      <c r="F579" s="193" t="s">
        <v>806</v>
      </c>
      <c r="G579" s="190"/>
      <c r="H579" s="194" t="s">
        <v>20</v>
      </c>
      <c r="I579" s="195"/>
      <c r="J579" s="190"/>
      <c r="K579" s="190"/>
      <c r="L579" s="196"/>
      <c r="M579" s="197"/>
      <c r="N579" s="198"/>
      <c r="O579" s="198"/>
      <c r="P579" s="198"/>
      <c r="Q579" s="198"/>
      <c r="R579" s="198"/>
      <c r="S579" s="198"/>
      <c r="T579" s="199"/>
      <c r="AT579" s="200" t="s">
        <v>130</v>
      </c>
      <c r="AU579" s="200" t="s">
        <v>77</v>
      </c>
      <c r="AV579" s="11" t="s">
        <v>22</v>
      </c>
      <c r="AW579" s="11" t="s">
        <v>35</v>
      </c>
      <c r="AX579" s="11" t="s">
        <v>71</v>
      </c>
      <c r="AY579" s="200" t="s">
        <v>120</v>
      </c>
    </row>
    <row r="580" spans="2:51" s="12" customFormat="1" ht="13.5">
      <c r="B580" s="201"/>
      <c r="C580" s="202"/>
      <c r="D580" s="191" t="s">
        <v>130</v>
      </c>
      <c r="E580" s="203" t="s">
        <v>20</v>
      </c>
      <c r="F580" s="204" t="s">
        <v>190</v>
      </c>
      <c r="G580" s="202"/>
      <c r="H580" s="205">
        <v>57.5</v>
      </c>
      <c r="I580" s="206"/>
      <c r="J580" s="202"/>
      <c r="K580" s="202"/>
      <c r="L580" s="207"/>
      <c r="M580" s="208"/>
      <c r="N580" s="209"/>
      <c r="O580" s="209"/>
      <c r="P580" s="209"/>
      <c r="Q580" s="209"/>
      <c r="R580" s="209"/>
      <c r="S580" s="209"/>
      <c r="T580" s="210"/>
      <c r="AT580" s="211" t="s">
        <v>130</v>
      </c>
      <c r="AU580" s="211" t="s">
        <v>77</v>
      </c>
      <c r="AV580" s="12" t="s">
        <v>77</v>
      </c>
      <c r="AW580" s="12" t="s">
        <v>35</v>
      </c>
      <c r="AX580" s="12" t="s">
        <v>22</v>
      </c>
      <c r="AY580" s="211" t="s">
        <v>120</v>
      </c>
    </row>
    <row r="581" spans="2:51" s="11" customFormat="1" ht="13.5">
      <c r="B581" s="189"/>
      <c r="C581" s="190"/>
      <c r="D581" s="191" t="s">
        <v>130</v>
      </c>
      <c r="E581" s="192" t="s">
        <v>20</v>
      </c>
      <c r="F581" s="193" t="s">
        <v>775</v>
      </c>
      <c r="G581" s="190"/>
      <c r="H581" s="194" t="s">
        <v>20</v>
      </c>
      <c r="I581" s="195"/>
      <c r="J581" s="190"/>
      <c r="K581" s="190"/>
      <c r="L581" s="196"/>
      <c r="M581" s="197"/>
      <c r="N581" s="198"/>
      <c r="O581" s="198"/>
      <c r="P581" s="198"/>
      <c r="Q581" s="198"/>
      <c r="R581" s="198"/>
      <c r="S581" s="198"/>
      <c r="T581" s="199"/>
      <c r="AT581" s="200" t="s">
        <v>130</v>
      </c>
      <c r="AU581" s="200" t="s">
        <v>77</v>
      </c>
      <c r="AV581" s="11" t="s">
        <v>22</v>
      </c>
      <c r="AW581" s="11" t="s">
        <v>35</v>
      </c>
      <c r="AX581" s="11" t="s">
        <v>71</v>
      </c>
      <c r="AY581" s="200" t="s">
        <v>120</v>
      </c>
    </row>
    <row r="582" spans="2:51" s="11" customFormat="1" ht="13.5">
      <c r="B582" s="189"/>
      <c r="C582" s="190"/>
      <c r="D582" s="212" t="s">
        <v>130</v>
      </c>
      <c r="E582" s="213" t="s">
        <v>20</v>
      </c>
      <c r="F582" s="214" t="s">
        <v>790</v>
      </c>
      <c r="G582" s="190"/>
      <c r="H582" s="215" t="s">
        <v>20</v>
      </c>
      <c r="I582" s="195"/>
      <c r="J582" s="190"/>
      <c r="K582" s="190"/>
      <c r="L582" s="196"/>
      <c r="M582" s="197"/>
      <c r="N582" s="198"/>
      <c r="O582" s="198"/>
      <c r="P582" s="198"/>
      <c r="Q582" s="198"/>
      <c r="R582" s="198"/>
      <c r="S582" s="198"/>
      <c r="T582" s="199"/>
      <c r="AT582" s="200" t="s">
        <v>130</v>
      </c>
      <c r="AU582" s="200" t="s">
        <v>77</v>
      </c>
      <c r="AV582" s="11" t="s">
        <v>22</v>
      </c>
      <c r="AW582" s="11" t="s">
        <v>35</v>
      </c>
      <c r="AX582" s="11" t="s">
        <v>71</v>
      </c>
      <c r="AY582" s="200" t="s">
        <v>120</v>
      </c>
    </row>
    <row r="583" spans="2:65" s="1" customFormat="1" ht="22.5" customHeight="1">
      <c r="B583" s="35"/>
      <c r="C583" s="177" t="s">
        <v>182</v>
      </c>
      <c r="D583" s="177" t="s">
        <v>123</v>
      </c>
      <c r="E583" s="178" t="s">
        <v>807</v>
      </c>
      <c r="F583" s="179" t="s">
        <v>808</v>
      </c>
      <c r="G583" s="180" t="s">
        <v>187</v>
      </c>
      <c r="H583" s="181">
        <v>40</v>
      </c>
      <c r="I583" s="182"/>
      <c r="J583" s="183">
        <f>ROUND(I583*H583,2)</f>
        <v>0</v>
      </c>
      <c r="K583" s="179" t="s">
        <v>20</v>
      </c>
      <c r="L583" s="55"/>
      <c r="M583" s="184" t="s">
        <v>20</v>
      </c>
      <c r="N583" s="185" t="s">
        <v>42</v>
      </c>
      <c r="O583" s="36"/>
      <c r="P583" s="186">
        <f>O583*H583</f>
        <v>0</v>
      </c>
      <c r="Q583" s="186">
        <v>0.00079</v>
      </c>
      <c r="R583" s="186">
        <f>Q583*H583</f>
        <v>0.0316</v>
      </c>
      <c r="S583" s="186">
        <v>0</v>
      </c>
      <c r="T583" s="187">
        <f>S583*H583</f>
        <v>0</v>
      </c>
      <c r="AR583" s="18" t="s">
        <v>219</v>
      </c>
      <c r="AT583" s="18" t="s">
        <v>123</v>
      </c>
      <c r="AU583" s="18" t="s">
        <v>77</v>
      </c>
      <c r="AY583" s="18" t="s">
        <v>120</v>
      </c>
      <c r="BE583" s="188">
        <f>IF(N583="základní",J583,0)</f>
        <v>0</v>
      </c>
      <c r="BF583" s="188">
        <f>IF(N583="snížená",J583,0)</f>
        <v>0</v>
      </c>
      <c r="BG583" s="188">
        <f>IF(N583="zákl. přenesená",J583,0)</f>
        <v>0</v>
      </c>
      <c r="BH583" s="188">
        <f>IF(N583="sníž. přenesená",J583,0)</f>
        <v>0</v>
      </c>
      <c r="BI583" s="188">
        <f>IF(N583="nulová",J583,0)</f>
        <v>0</v>
      </c>
      <c r="BJ583" s="18" t="s">
        <v>22</v>
      </c>
      <c r="BK583" s="188">
        <f>ROUND(I583*H583,2)</f>
        <v>0</v>
      </c>
      <c r="BL583" s="18" t="s">
        <v>219</v>
      </c>
      <c r="BM583" s="18" t="s">
        <v>809</v>
      </c>
    </row>
    <row r="584" spans="2:51" s="11" customFormat="1" ht="13.5">
      <c r="B584" s="189"/>
      <c r="C584" s="190"/>
      <c r="D584" s="191" t="s">
        <v>130</v>
      </c>
      <c r="E584" s="192" t="s">
        <v>20</v>
      </c>
      <c r="F584" s="193" t="s">
        <v>754</v>
      </c>
      <c r="G584" s="190"/>
      <c r="H584" s="194" t="s">
        <v>20</v>
      </c>
      <c r="I584" s="195"/>
      <c r="J584" s="190"/>
      <c r="K584" s="190"/>
      <c r="L584" s="196"/>
      <c r="M584" s="197"/>
      <c r="N584" s="198"/>
      <c r="O584" s="198"/>
      <c r="P584" s="198"/>
      <c r="Q584" s="198"/>
      <c r="R584" s="198"/>
      <c r="S584" s="198"/>
      <c r="T584" s="199"/>
      <c r="AT584" s="200" t="s">
        <v>130</v>
      </c>
      <c r="AU584" s="200" t="s">
        <v>77</v>
      </c>
      <c r="AV584" s="11" t="s">
        <v>22</v>
      </c>
      <c r="AW584" s="11" t="s">
        <v>35</v>
      </c>
      <c r="AX584" s="11" t="s">
        <v>71</v>
      </c>
      <c r="AY584" s="200" t="s">
        <v>120</v>
      </c>
    </row>
    <row r="585" spans="2:51" s="11" customFormat="1" ht="13.5">
      <c r="B585" s="189"/>
      <c r="C585" s="190"/>
      <c r="D585" s="191" t="s">
        <v>130</v>
      </c>
      <c r="E585" s="192" t="s">
        <v>20</v>
      </c>
      <c r="F585" s="193" t="s">
        <v>801</v>
      </c>
      <c r="G585" s="190"/>
      <c r="H585" s="194" t="s">
        <v>20</v>
      </c>
      <c r="I585" s="195"/>
      <c r="J585" s="190"/>
      <c r="K585" s="190"/>
      <c r="L585" s="196"/>
      <c r="M585" s="197"/>
      <c r="N585" s="198"/>
      <c r="O585" s="198"/>
      <c r="P585" s="198"/>
      <c r="Q585" s="198"/>
      <c r="R585" s="198"/>
      <c r="S585" s="198"/>
      <c r="T585" s="199"/>
      <c r="AT585" s="200" t="s">
        <v>130</v>
      </c>
      <c r="AU585" s="200" t="s">
        <v>77</v>
      </c>
      <c r="AV585" s="11" t="s">
        <v>22</v>
      </c>
      <c r="AW585" s="11" t="s">
        <v>35</v>
      </c>
      <c r="AX585" s="11" t="s">
        <v>71</v>
      </c>
      <c r="AY585" s="200" t="s">
        <v>120</v>
      </c>
    </row>
    <row r="586" spans="2:51" s="11" customFormat="1" ht="13.5">
      <c r="B586" s="189"/>
      <c r="C586" s="190"/>
      <c r="D586" s="191" t="s">
        <v>130</v>
      </c>
      <c r="E586" s="192" t="s">
        <v>20</v>
      </c>
      <c r="F586" s="193" t="s">
        <v>810</v>
      </c>
      <c r="G586" s="190"/>
      <c r="H586" s="194" t="s">
        <v>20</v>
      </c>
      <c r="I586" s="195"/>
      <c r="J586" s="190"/>
      <c r="K586" s="190"/>
      <c r="L586" s="196"/>
      <c r="M586" s="197"/>
      <c r="N586" s="198"/>
      <c r="O586" s="198"/>
      <c r="P586" s="198"/>
      <c r="Q586" s="198"/>
      <c r="R586" s="198"/>
      <c r="S586" s="198"/>
      <c r="T586" s="199"/>
      <c r="AT586" s="200" t="s">
        <v>130</v>
      </c>
      <c r="AU586" s="200" t="s">
        <v>77</v>
      </c>
      <c r="AV586" s="11" t="s">
        <v>22</v>
      </c>
      <c r="AW586" s="11" t="s">
        <v>35</v>
      </c>
      <c r="AX586" s="11" t="s">
        <v>71</v>
      </c>
      <c r="AY586" s="200" t="s">
        <v>120</v>
      </c>
    </row>
    <row r="587" spans="2:51" s="12" customFormat="1" ht="13.5">
      <c r="B587" s="201"/>
      <c r="C587" s="202"/>
      <c r="D587" s="191" t="s">
        <v>130</v>
      </c>
      <c r="E587" s="203" t="s">
        <v>20</v>
      </c>
      <c r="F587" s="204" t="s">
        <v>811</v>
      </c>
      <c r="G587" s="202"/>
      <c r="H587" s="205">
        <v>40</v>
      </c>
      <c r="I587" s="206"/>
      <c r="J587" s="202"/>
      <c r="K587" s="202"/>
      <c r="L587" s="207"/>
      <c r="M587" s="208"/>
      <c r="N587" s="209"/>
      <c r="O587" s="209"/>
      <c r="P587" s="209"/>
      <c r="Q587" s="209"/>
      <c r="R587" s="209"/>
      <c r="S587" s="209"/>
      <c r="T587" s="210"/>
      <c r="AT587" s="211" t="s">
        <v>130</v>
      </c>
      <c r="AU587" s="211" t="s">
        <v>77</v>
      </c>
      <c r="AV587" s="12" t="s">
        <v>77</v>
      </c>
      <c r="AW587" s="12" t="s">
        <v>35</v>
      </c>
      <c r="AX587" s="12" t="s">
        <v>22</v>
      </c>
      <c r="AY587" s="211" t="s">
        <v>120</v>
      </c>
    </row>
    <row r="588" spans="2:51" s="11" customFormat="1" ht="13.5">
      <c r="B588" s="189"/>
      <c r="C588" s="190"/>
      <c r="D588" s="191" t="s">
        <v>130</v>
      </c>
      <c r="E588" s="192" t="s">
        <v>20</v>
      </c>
      <c r="F588" s="193" t="s">
        <v>775</v>
      </c>
      <c r="G588" s="190"/>
      <c r="H588" s="194" t="s">
        <v>20</v>
      </c>
      <c r="I588" s="195"/>
      <c r="J588" s="190"/>
      <c r="K588" s="190"/>
      <c r="L588" s="196"/>
      <c r="M588" s="197"/>
      <c r="N588" s="198"/>
      <c r="O588" s="198"/>
      <c r="P588" s="198"/>
      <c r="Q588" s="198"/>
      <c r="R588" s="198"/>
      <c r="S588" s="198"/>
      <c r="T588" s="199"/>
      <c r="AT588" s="200" t="s">
        <v>130</v>
      </c>
      <c r="AU588" s="200" t="s">
        <v>77</v>
      </c>
      <c r="AV588" s="11" t="s">
        <v>22</v>
      </c>
      <c r="AW588" s="11" t="s">
        <v>35</v>
      </c>
      <c r="AX588" s="11" t="s">
        <v>71</v>
      </c>
      <c r="AY588" s="200" t="s">
        <v>120</v>
      </c>
    </row>
    <row r="589" spans="2:51" s="11" customFormat="1" ht="13.5">
      <c r="B589" s="189"/>
      <c r="C589" s="190"/>
      <c r="D589" s="212" t="s">
        <v>130</v>
      </c>
      <c r="E589" s="213" t="s">
        <v>20</v>
      </c>
      <c r="F589" s="214" t="s">
        <v>790</v>
      </c>
      <c r="G589" s="190"/>
      <c r="H589" s="215" t="s">
        <v>20</v>
      </c>
      <c r="I589" s="195"/>
      <c r="J589" s="190"/>
      <c r="K589" s="190"/>
      <c r="L589" s="196"/>
      <c r="M589" s="197"/>
      <c r="N589" s="198"/>
      <c r="O589" s="198"/>
      <c r="P589" s="198"/>
      <c r="Q589" s="198"/>
      <c r="R589" s="198"/>
      <c r="S589" s="198"/>
      <c r="T589" s="199"/>
      <c r="AT589" s="200" t="s">
        <v>130</v>
      </c>
      <c r="AU589" s="200" t="s">
        <v>77</v>
      </c>
      <c r="AV589" s="11" t="s">
        <v>22</v>
      </c>
      <c r="AW589" s="11" t="s">
        <v>35</v>
      </c>
      <c r="AX589" s="11" t="s">
        <v>71</v>
      </c>
      <c r="AY589" s="200" t="s">
        <v>120</v>
      </c>
    </row>
    <row r="590" spans="2:65" s="1" customFormat="1" ht="22.5" customHeight="1">
      <c r="B590" s="35"/>
      <c r="C590" s="177" t="s">
        <v>191</v>
      </c>
      <c r="D590" s="177" t="s">
        <v>123</v>
      </c>
      <c r="E590" s="178" t="s">
        <v>812</v>
      </c>
      <c r="F590" s="179" t="s">
        <v>813</v>
      </c>
      <c r="G590" s="180" t="s">
        <v>187</v>
      </c>
      <c r="H590" s="181">
        <v>10</v>
      </c>
      <c r="I590" s="182"/>
      <c r="J590" s="183">
        <f>ROUND(I590*H590,2)</f>
        <v>0</v>
      </c>
      <c r="K590" s="179" t="s">
        <v>127</v>
      </c>
      <c r="L590" s="55"/>
      <c r="M590" s="184" t="s">
        <v>20</v>
      </c>
      <c r="N590" s="185" t="s">
        <v>42</v>
      </c>
      <c r="O590" s="36"/>
      <c r="P590" s="186">
        <f>O590*H590</f>
        <v>0</v>
      </c>
      <c r="Q590" s="186">
        <v>0.00138</v>
      </c>
      <c r="R590" s="186">
        <f>Q590*H590</f>
        <v>0.0138</v>
      </c>
      <c r="S590" s="186">
        <v>0</v>
      </c>
      <c r="T590" s="187">
        <f>S590*H590</f>
        <v>0</v>
      </c>
      <c r="AR590" s="18" t="s">
        <v>219</v>
      </c>
      <c r="AT590" s="18" t="s">
        <v>123</v>
      </c>
      <c r="AU590" s="18" t="s">
        <v>77</v>
      </c>
      <c r="AY590" s="18" t="s">
        <v>120</v>
      </c>
      <c r="BE590" s="188">
        <f>IF(N590="základní",J590,0)</f>
        <v>0</v>
      </c>
      <c r="BF590" s="188">
        <f>IF(N590="snížená",J590,0)</f>
        <v>0</v>
      </c>
      <c r="BG590" s="188">
        <f>IF(N590="zákl. přenesená",J590,0)</f>
        <v>0</v>
      </c>
      <c r="BH590" s="188">
        <f>IF(N590="sníž. přenesená",J590,0)</f>
        <v>0</v>
      </c>
      <c r="BI590" s="188">
        <f>IF(N590="nulová",J590,0)</f>
        <v>0</v>
      </c>
      <c r="BJ590" s="18" t="s">
        <v>22</v>
      </c>
      <c r="BK590" s="188">
        <f>ROUND(I590*H590,2)</f>
        <v>0</v>
      </c>
      <c r="BL590" s="18" t="s">
        <v>219</v>
      </c>
      <c r="BM590" s="18" t="s">
        <v>814</v>
      </c>
    </row>
    <row r="591" spans="2:51" s="11" customFormat="1" ht="13.5">
      <c r="B591" s="189"/>
      <c r="C591" s="190"/>
      <c r="D591" s="191" t="s">
        <v>130</v>
      </c>
      <c r="E591" s="192" t="s">
        <v>20</v>
      </c>
      <c r="F591" s="193" t="s">
        <v>773</v>
      </c>
      <c r="G591" s="190"/>
      <c r="H591" s="194" t="s">
        <v>20</v>
      </c>
      <c r="I591" s="195"/>
      <c r="J591" s="190"/>
      <c r="K591" s="190"/>
      <c r="L591" s="196"/>
      <c r="M591" s="197"/>
      <c r="N591" s="198"/>
      <c r="O591" s="198"/>
      <c r="P591" s="198"/>
      <c r="Q591" s="198"/>
      <c r="R591" s="198"/>
      <c r="S591" s="198"/>
      <c r="T591" s="199"/>
      <c r="AT591" s="200" t="s">
        <v>130</v>
      </c>
      <c r="AU591" s="200" t="s">
        <v>77</v>
      </c>
      <c r="AV591" s="11" t="s">
        <v>22</v>
      </c>
      <c r="AW591" s="11" t="s">
        <v>35</v>
      </c>
      <c r="AX591" s="11" t="s">
        <v>71</v>
      </c>
      <c r="AY591" s="200" t="s">
        <v>120</v>
      </c>
    </row>
    <row r="592" spans="2:51" s="11" customFormat="1" ht="13.5">
      <c r="B592" s="189"/>
      <c r="C592" s="190"/>
      <c r="D592" s="191" t="s">
        <v>130</v>
      </c>
      <c r="E592" s="192" t="s">
        <v>20</v>
      </c>
      <c r="F592" s="193" t="s">
        <v>815</v>
      </c>
      <c r="G592" s="190"/>
      <c r="H592" s="194" t="s">
        <v>20</v>
      </c>
      <c r="I592" s="195"/>
      <c r="J592" s="190"/>
      <c r="K592" s="190"/>
      <c r="L592" s="196"/>
      <c r="M592" s="197"/>
      <c r="N592" s="198"/>
      <c r="O592" s="198"/>
      <c r="P592" s="198"/>
      <c r="Q592" s="198"/>
      <c r="R592" s="198"/>
      <c r="S592" s="198"/>
      <c r="T592" s="199"/>
      <c r="AT592" s="200" t="s">
        <v>130</v>
      </c>
      <c r="AU592" s="200" t="s">
        <v>77</v>
      </c>
      <c r="AV592" s="11" t="s">
        <v>22</v>
      </c>
      <c r="AW592" s="11" t="s">
        <v>35</v>
      </c>
      <c r="AX592" s="11" t="s">
        <v>71</v>
      </c>
      <c r="AY592" s="200" t="s">
        <v>120</v>
      </c>
    </row>
    <row r="593" spans="2:51" s="12" customFormat="1" ht="13.5">
      <c r="B593" s="201"/>
      <c r="C593" s="202"/>
      <c r="D593" s="212" t="s">
        <v>130</v>
      </c>
      <c r="E593" s="216" t="s">
        <v>20</v>
      </c>
      <c r="F593" s="217" t="s">
        <v>816</v>
      </c>
      <c r="G593" s="202"/>
      <c r="H593" s="218">
        <v>10</v>
      </c>
      <c r="I593" s="206"/>
      <c r="J593" s="202"/>
      <c r="K593" s="202"/>
      <c r="L593" s="207"/>
      <c r="M593" s="208"/>
      <c r="N593" s="209"/>
      <c r="O593" s="209"/>
      <c r="P593" s="209"/>
      <c r="Q593" s="209"/>
      <c r="R593" s="209"/>
      <c r="S593" s="209"/>
      <c r="T593" s="210"/>
      <c r="AT593" s="211" t="s">
        <v>130</v>
      </c>
      <c r="AU593" s="211" t="s">
        <v>77</v>
      </c>
      <c r="AV593" s="12" t="s">
        <v>77</v>
      </c>
      <c r="AW593" s="12" t="s">
        <v>35</v>
      </c>
      <c r="AX593" s="12" t="s">
        <v>22</v>
      </c>
      <c r="AY593" s="211" t="s">
        <v>120</v>
      </c>
    </row>
    <row r="594" spans="2:65" s="1" customFormat="1" ht="31.5" customHeight="1">
      <c r="B594" s="35"/>
      <c r="C594" s="177" t="s">
        <v>817</v>
      </c>
      <c r="D594" s="177" t="s">
        <v>123</v>
      </c>
      <c r="E594" s="178" t="s">
        <v>818</v>
      </c>
      <c r="F594" s="179" t="s">
        <v>819</v>
      </c>
      <c r="G594" s="180" t="s">
        <v>187</v>
      </c>
      <c r="H594" s="181">
        <v>40</v>
      </c>
      <c r="I594" s="182"/>
      <c r="J594" s="183">
        <f>ROUND(I594*H594,2)</f>
        <v>0</v>
      </c>
      <c r="K594" s="179" t="s">
        <v>127</v>
      </c>
      <c r="L594" s="55"/>
      <c r="M594" s="184" t="s">
        <v>20</v>
      </c>
      <c r="N594" s="185" t="s">
        <v>42</v>
      </c>
      <c r="O594" s="36"/>
      <c r="P594" s="186">
        <f>O594*H594</f>
        <v>0</v>
      </c>
      <c r="Q594" s="186">
        <v>0.00152</v>
      </c>
      <c r="R594" s="186">
        <f>Q594*H594</f>
        <v>0.06080000000000001</v>
      </c>
      <c r="S594" s="186">
        <v>0</v>
      </c>
      <c r="T594" s="187">
        <f>S594*H594</f>
        <v>0</v>
      </c>
      <c r="AR594" s="18" t="s">
        <v>219</v>
      </c>
      <c r="AT594" s="18" t="s">
        <v>123</v>
      </c>
      <c r="AU594" s="18" t="s">
        <v>77</v>
      </c>
      <c r="AY594" s="18" t="s">
        <v>120</v>
      </c>
      <c r="BE594" s="188">
        <f>IF(N594="základní",J594,0)</f>
        <v>0</v>
      </c>
      <c r="BF594" s="188">
        <f>IF(N594="snížená",J594,0)</f>
        <v>0</v>
      </c>
      <c r="BG594" s="188">
        <f>IF(N594="zákl. přenesená",J594,0)</f>
        <v>0</v>
      </c>
      <c r="BH594" s="188">
        <f>IF(N594="sníž. přenesená",J594,0)</f>
        <v>0</v>
      </c>
      <c r="BI594" s="188">
        <f>IF(N594="nulová",J594,0)</f>
        <v>0</v>
      </c>
      <c r="BJ594" s="18" t="s">
        <v>22</v>
      </c>
      <c r="BK594" s="188">
        <f>ROUND(I594*H594,2)</f>
        <v>0</v>
      </c>
      <c r="BL594" s="18" t="s">
        <v>219</v>
      </c>
      <c r="BM594" s="18" t="s">
        <v>820</v>
      </c>
    </row>
    <row r="595" spans="2:51" s="11" customFormat="1" ht="13.5">
      <c r="B595" s="189"/>
      <c r="C595" s="190"/>
      <c r="D595" s="191" t="s">
        <v>130</v>
      </c>
      <c r="E595" s="192" t="s">
        <v>20</v>
      </c>
      <c r="F595" s="193" t="s">
        <v>754</v>
      </c>
      <c r="G595" s="190"/>
      <c r="H595" s="194" t="s">
        <v>20</v>
      </c>
      <c r="I595" s="195"/>
      <c r="J595" s="190"/>
      <c r="K595" s="190"/>
      <c r="L595" s="196"/>
      <c r="M595" s="197"/>
      <c r="N595" s="198"/>
      <c r="O595" s="198"/>
      <c r="P595" s="198"/>
      <c r="Q595" s="198"/>
      <c r="R595" s="198"/>
      <c r="S595" s="198"/>
      <c r="T595" s="199"/>
      <c r="AT595" s="200" t="s">
        <v>130</v>
      </c>
      <c r="AU595" s="200" t="s">
        <v>77</v>
      </c>
      <c r="AV595" s="11" t="s">
        <v>22</v>
      </c>
      <c r="AW595" s="11" t="s">
        <v>35</v>
      </c>
      <c r="AX595" s="11" t="s">
        <v>71</v>
      </c>
      <c r="AY595" s="200" t="s">
        <v>120</v>
      </c>
    </row>
    <row r="596" spans="2:51" s="11" customFormat="1" ht="13.5">
      <c r="B596" s="189"/>
      <c r="C596" s="190"/>
      <c r="D596" s="191" t="s">
        <v>130</v>
      </c>
      <c r="E596" s="192" t="s">
        <v>20</v>
      </c>
      <c r="F596" s="193" t="s">
        <v>821</v>
      </c>
      <c r="G596" s="190"/>
      <c r="H596" s="194" t="s">
        <v>20</v>
      </c>
      <c r="I596" s="195"/>
      <c r="J596" s="190"/>
      <c r="K596" s="190"/>
      <c r="L596" s="196"/>
      <c r="M596" s="197"/>
      <c r="N596" s="198"/>
      <c r="O596" s="198"/>
      <c r="P596" s="198"/>
      <c r="Q596" s="198"/>
      <c r="R596" s="198"/>
      <c r="S596" s="198"/>
      <c r="T596" s="199"/>
      <c r="AT596" s="200" t="s">
        <v>130</v>
      </c>
      <c r="AU596" s="200" t="s">
        <v>77</v>
      </c>
      <c r="AV596" s="11" t="s">
        <v>22</v>
      </c>
      <c r="AW596" s="11" t="s">
        <v>35</v>
      </c>
      <c r="AX596" s="11" t="s">
        <v>71</v>
      </c>
      <c r="AY596" s="200" t="s">
        <v>120</v>
      </c>
    </row>
    <row r="597" spans="2:51" s="12" customFormat="1" ht="13.5">
      <c r="B597" s="201"/>
      <c r="C597" s="202"/>
      <c r="D597" s="191" t="s">
        <v>130</v>
      </c>
      <c r="E597" s="203" t="s">
        <v>20</v>
      </c>
      <c r="F597" s="204" t="s">
        <v>811</v>
      </c>
      <c r="G597" s="202"/>
      <c r="H597" s="205">
        <v>40</v>
      </c>
      <c r="I597" s="206"/>
      <c r="J597" s="202"/>
      <c r="K597" s="202"/>
      <c r="L597" s="207"/>
      <c r="M597" s="208"/>
      <c r="N597" s="209"/>
      <c r="O597" s="209"/>
      <c r="P597" s="209"/>
      <c r="Q597" s="209"/>
      <c r="R597" s="209"/>
      <c r="S597" s="209"/>
      <c r="T597" s="210"/>
      <c r="AT597" s="211" t="s">
        <v>130</v>
      </c>
      <c r="AU597" s="211" t="s">
        <v>77</v>
      </c>
      <c r="AV597" s="12" t="s">
        <v>77</v>
      </c>
      <c r="AW597" s="12" t="s">
        <v>35</v>
      </c>
      <c r="AX597" s="12" t="s">
        <v>22</v>
      </c>
      <c r="AY597" s="211" t="s">
        <v>120</v>
      </c>
    </row>
    <row r="598" spans="2:51" s="11" customFormat="1" ht="13.5">
      <c r="B598" s="189"/>
      <c r="C598" s="190"/>
      <c r="D598" s="191" t="s">
        <v>130</v>
      </c>
      <c r="E598" s="192" t="s">
        <v>20</v>
      </c>
      <c r="F598" s="193" t="s">
        <v>775</v>
      </c>
      <c r="G598" s="190"/>
      <c r="H598" s="194" t="s">
        <v>20</v>
      </c>
      <c r="I598" s="195"/>
      <c r="J598" s="190"/>
      <c r="K598" s="190"/>
      <c r="L598" s="196"/>
      <c r="M598" s="197"/>
      <c r="N598" s="198"/>
      <c r="O598" s="198"/>
      <c r="P598" s="198"/>
      <c r="Q598" s="198"/>
      <c r="R598" s="198"/>
      <c r="S598" s="198"/>
      <c r="T598" s="199"/>
      <c r="AT598" s="200" t="s">
        <v>130</v>
      </c>
      <c r="AU598" s="200" t="s">
        <v>77</v>
      </c>
      <c r="AV598" s="11" t="s">
        <v>22</v>
      </c>
      <c r="AW598" s="11" t="s">
        <v>35</v>
      </c>
      <c r="AX598" s="11" t="s">
        <v>71</v>
      </c>
      <c r="AY598" s="200" t="s">
        <v>120</v>
      </c>
    </row>
    <row r="599" spans="2:51" s="11" customFormat="1" ht="13.5">
      <c r="B599" s="189"/>
      <c r="C599" s="190"/>
      <c r="D599" s="212" t="s">
        <v>130</v>
      </c>
      <c r="E599" s="213" t="s">
        <v>20</v>
      </c>
      <c r="F599" s="214" t="s">
        <v>790</v>
      </c>
      <c r="G599" s="190"/>
      <c r="H599" s="215" t="s">
        <v>20</v>
      </c>
      <c r="I599" s="195"/>
      <c r="J599" s="190"/>
      <c r="K599" s="190"/>
      <c r="L599" s="196"/>
      <c r="M599" s="197"/>
      <c r="N599" s="198"/>
      <c r="O599" s="198"/>
      <c r="P599" s="198"/>
      <c r="Q599" s="198"/>
      <c r="R599" s="198"/>
      <c r="S599" s="198"/>
      <c r="T599" s="199"/>
      <c r="AT599" s="200" t="s">
        <v>130</v>
      </c>
      <c r="AU599" s="200" t="s">
        <v>77</v>
      </c>
      <c r="AV599" s="11" t="s">
        <v>22</v>
      </c>
      <c r="AW599" s="11" t="s">
        <v>35</v>
      </c>
      <c r="AX599" s="11" t="s">
        <v>71</v>
      </c>
      <c r="AY599" s="200" t="s">
        <v>120</v>
      </c>
    </row>
    <row r="600" spans="2:65" s="1" customFormat="1" ht="31.5" customHeight="1">
      <c r="B600" s="35"/>
      <c r="C600" s="177" t="s">
        <v>822</v>
      </c>
      <c r="D600" s="177" t="s">
        <v>123</v>
      </c>
      <c r="E600" s="178" t="s">
        <v>823</v>
      </c>
      <c r="F600" s="179" t="s">
        <v>824</v>
      </c>
      <c r="G600" s="180" t="s">
        <v>187</v>
      </c>
      <c r="H600" s="181">
        <v>18.2</v>
      </c>
      <c r="I600" s="182"/>
      <c r="J600" s="183">
        <f>ROUND(I600*H600,2)</f>
        <v>0</v>
      </c>
      <c r="K600" s="179" t="s">
        <v>127</v>
      </c>
      <c r="L600" s="55"/>
      <c r="M600" s="184" t="s">
        <v>20</v>
      </c>
      <c r="N600" s="185" t="s">
        <v>42</v>
      </c>
      <c r="O600" s="36"/>
      <c r="P600" s="186">
        <f>O600*H600</f>
        <v>0</v>
      </c>
      <c r="Q600" s="186">
        <v>0.0017</v>
      </c>
      <c r="R600" s="186">
        <f>Q600*H600</f>
        <v>0.03094</v>
      </c>
      <c r="S600" s="186">
        <v>0</v>
      </c>
      <c r="T600" s="187">
        <f>S600*H600</f>
        <v>0</v>
      </c>
      <c r="AR600" s="18" t="s">
        <v>219</v>
      </c>
      <c r="AT600" s="18" t="s">
        <v>123</v>
      </c>
      <c r="AU600" s="18" t="s">
        <v>77</v>
      </c>
      <c r="AY600" s="18" t="s">
        <v>120</v>
      </c>
      <c r="BE600" s="188">
        <f>IF(N600="základní",J600,0)</f>
        <v>0</v>
      </c>
      <c r="BF600" s="188">
        <f>IF(N600="snížená",J600,0)</f>
        <v>0</v>
      </c>
      <c r="BG600" s="188">
        <f>IF(N600="zákl. přenesená",J600,0)</f>
        <v>0</v>
      </c>
      <c r="BH600" s="188">
        <f>IF(N600="sníž. přenesená",J600,0)</f>
        <v>0</v>
      </c>
      <c r="BI600" s="188">
        <f>IF(N600="nulová",J600,0)</f>
        <v>0</v>
      </c>
      <c r="BJ600" s="18" t="s">
        <v>22</v>
      </c>
      <c r="BK600" s="188">
        <f>ROUND(I600*H600,2)</f>
        <v>0</v>
      </c>
      <c r="BL600" s="18" t="s">
        <v>219</v>
      </c>
      <c r="BM600" s="18" t="s">
        <v>825</v>
      </c>
    </row>
    <row r="601" spans="2:51" s="11" customFormat="1" ht="13.5">
      <c r="B601" s="189"/>
      <c r="C601" s="190"/>
      <c r="D601" s="191" t="s">
        <v>130</v>
      </c>
      <c r="E601" s="192" t="s">
        <v>20</v>
      </c>
      <c r="F601" s="193" t="s">
        <v>754</v>
      </c>
      <c r="G601" s="190"/>
      <c r="H601" s="194" t="s">
        <v>20</v>
      </c>
      <c r="I601" s="195"/>
      <c r="J601" s="190"/>
      <c r="K601" s="190"/>
      <c r="L601" s="196"/>
      <c r="M601" s="197"/>
      <c r="N601" s="198"/>
      <c r="O601" s="198"/>
      <c r="P601" s="198"/>
      <c r="Q601" s="198"/>
      <c r="R601" s="198"/>
      <c r="S601" s="198"/>
      <c r="T601" s="199"/>
      <c r="AT601" s="200" t="s">
        <v>130</v>
      </c>
      <c r="AU601" s="200" t="s">
        <v>77</v>
      </c>
      <c r="AV601" s="11" t="s">
        <v>22</v>
      </c>
      <c r="AW601" s="11" t="s">
        <v>35</v>
      </c>
      <c r="AX601" s="11" t="s">
        <v>71</v>
      </c>
      <c r="AY601" s="200" t="s">
        <v>120</v>
      </c>
    </row>
    <row r="602" spans="2:51" s="11" customFormat="1" ht="13.5">
      <c r="B602" s="189"/>
      <c r="C602" s="190"/>
      <c r="D602" s="191" t="s">
        <v>130</v>
      </c>
      <c r="E602" s="192" t="s">
        <v>20</v>
      </c>
      <c r="F602" s="193" t="s">
        <v>826</v>
      </c>
      <c r="G602" s="190"/>
      <c r="H602" s="194" t="s">
        <v>20</v>
      </c>
      <c r="I602" s="195"/>
      <c r="J602" s="190"/>
      <c r="K602" s="190"/>
      <c r="L602" s="196"/>
      <c r="M602" s="197"/>
      <c r="N602" s="198"/>
      <c r="O602" s="198"/>
      <c r="P602" s="198"/>
      <c r="Q602" s="198"/>
      <c r="R602" s="198"/>
      <c r="S602" s="198"/>
      <c r="T602" s="199"/>
      <c r="AT602" s="200" t="s">
        <v>130</v>
      </c>
      <c r="AU602" s="200" t="s">
        <v>77</v>
      </c>
      <c r="AV602" s="11" t="s">
        <v>22</v>
      </c>
      <c r="AW602" s="11" t="s">
        <v>35</v>
      </c>
      <c r="AX602" s="11" t="s">
        <v>71</v>
      </c>
      <c r="AY602" s="200" t="s">
        <v>120</v>
      </c>
    </row>
    <row r="603" spans="2:51" s="12" customFormat="1" ht="13.5">
      <c r="B603" s="201"/>
      <c r="C603" s="202"/>
      <c r="D603" s="191" t="s">
        <v>130</v>
      </c>
      <c r="E603" s="203" t="s">
        <v>20</v>
      </c>
      <c r="F603" s="204" t="s">
        <v>827</v>
      </c>
      <c r="G603" s="202"/>
      <c r="H603" s="205">
        <v>18.2</v>
      </c>
      <c r="I603" s="206"/>
      <c r="J603" s="202"/>
      <c r="K603" s="202"/>
      <c r="L603" s="207"/>
      <c r="M603" s="208"/>
      <c r="N603" s="209"/>
      <c r="O603" s="209"/>
      <c r="P603" s="209"/>
      <c r="Q603" s="209"/>
      <c r="R603" s="209"/>
      <c r="S603" s="209"/>
      <c r="T603" s="210"/>
      <c r="AT603" s="211" t="s">
        <v>130</v>
      </c>
      <c r="AU603" s="211" t="s">
        <v>77</v>
      </c>
      <c r="AV603" s="12" t="s">
        <v>77</v>
      </c>
      <c r="AW603" s="12" t="s">
        <v>35</v>
      </c>
      <c r="AX603" s="12" t="s">
        <v>22</v>
      </c>
      <c r="AY603" s="211" t="s">
        <v>120</v>
      </c>
    </row>
    <row r="604" spans="2:51" s="11" customFormat="1" ht="13.5">
      <c r="B604" s="189"/>
      <c r="C604" s="190"/>
      <c r="D604" s="191" t="s">
        <v>130</v>
      </c>
      <c r="E604" s="192" t="s">
        <v>20</v>
      </c>
      <c r="F604" s="193" t="s">
        <v>775</v>
      </c>
      <c r="G604" s="190"/>
      <c r="H604" s="194" t="s">
        <v>20</v>
      </c>
      <c r="I604" s="195"/>
      <c r="J604" s="190"/>
      <c r="K604" s="190"/>
      <c r="L604" s="196"/>
      <c r="M604" s="197"/>
      <c r="N604" s="198"/>
      <c r="O604" s="198"/>
      <c r="P604" s="198"/>
      <c r="Q604" s="198"/>
      <c r="R604" s="198"/>
      <c r="S604" s="198"/>
      <c r="T604" s="199"/>
      <c r="AT604" s="200" t="s">
        <v>130</v>
      </c>
      <c r="AU604" s="200" t="s">
        <v>77</v>
      </c>
      <c r="AV604" s="11" t="s">
        <v>22</v>
      </c>
      <c r="AW604" s="11" t="s">
        <v>35</v>
      </c>
      <c r="AX604" s="11" t="s">
        <v>71</v>
      </c>
      <c r="AY604" s="200" t="s">
        <v>120</v>
      </c>
    </row>
    <row r="605" spans="2:51" s="11" customFormat="1" ht="13.5">
      <c r="B605" s="189"/>
      <c r="C605" s="190"/>
      <c r="D605" s="212" t="s">
        <v>130</v>
      </c>
      <c r="E605" s="213" t="s">
        <v>20</v>
      </c>
      <c r="F605" s="214" t="s">
        <v>790</v>
      </c>
      <c r="G605" s="190"/>
      <c r="H605" s="215" t="s">
        <v>20</v>
      </c>
      <c r="I605" s="195"/>
      <c r="J605" s="190"/>
      <c r="K605" s="190"/>
      <c r="L605" s="196"/>
      <c r="M605" s="197"/>
      <c r="N605" s="198"/>
      <c r="O605" s="198"/>
      <c r="P605" s="198"/>
      <c r="Q605" s="198"/>
      <c r="R605" s="198"/>
      <c r="S605" s="198"/>
      <c r="T605" s="199"/>
      <c r="AT605" s="200" t="s">
        <v>130</v>
      </c>
      <c r="AU605" s="200" t="s">
        <v>77</v>
      </c>
      <c r="AV605" s="11" t="s">
        <v>22</v>
      </c>
      <c r="AW605" s="11" t="s">
        <v>35</v>
      </c>
      <c r="AX605" s="11" t="s">
        <v>71</v>
      </c>
      <c r="AY605" s="200" t="s">
        <v>120</v>
      </c>
    </row>
    <row r="606" spans="2:65" s="1" customFormat="1" ht="31.5" customHeight="1">
      <c r="B606" s="35"/>
      <c r="C606" s="177" t="s">
        <v>828</v>
      </c>
      <c r="D606" s="177" t="s">
        <v>123</v>
      </c>
      <c r="E606" s="178" t="s">
        <v>829</v>
      </c>
      <c r="F606" s="179" t="s">
        <v>830</v>
      </c>
      <c r="G606" s="180" t="s">
        <v>137</v>
      </c>
      <c r="H606" s="181">
        <v>6</v>
      </c>
      <c r="I606" s="182"/>
      <c r="J606" s="183">
        <f>ROUND(I606*H606,2)</f>
        <v>0</v>
      </c>
      <c r="K606" s="179" t="s">
        <v>127</v>
      </c>
      <c r="L606" s="55"/>
      <c r="M606" s="184" t="s">
        <v>20</v>
      </c>
      <c r="N606" s="185" t="s">
        <v>42</v>
      </c>
      <c r="O606" s="36"/>
      <c r="P606" s="186">
        <f>O606*H606</f>
        <v>0</v>
      </c>
      <c r="Q606" s="186">
        <v>0</v>
      </c>
      <c r="R606" s="186">
        <f>Q606*H606</f>
        <v>0</v>
      </c>
      <c r="S606" s="186">
        <v>0</v>
      </c>
      <c r="T606" s="187">
        <f>S606*H606</f>
        <v>0</v>
      </c>
      <c r="AR606" s="18" t="s">
        <v>219</v>
      </c>
      <c r="AT606" s="18" t="s">
        <v>123</v>
      </c>
      <c r="AU606" s="18" t="s">
        <v>77</v>
      </c>
      <c r="AY606" s="18" t="s">
        <v>120</v>
      </c>
      <c r="BE606" s="188">
        <f>IF(N606="základní",J606,0)</f>
        <v>0</v>
      </c>
      <c r="BF606" s="188">
        <f>IF(N606="snížená",J606,0)</f>
        <v>0</v>
      </c>
      <c r="BG606" s="188">
        <f>IF(N606="zákl. přenesená",J606,0)</f>
        <v>0</v>
      </c>
      <c r="BH606" s="188">
        <f>IF(N606="sníž. přenesená",J606,0)</f>
        <v>0</v>
      </c>
      <c r="BI606" s="188">
        <f>IF(N606="nulová",J606,0)</f>
        <v>0</v>
      </c>
      <c r="BJ606" s="18" t="s">
        <v>22</v>
      </c>
      <c r="BK606" s="188">
        <f>ROUND(I606*H606,2)</f>
        <v>0</v>
      </c>
      <c r="BL606" s="18" t="s">
        <v>219</v>
      </c>
      <c r="BM606" s="18" t="s">
        <v>831</v>
      </c>
    </row>
    <row r="607" spans="2:65" s="1" customFormat="1" ht="22.5" customHeight="1">
      <c r="B607" s="35"/>
      <c r="C607" s="177" t="s">
        <v>832</v>
      </c>
      <c r="D607" s="177" t="s">
        <v>123</v>
      </c>
      <c r="E607" s="178" t="s">
        <v>833</v>
      </c>
      <c r="F607" s="179" t="s">
        <v>834</v>
      </c>
      <c r="G607" s="180" t="s">
        <v>187</v>
      </c>
      <c r="H607" s="181">
        <v>1.6</v>
      </c>
      <c r="I607" s="182"/>
      <c r="J607" s="183">
        <f>ROUND(I607*H607,2)</f>
        <v>0</v>
      </c>
      <c r="K607" s="179" t="s">
        <v>20</v>
      </c>
      <c r="L607" s="55"/>
      <c r="M607" s="184" t="s">
        <v>20</v>
      </c>
      <c r="N607" s="185" t="s">
        <v>42</v>
      </c>
      <c r="O607" s="36"/>
      <c r="P607" s="186">
        <f>O607*H607</f>
        <v>0</v>
      </c>
      <c r="Q607" s="186">
        <v>0.00093</v>
      </c>
      <c r="R607" s="186">
        <f>Q607*H607</f>
        <v>0.0014880000000000002</v>
      </c>
      <c r="S607" s="186">
        <v>0</v>
      </c>
      <c r="T607" s="187">
        <f>S607*H607</f>
        <v>0</v>
      </c>
      <c r="AR607" s="18" t="s">
        <v>219</v>
      </c>
      <c r="AT607" s="18" t="s">
        <v>123</v>
      </c>
      <c r="AU607" s="18" t="s">
        <v>77</v>
      </c>
      <c r="AY607" s="18" t="s">
        <v>120</v>
      </c>
      <c r="BE607" s="188">
        <f>IF(N607="základní",J607,0)</f>
        <v>0</v>
      </c>
      <c r="BF607" s="188">
        <f>IF(N607="snížená",J607,0)</f>
        <v>0</v>
      </c>
      <c r="BG607" s="188">
        <f>IF(N607="zákl. přenesená",J607,0)</f>
        <v>0</v>
      </c>
      <c r="BH607" s="188">
        <f>IF(N607="sníž. přenesená",J607,0)</f>
        <v>0</v>
      </c>
      <c r="BI607" s="188">
        <f>IF(N607="nulová",J607,0)</f>
        <v>0</v>
      </c>
      <c r="BJ607" s="18" t="s">
        <v>22</v>
      </c>
      <c r="BK607" s="188">
        <f>ROUND(I607*H607,2)</f>
        <v>0</v>
      </c>
      <c r="BL607" s="18" t="s">
        <v>219</v>
      </c>
      <c r="BM607" s="18" t="s">
        <v>835</v>
      </c>
    </row>
    <row r="608" spans="2:51" s="11" customFormat="1" ht="13.5">
      <c r="B608" s="189"/>
      <c r="C608" s="190"/>
      <c r="D608" s="191" t="s">
        <v>130</v>
      </c>
      <c r="E608" s="192" t="s">
        <v>20</v>
      </c>
      <c r="F608" s="193" t="s">
        <v>754</v>
      </c>
      <c r="G608" s="190"/>
      <c r="H608" s="194" t="s">
        <v>20</v>
      </c>
      <c r="I608" s="195"/>
      <c r="J608" s="190"/>
      <c r="K608" s="190"/>
      <c r="L608" s="196"/>
      <c r="M608" s="197"/>
      <c r="N608" s="198"/>
      <c r="O608" s="198"/>
      <c r="P608" s="198"/>
      <c r="Q608" s="198"/>
      <c r="R608" s="198"/>
      <c r="S608" s="198"/>
      <c r="T608" s="199"/>
      <c r="AT608" s="200" t="s">
        <v>130</v>
      </c>
      <c r="AU608" s="200" t="s">
        <v>77</v>
      </c>
      <c r="AV608" s="11" t="s">
        <v>22</v>
      </c>
      <c r="AW608" s="11" t="s">
        <v>35</v>
      </c>
      <c r="AX608" s="11" t="s">
        <v>71</v>
      </c>
      <c r="AY608" s="200" t="s">
        <v>120</v>
      </c>
    </row>
    <row r="609" spans="2:51" s="11" customFormat="1" ht="13.5">
      <c r="B609" s="189"/>
      <c r="C609" s="190"/>
      <c r="D609" s="191" t="s">
        <v>130</v>
      </c>
      <c r="E609" s="192" t="s">
        <v>20</v>
      </c>
      <c r="F609" s="193" t="s">
        <v>836</v>
      </c>
      <c r="G609" s="190"/>
      <c r="H609" s="194" t="s">
        <v>20</v>
      </c>
      <c r="I609" s="195"/>
      <c r="J609" s="190"/>
      <c r="K609" s="190"/>
      <c r="L609" s="196"/>
      <c r="M609" s="197"/>
      <c r="N609" s="198"/>
      <c r="O609" s="198"/>
      <c r="P609" s="198"/>
      <c r="Q609" s="198"/>
      <c r="R609" s="198"/>
      <c r="S609" s="198"/>
      <c r="T609" s="199"/>
      <c r="AT609" s="200" t="s">
        <v>130</v>
      </c>
      <c r="AU609" s="200" t="s">
        <v>77</v>
      </c>
      <c r="AV609" s="11" t="s">
        <v>22</v>
      </c>
      <c r="AW609" s="11" t="s">
        <v>35</v>
      </c>
      <c r="AX609" s="11" t="s">
        <v>71</v>
      </c>
      <c r="AY609" s="200" t="s">
        <v>120</v>
      </c>
    </row>
    <row r="610" spans="2:51" s="12" customFormat="1" ht="13.5">
      <c r="B610" s="201"/>
      <c r="C610" s="202"/>
      <c r="D610" s="191" t="s">
        <v>130</v>
      </c>
      <c r="E610" s="203" t="s">
        <v>20</v>
      </c>
      <c r="F610" s="204" t="s">
        <v>837</v>
      </c>
      <c r="G610" s="202"/>
      <c r="H610" s="205">
        <v>1.6</v>
      </c>
      <c r="I610" s="206"/>
      <c r="J610" s="202"/>
      <c r="K610" s="202"/>
      <c r="L610" s="207"/>
      <c r="M610" s="208"/>
      <c r="N610" s="209"/>
      <c r="O610" s="209"/>
      <c r="P610" s="209"/>
      <c r="Q610" s="209"/>
      <c r="R610" s="209"/>
      <c r="S610" s="209"/>
      <c r="T610" s="210"/>
      <c r="AT610" s="211" t="s">
        <v>130</v>
      </c>
      <c r="AU610" s="211" t="s">
        <v>77</v>
      </c>
      <c r="AV610" s="12" t="s">
        <v>77</v>
      </c>
      <c r="AW610" s="12" t="s">
        <v>35</v>
      </c>
      <c r="AX610" s="12" t="s">
        <v>22</v>
      </c>
      <c r="AY610" s="211" t="s">
        <v>120</v>
      </c>
    </row>
    <row r="611" spans="2:51" s="11" customFormat="1" ht="13.5">
      <c r="B611" s="189"/>
      <c r="C611" s="190"/>
      <c r="D611" s="191" t="s">
        <v>130</v>
      </c>
      <c r="E611" s="192" t="s">
        <v>20</v>
      </c>
      <c r="F611" s="193" t="s">
        <v>775</v>
      </c>
      <c r="G611" s="190"/>
      <c r="H611" s="194" t="s">
        <v>20</v>
      </c>
      <c r="I611" s="195"/>
      <c r="J611" s="190"/>
      <c r="K611" s="190"/>
      <c r="L611" s="196"/>
      <c r="M611" s="197"/>
      <c r="N611" s="198"/>
      <c r="O611" s="198"/>
      <c r="P611" s="198"/>
      <c r="Q611" s="198"/>
      <c r="R611" s="198"/>
      <c r="S611" s="198"/>
      <c r="T611" s="199"/>
      <c r="AT611" s="200" t="s">
        <v>130</v>
      </c>
      <c r="AU611" s="200" t="s">
        <v>77</v>
      </c>
      <c r="AV611" s="11" t="s">
        <v>22</v>
      </c>
      <c r="AW611" s="11" t="s">
        <v>35</v>
      </c>
      <c r="AX611" s="11" t="s">
        <v>71</v>
      </c>
      <c r="AY611" s="200" t="s">
        <v>120</v>
      </c>
    </row>
    <row r="612" spans="2:51" s="11" customFormat="1" ht="13.5">
      <c r="B612" s="189"/>
      <c r="C612" s="190"/>
      <c r="D612" s="212" t="s">
        <v>130</v>
      </c>
      <c r="E612" s="213" t="s">
        <v>20</v>
      </c>
      <c r="F612" s="214" t="s">
        <v>790</v>
      </c>
      <c r="G612" s="190"/>
      <c r="H612" s="215" t="s">
        <v>20</v>
      </c>
      <c r="I612" s="195"/>
      <c r="J612" s="190"/>
      <c r="K612" s="190"/>
      <c r="L612" s="196"/>
      <c r="M612" s="197"/>
      <c r="N612" s="198"/>
      <c r="O612" s="198"/>
      <c r="P612" s="198"/>
      <c r="Q612" s="198"/>
      <c r="R612" s="198"/>
      <c r="S612" s="198"/>
      <c r="T612" s="199"/>
      <c r="AT612" s="200" t="s">
        <v>130</v>
      </c>
      <c r="AU612" s="200" t="s">
        <v>77</v>
      </c>
      <c r="AV612" s="11" t="s">
        <v>22</v>
      </c>
      <c r="AW612" s="11" t="s">
        <v>35</v>
      </c>
      <c r="AX612" s="11" t="s">
        <v>71</v>
      </c>
      <c r="AY612" s="200" t="s">
        <v>120</v>
      </c>
    </row>
    <row r="613" spans="2:65" s="1" customFormat="1" ht="22.5" customHeight="1">
      <c r="B613" s="35"/>
      <c r="C613" s="177" t="s">
        <v>838</v>
      </c>
      <c r="D613" s="177" t="s">
        <v>123</v>
      </c>
      <c r="E613" s="178" t="s">
        <v>839</v>
      </c>
      <c r="F613" s="179" t="s">
        <v>840</v>
      </c>
      <c r="G613" s="180" t="s">
        <v>187</v>
      </c>
      <c r="H613" s="181">
        <v>1.6</v>
      </c>
      <c r="I613" s="182"/>
      <c r="J613" s="183">
        <f>ROUND(I613*H613,2)</f>
        <v>0</v>
      </c>
      <c r="K613" s="179" t="s">
        <v>20</v>
      </c>
      <c r="L613" s="55"/>
      <c r="M613" s="184" t="s">
        <v>20</v>
      </c>
      <c r="N613" s="185" t="s">
        <v>42</v>
      </c>
      <c r="O613" s="36"/>
      <c r="P613" s="186">
        <f>O613*H613</f>
        <v>0</v>
      </c>
      <c r="Q613" s="186">
        <v>0.00057</v>
      </c>
      <c r="R613" s="186">
        <f>Q613*H613</f>
        <v>0.000912</v>
      </c>
      <c r="S613" s="186">
        <v>0</v>
      </c>
      <c r="T613" s="187">
        <f>S613*H613</f>
        <v>0</v>
      </c>
      <c r="AR613" s="18" t="s">
        <v>219</v>
      </c>
      <c r="AT613" s="18" t="s">
        <v>123</v>
      </c>
      <c r="AU613" s="18" t="s">
        <v>77</v>
      </c>
      <c r="AY613" s="18" t="s">
        <v>120</v>
      </c>
      <c r="BE613" s="188">
        <f>IF(N613="základní",J613,0)</f>
        <v>0</v>
      </c>
      <c r="BF613" s="188">
        <f>IF(N613="snížená",J613,0)</f>
        <v>0</v>
      </c>
      <c r="BG613" s="188">
        <f>IF(N613="zákl. přenesená",J613,0)</f>
        <v>0</v>
      </c>
      <c r="BH613" s="188">
        <f>IF(N613="sníž. přenesená",J613,0)</f>
        <v>0</v>
      </c>
      <c r="BI613" s="188">
        <f>IF(N613="nulová",J613,0)</f>
        <v>0</v>
      </c>
      <c r="BJ613" s="18" t="s">
        <v>22</v>
      </c>
      <c r="BK613" s="188">
        <f>ROUND(I613*H613,2)</f>
        <v>0</v>
      </c>
      <c r="BL613" s="18" t="s">
        <v>219</v>
      </c>
      <c r="BM613" s="18" t="s">
        <v>841</v>
      </c>
    </row>
    <row r="614" spans="2:51" s="11" customFormat="1" ht="13.5">
      <c r="B614" s="189"/>
      <c r="C614" s="190"/>
      <c r="D614" s="191" t="s">
        <v>130</v>
      </c>
      <c r="E614" s="192" t="s">
        <v>20</v>
      </c>
      <c r="F614" s="193" t="s">
        <v>754</v>
      </c>
      <c r="G614" s="190"/>
      <c r="H614" s="194" t="s">
        <v>20</v>
      </c>
      <c r="I614" s="195"/>
      <c r="J614" s="190"/>
      <c r="K614" s="190"/>
      <c r="L614" s="196"/>
      <c r="M614" s="197"/>
      <c r="N614" s="198"/>
      <c r="O614" s="198"/>
      <c r="P614" s="198"/>
      <c r="Q614" s="198"/>
      <c r="R614" s="198"/>
      <c r="S614" s="198"/>
      <c r="T614" s="199"/>
      <c r="AT614" s="200" t="s">
        <v>130</v>
      </c>
      <c r="AU614" s="200" t="s">
        <v>77</v>
      </c>
      <c r="AV614" s="11" t="s">
        <v>22</v>
      </c>
      <c r="AW614" s="11" t="s">
        <v>35</v>
      </c>
      <c r="AX614" s="11" t="s">
        <v>71</v>
      </c>
      <c r="AY614" s="200" t="s">
        <v>120</v>
      </c>
    </row>
    <row r="615" spans="2:51" s="11" customFormat="1" ht="13.5">
      <c r="B615" s="189"/>
      <c r="C615" s="190"/>
      <c r="D615" s="191" t="s">
        <v>130</v>
      </c>
      <c r="E615" s="192" t="s">
        <v>20</v>
      </c>
      <c r="F615" s="193" t="s">
        <v>842</v>
      </c>
      <c r="G615" s="190"/>
      <c r="H615" s="194" t="s">
        <v>20</v>
      </c>
      <c r="I615" s="195"/>
      <c r="J615" s="190"/>
      <c r="K615" s="190"/>
      <c r="L615" s="196"/>
      <c r="M615" s="197"/>
      <c r="N615" s="198"/>
      <c r="O615" s="198"/>
      <c r="P615" s="198"/>
      <c r="Q615" s="198"/>
      <c r="R615" s="198"/>
      <c r="S615" s="198"/>
      <c r="T615" s="199"/>
      <c r="AT615" s="200" t="s">
        <v>130</v>
      </c>
      <c r="AU615" s="200" t="s">
        <v>77</v>
      </c>
      <c r="AV615" s="11" t="s">
        <v>22</v>
      </c>
      <c r="AW615" s="11" t="s">
        <v>35</v>
      </c>
      <c r="AX615" s="11" t="s">
        <v>71</v>
      </c>
      <c r="AY615" s="200" t="s">
        <v>120</v>
      </c>
    </row>
    <row r="616" spans="2:51" s="12" customFormat="1" ht="13.5">
      <c r="B616" s="201"/>
      <c r="C616" s="202"/>
      <c r="D616" s="212" t="s">
        <v>130</v>
      </c>
      <c r="E616" s="216" t="s">
        <v>20</v>
      </c>
      <c r="F616" s="217" t="s">
        <v>837</v>
      </c>
      <c r="G616" s="202"/>
      <c r="H616" s="218">
        <v>1.6</v>
      </c>
      <c r="I616" s="206"/>
      <c r="J616" s="202"/>
      <c r="K616" s="202"/>
      <c r="L616" s="207"/>
      <c r="M616" s="208"/>
      <c r="N616" s="209"/>
      <c r="O616" s="209"/>
      <c r="P616" s="209"/>
      <c r="Q616" s="209"/>
      <c r="R616" s="209"/>
      <c r="S616" s="209"/>
      <c r="T616" s="210"/>
      <c r="AT616" s="211" t="s">
        <v>130</v>
      </c>
      <c r="AU616" s="211" t="s">
        <v>77</v>
      </c>
      <c r="AV616" s="12" t="s">
        <v>77</v>
      </c>
      <c r="AW616" s="12" t="s">
        <v>35</v>
      </c>
      <c r="AX616" s="12" t="s">
        <v>22</v>
      </c>
      <c r="AY616" s="211" t="s">
        <v>120</v>
      </c>
    </row>
    <row r="617" spans="2:65" s="1" customFormat="1" ht="22.5" customHeight="1">
      <c r="B617" s="35"/>
      <c r="C617" s="177" t="s">
        <v>843</v>
      </c>
      <c r="D617" s="177" t="s">
        <v>123</v>
      </c>
      <c r="E617" s="178" t="s">
        <v>844</v>
      </c>
      <c r="F617" s="179" t="s">
        <v>845</v>
      </c>
      <c r="G617" s="180" t="s">
        <v>187</v>
      </c>
      <c r="H617" s="181">
        <v>1</v>
      </c>
      <c r="I617" s="182"/>
      <c r="J617" s="183">
        <f>ROUND(I617*H617,2)</f>
        <v>0</v>
      </c>
      <c r="K617" s="179" t="s">
        <v>20</v>
      </c>
      <c r="L617" s="55"/>
      <c r="M617" s="184" t="s">
        <v>20</v>
      </c>
      <c r="N617" s="185" t="s">
        <v>42</v>
      </c>
      <c r="O617" s="36"/>
      <c r="P617" s="186">
        <f>O617*H617</f>
        <v>0</v>
      </c>
      <c r="Q617" s="186">
        <v>0.00057</v>
      </c>
      <c r="R617" s="186">
        <f>Q617*H617</f>
        <v>0.00057</v>
      </c>
      <c r="S617" s="186">
        <v>0</v>
      </c>
      <c r="T617" s="187">
        <f>S617*H617</f>
        <v>0</v>
      </c>
      <c r="AR617" s="18" t="s">
        <v>219</v>
      </c>
      <c r="AT617" s="18" t="s">
        <v>123</v>
      </c>
      <c r="AU617" s="18" t="s">
        <v>77</v>
      </c>
      <c r="AY617" s="18" t="s">
        <v>120</v>
      </c>
      <c r="BE617" s="188">
        <f>IF(N617="základní",J617,0)</f>
        <v>0</v>
      </c>
      <c r="BF617" s="188">
        <f>IF(N617="snížená",J617,0)</f>
        <v>0</v>
      </c>
      <c r="BG617" s="188">
        <f>IF(N617="zákl. přenesená",J617,0)</f>
        <v>0</v>
      </c>
      <c r="BH617" s="188">
        <f>IF(N617="sníž. přenesená",J617,0)</f>
        <v>0</v>
      </c>
      <c r="BI617" s="188">
        <f>IF(N617="nulová",J617,0)</f>
        <v>0</v>
      </c>
      <c r="BJ617" s="18" t="s">
        <v>22</v>
      </c>
      <c r="BK617" s="188">
        <f>ROUND(I617*H617,2)</f>
        <v>0</v>
      </c>
      <c r="BL617" s="18" t="s">
        <v>219</v>
      </c>
      <c r="BM617" s="18" t="s">
        <v>846</v>
      </c>
    </row>
    <row r="618" spans="2:51" s="11" customFormat="1" ht="13.5">
      <c r="B618" s="189"/>
      <c r="C618" s="190"/>
      <c r="D618" s="191" t="s">
        <v>130</v>
      </c>
      <c r="E618" s="192" t="s">
        <v>20</v>
      </c>
      <c r="F618" s="193" t="s">
        <v>754</v>
      </c>
      <c r="G618" s="190"/>
      <c r="H618" s="194" t="s">
        <v>20</v>
      </c>
      <c r="I618" s="195"/>
      <c r="J618" s="190"/>
      <c r="K618" s="190"/>
      <c r="L618" s="196"/>
      <c r="M618" s="197"/>
      <c r="N618" s="198"/>
      <c r="O618" s="198"/>
      <c r="P618" s="198"/>
      <c r="Q618" s="198"/>
      <c r="R618" s="198"/>
      <c r="S618" s="198"/>
      <c r="T618" s="199"/>
      <c r="AT618" s="200" t="s">
        <v>130</v>
      </c>
      <c r="AU618" s="200" t="s">
        <v>77</v>
      </c>
      <c r="AV618" s="11" t="s">
        <v>22</v>
      </c>
      <c r="AW618" s="11" t="s">
        <v>35</v>
      </c>
      <c r="AX618" s="11" t="s">
        <v>71</v>
      </c>
      <c r="AY618" s="200" t="s">
        <v>120</v>
      </c>
    </row>
    <row r="619" spans="2:51" s="11" customFormat="1" ht="13.5">
      <c r="B619" s="189"/>
      <c r="C619" s="190"/>
      <c r="D619" s="191" t="s">
        <v>130</v>
      </c>
      <c r="E619" s="192" t="s">
        <v>20</v>
      </c>
      <c r="F619" s="193" t="s">
        <v>847</v>
      </c>
      <c r="G619" s="190"/>
      <c r="H619" s="194" t="s">
        <v>20</v>
      </c>
      <c r="I619" s="195"/>
      <c r="J619" s="190"/>
      <c r="K619" s="190"/>
      <c r="L619" s="196"/>
      <c r="M619" s="197"/>
      <c r="N619" s="198"/>
      <c r="O619" s="198"/>
      <c r="P619" s="198"/>
      <c r="Q619" s="198"/>
      <c r="R619" s="198"/>
      <c r="S619" s="198"/>
      <c r="T619" s="199"/>
      <c r="AT619" s="200" t="s">
        <v>130</v>
      </c>
      <c r="AU619" s="200" t="s">
        <v>77</v>
      </c>
      <c r="AV619" s="11" t="s">
        <v>22</v>
      </c>
      <c r="AW619" s="11" t="s">
        <v>35</v>
      </c>
      <c r="AX619" s="11" t="s">
        <v>71</v>
      </c>
      <c r="AY619" s="200" t="s">
        <v>120</v>
      </c>
    </row>
    <row r="620" spans="2:51" s="12" customFormat="1" ht="13.5">
      <c r="B620" s="201"/>
      <c r="C620" s="202"/>
      <c r="D620" s="212" t="s">
        <v>130</v>
      </c>
      <c r="E620" s="216" t="s">
        <v>20</v>
      </c>
      <c r="F620" s="217" t="s">
        <v>848</v>
      </c>
      <c r="G620" s="202"/>
      <c r="H620" s="218">
        <v>1</v>
      </c>
      <c r="I620" s="206"/>
      <c r="J620" s="202"/>
      <c r="K620" s="202"/>
      <c r="L620" s="207"/>
      <c r="M620" s="208"/>
      <c r="N620" s="209"/>
      <c r="O620" s="209"/>
      <c r="P620" s="209"/>
      <c r="Q620" s="209"/>
      <c r="R620" s="209"/>
      <c r="S620" s="209"/>
      <c r="T620" s="210"/>
      <c r="AT620" s="211" t="s">
        <v>130</v>
      </c>
      <c r="AU620" s="211" t="s">
        <v>77</v>
      </c>
      <c r="AV620" s="12" t="s">
        <v>77</v>
      </c>
      <c r="AW620" s="12" t="s">
        <v>35</v>
      </c>
      <c r="AX620" s="12" t="s">
        <v>22</v>
      </c>
      <c r="AY620" s="211" t="s">
        <v>120</v>
      </c>
    </row>
    <row r="621" spans="2:65" s="1" customFormat="1" ht="22.5" customHeight="1">
      <c r="B621" s="35"/>
      <c r="C621" s="177" t="s">
        <v>849</v>
      </c>
      <c r="D621" s="177" t="s">
        <v>123</v>
      </c>
      <c r="E621" s="178" t="s">
        <v>850</v>
      </c>
      <c r="F621" s="179" t="s">
        <v>851</v>
      </c>
      <c r="G621" s="180" t="s">
        <v>187</v>
      </c>
      <c r="H621" s="181">
        <v>57.5</v>
      </c>
      <c r="I621" s="182"/>
      <c r="J621" s="183">
        <f>ROUND(I621*H621,2)</f>
        <v>0</v>
      </c>
      <c r="K621" s="179" t="s">
        <v>127</v>
      </c>
      <c r="L621" s="55"/>
      <c r="M621" s="184" t="s">
        <v>20</v>
      </c>
      <c r="N621" s="185" t="s">
        <v>42</v>
      </c>
      <c r="O621" s="36"/>
      <c r="P621" s="186">
        <f>O621*H621</f>
        <v>0</v>
      </c>
      <c r="Q621" s="186">
        <v>0.0004</v>
      </c>
      <c r="R621" s="186">
        <f>Q621*H621</f>
        <v>0.023</v>
      </c>
      <c r="S621" s="186">
        <v>0</v>
      </c>
      <c r="T621" s="187">
        <f>S621*H621</f>
        <v>0</v>
      </c>
      <c r="AR621" s="18" t="s">
        <v>219</v>
      </c>
      <c r="AT621" s="18" t="s">
        <v>123</v>
      </c>
      <c r="AU621" s="18" t="s">
        <v>77</v>
      </c>
      <c r="AY621" s="18" t="s">
        <v>120</v>
      </c>
      <c r="BE621" s="188">
        <f>IF(N621="základní",J621,0)</f>
        <v>0</v>
      </c>
      <c r="BF621" s="188">
        <f>IF(N621="snížená",J621,0)</f>
        <v>0</v>
      </c>
      <c r="BG621" s="188">
        <f>IF(N621="zákl. přenesená",J621,0)</f>
        <v>0</v>
      </c>
      <c r="BH621" s="188">
        <f>IF(N621="sníž. přenesená",J621,0)</f>
        <v>0</v>
      </c>
      <c r="BI621" s="188">
        <f>IF(N621="nulová",J621,0)</f>
        <v>0</v>
      </c>
      <c r="BJ621" s="18" t="s">
        <v>22</v>
      </c>
      <c r="BK621" s="188">
        <f>ROUND(I621*H621,2)</f>
        <v>0</v>
      </c>
      <c r="BL621" s="18" t="s">
        <v>219</v>
      </c>
      <c r="BM621" s="18" t="s">
        <v>852</v>
      </c>
    </row>
    <row r="622" spans="2:51" s="11" customFormat="1" ht="13.5">
      <c r="B622" s="189"/>
      <c r="C622" s="190"/>
      <c r="D622" s="191" t="s">
        <v>130</v>
      </c>
      <c r="E622" s="192" t="s">
        <v>20</v>
      </c>
      <c r="F622" s="193" t="s">
        <v>754</v>
      </c>
      <c r="G622" s="190"/>
      <c r="H622" s="194" t="s">
        <v>20</v>
      </c>
      <c r="I622" s="195"/>
      <c r="J622" s="190"/>
      <c r="K622" s="190"/>
      <c r="L622" s="196"/>
      <c r="M622" s="197"/>
      <c r="N622" s="198"/>
      <c r="O622" s="198"/>
      <c r="P622" s="198"/>
      <c r="Q622" s="198"/>
      <c r="R622" s="198"/>
      <c r="S622" s="198"/>
      <c r="T622" s="199"/>
      <c r="AT622" s="200" t="s">
        <v>130</v>
      </c>
      <c r="AU622" s="200" t="s">
        <v>77</v>
      </c>
      <c r="AV622" s="11" t="s">
        <v>22</v>
      </c>
      <c r="AW622" s="11" t="s">
        <v>35</v>
      </c>
      <c r="AX622" s="11" t="s">
        <v>71</v>
      </c>
      <c r="AY622" s="200" t="s">
        <v>120</v>
      </c>
    </row>
    <row r="623" spans="2:51" s="11" customFormat="1" ht="13.5">
      <c r="B623" s="189"/>
      <c r="C623" s="190"/>
      <c r="D623" s="191" t="s">
        <v>130</v>
      </c>
      <c r="E623" s="192" t="s">
        <v>20</v>
      </c>
      <c r="F623" s="193" t="s">
        <v>853</v>
      </c>
      <c r="G623" s="190"/>
      <c r="H623" s="194" t="s">
        <v>20</v>
      </c>
      <c r="I623" s="195"/>
      <c r="J623" s="190"/>
      <c r="K623" s="190"/>
      <c r="L623" s="196"/>
      <c r="M623" s="197"/>
      <c r="N623" s="198"/>
      <c r="O623" s="198"/>
      <c r="P623" s="198"/>
      <c r="Q623" s="198"/>
      <c r="R623" s="198"/>
      <c r="S623" s="198"/>
      <c r="T623" s="199"/>
      <c r="AT623" s="200" t="s">
        <v>130</v>
      </c>
      <c r="AU623" s="200" t="s">
        <v>77</v>
      </c>
      <c r="AV623" s="11" t="s">
        <v>22</v>
      </c>
      <c r="AW623" s="11" t="s">
        <v>35</v>
      </c>
      <c r="AX623" s="11" t="s">
        <v>71</v>
      </c>
      <c r="AY623" s="200" t="s">
        <v>120</v>
      </c>
    </row>
    <row r="624" spans="2:51" s="11" customFormat="1" ht="13.5">
      <c r="B624" s="189"/>
      <c r="C624" s="190"/>
      <c r="D624" s="191" t="s">
        <v>130</v>
      </c>
      <c r="E624" s="192" t="s">
        <v>20</v>
      </c>
      <c r="F624" s="193" t="s">
        <v>189</v>
      </c>
      <c r="G624" s="190"/>
      <c r="H624" s="194" t="s">
        <v>20</v>
      </c>
      <c r="I624" s="195"/>
      <c r="J624" s="190"/>
      <c r="K624" s="190"/>
      <c r="L624" s="196"/>
      <c r="M624" s="197"/>
      <c r="N624" s="198"/>
      <c r="O624" s="198"/>
      <c r="P624" s="198"/>
      <c r="Q624" s="198"/>
      <c r="R624" s="198"/>
      <c r="S624" s="198"/>
      <c r="T624" s="199"/>
      <c r="AT624" s="200" t="s">
        <v>130</v>
      </c>
      <c r="AU624" s="200" t="s">
        <v>77</v>
      </c>
      <c r="AV624" s="11" t="s">
        <v>22</v>
      </c>
      <c r="AW624" s="11" t="s">
        <v>35</v>
      </c>
      <c r="AX624" s="11" t="s">
        <v>71</v>
      </c>
      <c r="AY624" s="200" t="s">
        <v>120</v>
      </c>
    </row>
    <row r="625" spans="2:51" s="12" customFormat="1" ht="13.5">
      <c r="B625" s="201"/>
      <c r="C625" s="202"/>
      <c r="D625" s="191" t="s">
        <v>130</v>
      </c>
      <c r="E625" s="203" t="s">
        <v>20</v>
      </c>
      <c r="F625" s="204" t="s">
        <v>190</v>
      </c>
      <c r="G625" s="202"/>
      <c r="H625" s="205">
        <v>57.5</v>
      </c>
      <c r="I625" s="206"/>
      <c r="J625" s="202"/>
      <c r="K625" s="202"/>
      <c r="L625" s="207"/>
      <c r="M625" s="208"/>
      <c r="N625" s="209"/>
      <c r="O625" s="209"/>
      <c r="P625" s="209"/>
      <c r="Q625" s="209"/>
      <c r="R625" s="209"/>
      <c r="S625" s="209"/>
      <c r="T625" s="210"/>
      <c r="AT625" s="211" t="s">
        <v>130</v>
      </c>
      <c r="AU625" s="211" t="s">
        <v>77</v>
      </c>
      <c r="AV625" s="12" t="s">
        <v>77</v>
      </c>
      <c r="AW625" s="12" t="s">
        <v>35</v>
      </c>
      <c r="AX625" s="12" t="s">
        <v>22</v>
      </c>
      <c r="AY625" s="211" t="s">
        <v>120</v>
      </c>
    </row>
    <row r="626" spans="2:51" s="11" customFormat="1" ht="13.5">
      <c r="B626" s="189"/>
      <c r="C626" s="190"/>
      <c r="D626" s="191" t="s">
        <v>130</v>
      </c>
      <c r="E626" s="192" t="s">
        <v>20</v>
      </c>
      <c r="F626" s="193" t="s">
        <v>775</v>
      </c>
      <c r="G626" s="190"/>
      <c r="H626" s="194" t="s">
        <v>20</v>
      </c>
      <c r="I626" s="195"/>
      <c r="J626" s="190"/>
      <c r="K626" s="190"/>
      <c r="L626" s="196"/>
      <c r="M626" s="197"/>
      <c r="N626" s="198"/>
      <c r="O626" s="198"/>
      <c r="P626" s="198"/>
      <c r="Q626" s="198"/>
      <c r="R626" s="198"/>
      <c r="S626" s="198"/>
      <c r="T626" s="199"/>
      <c r="AT626" s="200" t="s">
        <v>130</v>
      </c>
      <c r="AU626" s="200" t="s">
        <v>77</v>
      </c>
      <c r="AV626" s="11" t="s">
        <v>22</v>
      </c>
      <c r="AW626" s="11" t="s">
        <v>35</v>
      </c>
      <c r="AX626" s="11" t="s">
        <v>71</v>
      </c>
      <c r="AY626" s="200" t="s">
        <v>120</v>
      </c>
    </row>
    <row r="627" spans="2:51" s="11" customFormat="1" ht="13.5">
      <c r="B627" s="189"/>
      <c r="C627" s="190"/>
      <c r="D627" s="191" t="s">
        <v>130</v>
      </c>
      <c r="E627" s="192" t="s">
        <v>20</v>
      </c>
      <c r="F627" s="193" t="s">
        <v>854</v>
      </c>
      <c r="G627" s="190"/>
      <c r="H627" s="194" t="s">
        <v>20</v>
      </c>
      <c r="I627" s="195"/>
      <c r="J627" s="190"/>
      <c r="K627" s="190"/>
      <c r="L627" s="196"/>
      <c r="M627" s="197"/>
      <c r="N627" s="198"/>
      <c r="O627" s="198"/>
      <c r="P627" s="198"/>
      <c r="Q627" s="198"/>
      <c r="R627" s="198"/>
      <c r="S627" s="198"/>
      <c r="T627" s="199"/>
      <c r="AT627" s="200" t="s">
        <v>130</v>
      </c>
      <c r="AU627" s="200" t="s">
        <v>77</v>
      </c>
      <c r="AV627" s="11" t="s">
        <v>22</v>
      </c>
      <c r="AW627" s="11" t="s">
        <v>35</v>
      </c>
      <c r="AX627" s="11" t="s">
        <v>71</v>
      </c>
      <c r="AY627" s="200" t="s">
        <v>120</v>
      </c>
    </row>
    <row r="628" spans="2:51" s="11" customFormat="1" ht="13.5">
      <c r="B628" s="189"/>
      <c r="C628" s="190"/>
      <c r="D628" s="212" t="s">
        <v>130</v>
      </c>
      <c r="E628" s="213" t="s">
        <v>20</v>
      </c>
      <c r="F628" s="214" t="s">
        <v>855</v>
      </c>
      <c r="G628" s="190"/>
      <c r="H628" s="215" t="s">
        <v>20</v>
      </c>
      <c r="I628" s="195"/>
      <c r="J628" s="190"/>
      <c r="K628" s="190"/>
      <c r="L628" s="196"/>
      <c r="M628" s="197"/>
      <c r="N628" s="198"/>
      <c r="O628" s="198"/>
      <c r="P628" s="198"/>
      <c r="Q628" s="198"/>
      <c r="R628" s="198"/>
      <c r="S628" s="198"/>
      <c r="T628" s="199"/>
      <c r="AT628" s="200" t="s">
        <v>130</v>
      </c>
      <c r="AU628" s="200" t="s">
        <v>77</v>
      </c>
      <c r="AV628" s="11" t="s">
        <v>22</v>
      </c>
      <c r="AW628" s="11" t="s">
        <v>35</v>
      </c>
      <c r="AX628" s="11" t="s">
        <v>71</v>
      </c>
      <c r="AY628" s="200" t="s">
        <v>120</v>
      </c>
    </row>
    <row r="629" spans="2:65" s="1" customFormat="1" ht="22.5" customHeight="1">
      <c r="B629" s="35"/>
      <c r="C629" s="177" t="s">
        <v>856</v>
      </c>
      <c r="D629" s="177" t="s">
        <v>123</v>
      </c>
      <c r="E629" s="178" t="s">
        <v>857</v>
      </c>
      <c r="F629" s="179" t="s">
        <v>858</v>
      </c>
      <c r="G629" s="180" t="s">
        <v>187</v>
      </c>
      <c r="H629" s="181">
        <v>37</v>
      </c>
      <c r="I629" s="182"/>
      <c r="J629" s="183">
        <f>ROUND(I629*H629,2)</f>
        <v>0</v>
      </c>
      <c r="K629" s="179" t="s">
        <v>20</v>
      </c>
      <c r="L629" s="55"/>
      <c r="M629" s="184" t="s">
        <v>20</v>
      </c>
      <c r="N629" s="185" t="s">
        <v>42</v>
      </c>
      <c r="O629" s="36"/>
      <c r="P629" s="186">
        <f>O629*H629</f>
        <v>0</v>
      </c>
      <c r="Q629" s="186">
        <v>0</v>
      </c>
      <c r="R629" s="186">
        <f>Q629*H629</f>
        <v>0</v>
      </c>
      <c r="S629" s="186">
        <v>0</v>
      </c>
      <c r="T629" s="187">
        <f>S629*H629</f>
        <v>0</v>
      </c>
      <c r="AR629" s="18" t="s">
        <v>219</v>
      </c>
      <c r="AT629" s="18" t="s">
        <v>123</v>
      </c>
      <c r="AU629" s="18" t="s">
        <v>77</v>
      </c>
      <c r="AY629" s="18" t="s">
        <v>120</v>
      </c>
      <c r="BE629" s="188">
        <f>IF(N629="základní",J629,0)</f>
        <v>0</v>
      </c>
      <c r="BF629" s="188">
        <f>IF(N629="snížená",J629,0)</f>
        <v>0</v>
      </c>
      <c r="BG629" s="188">
        <f>IF(N629="zákl. přenesená",J629,0)</f>
        <v>0</v>
      </c>
      <c r="BH629" s="188">
        <f>IF(N629="sníž. přenesená",J629,0)</f>
        <v>0</v>
      </c>
      <c r="BI629" s="188">
        <f>IF(N629="nulová",J629,0)</f>
        <v>0</v>
      </c>
      <c r="BJ629" s="18" t="s">
        <v>22</v>
      </c>
      <c r="BK629" s="188">
        <f>ROUND(I629*H629,2)</f>
        <v>0</v>
      </c>
      <c r="BL629" s="18" t="s">
        <v>219</v>
      </c>
      <c r="BM629" s="18" t="s">
        <v>859</v>
      </c>
    </row>
    <row r="630" spans="2:51" s="11" customFormat="1" ht="13.5">
      <c r="B630" s="189"/>
      <c r="C630" s="190"/>
      <c r="D630" s="191" t="s">
        <v>130</v>
      </c>
      <c r="E630" s="192" t="s">
        <v>20</v>
      </c>
      <c r="F630" s="193" t="s">
        <v>860</v>
      </c>
      <c r="G630" s="190"/>
      <c r="H630" s="194" t="s">
        <v>20</v>
      </c>
      <c r="I630" s="195"/>
      <c r="J630" s="190"/>
      <c r="K630" s="190"/>
      <c r="L630" s="196"/>
      <c r="M630" s="197"/>
      <c r="N630" s="198"/>
      <c r="O630" s="198"/>
      <c r="P630" s="198"/>
      <c r="Q630" s="198"/>
      <c r="R630" s="198"/>
      <c r="S630" s="198"/>
      <c r="T630" s="199"/>
      <c r="AT630" s="200" t="s">
        <v>130</v>
      </c>
      <c r="AU630" s="200" t="s">
        <v>77</v>
      </c>
      <c r="AV630" s="11" t="s">
        <v>22</v>
      </c>
      <c r="AW630" s="11" t="s">
        <v>35</v>
      </c>
      <c r="AX630" s="11" t="s">
        <v>71</v>
      </c>
      <c r="AY630" s="200" t="s">
        <v>120</v>
      </c>
    </row>
    <row r="631" spans="2:51" s="12" customFormat="1" ht="13.5">
      <c r="B631" s="201"/>
      <c r="C631" s="202"/>
      <c r="D631" s="212" t="s">
        <v>130</v>
      </c>
      <c r="E631" s="216" t="s">
        <v>20</v>
      </c>
      <c r="F631" s="217" t="s">
        <v>861</v>
      </c>
      <c r="G631" s="202"/>
      <c r="H631" s="218">
        <v>37</v>
      </c>
      <c r="I631" s="206"/>
      <c r="J631" s="202"/>
      <c r="K631" s="202"/>
      <c r="L631" s="207"/>
      <c r="M631" s="208"/>
      <c r="N631" s="209"/>
      <c r="O631" s="209"/>
      <c r="P631" s="209"/>
      <c r="Q631" s="209"/>
      <c r="R631" s="209"/>
      <c r="S631" s="209"/>
      <c r="T631" s="210"/>
      <c r="AT631" s="211" t="s">
        <v>130</v>
      </c>
      <c r="AU631" s="211" t="s">
        <v>77</v>
      </c>
      <c r="AV631" s="12" t="s">
        <v>77</v>
      </c>
      <c r="AW631" s="12" t="s">
        <v>35</v>
      </c>
      <c r="AX631" s="12" t="s">
        <v>22</v>
      </c>
      <c r="AY631" s="211" t="s">
        <v>120</v>
      </c>
    </row>
    <row r="632" spans="2:65" s="1" customFormat="1" ht="22.5" customHeight="1">
      <c r="B632" s="35"/>
      <c r="C632" s="244" t="s">
        <v>862</v>
      </c>
      <c r="D632" s="244" t="s">
        <v>378</v>
      </c>
      <c r="E632" s="245" t="s">
        <v>863</v>
      </c>
      <c r="F632" s="246" t="s">
        <v>864</v>
      </c>
      <c r="G632" s="247" t="s">
        <v>137</v>
      </c>
      <c r="H632" s="248">
        <v>8</v>
      </c>
      <c r="I632" s="249"/>
      <c r="J632" s="250">
        <f>ROUND(I632*H632,2)</f>
        <v>0</v>
      </c>
      <c r="K632" s="246" t="s">
        <v>127</v>
      </c>
      <c r="L632" s="251"/>
      <c r="M632" s="252" t="s">
        <v>20</v>
      </c>
      <c r="N632" s="253" t="s">
        <v>42</v>
      </c>
      <c r="O632" s="36"/>
      <c r="P632" s="186">
        <f>O632*H632</f>
        <v>0</v>
      </c>
      <c r="Q632" s="186">
        <v>0.0006</v>
      </c>
      <c r="R632" s="186">
        <f>Q632*H632</f>
        <v>0.0048</v>
      </c>
      <c r="S632" s="186">
        <v>0</v>
      </c>
      <c r="T632" s="187">
        <f>S632*H632</f>
        <v>0</v>
      </c>
      <c r="AR632" s="18" t="s">
        <v>308</v>
      </c>
      <c r="AT632" s="18" t="s">
        <v>378</v>
      </c>
      <c r="AU632" s="18" t="s">
        <v>77</v>
      </c>
      <c r="AY632" s="18" t="s">
        <v>120</v>
      </c>
      <c r="BE632" s="188">
        <f>IF(N632="základní",J632,0)</f>
        <v>0</v>
      </c>
      <c r="BF632" s="188">
        <f>IF(N632="snížená",J632,0)</f>
        <v>0</v>
      </c>
      <c r="BG632" s="188">
        <f>IF(N632="zákl. přenesená",J632,0)</f>
        <v>0</v>
      </c>
      <c r="BH632" s="188">
        <f>IF(N632="sníž. přenesená",J632,0)</f>
        <v>0</v>
      </c>
      <c r="BI632" s="188">
        <f>IF(N632="nulová",J632,0)</f>
        <v>0</v>
      </c>
      <c r="BJ632" s="18" t="s">
        <v>22</v>
      </c>
      <c r="BK632" s="188">
        <f>ROUND(I632*H632,2)</f>
        <v>0</v>
      </c>
      <c r="BL632" s="18" t="s">
        <v>219</v>
      </c>
      <c r="BM632" s="18" t="s">
        <v>865</v>
      </c>
    </row>
    <row r="633" spans="2:51" s="11" customFormat="1" ht="13.5">
      <c r="B633" s="189"/>
      <c r="C633" s="190"/>
      <c r="D633" s="191" t="s">
        <v>130</v>
      </c>
      <c r="E633" s="192" t="s">
        <v>20</v>
      </c>
      <c r="F633" s="193" t="s">
        <v>866</v>
      </c>
      <c r="G633" s="190"/>
      <c r="H633" s="194" t="s">
        <v>20</v>
      </c>
      <c r="I633" s="195"/>
      <c r="J633" s="190"/>
      <c r="K633" s="190"/>
      <c r="L633" s="196"/>
      <c r="M633" s="197"/>
      <c r="N633" s="198"/>
      <c r="O633" s="198"/>
      <c r="P633" s="198"/>
      <c r="Q633" s="198"/>
      <c r="R633" s="198"/>
      <c r="S633" s="198"/>
      <c r="T633" s="199"/>
      <c r="AT633" s="200" t="s">
        <v>130</v>
      </c>
      <c r="AU633" s="200" t="s">
        <v>77</v>
      </c>
      <c r="AV633" s="11" t="s">
        <v>22</v>
      </c>
      <c r="AW633" s="11" t="s">
        <v>35</v>
      </c>
      <c r="AX633" s="11" t="s">
        <v>71</v>
      </c>
      <c r="AY633" s="200" t="s">
        <v>120</v>
      </c>
    </row>
    <row r="634" spans="2:51" s="11" customFormat="1" ht="13.5">
      <c r="B634" s="189"/>
      <c r="C634" s="190"/>
      <c r="D634" s="191" t="s">
        <v>130</v>
      </c>
      <c r="E634" s="192" t="s">
        <v>20</v>
      </c>
      <c r="F634" s="193" t="s">
        <v>867</v>
      </c>
      <c r="G634" s="190"/>
      <c r="H634" s="194" t="s">
        <v>20</v>
      </c>
      <c r="I634" s="195"/>
      <c r="J634" s="190"/>
      <c r="K634" s="190"/>
      <c r="L634" s="196"/>
      <c r="M634" s="197"/>
      <c r="N634" s="198"/>
      <c r="O634" s="198"/>
      <c r="P634" s="198"/>
      <c r="Q634" s="198"/>
      <c r="R634" s="198"/>
      <c r="S634" s="198"/>
      <c r="T634" s="199"/>
      <c r="AT634" s="200" t="s">
        <v>130</v>
      </c>
      <c r="AU634" s="200" t="s">
        <v>77</v>
      </c>
      <c r="AV634" s="11" t="s">
        <v>22</v>
      </c>
      <c r="AW634" s="11" t="s">
        <v>35</v>
      </c>
      <c r="AX634" s="11" t="s">
        <v>71</v>
      </c>
      <c r="AY634" s="200" t="s">
        <v>120</v>
      </c>
    </row>
    <row r="635" spans="2:51" s="12" customFormat="1" ht="13.5">
      <c r="B635" s="201"/>
      <c r="C635" s="202"/>
      <c r="D635" s="212" t="s">
        <v>130</v>
      </c>
      <c r="E635" s="216" t="s">
        <v>20</v>
      </c>
      <c r="F635" s="217" t="s">
        <v>868</v>
      </c>
      <c r="G635" s="202"/>
      <c r="H635" s="218">
        <v>8</v>
      </c>
      <c r="I635" s="206"/>
      <c r="J635" s="202"/>
      <c r="K635" s="202"/>
      <c r="L635" s="207"/>
      <c r="M635" s="208"/>
      <c r="N635" s="209"/>
      <c r="O635" s="209"/>
      <c r="P635" s="209"/>
      <c r="Q635" s="209"/>
      <c r="R635" s="209"/>
      <c r="S635" s="209"/>
      <c r="T635" s="210"/>
      <c r="AT635" s="211" t="s">
        <v>130</v>
      </c>
      <c r="AU635" s="211" t="s">
        <v>77</v>
      </c>
      <c r="AV635" s="12" t="s">
        <v>77</v>
      </c>
      <c r="AW635" s="12" t="s">
        <v>35</v>
      </c>
      <c r="AX635" s="12" t="s">
        <v>22</v>
      </c>
      <c r="AY635" s="211" t="s">
        <v>120</v>
      </c>
    </row>
    <row r="636" spans="2:65" s="1" customFormat="1" ht="31.5" customHeight="1">
      <c r="B636" s="35"/>
      <c r="C636" s="177" t="s">
        <v>869</v>
      </c>
      <c r="D636" s="177" t="s">
        <v>123</v>
      </c>
      <c r="E636" s="178" t="s">
        <v>870</v>
      </c>
      <c r="F636" s="179" t="s">
        <v>871</v>
      </c>
      <c r="G636" s="180" t="s">
        <v>137</v>
      </c>
      <c r="H636" s="181">
        <v>1</v>
      </c>
      <c r="I636" s="182"/>
      <c r="J636" s="183">
        <f>ROUND(I636*H636,2)</f>
        <v>0</v>
      </c>
      <c r="K636" s="179" t="s">
        <v>127</v>
      </c>
      <c r="L636" s="55"/>
      <c r="M636" s="184" t="s">
        <v>20</v>
      </c>
      <c r="N636" s="185" t="s">
        <v>42</v>
      </c>
      <c r="O636" s="36"/>
      <c r="P636" s="186">
        <f>O636*H636</f>
        <v>0</v>
      </c>
      <c r="Q636" s="186">
        <v>0.00396</v>
      </c>
      <c r="R636" s="186">
        <f>Q636*H636</f>
        <v>0.00396</v>
      </c>
      <c r="S636" s="186">
        <v>0</v>
      </c>
      <c r="T636" s="187">
        <f>S636*H636</f>
        <v>0</v>
      </c>
      <c r="AR636" s="18" t="s">
        <v>219</v>
      </c>
      <c r="AT636" s="18" t="s">
        <v>123</v>
      </c>
      <c r="AU636" s="18" t="s">
        <v>77</v>
      </c>
      <c r="AY636" s="18" t="s">
        <v>120</v>
      </c>
      <c r="BE636" s="188">
        <f>IF(N636="základní",J636,0)</f>
        <v>0</v>
      </c>
      <c r="BF636" s="188">
        <f>IF(N636="snížená",J636,0)</f>
        <v>0</v>
      </c>
      <c r="BG636" s="188">
        <f>IF(N636="zákl. přenesená",J636,0)</f>
        <v>0</v>
      </c>
      <c r="BH636" s="188">
        <f>IF(N636="sníž. přenesená",J636,0)</f>
        <v>0</v>
      </c>
      <c r="BI636" s="188">
        <f>IF(N636="nulová",J636,0)</f>
        <v>0</v>
      </c>
      <c r="BJ636" s="18" t="s">
        <v>22</v>
      </c>
      <c r="BK636" s="188">
        <f>ROUND(I636*H636,2)</f>
        <v>0</v>
      </c>
      <c r="BL636" s="18" t="s">
        <v>219</v>
      </c>
      <c r="BM636" s="18" t="s">
        <v>872</v>
      </c>
    </row>
    <row r="637" spans="2:51" s="11" customFormat="1" ht="13.5">
      <c r="B637" s="189"/>
      <c r="C637" s="190"/>
      <c r="D637" s="191" t="s">
        <v>130</v>
      </c>
      <c r="E637" s="192" t="s">
        <v>20</v>
      </c>
      <c r="F637" s="193" t="s">
        <v>873</v>
      </c>
      <c r="G637" s="190"/>
      <c r="H637" s="194" t="s">
        <v>20</v>
      </c>
      <c r="I637" s="195"/>
      <c r="J637" s="190"/>
      <c r="K637" s="190"/>
      <c r="L637" s="196"/>
      <c r="M637" s="197"/>
      <c r="N637" s="198"/>
      <c r="O637" s="198"/>
      <c r="P637" s="198"/>
      <c r="Q637" s="198"/>
      <c r="R637" s="198"/>
      <c r="S637" s="198"/>
      <c r="T637" s="199"/>
      <c r="AT637" s="200" t="s">
        <v>130</v>
      </c>
      <c r="AU637" s="200" t="s">
        <v>77</v>
      </c>
      <c r="AV637" s="11" t="s">
        <v>22</v>
      </c>
      <c r="AW637" s="11" t="s">
        <v>35</v>
      </c>
      <c r="AX637" s="11" t="s">
        <v>71</v>
      </c>
      <c r="AY637" s="200" t="s">
        <v>120</v>
      </c>
    </row>
    <row r="638" spans="2:51" s="12" customFormat="1" ht="13.5">
      <c r="B638" s="201"/>
      <c r="C638" s="202"/>
      <c r="D638" s="212" t="s">
        <v>130</v>
      </c>
      <c r="E638" s="216" t="s">
        <v>20</v>
      </c>
      <c r="F638" s="217" t="s">
        <v>874</v>
      </c>
      <c r="G638" s="202"/>
      <c r="H638" s="218">
        <v>1</v>
      </c>
      <c r="I638" s="206"/>
      <c r="J638" s="202"/>
      <c r="K638" s="202"/>
      <c r="L638" s="207"/>
      <c r="M638" s="208"/>
      <c r="N638" s="209"/>
      <c r="O638" s="209"/>
      <c r="P638" s="209"/>
      <c r="Q638" s="209"/>
      <c r="R638" s="209"/>
      <c r="S638" s="209"/>
      <c r="T638" s="210"/>
      <c r="AT638" s="211" t="s">
        <v>130</v>
      </c>
      <c r="AU638" s="211" t="s">
        <v>77</v>
      </c>
      <c r="AV638" s="12" t="s">
        <v>77</v>
      </c>
      <c r="AW638" s="12" t="s">
        <v>35</v>
      </c>
      <c r="AX638" s="12" t="s">
        <v>22</v>
      </c>
      <c r="AY638" s="211" t="s">
        <v>120</v>
      </c>
    </row>
    <row r="639" spans="2:65" s="1" customFormat="1" ht="22.5" customHeight="1">
      <c r="B639" s="35"/>
      <c r="C639" s="177" t="s">
        <v>875</v>
      </c>
      <c r="D639" s="177" t="s">
        <v>123</v>
      </c>
      <c r="E639" s="178" t="s">
        <v>876</v>
      </c>
      <c r="F639" s="179" t="s">
        <v>877</v>
      </c>
      <c r="G639" s="180" t="s">
        <v>137</v>
      </c>
      <c r="H639" s="181">
        <v>2</v>
      </c>
      <c r="I639" s="182"/>
      <c r="J639" s="183">
        <f>ROUND(I639*H639,2)</f>
        <v>0</v>
      </c>
      <c r="K639" s="179" t="s">
        <v>20</v>
      </c>
      <c r="L639" s="55"/>
      <c r="M639" s="184" t="s">
        <v>20</v>
      </c>
      <c r="N639" s="185" t="s">
        <v>42</v>
      </c>
      <c r="O639" s="36"/>
      <c r="P639" s="186">
        <f>O639*H639</f>
        <v>0</v>
      </c>
      <c r="Q639" s="186">
        <v>0</v>
      </c>
      <c r="R639" s="186">
        <f>Q639*H639</f>
        <v>0</v>
      </c>
      <c r="S639" s="186">
        <v>0</v>
      </c>
      <c r="T639" s="187">
        <f>S639*H639</f>
        <v>0</v>
      </c>
      <c r="AR639" s="18" t="s">
        <v>219</v>
      </c>
      <c r="AT639" s="18" t="s">
        <v>123</v>
      </c>
      <c r="AU639" s="18" t="s">
        <v>77</v>
      </c>
      <c r="AY639" s="18" t="s">
        <v>120</v>
      </c>
      <c r="BE639" s="188">
        <f>IF(N639="základní",J639,0)</f>
        <v>0</v>
      </c>
      <c r="BF639" s="188">
        <f>IF(N639="snížená",J639,0)</f>
        <v>0</v>
      </c>
      <c r="BG639" s="188">
        <f>IF(N639="zákl. přenesená",J639,0)</f>
        <v>0</v>
      </c>
      <c r="BH639" s="188">
        <f>IF(N639="sníž. přenesená",J639,0)</f>
        <v>0</v>
      </c>
      <c r="BI639" s="188">
        <f>IF(N639="nulová",J639,0)</f>
        <v>0</v>
      </c>
      <c r="BJ639" s="18" t="s">
        <v>22</v>
      </c>
      <c r="BK639" s="188">
        <f>ROUND(I639*H639,2)</f>
        <v>0</v>
      </c>
      <c r="BL639" s="18" t="s">
        <v>219</v>
      </c>
      <c r="BM639" s="18" t="s">
        <v>878</v>
      </c>
    </row>
    <row r="640" spans="2:51" s="11" customFormat="1" ht="13.5">
      <c r="B640" s="189"/>
      <c r="C640" s="190"/>
      <c r="D640" s="191" t="s">
        <v>130</v>
      </c>
      <c r="E640" s="192" t="s">
        <v>20</v>
      </c>
      <c r="F640" s="193" t="s">
        <v>754</v>
      </c>
      <c r="G640" s="190"/>
      <c r="H640" s="194" t="s">
        <v>20</v>
      </c>
      <c r="I640" s="195"/>
      <c r="J640" s="190"/>
      <c r="K640" s="190"/>
      <c r="L640" s="196"/>
      <c r="M640" s="197"/>
      <c r="N640" s="198"/>
      <c r="O640" s="198"/>
      <c r="P640" s="198"/>
      <c r="Q640" s="198"/>
      <c r="R640" s="198"/>
      <c r="S640" s="198"/>
      <c r="T640" s="199"/>
      <c r="AT640" s="200" t="s">
        <v>130</v>
      </c>
      <c r="AU640" s="200" t="s">
        <v>77</v>
      </c>
      <c r="AV640" s="11" t="s">
        <v>22</v>
      </c>
      <c r="AW640" s="11" t="s">
        <v>35</v>
      </c>
      <c r="AX640" s="11" t="s">
        <v>71</v>
      </c>
      <c r="AY640" s="200" t="s">
        <v>120</v>
      </c>
    </row>
    <row r="641" spans="2:51" s="11" customFormat="1" ht="13.5">
      <c r="B641" s="189"/>
      <c r="C641" s="190"/>
      <c r="D641" s="191" t="s">
        <v>130</v>
      </c>
      <c r="E641" s="192" t="s">
        <v>20</v>
      </c>
      <c r="F641" s="193" t="s">
        <v>879</v>
      </c>
      <c r="G641" s="190"/>
      <c r="H641" s="194" t="s">
        <v>20</v>
      </c>
      <c r="I641" s="195"/>
      <c r="J641" s="190"/>
      <c r="K641" s="190"/>
      <c r="L641" s="196"/>
      <c r="M641" s="197"/>
      <c r="N641" s="198"/>
      <c r="O641" s="198"/>
      <c r="P641" s="198"/>
      <c r="Q641" s="198"/>
      <c r="R641" s="198"/>
      <c r="S641" s="198"/>
      <c r="T641" s="199"/>
      <c r="AT641" s="200" t="s">
        <v>130</v>
      </c>
      <c r="AU641" s="200" t="s">
        <v>77</v>
      </c>
      <c r="AV641" s="11" t="s">
        <v>22</v>
      </c>
      <c r="AW641" s="11" t="s">
        <v>35</v>
      </c>
      <c r="AX641" s="11" t="s">
        <v>71</v>
      </c>
      <c r="AY641" s="200" t="s">
        <v>120</v>
      </c>
    </row>
    <row r="642" spans="2:51" s="12" customFormat="1" ht="13.5">
      <c r="B642" s="201"/>
      <c r="C642" s="202"/>
      <c r="D642" s="212" t="s">
        <v>130</v>
      </c>
      <c r="E642" s="216" t="s">
        <v>20</v>
      </c>
      <c r="F642" s="217" t="s">
        <v>729</v>
      </c>
      <c r="G642" s="202"/>
      <c r="H642" s="218">
        <v>2</v>
      </c>
      <c r="I642" s="206"/>
      <c r="J642" s="202"/>
      <c r="K642" s="202"/>
      <c r="L642" s="207"/>
      <c r="M642" s="208"/>
      <c r="N642" s="209"/>
      <c r="O642" s="209"/>
      <c r="P642" s="209"/>
      <c r="Q642" s="209"/>
      <c r="R642" s="209"/>
      <c r="S642" s="209"/>
      <c r="T642" s="210"/>
      <c r="AT642" s="211" t="s">
        <v>130</v>
      </c>
      <c r="AU642" s="211" t="s">
        <v>77</v>
      </c>
      <c r="AV642" s="12" t="s">
        <v>77</v>
      </c>
      <c r="AW642" s="12" t="s">
        <v>35</v>
      </c>
      <c r="AX642" s="12" t="s">
        <v>22</v>
      </c>
      <c r="AY642" s="211" t="s">
        <v>120</v>
      </c>
    </row>
    <row r="643" spans="2:65" s="1" customFormat="1" ht="22.5" customHeight="1">
      <c r="B643" s="35"/>
      <c r="C643" s="244" t="s">
        <v>880</v>
      </c>
      <c r="D643" s="244" t="s">
        <v>378</v>
      </c>
      <c r="E643" s="245" t="s">
        <v>881</v>
      </c>
      <c r="F643" s="246" t="s">
        <v>882</v>
      </c>
      <c r="G643" s="247" t="s">
        <v>137</v>
      </c>
      <c r="H643" s="248">
        <v>2</v>
      </c>
      <c r="I643" s="249"/>
      <c r="J643" s="250">
        <f>ROUND(I643*H643,2)</f>
        <v>0</v>
      </c>
      <c r="K643" s="246" t="s">
        <v>20</v>
      </c>
      <c r="L643" s="251"/>
      <c r="M643" s="252" t="s">
        <v>20</v>
      </c>
      <c r="N643" s="253" t="s">
        <v>42</v>
      </c>
      <c r="O643" s="36"/>
      <c r="P643" s="186">
        <f>O643*H643</f>
        <v>0</v>
      </c>
      <c r="Q643" s="186">
        <v>0.00063</v>
      </c>
      <c r="R643" s="186">
        <f>Q643*H643</f>
        <v>0.00126</v>
      </c>
      <c r="S643" s="186">
        <v>0</v>
      </c>
      <c r="T643" s="187">
        <f>S643*H643</f>
        <v>0</v>
      </c>
      <c r="AR643" s="18" t="s">
        <v>308</v>
      </c>
      <c r="AT643" s="18" t="s">
        <v>378</v>
      </c>
      <c r="AU643" s="18" t="s">
        <v>77</v>
      </c>
      <c r="AY643" s="18" t="s">
        <v>120</v>
      </c>
      <c r="BE643" s="188">
        <f>IF(N643="základní",J643,0)</f>
        <v>0</v>
      </c>
      <c r="BF643" s="188">
        <f>IF(N643="snížená",J643,0)</f>
        <v>0</v>
      </c>
      <c r="BG643" s="188">
        <f>IF(N643="zákl. přenesená",J643,0)</f>
        <v>0</v>
      </c>
      <c r="BH643" s="188">
        <f>IF(N643="sníž. přenesená",J643,0)</f>
        <v>0</v>
      </c>
      <c r="BI643" s="188">
        <f>IF(N643="nulová",J643,0)</f>
        <v>0</v>
      </c>
      <c r="BJ643" s="18" t="s">
        <v>22</v>
      </c>
      <c r="BK643" s="188">
        <f>ROUND(I643*H643,2)</f>
        <v>0</v>
      </c>
      <c r="BL643" s="18" t="s">
        <v>219</v>
      </c>
      <c r="BM643" s="18" t="s">
        <v>883</v>
      </c>
    </row>
    <row r="644" spans="2:65" s="1" customFormat="1" ht="22.5" customHeight="1">
      <c r="B644" s="35"/>
      <c r="C644" s="177" t="s">
        <v>884</v>
      </c>
      <c r="D644" s="177" t="s">
        <v>123</v>
      </c>
      <c r="E644" s="178" t="s">
        <v>885</v>
      </c>
      <c r="F644" s="179" t="s">
        <v>886</v>
      </c>
      <c r="G644" s="180" t="s">
        <v>137</v>
      </c>
      <c r="H644" s="181">
        <v>2</v>
      </c>
      <c r="I644" s="182"/>
      <c r="J644" s="183">
        <f>ROUND(I644*H644,2)</f>
        <v>0</v>
      </c>
      <c r="K644" s="179" t="s">
        <v>20</v>
      </c>
      <c r="L644" s="55"/>
      <c r="M644" s="184" t="s">
        <v>20</v>
      </c>
      <c r="N644" s="185" t="s">
        <v>42</v>
      </c>
      <c r="O644" s="36"/>
      <c r="P644" s="186">
        <f>O644*H644</f>
        <v>0</v>
      </c>
      <c r="Q644" s="186">
        <v>0</v>
      </c>
      <c r="R644" s="186">
        <f>Q644*H644</f>
        <v>0</v>
      </c>
      <c r="S644" s="186">
        <v>0</v>
      </c>
      <c r="T644" s="187">
        <f>S644*H644</f>
        <v>0</v>
      </c>
      <c r="AR644" s="18" t="s">
        <v>219</v>
      </c>
      <c r="AT644" s="18" t="s">
        <v>123</v>
      </c>
      <c r="AU644" s="18" t="s">
        <v>77</v>
      </c>
      <c r="AY644" s="18" t="s">
        <v>120</v>
      </c>
      <c r="BE644" s="188">
        <f>IF(N644="základní",J644,0)</f>
        <v>0</v>
      </c>
      <c r="BF644" s="188">
        <f>IF(N644="snížená",J644,0)</f>
        <v>0</v>
      </c>
      <c r="BG644" s="188">
        <f>IF(N644="zákl. přenesená",J644,0)</f>
        <v>0</v>
      </c>
      <c r="BH644" s="188">
        <f>IF(N644="sníž. přenesená",J644,0)</f>
        <v>0</v>
      </c>
      <c r="BI644" s="188">
        <f>IF(N644="nulová",J644,0)</f>
        <v>0</v>
      </c>
      <c r="BJ644" s="18" t="s">
        <v>22</v>
      </c>
      <c r="BK644" s="188">
        <f>ROUND(I644*H644,2)</f>
        <v>0</v>
      </c>
      <c r="BL644" s="18" t="s">
        <v>219</v>
      </c>
      <c r="BM644" s="18" t="s">
        <v>887</v>
      </c>
    </row>
    <row r="645" spans="2:51" s="11" customFormat="1" ht="13.5">
      <c r="B645" s="189"/>
      <c r="C645" s="190"/>
      <c r="D645" s="191" t="s">
        <v>130</v>
      </c>
      <c r="E645" s="192" t="s">
        <v>20</v>
      </c>
      <c r="F645" s="193" t="s">
        <v>754</v>
      </c>
      <c r="G645" s="190"/>
      <c r="H645" s="194" t="s">
        <v>20</v>
      </c>
      <c r="I645" s="195"/>
      <c r="J645" s="190"/>
      <c r="K645" s="190"/>
      <c r="L645" s="196"/>
      <c r="M645" s="197"/>
      <c r="N645" s="198"/>
      <c r="O645" s="198"/>
      <c r="P645" s="198"/>
      <c r="Q645" s="198"/>
      <c r="R645" s="198"/>
      <c r="S645" s="198"/>
      <c r="T645" s="199"/>
      <c r="AT645" s="200" t="s">
        <v>130</v>
      </c>
      <c r="AU645" s="200" t="s">
        <v>77</v>
      </c>
      <c r="AV645" s="11" t="s">
        <v>22</v>
      </c>
      <c r="AW645" s="11" t="s">
        <v>35</v>
      </c>
      <c r="AX645" s="11" t="s">
        <v>71</v>
      </c>
      <c r="AY645" s="200" t="s">
        <v>120</v>
      </c>
    </row>
    <row r="646" spans="2:51" s="11" customFormat="1" ht="13.5">
      <c r="B646" s="189"/>
      <c r="C646" s="190"/>
      <c r="D646" s="191" t="s">
        <v>130</v>
      </c>
      <c r="E646" s="192" t="s">
        <v>20</v>
      </c>
      <c r="F646" s="193" t="s">
        <v>879</v>
      </c>
      <c r="G646" s="190"/>
      <c r="H646" s="194" t="s">
        <v>20</v>
      </c>
      <c r="I646" s="195"/>
      <c r="J646" s="190"/>
      <c r="K646" s="190"/>
      <c r="L646" s="196"/>
      <c r="M646" s="197"/>
      <c r="N646" s="198"/>
      <c r="O646" s="198"/>
      <c r="P646" s="198"/>
      <c r="Q646" s="198"/>
      <c r="R646" s="198"/>
      <c r="S646" s="198"/>
      <c r="T646" s="199"/>
      <c r="AT646" s="200" t="s">
        <v>130</v>
      </c>
      <c r="AU646" s="200" t="s">
        <v>77</v>
      </c>
      <c r="AV646" s="11" t="s">
        <v>22</v>
      </c>
      <c r="AW646" s="11" t="s">
        <v>35</v>
      </c>
      <c r="AX646" s="11" t="s">
        <v>71</v>
      </c>
      <c r="AY646" s="200" t="s">
        <v>120</v>
      </c>
    </row>
    <row r="647" spans="2:51" s="12" customFormat="1" ht="13.5">
      <c r="B647" s="201"/>
      <c r="C647" s="202"/>
      <c r="D647" s="212" t="s">
        <v>130</v>
      </c>
      <c r="E647" s="216" t="s">
        <v>20</v>
      </c>
      <c r="F647" s="217" t="s">
        <v>729</v>
      </c>
      <c r="G647" s="202"/>
      <c r="H647" s="218">
        <v>2</v>
      </c>
      <c r="I647" s="206"/>
      <c r="J647" s="202"/>
      <c r="K647" s="202"/>
      <c r="L647" s="207"/>
      <c r="M647" s="208"/>
      <c r="N647" s="209"/>
      <c r="O647" s="209"/>
      <c r="P647" s="209"/>
      <c r="Q647" s="209"/>
      <c r="R647" s="209"/>
      <c r="S647" s="209"/>
      <c r="T647" s="210"/>
      <c r="AT647" s="211" t="s">
        <v>130</v>
      </c>
      <c r="AU647" s="211" t="s">
        <v>77</v>
      </c>
      <c r="AV647" s="12" t="s">
        <v>77</v>
      </c>
      <c r="AW647" s="12" t="s">
        <v>35</v>
      </c>
      <c r="AX647" s="12" t="s">
        <v>22</v>
      </c>
      <c r="AY647" s="211" t="s">
        <v>120</v>
      </c>
    </row>
    <row r="648" spans="2:65" s="1" customFormat="1" ht="22.5" customHeight="1">
      <c r="B648" s="35"/>
      <c r="C648" s="244" t="s">
        <v>888</v>
      </c>
      <c r="D648" s="244" t="s">
        <v>378</v>
      </c>
      <c r="E648" s="245" t="s">
        <v>889</v>
      </c>
      <c r="F648" s="246" t="s">
        <v>890</v>
      </c>
      <c r="G648" s="247" t="s">
        <v>137</v>
      </c>
      <c r="H648" s="248">
        <v>2</v>
      </c>
      <c r="I648" s="249"/>
      <c r="J648" s="250">
        <f>ROUND(I648*H648,2)</f>
        <v>0</v>
      </c>
      <c r="K648" s="246" t="s">
        <v>20</v>
      </c>
      <c r="L648" s="251"/>
      <c r="M648" s="252" t="s">
        <v>20</v>
      </c>
      <c r="N648" s="253" t="s">
        <v>42</v>
      </c>
      <c r="O648" s="36"/>
      <c r="P648" s="186">
        <f>O648*H648</f>
        <v>0</v>
      </c>
      <c r="Q648" s="186">
        <v>0.00049</v>
      </c>
      <c r="R648" s="186">
        <f>Q648*H648</f>
        <v>0.00098</v>
      </c>
      <c r="S648" s="186">
        <v>0</v>
      </c>
      <c r="T648" s="187">
        <f>S648*H648</f>
        <v>0</v>
      </c>
      <c r="AR648" s="18" t="s">
        <v>308</v>
      </c>
      <c r="AT648" s="18" t="s">
        <v>378</v>
      </c>
      <c r="AU648" s="18" t="s">
        <v>77</v>
      </c>
      <c r="AY648" s="18" t="s">
        <v>120</v>
      </c>
      <c r="BE648" s="188">
        <f>IF(N648="základní",J648,0)</f>
        <v>0</v>
      </c>
      <c r="BF648" s="188">
        <f>IF(N648="snížená",J648,0)</f>
        <v>0</v>
      </c>
      <c r="BG648" s="188">
        <f>IF(N648="zákl. přenesená",J648,0)</f>
        <v>0</v>
      </c>
      <c r="BH648" s="188">
        <f>IF(N648="sníž. přenesená",J648,0)</f>
        <v>0</v>
      </c>
      <c r="BI648" s="188">
        <f>IF(N648="nulová",J648,0)</f>
        <v>0</v>
      </c>
      <c r="BJ648" s="18" t="s">
        <v>22</v>
      </c>
      <c r="BK648" s="188">
        <f>ROUND(I648*H648,2)</f>
        <v>0</v>
      </c>
      <c r="BL648" s="18" t="s">
        <v>219</v>
      </c>
      <c r="BM648" s="18" t="s">
        <v>891</v>
      </c>
    </row>
    <row r="649" spans="2:65" s="1" customFormat="1" ht="31.5" customHeight="1">
      <c r="B649" s="35"/>
      <c r="C649" s="177" t="s">
        <v>892</v>
      </c>
      <c r="D649" s="177" t="s">
        <v>123</v>
      </c>
      <c r="E649" s="178" t="s">
        <v>893</v>
      </c>
      <c r="F649" s="179" t="s">
        <v>894</v>
      </c>
      <c r="G649" s="180" t="s">
        <v>137</v>
      </c>
      <c r="H649" s="181">
        <v>6</v>
      </c>
      <c r="I649" s="182"/>
      <c r="J649" s="183">
        <f>ROUND(I649*H649,2)</f>
        <v>0</v>
      </c>
      <c r="K649" s="179" t="s">
        <v>20</v>
      </c>
      <c r="L649" s="55"/>
      <c r="M649" s="184" t="s">
        <v>20</v>
      </c>
      <c r="N649" s="185" t="s">
        <v>42</v>
      </c>
      <c r="O649" s="36"/>
      <c r="P649" s="186">
        <f>O649*H649</f>
        <v>0</v>
      </c>
      <c r="Q649" s="186">
        <v>0.0013</v>
      </c>
      <c r="R649" s="186">
        <f>Q649*H649</f>
        <v>0.0078</v>
      </c>
      <c r="S649" s="186">
        <v>0</v>
      </c>
      <c r="T649" s="187">
        <f>S649*H649</f>
        <v>0</v>
      </c>
      <c r="AR649" s="18" t="s">
        <v>219</v>
      </c>
      <c r="AT649" s="18" t="s">
        <v>123</v>
      </c>
      <c r="AU649" s="18" t="s">
        <v>77</v>
      </c>
      <c r="AY649" s="18" t="s">
        <v>120</v>
      </c>
      <c r="BE649" s="188">
        <f>IF(N649="základní",J649,0)</f>
        <v>0</v>
      </c>
      <c r="BF649" s="188">
        <f>IF(N649="snížená",J649,0)</f>
        <v>0</v>
      </c>
      <c r="BG649" s="188">
        <f>IF(N649="zákl. přenesená",J649,0)</f>
        <v>0</v>
      </c>
      <c r="BH649" s="188">
        <f>IF(N649="sníž. přenesená",J649,0)</f>
        <v>0</v>
      </c>
      <c r="BI649" s="188">
        <f>IF(N649="nulová",J649,0)</f>
        <v>0</v>
      </c>
      <c r="BJ649" s="18" t="s">
        <v>22</v>
      </c>
      <c r="BK649" s="188">
        <f>ROUND(I649*H649,2)</f>
        <v>0</v>
      </c>
      <c r="BL649" s="18" t="s">
        <v>219</v>
      </c>
      <c r="BM649" s="18" t="s">
        <v>895</v>
      </c>
    </row>
    <row r="650" spans="2:51" s="11" customFormat="1" ht="13.5">
      <c r="B650" s="189"/>
      <c r="C650" s="190"/>
      <c r="D650" s="191" t="s">
        <v>130</v>
      </c>
      <c r="E650" s="192" t="s">
        <v>20</v>
      </c>
      <c r="F650" s="193" t="s">
        <v>896</v>
      </c>
      <c r="G650" s="190"/>
      <c r="H650" s="194" t="s">
        <v>20</v>
      </c>
      <c r="I650" s="195"/>
      <c r="J650" s="190"/>
      <c r="K650" s="190"/>
      <c r="L650" s="196"/>
      <c r="M650" s="197"/>
      <c r="N650" s="198"/>
      <c r="O650" s="198"/>
      <c r="P650" s="198"/>
      <c r="Q650" s="198"/>
      <c r="R650" s="198"/>
      <c r="S650" s="198"/>
      <c r="T650" s="199"/>
      <c r="AT650" s="200" t="s">
        <v>130</v>
      </c>
      <c r="AU650" s="200" t="s">
        <v>77</v>
      </c>
      <c r="AV650" s="11" t="s">
        <v>22</v>
      </c>
      <c r="AW650" s="11" t="s">
        <v>35</v>
      </c>
      <c r="AX650" s="11" t="s">
        <v>71</v>
      </c>
      <c r="AY650" s="200" t="s">
        <v>120</v>
      </c>
    </row>
    <row r="651" spans="2:51" s="12" customFormat="1" ht="13.5">
      <c r="B651" s="201"/>
      <c r="C651" s="202"/>
      <c r="D651" s="191" t="s">
        <v>130</v>
      </c>
      <c r="E651" s="203" t="s">
        <v>20</v>
      </c>
      <c r="F651" s="204" t="s">
        <v>897</v>
      </c>
      <c r="G651" s="202"/>
      <c r="H651" s="205">
        <v>6</v>
      </c>
      <c r="I651" s="206"/>
      <c r="J651" s="202"/>
      <c r="K651" s="202"/>
      <c r="L651" s="207"/>
      <c r="M651" s="208"/>
      <c r="N651" s="209"/>
      <c r="O651" s="209"/>
      <c r="P651" s="209"/>
      <c r="Q651" s="209"/>
      <c r="R651" s="209"/>
      <c r="S651" s="209"/>
      <c r="T651" s="210"/>
      <c r="AT651" s="211" t="s">
        <v>130</v>
      </c>
      <c r="AU651" s="211" t="s">
        <v>77</v>
      </c>
      <c r="AV651" s="12" t="s">
        <v>77</v>
      </c>
      <c r="AW651" s="12" t="s">
        <v>35</v>
      </c>
      <c r="AX651" s="12" t="s">
        <v>22</v>
      </c>
      <c r="AY651" s="211" t="s">
        <v>120</v>
      </c>
    </row>
    <row r="652" spans="2:51" s="11" customFormat="1" ht="13.5">
      <c r="B652" s="189"/>
      <c r="C652" s="190"/>
      <c r="D652" s="191" t="s">
        <v>130</v>
      </c>
      <c r="E652" s="192" t="s">
        <v>20</v>
      </c>
      <c r="F652" s="193" t="s">
        <v>775</v>
      </c>
      <c r="G652" s="190"/>
      <c r="H652" s="194" t="s">
        <v>20</v>
      </c>
      <c r="I652" s="195"/>
      <c r="J652" s="190"/>
      <c r="K652" s="190"/>
      <c r="L652" s="196"/>
      <c r="M652" s="197"/>
      <c r="N652" s="198"/>
      <c r="O652" s="198"/>
      <c r="P652" s="198"/>
      <c r="Q652" s="198"/>
      <c r="R652" s="198"/>
      <c r="S652" s="198"/>
      <c r="T652" s="199"/>
      <c r="AT652" s="200" t="s">
        <v>130</v>
      </c>
      <c r="AU652" s="200" t="s">
        <v>77</v>
      </c>
      <c r="AV652" s="11" t="s">
        <v>22</v>
      </c>
      <c r="AW652" s="11" t="s">
        <v>35</v>
      </c>
      <c r="AX652" s="11" t="s">
        <v>71</v>
      </c>
      <c r="AY652" s="200" t="s">
        <v>120</v>
      </c>
    </row>
    <row r="653" spans="2:51" s="11" customFormat="1" ht="13.5">
      <c r="B653" s="189"/>
      <c r="C653" s="190"/>
      <c r="D653" s="191" t="s">
        <v>130</v>
      </c>
      <c r="E653" s="192" t="s">
        <v>20</v>
      </c>
      <c r="F653" s="193" t="s">
        <v>898</v>
      </c>
      <c r="G653" s="190"/>
      <c r="H653" s="194" t="s">
        <v>20</v>
      </c>
      <c r="I653" s="195"/>
      <c r="J653" s="190"/>
      <c r="K653" s="190"/>
      <c r="L653" s="196"/>
      <c r="M653" s="197"/>
      <c r="N653" s="198"/>
      <c r="O653" s="198"/>
      <c r="P653" s="198"/>
      <c r="Q653" s="198"/>
      <c r="R653" s="198"/>
      <c r="S653" s="198"/>
      <c r="T653" s="199"/>
      <c r="AT653" s="200" t="s">
        <v>130</v>
      </c>
      <c r="AU653" s="200" t="s">
        <v>77</v>
      </c>
      <c r="AV653" s="11" t="s">
        <v>22</v>
      </c>
      <c r="AW653" s="11" t="s">
        <v>35</v>
      </c>
      <c r="AX653" s="11" t="s">
        <v>71</v>
      </c>
      <c r="AY653" s="200" t="s">
        <v>120</v>
      </c>
    </row>
    <row r="654" spans="2:51" s="11" customFormat="1" ht="13.5">
      <c r="B654" s="189"/>
      <c r="C654" s="190"/>
      <c r="D654" s="191" t="s">
        <v>130</v>
      </c>
      <c r="E654" s="192" t="s">
        <v>20</v>
      </c>
      <c r="F654" s="193" t="s">
        <v>899</v>
      </c>
      <c r="G654" s="190"/>
      <c r="H654" s="194" t="s">
        <v>20</v>
      </c>
      <c r="I654" s="195"/>
      <c r="J654" s="190"/>
      <c r="K654" s="190"/>
      <c r="L654" s="196"/>
      <c r="M654" s="197"/>
      <c r="N654" s="198"/>
      <c r="O654" s="198"/>
      <c r="P654" s="198"/>
      <c r="Q654" s="198"/>
      <c r="R654" s="198"/>
      <c r="S654" s="198"/>
      <c r="T654" s="199"/>
      <c r="AT654" s="200" t="s">
        <v>130</v>
      </c>
      <c r="AU654" s="200" t="s">
        <v>77</v>
      </c>
      <c r="AV654" s="11" t="s">
        <v>22</v>
      </c>
      <c r="AW654" s="11" t="s">
        <v>35</v>
      </c>
      <c r="AX654" s="11" t="s">
        <v>71</v>
      </c>
      <c r="AY654" s="200" t="s">
        <v>120</v>
      </c>
    </row>
    <row r="655" spans="2:51" s="11" customFormat="1" ht="13.5">
      <c r="B655" s="189"/>
      <c r="C655" s="190"/>
      <c r="D655" s="191" t="s">
        <v>130</v>
      </c>
      <c r="E655" s="192" t="s">
        <v>20</v>
      </c>
      <c r="F655" s="193" t="s">
        <v>900</v>
      </c>
      <c r="G655" s="190"/>
      <c r="H655" s="194" t="s">
        <v>20</v>
      </c>
      <c r="I655" s="195"/>
      <c r="J655" s="190"/>
      <c r="K655" s="190"/>
      <c r="L655" s="196"/>
      <c r="M655" s="197"/>
      <c r="N655" s="198"/>
      <c r="O655" s="198"/>
      <c r="P655" s="198"/>
      <c r="Q655" s="198"/>
      <c r="R655" s="198"/>
      <c r="S655" s="198"/>
      <c r="T655" s="199"/>
      <c r="AT655" s="200" t="s">
        <v>130</v>
      </c>
      <c r="AU655" s="200" t="s">
        <v>77</v>
      </c>
      <c r="AV655" s="11" t="s">
        <v>22</v>
      </c>
      <c r="AW655" s="11" t="s">
        <v>35</v>
      </c>
      <c r="AX655" s="11" t="s">
        <v>71</v>
      </c>
      <c r="AY655" s="200" t="s">
        <v>120</v>
      </c>
    </row>
    <row r="656" spans="2:51" s="11" customFormat="1" ht="13.5">
      <c r="B656" s="189"/>
      <c r="C656" s="190"/>
      <c r="D656" s="212" t="s">
        <v>130</v>
      </c>
      <c r="E656" s="213" t="s">
        <v>20</v>
      </c>
      <c r="F656" s="214" t="s">
        <v>901</v>
      </c>
      <c r="G656" s="190"/>
      <c r="H656" s="215" t="s">
        <v>20</v>
      </c>
      <c r="I656" s="195"/>
      <c r="J656" s="190"/>
      <c r="K656" s="190"/>
      <c r="L656" s="196"/>
      <c r="M656" s="197"/>
      <c r="N656" s="198"/>
      <c r="O656" s="198"/>
      <c r="P656" s="198"/>
      <c r="Q656" s="198"/>
      <c r="R656" s="198"/>
      <c r="S656" s="198"/>
      <c r="T656" s="199"/>
      <c r="AT656" s="200" t="s">
        <v>130</v>
      </c>
      <c r="AU656" s="200" t="s">
        <v>77</v>
      </c>
      <c r="AV656" s="11" t="s">
        <v>22</v>
      </c>
      <c r="AW656" s="11" t="s">
        <v>35</v>
      </c>
      <c r="AX656" s="11" t="s">
        <v>71</v>
      </c>
      <c r="AY656" s="200" t="s">
        <v>120</v>
      </c>
    </row>
    <row r="657" spans="2:65" s="1" customFormat="1" ht="22.5" customHeight="1">
      <c r="B657" s="35"/>
      <c r="C657" s="177" t="s">
        <v>902</v>
      </c>
      <c r="D657" s="177" t="s">
        <v>123</v>
      </c>
      <c r="E657" s="178" t="s">
        <v>903</v>
      </c>
      <c r="F657" s="179" t="s">
        <v>904</v>
      </c>
      <c r="G657" s="180" t="s">
        <v>209</v>
      </c>
      <c r="H657" s="181">
        <v>1.319</v>
      </c>
      <c r="I657" s="182"/>
      <c r="J657" s="183">
        <f>ROUND(I657*H657,2)</f>
        <v>0</v>
      </c>
      <c r="K657" s="179" t="s">
        <v>127</v>
      </c>
      <c r="L657" s="55"/>
      <c r="M657" s="184" t="s">
        <v>20</v>
      </c>
      <c r="N657" s="185" t="s">
        <v>42</v>
      </c>
      <c r="O657" s="36"/>
      <c r="P657" s="186">
        <f>O657*H657</f>
        <v>0</v>
      </c>
      <c r="Q657" s="186">
        <v>0</v>
      </c>
      <c r="R657" s="186">
        <f>Q657*H657</f>
        <v>0</v>
      </c>
      <c r="S657" s="186">
        <v>0</v>
      </c>
      <c r="T657" s="187">
        <f>S657*H657</f>
        <v>0</v>
      </c>
      <c r="AR657" s="18" t="s">
        <v>219</v>
      </c>
      <c r="AT657" s="18" t="s">
        <v>123</v>
      </c>
      <c r="AU657" s="18" t="s">
        <v>77</v>
      </c>
      <c r="AY657" s="18" t="s">
        <v>120</v>
      </c>
      <c r="BE657" s="188">
        <f>IF(N657="základní",J657,0)</f>
        <v>0</v>
      </c>
      <c r="BF657" s="188">
        <f>IF(N657="snížená",J657,0)</f>
        <v>0</v>
      </c>
      <c r="BG657" s="188">
        <f>IF(N657="zákl. přenesená",J657,0)</f>
        <v>0</v>
      </c>
      <c r="BH657" s="188">
        <f>IF(N657="sníž. přenesená",J657,0)</f>
        <v>0</v>
      </c>
      <c r="BI657" s="188">
        <f>IF(N657="nulová",J657,0)</f>
        <v>0</v>
      </c>
      <c r="BJ657" s="18" t="s">
        <v>22</v>
      </c>
      <c r="BK657" s="188">
        <f>ROUND(I657*H657,2)</f>
        <v>0</v>
      </c>
      <c r="BL657" s="18" t="s">
        <v>219</v>
      </c>
      <c r="BM657" s="18" t="s">
        <v>905</v>
      </c>
    </row>
    <row r="658" spans="2:65" s="1" customFormat="1" ht="22.5" customHeight="1">
      <c r="B658" s="35"/>
      <c r="C658" s="177" t="s">
        <v>906</v>
      </c>
      <c r="D658" s="177" t="s">
        <v>123</v>
      </c>
      <c r="E658" s="178" t="s">
        <v>907</v>
      </c>
      <c r="F658" s="179" t="s">
        <v>908</v>
      </c>
      <c r="G658" s="180" t="s">
        <v>20</v>
      </c>
      <c r="H658" s="181">
        <v>1</v>
      </c>
      <c r="I658" s="182"/>
      <c r="J658" s="183">
        <f>ROUND(I658*H658,2)</f>
        <v>0</v>
      </c>
      <c r="K658" s="179" t="s">
        <v>20</v>
      </c>
      <c r="L658" s="55"/>
      <c r="M658" s="184" t="s">
        <v>20</v>
      </c>
      <c r="N658" s="185" t="s">
        <v>42</v>
      </c>
      <c r="O658" s="36"/>
      <c r="P658" s="186">
        <f>O658*H658</f>
        <v>0</v>
      </c>
      <c r="Q658" s="186">
        <v>0</v>
      </c>
      <c r="R658" s="186">
        <f>Q658*H658</f>
        <v>0</v>
      </c>
      <c r="S658" s="186">
        <v>0</v>
      </c>
      <c r="T658" s="187">
        <f>S658*H658</f>
        <v>0</v>
      </c>
      <c r="AR658" s="18" t="s">
        <v>219</v>
      </c>
      <c r="AT658" s="18" t="s">
        <v>123</v>
      </c>
      <c r="AU658" s="18" t="s">
        <v>77</v>
      </c>
      <c r="AY658" s="18" t="s">
        <v>120</v>
      </c>
      <c r="BE658" s="188">
        <f>IF(N658="základní",J658,0)</f>
        <v>0</v>
      </c>
      <c r="BF658" s="188">
        <f>IF(N658="snížená",J658,0)</f>
        <v>0</v>
      </c>
      <c r="BG658" s="188">
        <f>IF(N658="zákl. přenesená",J658,0)</f>
        <v>0</v>
      </c>
      <c r="BH658" s="188">
        <f>IF(N658="sníž. přenesená",J658,0)</f>
        <v>0</v>
      </c>
      <c r="BI658" s="188">
        <f>IF(N658="nulová",J658,0)</f>
        <v>0</v>
      </c>
      <c r="BJ658" s="18" t="s">
        <v>22</v>
      </c>
      <c r="BK658" s="188">
        <f>ROUND(I658*H658,2)</f>
        <v>0</v>
      </c>
      <c r="BL658" s="18" t="s">
        <v>219</v>
      </c>
      <c r="BM658" s="18" t="s">
        <v>909</v>
      </c>
    </row>
    <row r="659" spans="2:51" s="11" customFormat="1" ht="13.5">
      <c r="B659" s="189"/>
      <c r="C659" s="190"/>
      <c r="D659" s="191" t="s">
        <v>130</v>
      </c>
      <c r="E659" s="192" t="s">
        <v>20</v>
      </c>
      <c r="F659" s="193" t="s">
        <v>910</v>
      </c>
      <c r="G659" s="190"/>
      <c r="H659" s="194" t="s">
        <v>20</v>
      </c>
      <c r="I659" s="195"/>
      <c r="J659" s="190"/>
      <c r="K659" s="190"/>
      <c r="L659" s="196"/>
      <c r="M659" s="197"/>
      <c r="N659" s="198"/>
      <c r="O659" s="198"/>
      <c r="P659" s="198"/>
      <c r="Q659" s="198"/>
      <c r="R659" s="198"/>
      <c r="S659" s="198"/>
      <c r="T659" s="199"/>
      <c r="AT659" s="200" t="s">
        <v>130</v>
      </c>
      <c r="AU659" s="200" t="s">
        <v>77</v>
      </c>
      <c r="AV659" s="11" t="s">
        <v>22</v>
      </c>
      <c r="AW659" s="11" t="s">
        <v>35</v>
      </c>
      <c r="AX659" s="11" t="s">
        <v>71</v>
      </c>
      <c r="AY659" s="200" t="s">
        <v>120</v>
      </c>
    </row>
    <row r="660" spans="2:51" s="11" customFormat="1" ht="13.5">
      <c r="B660" s="189"/>
      <c r="C660" s="190"/>
      <c r="D660" s="191" t="s">
        <v>130</v>
      </c>
      <c r="E660" s="192" t="s">
        <v>20</v>
      </c>
      <c r="F660" s="193" t="s">
        <v>911</v>
      </c>
      <c r="G660" s="190"/>
      <c r="H660" s="194" t="s">
        <v>20</v>
      </c>
      <c r="I660" s="195"/>
      <c r="J660" s="190"/>
      <c r="K660" s="190"/>
      <c r="L660" s="196"/>
      <c r="M660" s="197"/>
      <c r="N660" s="198"/>
      <c r="O660" s="198"/>
      <c r="P660" s="198"/>
      <c r="Q660" s="198"/>
      <c r="R660" s="198"/>
      <c r="S660" s="198"/>
      <c r="T660" s="199"/>
      <c r="AT660" s="200" t="s">
        <v>130</v>
      </c>
      <c r="AU660" s="200" t="s">
        <v>77</v>
      </c>
      <c r="AV660" s="11" t="s">
        <v>22</v>
      </c>
      <c r="AW660" s="11" t="s">
        <v>35</v>
      </c>
      <c r="AX660" s="11" t="s">
        <v>71</v>
      </c>
      <c r="AY660" s="200" t="s">
        <v>120</v>
      </c>
    </row>
    <row r="661" spans="2:51" s="11" customFormat="1" ht="13.5">
      <c r="B661" s="189"/>
      <c r="C661" s="190"/>
      <c r="D661" s="191" t="s">
        <v>130</v>
      </c>
      <c r="E661" s="192" t="s">
        <v>20</v>
      </c>
      <c r="F661" s="193" t="s">
        <v>912</v>
      </c>
      <c r="G661" s="190"/>
      <c r="H661" s="194" t="s">
        <v>20</v>
      </c>
      <c r="I661" s="195"/>
      <c r="J661" s="190"/>
      <c r="K661" s="190"/>
      <c r="L661" s="196"/>
      <c r="M661" s="197"/>
      <c r="N661" s="198"/>
      <c r="O661" s="198"/>
      <c r="P661" s="198"/>
      <c r="Q661" s="198"/>
      <c r="R661" s="198"/>
      <c r="S661" s="198"/>
      <c r="T661" s="199"/>
      <c r="AT661" s="200" t="s">
        <v>130</v>
      </c>
      <c r="AU661" s="200" t="s">
        <v>77</v>
      </c>
      <c r="AV661" s="11" t="s">
        <v>22</v>
      </c>
      <c r="AW661" s="11" t="s">
        <v>35</v>
      </c>
      <c r="AX661" s="11" t="s">
        <v>71</v>
      </c>
      <c r="AY661" s="200" t="s">
        <v>120</v>
      </c>
    </row>
    <row r="662" spans="2:51" s="11" customFormat="1" ht="13.5">
      <c r="B662" s="189"/>
      <c r="C662" s="190"/>
      <c r="D662" s="191" t="s">
        <v>130</v>
      </c>
      <c r="E662" s="192" t="s">
        <v>20</v>
      </c>
      <c r="F662" s="193" t="s">
        <v>913</v>
      </c>
      <c r="G662" s="190"/>
      <c r="H662" s="194" t="s">
        <v>20</v>
      </c>
      <c r="I662" s="195"/>
      <c r="J662" s="190"/>
      <c r="K662" s="190"/>
      <c r="L662" s="196"/>
      <c r="M662" s="197"/>
      <c r="N662" s="198"/>
      <c r="O662" s="198"/>
      <c r="P662" s="198"/>
      <c r="Q662" s="198"/>
      <c r="R662" s="198"/>
      <c r="S662" s="198"/>
      <c r="T662" s="199"/>
      <c r="AT662" s="200" t="s">
        <v>130</v>
      </c>
      <c r="AU662" s="200" t="s">
        <v>77</v>
      </c>
      <c r="AV662" s="11" t="s">
        <v>22</v>
      </c>
      <c r="AW662" s="11" t="s">
        <v>35</v>
      </c>
      <c r="AX662" s="11" t="s">
        <v>71</v>
      </c>
      <c r="AY662" s="200" t="s">
        <v>120</v>
      </c>
    </row>
    <row r="663" spans="2:51" s="11" customFormat="1" ht="13.5">
      <c r="B663" s="189"/>
      <c r="C663" s="190"/>
      <c r="D663" s="191" t="s">
        <v>130</v>
      </c>
      <c r="E663" s="192" t="s">
        <v>20</v>
      </c>
      <c r="F663" s="193" t="s">
        <v>914</v>
      </c>
      <c r="G663" s="190"/>
      <c r="H663" s="194" t="s">
        <v>20</v>
      </c>
      <c r="I663" s="195"/>
      <c r="J663" s="190"/>
      <c r="K663" s="190"/>
      <c r="L663" s="196"/>
      <c r="M663" s="197"/>
      <c r="N663" s="198"/>
      <c r="O663" s="198"/>
      <c r="P663" s="198"/>
      <c r="Q663" s="198"/>
      <c r="R663" s="198"/>
      <c r="S663" s="198"/>
      <c r="T663" s="199"/>
      <c r="AT663" s="200" t="s">
        <v>130</v>
      </c>
      <c r="AU663" s="200" t="s">
        <v>77</v>
      </c>
      <c r="AV663" s="11" t="s">
        <v>22</v>
      </c>
      <c r="AW663" s="11" t="s">
        <v>35</v>
      </c>
      <c r="AX663" s="11" t="s">
        <v>71</v>
      </c>
      <c r="AY663" s="200" t="s">
        <v>120</v>
      </c>
    </row>
    <row r="664" spans="2:51" s="11" customFormat="1" ht="13.5">
      <c r="B664" s="189"/>
      <c r="C664" s="190"/>
      <c r="D664" s="191" t="s">
        <v>130</v>
      </c>
      <c r="E664" s="192" t="s">
        <v>20</v>
      </c>
      <c r="F664" s="193" t="s">
        <v>915</v>
      </c>
      <c r="G664" s="190"/>
      <c r="H664" s="194" t="s">
        <v>20</v>
      </c>
      <c r="I664" s="195"/>
      <c r="J664" s="190"/>
      <c r="K664" s="190"/>
      <c r="L664" s="196"/>
      <c r="M664" s="197"/>
      <c r="N664" s="198"/>
      <c r="O664" s="198"/>
      <c r="P664" s="198"/>
      <c r="Q664" s="198"/>
      <c r="R664" s="198"/>
      <c r="S664" s="198"/>
      <c r="T664" s="199"/>
      <c r="AT664" s="200" t="s">
        <v>130</v>
      </c>
      <c r="AU664" s="200" t="s">
        <v>77</v>
      </c>
      <c r="AV664" s="11" t="s">
        <v>22</v>
      </c>
      <c r="AW664" s="11" t="s">
        <v>35</v>
      </c>
      <c r="AX664" s="11" t="s">
        <v>71</v>
      </c>
      <c r="AY664" s="200" t="s">
        <v>120</v>
      </c>
    </row>
    <row r="665" spans="2:51" s="11" customFormat="1" ht="13.5">
      <c r="B665" s="189"/>
      <c r="C665" s="190"/>
      <c r="D665" s="191" t="s">
        <v>130</v>
      </c>
      <c r="E665" s="192" t="s">
        <v>20</v>
      </c>
      <c r="F665" s="193" t="s">
        <v>916</v>
      </c>
      <c r="G665" s="190"/>
      <c r="H665" s="194" t="s">
        <v>20</v>
      </c>
      <c r="I665" s="195"/>
      <c r="J665" s="190"/>
      <c r="K665" s="190"/>
      <c r="L665" s="196"/>
      <c r="M665" s="197"/>
      <c r="N665" s="198"/>
      <c r="O665" s="198"/>
      <c r="P665" s="198"/>
      <c r="Q665" s="198"/>
      <c r="R665" s="198"/>
      <c r="S665" s="198"/>
      <c r="T665" s="199"/>
      <c r="AT665" s="200" t="s">
        <v>130</v>
      </c>
      <c r="AU665" s="200" t="s">
        <v>77</v>
      </c>
      <c r="AV665" s="11" t="s">
        <v>22</v>
      </c>
      <c r="AW665" s="11" t="s">
        <v>35</v>
      </c>
      <c r="AX665" s="11" t="s">
        <v>71</v>
      </c>
      <c r="AY665" s="200" t="s">
        <v>120</v>
      </c>
    </row>
    <row r="666" spans="2:51" s="11" customFormat="1" ht="13.5">
      <c r="B666" s="189"/>
      <c r="C666" s="190"/>
      <c r="D666" s="191" t="s">
        <v>130</v>
      </c>
      <c r="E666" s="192" t="s">
        <v>20</v>
      </c>
      <c r="F666" s="193" t="s">
        <v>917</v>
      </c>
      <c r="G666" s="190"/>
      <c r="H666" s="194" t="s">
        <v>20</v>
      </c>
      <c r="I666" s="195"/>
      <c r="J666" s="190"/>
      <c r="K666" s="190"/>
      <c r="L666" s="196"/>
      <c r="M666" s="197"/>
      <c r="N666" s="198"/>
      <c r="O666" s="198"/>
      <c r="P666" s="198"/>
      <c r="Q666" s="198"/>
      <c r="R666" s="198"/>
      <c r="S666" s="198"/>
      <c r="T666" s="199"/>
      <c r="AT666" s="200" t="s">
        <v>130</v>
      </c>
      <c r="AU666" s="200" t="s">
        <v>77</v>
      </c>
      <c r="AV666" s="11" t="s">
        <v>22</v>
      </c>
      <c r="AW666" s="11" t="s">
        <v>35</v>
      </c>
      <c r="AX666" s="11" t="s">
        <v>71</v>
      </c>
      <c r="AY666" s="200" t="s">
        <v>120</v>
      </c>
    </row>
    <row r="667" spans="2:51" s="11" customFormat="1" ht="13.5">
      <c r="B667" s="189"/>
      <c r="C667" s="190"/>
      <c r="D667" s="191" t="s">
        <v>130</v>
      </c>
      <c r="E667" s="192" t="s">
        <v>20</v>
      </c>
      <c r="F667" s="193" t="s">
        <v>918</v>
      </c>
      <c r="G667" s="190"/>
      <c r="H667" s="194" t="s">
        <v>20</v>
      </c>
      <c r="I667" s="195"/>
      <c r="J667" s="190"/>
      <c r="K667" s="190"/>
      <c r="L667" s="196"/>
      <c r="M667" s="197"/>
      <c r="N667" s="198"/>
      <c r="O667" s="198"/>
      <c r="P667" s="198"/>
      <c r="Q667" s="198"/>
      <c r="R667" s="198"/>
      <c r="S667" s="198"/>
      <c r="T667" s="199"/>
      <c r="AT667" s="200" t="s">
        <v>130</v>
      </c>
      <c r="AU667" s="200" t="s">
        <v>77</v>
      </c>
      <c r="AV667" s="11" t="s">
        <v>22</v>
      </c>
      <c r="AW667" s="11" t="s">
        <v>35</v>
      </c>
      <c r="AX667" s="11" t="s">
        <v>71</v>
      </c>
      <c r="AY667" s="200" t="s">
        <v>120</v>
      </c>
    </row>
    <row r="668" spans="2:51" s="12" customFormat="1" ht="13.5">
      <c r="B668" s="201"/>
      <c r="C668" s="202"/>
      <c r="D668" s="191" t="s">
        <v>130</v>
      </c>
      <c r="E668" s="203" t="s">
        <v>20</v>
      </c>
      <c r="F668" s="204" t="s">
        <v>22</v>
      </c>
      <c r="G668" s="202"/>
      <c r="H668" s="205">
        <v>1</v>
      </c>
      <c r="I668" s="206"/>
      <c r="J668" s="202"/>
      <c r="K668" s="202"/>
      <c r="L668" s="207"/>
      <c r="M668" s="208"/>
      <c r="N668" s="209"/>
      <c r="O668" s="209"/>
      <c r="P668" s="209"/>
      <c r="Q668" s="209"/>
      <c r="R668" s="209"/>
      <c r="S668" s="209"/>
      <c r="T668" s="210"/>
      <c r="AT668" s="211" t="s">
        <v>130</v>
      </c>
      <c r="AU668" s="211" t="s">
        <v>77</v>
      </c>
      <c r="AV668" s="12" t="s">
        <v>77</v>
      </c>
      <c r="AW668" s="12" t="s">
        <v>35</v>
      </c>
      <c r="AX668" s="12" t="s">
        <v>22</v>
      </c>
      <c r="AY668" s="211" t="s">
        <v>120</v>
      </c>
    </row>
    <row r="669" spans="2:63" s="10" customFormat="1" ht="29.85" customHeight="1">
      <c r="B669" s="160"/>
      <c r="C669" s="161"/>
      <c r="D669" s="174" t="s">
        <v>70</v>
      </c>
      <c r="E669" s="175" t="s">
        <v>919</v>
      </c>
      <c r="F669" s="175" t="s">
        <v>920</v>
      </c>
      <c r="G669" s="161"/>
      <c r="H669" s="161"/>
      <c r="I669" s="164"/>
      <c r="J669" s="176">
        <f>BK669</f>
        <v>0</v>
      </c>
      <c r="K669" s="161"/>
      <c r="L669" s="166"/>
      <c r="M669" s="167"/>
      <c r="N669" s="168"/>
      <c r="O669" s="168"/>
      <c r="P669" s="169">
        <f>SUM(P670:P727)</f>
        <v>0</v>
      </c>
      <c r="Q669" s="168"/>
      <c r="R669" s="169">
        <f>SUM(R670:R727)</f>
        <v>0.25832</v>
      </c>
      <c r="S669" s="168"/>
      <c r="T669" s="170">
        <f>SUM(T670:T727)</f>
        <v>0</v>
      </c>
      <c r="AR669" s="171" t="s">
        <v>77</v>
      </c>
      <c r="AT669" s="172" t="s">
        <v>70</v>
      </c>
      <c r="AU669" s="172" t="s">
        <v>22</v>
      </c>
      <c r="AY669" s="171" t="s">
        <v>120</v>
      </c>
      <c r="BK669" s="173">
        <f>SUM(BK670:BK727)</f>
        <v>0</v>
      </c>
    </row>
    <row r="670" spans="2:65" s="1" customFormat="1" ht="31.5" customHeight="1">
      <c r="B670" s="35"/>
      <c r="C670" s="177" t="s">
        <v>921</v>
      </c>
      <c r="D670" s="177" t="s">
        <v>123</v>
      </c>
      <c r="E670" s="178" t="s">
        <v>922</v>
      </c>
      <c r="F670" s="179" t="s">
        <v>923</v>
      </c>
      <c r="G670" s="180" t="s">
        <v>126</v>
      </c>
      <c r="H670" s="181">
        <v>640</v>
      </c>
      <c r="I670" s="182"/>
      <c r="J670" s="183">
        <f>ROUND(I670*H670,2)</f>
        <v>0</v>
      </c>
      <c r="K670" s="179" t="s">
        <v>127</v>
      </c>
      <c r="L670" s="55"/>
      <c r="M670" s="184" t="s">
        <v>20</v>
      </c>
      <c r="N670" s="185" t="s">
        <v>42</v>
      </c>
      <c r="O670" s="36"/>
      <c r="P670" s="186">
        <f>O670*H670</f>
        <v>0</v>
      </c>
      <c r="Q670" s="186">
        <v>1E-05</v>
      </c>
      <c r="R670" s="186">
        <f>Q670*H670</f>
        <v>0.0064</v>
      </c>
      <c r="S670" s="186">
        <v>0</v>
      </c>
      <c r="T670" s="187">
        <f>S670*H670</f>
        <v>0</v>
      </c>
      <c r="AR670" s="18" t="s">
        <v>219</v>
      </c>
      <c r="AT670" s="18" t="s">
        <v>123</v>
      </c>
      <c r="AU670" s="18" t="s">
        <v>77</v>
      </c>
      <c r="AY670" s="18" t="s">
        <v>120</v>
      </c>
      <c r="BE670" s="188">
        <f>IF(N670="základní",J670,0)</f>
        <v>0</v>
      </c>
      <c r="BF670" s="188">
        <f>IF(N670="snížená",J670,0)</f>
        <v>0</v>
      </c>
      <c r="BG670" s="188">
        <f>IF(N670="zákl. přenesená",J670,0)</f>
        <v>0</v>
      </c>
      <c r="BH670" s="188">
        <f>IF(N670="sníž. přenesená",J670,0)</f>
        <v>0</v>
      </c>
      <c r="BI670" s="188">
        <f>IF(N670="nulová",J670,0)</f>
        <v>0</v>
      </c>
      <c r="BJ670" s="18" t="s">
        <v>22</v>
      </c>
      <c r="BK670" s="188">
        <f>ROUND(I670*H670,2)</f>
        <v>0</v>
      </c>
      <c r="BL670" s="18" t="s">
        <v>219</v>
      </c>
      <c r="BM670" s="18" t="s">
        <v>924</v>
      </c>
    </row>
    <row r="671" spans="2:51" s="11" customFormat="1" ht="13.5">
      <c r="B671" s="189"/>
      <c r="C671" s="190"/>
      <c r="D671" s="191" t="s">
        <v>130</v>
      </c>
      <c r="E671" s="192" t="s">
        <v>20</v>
      </c>
      <c r="F671" s="193" t="s">
        <v>925</v>
      </c>
      <c r="G671" s="190"/>
      <c r="H671" s="194" t="s">
        <v>20</v>
      </c>
      <c r="I671" s="195"/>
      <c r="J671" s="190"/>
      <c r="K671" s="190"/>
      <c r="L671" s="196"/>
      <c r="M671" s="197"/>
      <c r="N671" s="198"/>
      <c r="O671" s="198"/>
      <c r="P671" s="198"/>
      <c r="Q671" s="198"/>
      <c r="R671" s="198"/>
      <c r="S671" s="198"/>
      <c r="T671" s="199"/>
      <c r="AT671" s="200" t="s">
        <v>130</v>
      </c>
      <c r="AU671" s="200" t="s">
        <v>77</v>
      </c>
      <c r="AV671" s="11" t="s">
        <v>22</v>
      </c>
      <c r="AW671" s="11" t="s">
        <v>35</v>
      </c>
      <c r="AX671" s="11" t="s">
        <v>71</v>
      </c>
      <c r="AY671" s="200" t="s">
        <v>120</v>
      </c>
    </row>
    <row r="672" spans="2:51" s="11" customFormat="1" ht="13.5">
      <c r="B672" s="189"/>
      <c r="C672" s="190"/>
      <c r="D672" s="191" t="s">
        <v>130</v>
      </c>
      <c r="E672" s="192" t="s">
        <v>20</v>
      </c>
      <c r="F672" s="193" t="s">
        <v>926</v>
      </c>
      <c r="G672" s="190"/>
      <c r="H672" s="194" t="s">
        <v>20</v>
      </c>
      <c r="I672" s="195"/>
      <c r="J672" s="190"/>
      <c r="K672" s="190"/>
      <c r="L672" s="196"/>
      <c r="M672" s="197"/>
      <c r="N672" s="198"/>
      <c r="O672" s="198"/>
      <c r="P672" s="198"/>
      <c r="Q672" s="198"/>
      <c r="R672" s="198"/>
      <c r="S672" s="198"/>
      <c r="T672" s="199"/>
      <c r="AT672" s="200" t="s">
        <v>130</v>
      </c>
      <c r="AU672" s="200" t="s">
        <v>77</v>
      </c>
      <c r="AV672" s="11" t="s">
        <v>22</v>
      </c>
      <c r="AW672" s="11" t="s">
        <v>35</v>
      </c>
      <c r="AX672" s="11" t="s">
        <v>71</v>
      </c>
      <c r="AY672" s="200" t="s">
        <v>120</v>
      </c>
    </row>
    <row r="673" spans="2:51" s="12" customFormat="1" ht="13.5">
      <c r="B673" s="201"/>
      <c r="C673" s="202"/>
      <c r="D673" s="191" t="s">
        <v>130</v>
      </c>
      <c r="E673" s="203" t="s">
        <v>20</v>
      </c>
      <c r="F673" s="204" t="s">
        <v>684</v>
      </c>
      <c r="G673" s="202"/>
      <c r="H673" s="205">
        <v>284.5</v>
      </c>
      <c r="I673" s="206"/>
      <c r="J673" s="202"/>
      <c r="K673" s="202"/>
      <c r="L673" s="207"/>
      <c r="M673" s="208"/>
      <c r="N673" s="209"/>
      <c r="O673" s="209"/>
      <c r="P673" s="209"/>
      <c r="Q673" s="209"/>
      <c r="R673" s="209"/>
      <c r="S673" s="209"/>
      <c r="T673" s="210"/>
      <c r="AT673" s="211" t="s">
        <v>130</v>
      </c>
      <c r="AU673" s="211" t="s">
        <v>77</v>
      </c>
      <c r="AV673" s="12" t="s">
        <v>77</v>
      </c>
      <c r="AW673" s="12" t="s">
        <v>35</v>
      </c>
      <c r="AX673" s="12" t="s">
        <v>71</v>
      </c>
      <c r="AY673" s="211" t="s">
        <v>120</v>
      </c>
    </row>
    <row r="674" spans="2:51" s="11" customFormat="1" ht="13.5">
      <c r="B674" s="189"/>
      <c r="C674" s="190"/>
      <c r="D674" s="191" t="s">
        <v>130</v>
      </c>
      <c r="E674" s="192" t="s">
        <v>20</v>
      </c>
      <c r="F674" s="193" t="s">
        <v>927</v>
      </c>
      <c r="G674" s="190"/>
      <c r="H674" s="194" t="s">
        <v>20</v>
      </c>
      <c r="I674" s="195"/>
      <c r="J674" s="190"/>
      <c r="K674" s="190"/>
      <c r="L674" s="196"/>
      <c r="M674" s="197"/>
      <c r="N674" s="198"/>
      <c r="O674" s="198"/>
      <c r="P674" s="198"/>
      <c r="Q674" s="198"/>
      <c r="R674" s="198"/>
      <c r="S674" s="198"/>
      <c r="T674" s="199"/>
      <c r="AT674" s="200" t="s">
        <v>130</v>
      </c>
      <c r="AU674" s="200" t="s">
        <v>77</v>
      </c>
      <c r="AV674" s="11" t="s">
        <v>22</v>
      </c>
      <c r="AW674" s="11" t="s">
        <v>35</v>
      </c>
      <c r="AX674" s="11" t="s">
        <v>71</v>
      </c>
      <c r="AY674" s="200" t="s">
        <v>120</v>
      </c>
    </row>
    <row r="675" spans="2:51" s="11" customFormat="1" ht="13.5">
      <c r="B675" s="189"/>
      <c r="C675" s="190"/>
      <c r="D675" s="191" t="s">
        <v>130</v>
      </c>
      <c r="E675" s="192" t="s">
        <v>20</v>
      </c>
      <c r="F675" s="193" t="s">
        <v>604</v>
      </c>
      <c r="G675" s="190"/>
      <c r="H675" s="194" t="s">
        <v>20</v>
      </c>
      <c r="I675" s="195"/>
      <c r="J675" s="190"/>
      <c r="K675" s="190"/>
      <c r="L675" s="196"/>
      <c r="M675" s="197"/>
      <c r="N675" s="198"/>
      <c r="O675" s="198"/>
      <c r="P675" s="198"/>
      <c r="Q675" s="198"/>
      <c r="R675" s="198"/>
      <c r="S675" s="198"/>
      <c r="T675" s="199"/>
      <c r="AT675" s="200" t="s">
        <v>130</v>
      </c>
      <c r="AU675" s="200" t="s">
        <v>77</v>
      </c>
      <c r="AV675" s="11" t="s">
        <v>22</v>
      </c>
      <c r="AW675" s="11" t="s">
        <v>35</v>
      </c>
      <c r="AX675" s="11" t="s">
        <v>71</v>
      </c>
      <c r="AY675" s="200" t="s">
        <v>120</v>
      </c>
    </row>
    <row r="676" spans="2:51" s="12" customFormat="1" ht="13.5">
      <c r="B676" s="201"/>
      <c r="C676" s="202"/>
      <c r="D676" s="191" t="s">
        <v>130</v>
      </c>
      <c r="E676" s="203" t="s">
        <v>20</v>
      </c>
      <c r="F676" s="204" t="s">
        <v>928</v>
      </c>
      <c r="G676" s="202"/>
      <c r="H676" s="205">
        <v>9.25</v>
      </c>
      <c r="I676" s="206"/>
      <c r="J676" s="202"/>
      <c r="K676" s="202"/>
      <c r="L676" s="207"/>
      <c r="M676" s="208"/>
      <c r="N676" s="209"/>
      <c r="O676" s="209"/>
      <c r="P676" s="209"/>
      <c r="Q676" s="209"/>
      <c r="R676" s="209"/>
      <c r="S676" s="209"/>
      <c r="T676" s="210"/>
      <c r="AT676" s="211" t="s">
        <v>130</v>
      </c>
      <c r="AU676" s="211" t="s">
        <v>77</v>
      </c>
      <c r="AV676" s="12" t="s">
        <v>77</v>
      </c>
      <c r="AW676" s="12" t="s">
        <v>35</v>
      </c>
      <c r="AX676" s="12" t="s">
        <v>71</v>
      </c>
      <c r="AY676" s="211" t="s">
        <v>120</v>
      </c>
    </row>
    <row r="677" spans="2:51" s="12" customFormat="1" ht="13.5">
      <c r="B677" s="201"/>
      <c r="C677" s="202"/>
      <c r="D677" s="191" t="s">
        <v>130</v>
      </c>
      <c r="E677" s="203" t="s">
        <v>20</v>
      </c>
      <c r="F677" s="204" t="s">
        <v>929</v>
      </c>
      <c r="G677" s="202"/>
      <c r="H677" s="205">
        <v>15.25</v>
      </c>
      <c r="I677" s="206"/>
      <c r="J677" s="202"/>
      <c r="K677" s="202"/>
      <c r="L677" s="207"/>
      <c r="M677" s="208"/>
      <c r="N677" s="209"/>
      <c r="O677" s="209"/>
      <c r="P677" s="209"/>
      <c r="Q677" s="209"/>
      <c r="R677" s="209"/>
      <c r="S677" s="209"/>
      <c r="T677" s="210"/>
      <c r="AT677" s="211" t="s">
        <v>130</v>
      </c>
      <c r="AU677" s="211" t="s">
        <v>77</v>
      </c>
      <c r="AV677" s="12" t="s">
        <v>77</v>
      </c>
      <c r="AW677" s="12" t="s">
        <v>35</v>
      </c>
      <c r="AX677" s="12" t="s">
        <v>71</v>
      </c>
      <c r="AY677" s="211" t="s">
        <v>120</v>
      </c>
    </row>
    <row r="678" spans="2:51" s="14" customFormat="1" ht="13.5">
      <c r="B678" s="233"/>
      <c r="C678" s="234"/>
      <c r="D678" s="191" t="s">
        <v>130</v>
      </c>
      <c r="E678" s="235" t="s">
        <v>20</v>
      </c>
      <c r="F678" s="236" t="s">
        <v>369</v>
      </c>
      <c r="G678" s="234"/>
      <c r="H678" s="237">
        <v>309</v>
      </c>
      <c r="I678" s="238"/>
      <c r="J678" s="234"/>
      <c r="K678" s="234"/>
      <c r="L678" s="239"/>
      <c r="M678" s="240"/>
      <c r="N678" s="241"/>
      <c r="O678" s="241"/>
      <c r="P678" s="241"/>
      <c r="Q678" s="241"/>
      <c r="R678" s="241"/>
      <c r="S678" s="241"/>
      <c r="T678" s="242"/>
      <c r="AT678" s="243" t="s">
        <v>130</v>
      </c>
      <c r="AU678" s="243" t="s">
        <v>77</v>
      </c>
      <c r="AV678" s="14" t="s">
        <v>121</v>
      </c>
      <c r="AW678" s="14" t="s">
        <v>35</v>
      </c>
      <c r="AX678" s="14" t="s">
        <v>71</v>
      </c>
      <c r="AY678" s="243" t="s">
        <v>120</v>
      </c>
    </row>
    <row r="679" spans="2:51" s="11" customFormat="1" ht="13.5">
      <c r="B679" s="189"/>
      <c r="C679" s="190"/>
      <c r="D679" s="191" t="s">
        <v>130</v>
      </c>
      <c r="E679" s="192" t="s">
        <v>20</v>
      </c>
      <c r="F679" s="193" t="s">
        <v>930</v>
      </c>
      <c r="G679" s="190"/>
      <c r="H679" s="194" t="s">
        <v>20</v>
      </c>
      <c r="I679" s="195"/>
      <c r="J679" s="190"/>
      <c r="K679" s="190"/>
      <c r="L679" s="196"/>
      <c r="M679" s="197"/>
      <c r="N679" s="198"/>
      <c r="O679" s="198"/>
      <c r="P679" s="198"/>
      <c r="Q679" s="198"/>
      <c r="R679" s="198"/>
      <c r="S679" s="198"/>
      <c r="T679" s="199"/>
      <c r="AT679" s="200" t="s">
        <v>130</v>
      </c>
      <c r="AU679" s="200" t="s">
        <v>77</v>
      </c>
      <c r="AV679" s="11" t="s">
        <v>22</v>
      </c>
      <c r="AW679" s="11" t="s">
        <v>35</v>
      </c>
      <c r="AX679" s="11" t="s">
        <v>71</v>
      </c>
      <c r="AY679" s="200" t="s">
        <v>120</v>
      </c>
    </row>
    <row r="680" spans="2:51" s="11" customFormat="1" ht="13.5">
      <c r="B680" s="189"/>
      <c r="C680" s="190"/>
      <c r="D680" s="191" t="s">
        <v>130</v>
      </c>
      <c r="E680" s="192" t="s">
        <v>20</v>
      </c>
      <c r="F680" s="193" t="s">
        <v>931</v>
      </c>
      <c r="G680" s="190"/>
      <c r="H680" s="194" t="s">
        <v>20</v>
      </c>
      <c r="I680" s="195"/>
      <c r="J680" s="190"/>
      <c r="K680" s="190"/>
      <c r="L680" s="196"/>
      <c r="M680" s="197"/>
      <c r="N680" s="198"/>
      <c r="O680" s="198"/>
      <c r="P680" s="198"/>
      <c r="Q680" s="198"/>
      <c r="R680" s="198"/>
      <c r="S680" s="198"/>
      <c r="T680" s="199"/>
      <c r="AT680" s="200" t="s">
        <v>130</v>
      </c>
      <c r="AU680" s="200" t="s">
        <v>77</v>
      </c>
      <c r="AV680" s="11" t="s">
        <v>22</v>
      </c>
      <c r="AW680" s="11" t="s">
        <v>35</v>
      </c>
      <c r="AX680" s="11" t="s">
        <v>71</v>
      </c>
      <c r="AY680" s="200" t="s">
        <v>120</v>
      </c>
    </row>
    <row r="681" spans="2:51" s="12" customFormat="1" ht="13.5">
      <c r="B681" s="201"/>
      <c r="C681" s="202"/>
      <c r="D681" s="191" t="s">
        <v>130</v>
      </c>
      <c r="E681" s="203" t="s">
        <v>20</v>
      </c>
      <c r="F681" s="204" t="s">
        <v>684</v>
      </c>
      <c r="G681" s="202"/>
      <c r="H681" s="205">
        <v>284.5</v>
      </c>
      <c r="I681" s="206"/>
      <c r="J681" s="202"/>
      <c r="K681" s="202"/>
      <c r="L681" s="207"/>
      <c r="M681" s="208"/>
      <c r="N681" s="209"/>
      <c r="O681" s="209"/>
      <c r="P681" s="209"/>
      <c r="Q681" s="209"/>
      <c r="R681" s="209"/>
      <c r="S681" s="209"/>
      <c r="T681" s="210"/>
      <c r="AT681" s="211" t="s">
        <v>130</v>
      </c>
      <c r="AU681" s="211" t="s">
        <v>77</v>
      </c>
      <c r="AV681" s="12" t="s">
        <v>77</v>
      </c>
      <c r="AW681" s="12" t="s">
        <v>35</v>
      </c>
      <c r="AX681" s="12" t="s">
        <v>71</v>
      </c>
      <c r="AY681" s="211" t="s">
        <v>120</v>
      </c>
    </row>
    <row r="682" spans="2:51" s="11" customFormat="1" ht="13.5">
      <c r="B682" s="189"/>
      <c r="C682" s="190"/>
      <c r="D682" s="191" t="s">
        <v>130</v>
      </c>
      <c r="E682" s="192" t="s">
        <v>20</v>
      </c>
      <c r="F682" s="193" t="s">
        <v>932</v>
      </c>
      <c r="G682" s="190"/>
      <c r="H682" s="194" t="s">
        <v>20</v>
      </c>
      <c r="I682" s="195"/>
      <c r="J682" s="190"/>
      <c r="K682" s="190"/>
      <c r="L682" s="196"/>
      <c r="M682" s="197"/>
      <c r="N682" s="198"/>
      <c r="O682" s="198"/>
      <c r="P682" s="198"/>
      <c r="Q682" s="198"/>
      <c r="R682" s="198"/>
      <c r="S682" s="198"/>
      <c r="T682" s="199"/>
      <c r="AT682" s="200" t="s">
        <v>130</v>
      </c>
      <c r="AU682" s="200" t="s">
        <v>77</v>
      </c>
      <c r="AV682" s="11" t="s">
        <v>22</v>
      </c>
      <c r="AW682" s="11" t="s">
        <v>35</v>
      </c>
      <c r="AX682" s="11" t="s">
        <v>71</v>
      </c>
      <c r="AY682" s="200" t="s">
        <v>120</v>
      </c>
    </row>
    <row r="683" spans="2:51" s="11" customFormat="1" ht="13.5">
      <c r="B683" s="189"/>
      <c r="C683" s="190"/>
      <c r="D683" s="191" t="s">
        <v>130</v>
      </c>
      <c r="E683" s="192" t="s">
        <v>20</v>
      </c>
      <c r="F683" s="193" t="s">
        <v>604</v>
      </c>
      <c r="G683" s="190"/>
      <c r="H683" s="194" t="s">
        <v>20</v>
      </c>
      <c r="I683" s="195"/>
      <c r="J683" s="190"/>
      <c r="K683" s="190"/>
      <c r="L683" s="196"/>
      <c r="M683" s="197"/>
      <c r="N683" s="198"/>
      <c r="O683" s="198"/>
      <c r="P683" s="198"/>
      <c r="Q683" s="198"/>
      <c r="R683" s="198"/>
      <c r="S683" s="198"/>
      <c r="T683" s="199"/>
      <c r="AT683" s="200" t="s">
        <v>130</v>
      </c>
      <c r="AU683" s="200" t="s">
        <v>77</v>
      </c>
      <c r="AV683" s="11" t="s">
        <v>22</v>
      </c>
      <c r="AW683" s="11" t="s">
        <v>35</v>
      </c>
      <c r="AX683" s="11" t="s">
        <v>71</v>
      </c>
      <c r="AY683" s="200" t="s">
        <v>120</v>
      </c>
    </row>
    <row r="684" spans="2:51" s="12" customFormat="1" ht="13.5">
      <c r="B684" s="201"/>
      <c r="C684" s="202"/>
      <c r="D684" s="191" t="s">
        <v>130</v>
      </c>
      <c r="E684" s="203" t="s">
        <v>20</v>
      </c>
      <c r="F684" s="204" t="s">
        <v>933</v>
      </c>
      <c r="G684" s="202"/>
      <c r="H684" s="205">
        <v>10.73</v>
      </c>
      <c r="I684" s="206"/>
      <c r="J684" s="202"/>
      <c r="K684" s="202"/>
      <c r="L684" s="207"/>
      <c r="M684" s="208"/>
      <c r="N684" s="209"/>
      <c r="O684" s="209"/>
      <c r="P684" s="209"/>
      <c r="Q684" s="209"/>
      <c r="R684" s="209"/>
      <c r="S684" s="209"/>
      <c r="T684" s="210"/>
      <c r="AT684" s="211" t="s">
        <v>130</v>
      </c>
      <c r="AU684" s="211" t="s">
        <v>77</v>
      </c>
      <c r="AV684" s="12" t="s">
        <v>77</v>
      </c>
      <c r="AW684" s="12" t="s">
        <v>35</v>
      </c>
      <c r="AX684" s="12" t="s">
        <v>71</v>
      </c>
      <c r="AY684" s="211" t="s">
        <v>120</v>
      </c>
    </row>
    <row r="685" spans="2:51" s="11" customFormat="1" ht="13.5">
      <c r="B685" s="189"/>
      <c r="C685" s="190"/>
      <c r="D685" s="191" t="s">
        <v>130</v>
      </c>
      <c r="E685" s="192" t="s">
        <v>20</v>
      </c>
      <c r="F685" s="193" t="s">
        <v>934</v>
      </c>
      <c r="G685" s="190"/>
      <c r="H685" s="194" t="s">
        <v>20</v>
      </c>
      <c r="I685" s="195"/>
      <c r="J685" s="190"/>
      <c r="K685" s="190"/>
      <c r="L685" s="196"/>
      <c r="M685" s="197"/>
      <c r="N685" s="198"/>
      <c r="O685" s="198"/>
      <c r="P685" s="198"/>
      <c r="Q685" s="198"/>
      <c r="R685" s="198"/>
      <c r="S685" s="198"/>
      <c r="T685" s="199"/>
      <c r="AT685" s="200" t="s">
        <v>130</v>
      </c>
      <c r="AU685" s="200" t="s">
        <v>77</v>
      </c>
      <c r="AV685" s="11" t="s">
        <v>22</v>
      </c>
      <c r="AW685" s="11" t="s">
        <v>35</v>
      </c>
      <c r="AX685" s="11" t="s">
        <v>71</v>
      </c>
      <c r="AY685" s="200" t="s">
        <v>120</v>
      </c>
    </row>
    <row r="686" spans="2:51" s="12" customFormat="1" ht="13.5">
      <c r="B686" s="201"/>
      <c r="C686" s="202"/>
      <c r="D686" s="191" t="s">
        <v>130</v>
      </c>
      <c r="E686" s="203" t="s">
        <v>20</v>
      </c>
      <c r="F686" s="204" t="s">
        <v>935</v>
      </c>
      <c r="G686" s="202"/>
      <c r="H686" s="205">
        <v>18.8</v>
      </c>
      <c r="I686" s="206"/>
      <c r="J686" s="202"/>
      <c r="K686" s="202"/>
      <c r="L686" s="207"/>
      <c r="M686" s="208"/>
      <c r="N686" s="209"/>
      <c r="O686" s="209"/>
      <c r="P686" s="209"/>
      <c r="Q686" s="209"/>
      <c r="R686" s="209"/>
      <c r="S686" s="209"/>
      <c r="T686" s="210"/>
      <c r="AT686" s="211" t="s">
        <v>130</v>
      </c>
      <c r="AU686" s="211" t="s">
        <v>77</v>
      </c>
      <c r="AV686" s="12" t="s">
        <v>77</v>
      </c>
      <c r="AW686" s="12" t="s">
        <v>35</v>
      </c>
      <c r="AX686" s="12" t="s">
        <v>71</v>
      </c>
      <c r="AY686" s="211" t="s">
        <v>120</v>
      </c>
    </row>
    <row r="687" spans="2:51" s="11" customFormat="1" ht="13.5">
      <c r="B687" s="189"/>
      <c r="C687" s="190"/>
      <c r="D687" s="191" t="s">
        <v>130</v>
      </c>
      <c r="E687" s="192" t="s">
        <v>20</v>
      </c>
      <c r="F687" s="193" t="s">
        <v>654</v>
      </c>
      <c r="G687" s="190"/>
      <c r="H687" s="194" t="s">
        <v>20</v>
      </c>
      <c r="I687" s="195"/>
      <c r="J687" s="190"/>
      <c r="K687" s="190"/>
      <c r="L687" s="196"/>
      <c r="M687" s="197"/>
      <c r="N687" s="198"/>
      <c r="O687" s="198"/>
      <c r="P687" s="198"/>
      <c r="Q687" s="198"/>
      <c r="R687" s="198"/>
      <c r="S687" s="198"/>
      <c r="T687" s="199"/>
      <c r="AT687" s="200" t="s">
        <v>130</v>
      </c>
      <c r="AU687" s="200" t="s">
        <v>77</v>
      </c>
      <c r="AV687" s="11" t="s">
        <v>22</v>
      </c>
      <c r="AW687" s="11" t="s">
        <v>35</v>
      </c>
      <c r="AX687" s="11" t="s">
        <v>71</v>
      </c>
      <c r="AY687" s="200" t="s">
        <v>120</v>
      </c>
    </row>
    <row r="688" spans="2:51" s="12" customFormat="1" ht="13.5">
      <c r="B688" s="201"/>
      <c r="C688" s="202"/>
      <c r="D688" s="191" t="s">
        <v>130</v>
      </c>
      <c r="E688" s="203" t="s">
        <v>20</v>
      </c>
      <c r="F688" s="204" t="s">
        <v>936</v>
      </c>
      <c r="G688" s="202"/>
      <c r="H688" s="205">
        <v>0.96</v>
      </c>
      <c r="I688" s="206"/>
      <c r="J688" s="202"/>
      <c r="K688" s="202"/>
      <c r="L688" s="207"/>
      <c r="M688" s="208"/>
      <c r="N688" s="209"/>
      <c r="O688" s="209"/>
      <c r="P688" s="209"/>
      <c r="Q688" s="209"/>
      <c r="R688" s="209"/>
      <c r="S688" s="209"/>
      <c r="T688" s="210"/>
      <c r="AT688" s="211" t="s">
        <v>130</v>
      </c>
      <c r="AU688" s="211" t="s">
        <v>77</v>
      </c>
      <c r="AV688" s="12" t="s">
        <v>77</v>
      </c>
      <c r="AW688" s="12" t="s">
        <v>35</v>
      </c>
      <c r="AX688" s="12" t="s">
        <v>71</v>
      </c>
      <c r="AY688" s="211" t="s">
        <v>120</v>
      </c>
    </row>
    <row r="689" spans="2:51" s="12" customFormat="1" ht="13.5">
      <c r="B689" s="201"/>
      <c r="C689" s="202"/>
      <c r="D689" s="191" t="s">
        <v>130</v>
      </c>
      <c r="E689" s="203" t="s">
        <v>20</v>
      </c>
      <c r="F689" s="204" t="s">
        <v>937</v>
      </c>
      <c r="G689" s="202"/>
      <c r="H689" s="205">
        <v>16.01</v>
      </c>
      <c r="I689" s="206"/>
      <c r="J689" s="202"/>
      <c r="K689" s="202"/>
      <c r="L689" s="207"/>
      <c r="M689" s="208"/>
      <c r="N689" s="209"/>
      <c r="O689" s="209"/>
      <c r="P689" s="209"/>
      <c r="Q689" s="209"/>
      <c r="R689" s="209"/>
      <c r="S689" s="209"/>
      <c r="T689" s="210"/>
      <c r="AT689" s="211" t="s">
        <v>130</v>
      </c>
      <c r="AU689" s="211" t="s">
        <v>77</v>
      </c>
      <c r="AV689" s="12" t="s">
        <v>77</v>
      </c>
      <c r="AW689" s="12" t="s">
        <v>35</v>
      </c>
      <c r="AX689" s="12" t="s">
        <v>71</v>
      </c>
      <c r="AY689" s="211" t="s">
        <v>120</v>
      </c>
    </row>
    <row r="690" spans="2:51" s="14" customFormat="1" ht="13.5">
      <c r="B690" s="233"/>
      <c r="C690" s="234"/>
      <c r="D690" s="191" t="s">
        <v>130</v>
      </c>
      <c r="E690" s="235" t="s">
        <v>20</v>
      </c>
      <c r="F690" s="236" t="s">
        <v>371</v>
      </c>
      <c r="G690" s="234"/>
      <c r="H690" s="237">
        <v>331</v>
      </c>
      <c r="I690" s="238"/>
      <c r="J690" s="234"/>
      <c r="K690" s="234"/>
      <c r="L690" s="239"/>
      <c r="M690" s="240"/>
      <c r="N690" s="241"/>
      <c r="O690" s="241"/>
      <c r="P690" s="241"/>
      <c r="Q690" s="241"/>
      <c r="R690" s="241"/>
      <c r="S690" s="241"/>
      <c r="T690" s="242"/>
      <c r="AT690" s="243" t="s">
        <v>130</v>
      </c>
      <c r="AU690" s="243" t="s">
        <v>77</v>
      </c>
      <c r="AV690" s="14" t="s">
        <v>121</v>
      </c>
      <c r="AW690" s="14" t="s">
        <v>35</v>
      </c>
      <c r="AX690" s="14" t="s">
        <v>71</v>
      </c>
      <c r="AY690" s="243" t="s">
        <v>120</v>
      </c>
    </row>
    <row r="691" spans="2:51" s="13" customFormat="1" ht="13.5">
      <c r="B691" s="219"/>
      <c r="C691" s="220"/>
      <c r="D691" s="212" t="s">
        <v>130</v>
      </c>
      <c r="E691" s="221" t="s">
        <v>20</v>
      </c>
      <c r="F691" s="222" t="s">
        <v>215</v>
      </c>
      <c r="G691" s="220"/>
      <c r="H691" s="223">
        <v>640</v>
      </c>
      <c r="I691" s="224"/>
      <c r="J691" s="220"/>
      <c r="K691" s="220"/>
      <c r="L691" s="225"/>
      <c r="M691" s="226"/>
      <c r="N691" s="227"/>
      <c r="O691" s="227"/>
      <c r="P691" s="227"/>
      <c r="Q691" s="227"/>
      <c r="R691" s="227"/>
      <c r="S691" s="227"/>
      <c r="T691" s="228"/>
      <c r="AT691" s="229" t="s">
        <v>130</v>
      </c>
      <c r="AU691" s="229" t="s">
        <v>77</v>
      </c>
      <c r="AV691" s="13" t="s">
        <v>128</v>
      </c>
      <c r="AW691" s="13" t="s">
        <v>35</v>
      </c>
      <c r="AX691" s="13" t="s">
        <v>22</v>
      </c>
      <c r="AY691" s="229" t="s">
        <v>120</v>
      </c>
    </row>
    <row r="692" spans="2:65" s="1" customFormat="1" ht="31.5" customHeight="1">
      <c r="B692" s="35"/>
      <c r="C692" s="177" t="s">
        <v>938</v>
      </c>
      <c r="D692" s="177" t="s">
        <v>123</v>
      </c>
      <c r="E692" s="178" t="s">
        <v>939</v>
      </c>
      <c r="F692" s="179" t="s">
        <v>940</v>
      </c>
      <c r="G692" s="180" t="s">
        <v>126</v>
      </c>
      <c r="H692" s="181">
        <v>40</v>
      </c>
      <c r="I692" s="182"/>
      <c r="J692" s="183">
        <f>ROUND(I692*H692,2)</f>
        <v>0</v>
      </c>
      <c r="K692" s="179" t="s">
        <v>127</v>
      </c>
      <c r="L692" s="55"/>
      <c r="M692" s="184" t="s">
        <v>20</v>
      </c>
      <c r="N692" s="185" t="s">
        <v>42</v>
      </c>
      <c r="O692" s="36"/>
      <c r="P692" s="186">
        <f>O692*H692</f>
        <v>0</v>
      </c>
      <c r="Q692" s="186">
        <v>0</v>
      </c>
      <c r="R692" s="186">
        <f>Q692*H692</f>
        <v>0</v>
      </c>
      <c r="S692" s="186">
        <v>0</v>
      </c>
      <c r="T692" s="187">
        <f>S692*H692</f>
        <v>0</v>
      </c>
      <c r="AR692" s="18" t="s">
        <v>219</v>
      </c>
      <c r="AT692" s="18" t="s">
        <v>123</v>
      </c>
      <c r="AU692" s="18" t="s">
        <v>77</v>
      </c>
      <c r="AY692" s="18" t="s">
        <v>120</v>
      </c>
      <c r="BE692" s="188">
        <f>IF(N692="základní",J692,0)</f>
        <v>0</v>
      </c>
      <c r="BF692" s="188">
        <f>IF(N692="snížená",J692,0)</f>
        <v>0</v>
      </c>
      <c r="BG692" s="188">
        <f>IF(N692="zákl. přenesená",J692,0)</f>
        <v>0</v>
      </c>
      <c r="BH692" s="188">
        <f>IF(N692="sníž. přenesená",J692,0)</f>
        <v>0</v>
      </c>
      <c r="BI692" s="188">
        <f>IF(N692="nulová",J692,0)</f>
        <v>0</v>
      </c>
      <c r="BJ692" s="18" t="s">
        <v>22</v>
      </c>
      <c r="BK692" s="188">
        <f>ROUND(I692*H692,2)</f>
        <v>0</v>
      </c>
      <c r="BL692" s="18" t="s">
        <v>219</v>
      </c>
      <c r="BM692" s="18" t="s">
        <v>941</v>
      </c>
    </row>
    <row r="693" spans="2:51" s="11" customFormat="1" ht="13.5">
      <c r="B693" s="189"/>
      <c r="C693" s="190"/>
      <c r="D693" s="191" t="s">
        <v>130</v>
      </c>
      <c r="E693" s="192" t="s">
        <v>20</v>
      </c>
      <c r="F693" s="193" t="s">
        <v>942</v>
      </c>
      <c r="G693" s="190"/>
      <c r="H693" s="194" t="s">
        <v>20</v>
      </c>
      <c r="I693" s="195"/>
      <c r="J693" s="190"/>
      <c r="K693" s="190"/>
      <c r="L693" s="196"/>
      <c r="M693" s="197"/>
      <c r="N693" s="198"/>
      <c r="O693" s="198"/>
      <c r="P693" s="198"/>
      <c r="Q693" s="198"/>
      <c r="R693" s="198"/>
      <c r="S693" s="198"/>
      <c r="T693" s="199"/>
      <c r="AT693" s="200" t="s">
        <v>130</v>
      </c>
      <c r="AU693" s="200" t="s">
        <v>77</v>
      </c>
      <c r="AV693" s="11" t="s">
        <v>22</v>
      </c>
      <c r="AW693" s="11" t="s">
        <v>35</v>
      </c>
      <c r="AX693" s="11" t="s">
        <v>71</v>
      </c>
      <c r="AY693" s="200" t="s">
        <v>120</v>
      </c>
    </row>
    <row r="694" spans="2:51" s="11" customFormat="1" ht="13.5">
      <c r="B694" s="189"/>
      <c r="C694" s="190"/>
      <c r="D694" s="191" t="s">
        <v>130</v>
      </c>
      <c r="E694" s="192" t="s">
        <v>20</v>
      </c>
      <c r="F694" s="193" t="s">
        <v>647</v>
      </c>
      <c r="G694" s="190"/>
      <c r="H694" s="194" t="s">
        <v>20</v>
      </c>
      <c r="I694" s="195"/>
      <c r="J694" s="190"/>
      <c r="K694" s="190"/>
      <c r="L694" s="196"/>
      <c r="M694" s="197"/>
      <c r="N694" s="198"/>
      <c r="O694" s="198"/>
      <c r="P694" s="198"/>
      <c r="Q694" s="198"/>
      <c r="R694" s="198"/>
      <c r="S694" s="198"/>
      <c r="T694" s="199"/>
      <c r="AT694" s="200" t="s">
        <v>130</v>
      </c>
      <c r="AU694" s="200" t="s">
        <v>77</v>
      </c>
      <c r="AV694" s="11" t="s">
        <v>22</v>
      </c>
      <c r="AW694" s="11" t="s">
        <v>35</v>
      </c>
      <c r="AX694" s="11" t="s">
        <v>71</v>
      </c>
      <c r="AY694" s="200" t="s">
        <v>120</v>
      </c>
    </row>
    <row r="695" spans="2:51" s="12" customFormat="1" ht="13.5">
      <c r="B695" s="201"/>
      <c r="C695" s="202"/>
      <c r="D695" s="191" t="s">
        <v>130</v>
      </c>
      <c r="E695" s="203" t="s">
        <v>20</v>
      </c>
      <c r="F695" s="204" t="s">
        <v>943</v>
      </c>
      <c r="G695" s="202"/>
      <c r="H695" s="205">
        <v>5</v>
      </c>
      <c r="I695" s="206"/>
      <c r="J695" s="202"/>
      <c r="K695" s="202"/>
      <c r="L695" s="207"/>
      <c r="M695" s="208"/>
      <c r="N695" s="209"/>
      <c r="O695" s="209"/>
      <c r="P695" s="209"/>
      <c r="Q695" s="209"/>
      <c r="R695" s="209"/>
      <c r="S695" s="209"/>
      <c r="T695" s="210"/>
      <c r="AT695" s="211" t="s">
        <v>130</v>
      </c>
      <c r="AU695" s="211" t="s">
        <v>77</v>
      </c>
      <c r="AV695" s="12" t="s">
        <v>77</v>
      </c>
      <c r="AW695" s="12" t="s">
        <v>35</v>
      </c>
      <c r="AX695" s="12" t="s">
        <v>71</v>
      </c>
      <c r="AY695" s="211" t="s">
        <v>120</v>
      </c>
    </row>
    <row r="696" spans="2:51" s="14" customFormat="1" ht="13.5">
      <c r="B696" s="233"/>
      <c r="C696" s="234"/>
      <c r="D696" s="191" t="s">
        <v>130</v>
      </c>
      <c r="E696" s="235" t="s">
        <v>20</v>
      </c>
      <c r="F696" s="236" t="s">
        <v>369</v>
      </c>
      <c r="G696" s="234"/>
      <c r="H696" s="237">
        <v>5</v>
      </c>
      <c r="I696" s="238"/>
      <c r="J696" s="234"/>
      <c r="K696" s="234"/>
      <c r="L696" s="239"/>
      <c r="M696" s="240"/>
      <c r="N696" s="241"/>
      <c r="O696" s="241"/>
      <c r="P696" s="241"/>
      <c r="Q696" s="241"/>
      <c r="R696" s="241"/>
      <c r="S696" s="241"/>
      <c r="T696" s="242"/>
      <c r="AT696" s="243" t="s">
        <v>130</v>
      </c>
      <c r="AU696" s="243" t="s">
        <v>77</v>
      </c>
      <c r="AV696" s="14" t="s">
        <v>121</v>
      </c>
      <c r="AW696" s="14" t="s">
        <v>35</v>
      </c>
      <c r="AX696" s="14" t="s">
        <v>71</v>
      </c>
      <c r="AY696" s="243" t="s">
        <v>120</v>
      </c>
    </row>
    <row r="697" spans="2:51" s="11" customFormat="1" ht="13.5">
      <c r="B697" s="189"/>
      <c r="C697" s="190"/>
      <c r="D697" s="191" t="s">
        <v>130</v>
      </c>
      <c r="E697" s="192" t="s">
        <v>20</v>
      </c>
      <c r="F697" s="193" t="s">
        <v>663</v>
      </c>
      <c r="G697" s="190"/>
      <c r="H697" s="194" t="s">
        <v>20</v>
      </c>
      <c r="I697" s="195"/>
      <c r="J697" s="190"/>
      <c r="K697" s="190"/>
      <c r="L697" s="196"/>
      <c r="M697" s="197"/>
      <c r="N697" s="198"/>
      <c r="O697" s="198"/>
      <c r="P697" s="198"/>
      <c r="Q697" s="198"/>
      <c r="R697" s="198"/>
      <c r="S697" s="198"/>
      <c r="T697" s="199"/>
      <c r="AT697" s="200" t="s">
        <v>130</v>
      </c>
      <c r="AU697" s="200" t="s">
        <v>77</v>
      </c>
      <c r="AV697" s="11" t="s">
        <v>22</v>
      </c>
      <c r="AW697" s="11" t="s">
        <v>35</v>
      </c>
      <c r="AX697" s="11" t="s">
        <v>71</v>
      </c>
      <c r="AY697" s="200" t="s">
        <v>120</v>
      </c>
    </row>
    <row r="698" spans="2:51" s="11" customFormat="1" ht="13.5">
      <c r="B698" s="189"/>
      <c r="C698" s="190"/>
      <c r="D698" s="191" t="s">
        <v>130</v>
      </c>
      <c r="E698" s="192" t="s">
        <v>20</v>
      </c>
      <c r="F698" s="193" t="s">
        <v>944</v>
      </c>
      <c r="G698" s="190"/>
      <c r="H698" s="194" t="s">
        <v>20</v>
      </c>
      <c r="I698" s="195"/>
      <c r="J698" s="190"/>
      <c r="K698" s="190"/>
      <c r="L698" s="196"/>
      <c r="M698" s="197"/>
      <c r="N698" s="198"/>
      <c r="O698" s="198"/>
      <c r="P698" s="198"/>
      <c r="Q698" s="198"/>
      <c r="R698" s="198"/>
      <c r="S698" s="198"/>
      <c r="T698" s="199"/>
      <c r="AT698" s="200" t="s">
        <v>130</v>
      </c>
      <c r="AU698" s="200" t="s">
        <v>77</v>
      </c>
      <c r="AV698" s="11" t="s">
        <v>22</v>
      </c>
      <c r="AW698" s="11" t="s">
        <v>35</v>
      </c>
      <c r="AX698" s="11" t="s">
        <v>71</v>
      </c>
      <c r="AY698" s="200" t="s">
        <v>120</v>
      </c>
    </row>
    <row r="699" spans="2:51" s="11" customFormat="1" ht="13.5">
      <c r="B699" s="189"/>
      <c r="C699" s="190"/>
      <c r="D699" s="191" t="s">
        <v>130</v>
      </c>
      <c r="E699" s="192" t="s">
        <v>20</v>
      </c>
      <c r="F699" s="193" t="s">
        <v>665</v>
      </c>
      <c r="G699" s="190"/>
      <c r="H699" s="194" t="s">
        <v>20</v>
      </c>
      <c r="I699" s="195"/>
      <c r="J699" s="190"/>
      <c r="K699" s="190"/>
      <c r="L699" s="196"/>
      <c r="M699" s="197"/>
      <c r="N699" s="198"/>
      <c r="O699" s="198"/>
      <c r="P699" s="198"/>
      <c r="Q699" s="198"/>
      <c r="R699" s="198"/>
      <c r="S699" s="198"/>
      <c r="T699" s="199"/>
      <c r="AT699" s="200" t="s">
        <v>130</v>
      </c>
      <c r="AU699" s="200" t="s">
        <v>77</v>
      </c>
      <c r="AV699" s="11" t="s">
        <v>22</v>
      </c>
      <c r="AW699" s="11" t="s">
        <v>35</v>
      </c>
      <c r="AX699" s="11" t="s">
        <v>71</v>
      </c>
      <c r="AY699" s="200" t="s">
        <v>120</v>
      </c>
    </row>
    <row r="700" spans="2:51" s="12" customFormat="1" ht="13.5">
      <c r="B700" s="201"/>
      <c r="C700" s="202"/>
      <c r="D700" s="191" t="s">
        <v>130</v>
      </c>
      <c r="E700" s="203" t="s">
        <v>20</v>
      </c>
      <c r="F700" s="204" t="s">
        <v>258</v>
      </c>
      <c r="G700" s="202"/>
      <c r="H700" s="205">
        <v>3.6</v>
      </c>
      <c r="I700" s="206"/>
      <c r="J700" s="202"/>
      <c r="K700" s="202"/>
      <c r="L700" s="207"/>
      <c r="M700" s="208"/>
      <c r="N700" s="209"/>
      <c r="O700" s="209"/>
      <c r="P700" s="209"/>
      <c r="Q700" s="209"/>
      <c r="R700" s="209"/>
      <c r="S700" s="209"/>
      <c r="T700" s="210"/>
      <c r="AT700" s="211" t="s">
        <v>130</v>
      </c>
      <c r="AU700" s="211" t="s">
        <v>77</v>
      </c>
      <c r="AV700" s="12" t="s">
        <v>77</v>
      </c>
      <c r="AW700" s="12" t="s">
        <v>35</v>
      </c>
      <c r="AX700" s="12" t="s">
        <v>71</v>
      </c>
      <c r="AY700" s="211" t="s">
        <v>120</v>
      </c>
    </row>
    <row r="701" spans="2:51" s="12" customFormat="1" ht="13.5">
      <c r="B701" s="201"/>
      <c r="C701" s="202"/>
      <c r="D701" s="191" t="s">
        <v>130</v>
      </c>
      <c r="E701" s="203" t="s">
        <v>20</v>
      </c>
      <c r="F701" s="204" t="s">
        <v>666</v>
      </c>
      <c r="G701" s="202"/>
      <c r="H701" s="205">
        <v>4.369</v>
      </c>
      <c r="I701" s="206"/>
      <c r="J701" s="202"/>
      <c r="K701" s="202"/>
      <c r="L701" s="207"/>
      <c r="M701" s="208"/>
      <c r="N701" s="209"/>
      <c r="O701" s="209"/>
      <c r="P701" s="209"/>
      <c r="Q701" s="209"/>
      <c r="R701" s="209"/>
      <c r="S701" s="209"/>
      <c r="T701" s="210"/>
      <c r="AT701" s="211" t="s">
        <v>130</v>
      </c>
      <c r="AU701" s="211" t="s">
        <v>77</v>
      </c>
      <c r="AV701" s="12" t="s">
        <v>77</v>
      </c>
      <c r="AW701" s="12" t="s">
        <v>35</v>
      </c>
      <c r="AX701" s="12" t="s">
        <v>71</v>
      </c>
      <c r="AY701" s="211" t="s">
        <v>120</v>
      </c>
    </row>
    <row r="702" spans="2:51" s="12" customFormat="1" ht="13.5">
      <c r="B702" s="201"/>
      <c r="C702" s="202"/>
      <c r="D702" s="191" t="s">
        <v>130</v>
      </c>
      <c r="E702" s="203" t="s">
        <v>20</v>
      </c>
      <c r="F702" s="204" t="s">
        <v>667</v>
      </c>
      <c r="G702" s="202"/>
      <c r="H702" s="205">
        <v>5.693</v>
      </c>
      <c r="I702" s="206"/>
      <c r="J702" s="202"/>
      <c r="K702" s="202"/>
      <c r="L702" s="207"/>
      <c r="M702" s="208"/>
      <c r="N702" s="209"/>
      <c r="O702" s="209"/>
      <c r="P702" s="209"/>
      <c r="Q702" s="209"/>
      <c r="R702" s="209"/>
      <c r="S702" s="209"/>
      <c r="T702" s="210"/>
      <c r="AT702" s="211" t="s">
        <v>130</v>
      </c>
      <c r="AU702" s="211" t="s">
        <v>77</v>
      </c>
      <c r="AV702" s="12" t="s">
        <v>77</v>
      </c>
      <c r="AW702" s="12" t="s">
        <v>35</v>
      </c>
      <c r="AX702" s="12" t="s">
        <v>71</v>
      </c>
      <c r="AY702" s="211" t="s">
        <v>120</v>
      </c>
    </row>
    <row r="703" spans="2:51" s="12" customFormat="1" ht="13.5">
      <c r="B703" s="201"/>
      <c r="C703" s="202"/>
      <c r="D703" s="191" t="s">
        <v>130</v>
      </c>
      <c r="E703" s="203" t="s">
        <v>20</v>
      </c>
      <c r="F703" s="204" t="s">
        <v>668</v>
      </c>
      <c r="G703" s="202"/>
      <c r="H703" s="205">
        <v>1.4</v>
      </c>
      <c r="I703" s="206"/>
      <c r="J703" s="202"/>
      <c r="K703" s="202"/>
      <c r="L703" s="207"/>
      <c r="M703" s="208"/>
      <c r="N703" s="209"/>
      <c r="O703" s="209"/>
      <c r="P703" s="209"/>
      <c r="Q703" s="209"/>
      <c r="R703" s="209"/>
      <c r="S703" s="209"/>
      <c r="T703" s="210"/>
      <c r="AT703" s="211" t="s">
        <v>130</v>
      </c>
      <c r="AU703" s="211" t="s">
        <v>77</v>
      </c>
      <c r="AV703" s="12" t="s">
        <v>77</v>
      </c>
      <c r="AW703" s="12" t="s">
        <v>35</v>
      </c>
      <c r="AX703" s="12" t="s">
        <v>71</v>
      </c>
      <c r="AY703" s="211" t="s">
        <v>120</v>
      </c>
    </row>
    <row r="704" spans="2:51" s="12" customFormat="1" ht="13.5">
      <c r="B704" s="201"/>
      <c r="C704" s="202"/>
      <c r="D704" s="191" t="s">
        <v>130</v>
      </c>
      <c r="E704" s="203" t="s">
        <v>20</v>
      </c>
      <c r="F704" s="204" t="s">
        <v>669</v>
      </c>
      <c r="G704" s="202"/>
      <c r="H704" s="205">
        <v>5.464</v>
      </c>
      <c r="I704" s="206"/>
      <c r="J704" s="202"/>
      <c r="K704" s="202"/>
      <c r="L704" s="207"/>
      <c r="M704" s="208"/>
      <c r="N704" s="209"/>
      <c r="O704" s="209"/>
      <c r="P704" s="209"/>
      <c r="Q704" s="209"/>
      <c r="R704" s="209"/>
      <c r="S704" s="209"/>
      <c r="T704" s="210"/>
      <c r="AT704" s="211" t="s">
        <v>130</v>
      </c>
      <c r="AU704" s="211" t="s">
        <v>77</v>
      </c>
      <c r="AV704" s="12" t="s">
        <v>77</v>
      </c>
      <c r="AW704" s="12" t="s">
        <v>35</v>
      </c>
      <c r="AX704" s="12" t="s">
        <v>71</v>
      </c>
      <c r="AY704" s="211" t="s">
        <v>120</v>
      </c>
    </row>
    <row r="705" spans="2:51" s="12" customFormat="1" ht="13.5">
      <c r="B705" s="201"/>
      <c r="C705" s="202"/>
      <c r="D705" s="191" t="s">
        <v>130</v>
      </c>
      <c r="E705" s="203" t="s">
        <v>20</v>
      </c>
      <c r="F705" s="204" t="s">
        <v>670</v>
      </c>
      <c r="G705" s="202"/>
      <c r="H705" s="205">
        <v>4.238</v>
      </c>
      <c r="I705" s="206"/>
      <c r="J705" s="202"/>
      <c r="K705" s="202"/>
      <c r="L705" s="207"/>
      <c r="M705" s="208"/>
      <c r="N705" s="209"/>
      <c r="O705" s="209"/>
      <c r="P705" s="209"/>
      <c r="Q705" s="209"/>
      <c r="R705" s="209"/>
      <c r="S705" s="209"/>
      <c r="T705" s="210"/>
      <c r="AT705" s="211" t="s">
        <v>130</v>
      </c>
      <c r="AU705" s="211" t="s">
        <v>77</v>
      </c>
      <c r="AV705" s="12" t="s">
        <v>77</v>
      </c>
      <c r="AW705" s="12" t="s">
        <v>35</v>
      </c>
      <c r="AX705" s="12" t="s">
        <v>71</v>
      </c>
      <c r="AY705" s="211" t="s">
        <v>120</v>
      </c>
    </row>
    <row r="706" spans="2:51" s="12" customFormat="1" ht="13.5">
      <c r="B706" s="201"/>
      <c r="C706" s="202"/>
      <c r="D706" s="191" t="s">
        <v>130</v>
      </c>
      <c r="E706" s="203" t="s">
        <v>20</v>
      </c>
      <c r="F706" s="204" t="s">
        <v>671</v>
      </c>
      <c r="G706" s="202"/>
      <c r="H706" s="205">
        <v>3.64</v>
      </c>
      <c r="I706" s="206"/>
      <c r="J706" s="202"/>
      <c r="K706" s="202"/>
      <c r="L706" s="207"/>
      <c r="M706" s="208"/>
      <c r="N706" s="209"/>
      <c r="O706" s="209"/>
      <c r="P706" s="209"/>
      <c r="Q706" s="209"/>
      <c r="R706" s="209"/>
      <c r="S706" s="209"/>
      <c r="T706" s="210"/>
      <c r="AT706" s="211" t="s">
        <v>130</v>
      </c>
      <c r="AU706" s="211" t="s">
        <v>77</v>
      </c>
      <c r="AV706" s="12" t="s">
        <v>77</v>
      </c>
      <c r="AW706" s="12" t="s">
        <v>35</v>
      </c>
      <c r="AX706" s="12" t="s">
        <v>71</v>
      </c>
      <c r="AY706" s="211" t="s">
        <v>120</v>
      </c>
    </row>
    <row r="707" spans="2:51" s="12" customFormat="1" ht="13.5">
      <c r="B707" s="201"/>
      <c r="C707" s="202"/>
      <c r="D707" s="191" t="s">
        <v>130</v>
      </c>
      <c r="E707" s="203" t="s">
        <v>20</v>
      </c>
      <c r="F707" s="204" t="s">
        <v>745</v>
      </c>
      <c r="G707" s="202"/>
      <c r="H707" s="205">
        <v>6.596</v>
      </c>
      <c r="I707" s="206"/>
      <c r="J707" s="202"/>
      <c r="K707" s="202"/>
      <c r="L707" s="207"/>
      <c r="M707" s="208"/>
      <c r="N707" s="209"/>
      <c r="O707" s="209"/>
      <c r="P707" s="209"/>
      <c r="Q707" s="209"/>
      <c r="R707" s="209"/>
      <c r="S707" s="209"/>
      <c r="T707" s="210"/>
      <c r="AT707" s="211" t="s">
        <v>130</v>
      </c>
      <c r="AU707" s="211" t="s">
        <v>77</v>
      </c>
      <c r="AV707" s="12" t="s">
        <v>77</v>
      </c>
      <c r="AW707" s="12" t="s">
        <v>35</v>
      </c>
      <c r="AX707" s="12" t="s">
        <v>71</v>
      </c>
      <c r="AY707" s="211" t="s">
        <v>120</v>
      </c>
    </row>
    <row r="708" spans="2:51" s="14" customFormat="1" ht="13.5">
      <c r="B708" s="233"/>
      <c r="C708" s="234"/>
      <c r="D708" s="191" t="s">
        <v>130</v>
      </c>
      <c r="E708" s="235" t="s">
        <v>20</v>
      </c>
      <c r="F708" s="236" t="s">
        <v>369</v>
      </c>
      <c r="G708" s="234"/>
      <c r="H708" s="237">
        <v>35</v>
      </c>
      <c r="I708" s="238"/>
      <c r="J708" s="234"/>
      <c r="K708" s="234"/>
      <c r="L708" s="239"/>
      <c r="M708" s="240"/>
      <c r="N708" s="241"/>
      <c r="O708" s="241"/>
      <c r="P708" s="241"/>
      <c r="Q708" s="241"/>
      <c r="R708" s="241"/>
      <c r="S708" s="241"/>
      <c r="T708" s="242"/>
      <c r="AT708" s="243" t="s">
        <v>130</v>
      </c>
      <c r="AU708" s="243" t="s">
        <v>77</v>
      </c>
      <c r="AV708" s="14" t="s">
        <v>121</v>
      </c>
      <c r="AW708" s="14" t="s">
        <v>35</v>
      </c>
      <c r="AX708" s="14" t="s">
        <v>71</v>
      </c>
      <c r="AY708" s="243" t="s">
        <v>120</v>
      </c>
    </row>
    <row r="709" spans="2:51" s="13" customFormat="1" ht="13.5">
      <c r="B709" s="219"/>
      <c r="C709" s="220"/>
      <c r="D709" s="212" t="s">
        <v>130</v>
      </c>
      <c r="E709" s="221" t="s">
        <v>20</v>
      </c>
      <c r="F709" s="222" t="s">
        <v>215</v>
      </c>
      <c r="G709" s="220"/>
      <c r="H709" s="223">
        <v>40</v>
      </c>
      <c r="I709" s="224"/>
      <c r="J709" s="220"/>
      <c r="K709" s="220"/>
      <c r="L709" s="225"/>
      <c r="M709" s="226"/>
      <c r="N709" s="227"/>
      <c r="O709" s="227"/>
      <c r="P709" s="227"/>
      <c r="Q709" s="227"/>
      <c r="R709" s="227"/>
      <c r="S709" s="227"/>
      <c r="T709" s="228"/>
      <c r="AT709" s="229" t="s">
        <v>130</v>
      </c>
      <c r="AU709" s="229" t="s">
        <v>77</v>
      </c>
      <c r="AV709" s="13" t="s">
        <v>128</v>
      </c>
      <c r="AW709" s="13" t="s">
        <v>35</v>
      </c>
      <c r="AX709" s="13" t="s">
        <v>22</v>
      </c>
      <c r="AY709" s="229" t="s">
        <v>120</v>
      </c>
    </row>
    <row r="710" spans="2:65" s="1" customFormat="1" ht="31.5" customHeight="1">
      <c r="B710" s="35"/>
      <c r="C710" s="244" t="s">
        <v>945</v>
      </c>
      <c r="D710" s="244" t="s">
        <v>378</v>
      </c>
      <c r="E710" s="245" t="s">
        <v>946</v>
      </c>
      <c r="F710" s="246" t="s">
        <v>947</v>
      </c>
      <c r="G710" s="247" t="s">
        <v>126</v>
      </c>
      <c r="H710" s="248">
        <v>362</v>
      </c>
      <c r="I710" s="249"/>
      <c r="J710" s="250">
        <f>ROUND(I710*H710,2)</f>
        <v>0</v>
      </c>
      <c r="K710" s="246" t="s">
        <v>20</v>
      </c>
      <c r="L710" s="251"/>
      <c r="M710" s="252" t="s">
        <v>20</v>
      </c>
      <c r="N710" s="253" t="s">
        <v>42</v>
      </c>
      <c r="O710" s="36"/>
      <c r="P710" s="186">
        <f>O710*H710</f>
        <v>0</v>
      </c>
      <c r="Q710" s="186">
        <v>0.00012</v>
      </c>
      <c r="R710" s="186">
        <f>Q710*H710</f>
        <v>0.04344</v>
      </c>
      <c r="S710" s="186">
        <v>0</v>
      </c>
      <c r="T710" s="187">
        <f>S710*H710</f>
        <v>0</v>
      </c>
      <c r="AR710" s="18" t="s">
        <v>308</v>
      </c>
      <c r="AT710" s="18" t="s">
        <v>378</v>
      </c>
      <c r="AU710" s="18" t="s">
        <v>77</v>
      </c>
      <c r="AY710" s="18" t="s">
        <v>120</v>
      </c>
      <c r="BE710" s="188">
        <f>IF(N710="základní",J710,0)</f>
        <v>0</v>
      </c>
      <c r="BF710" s="188">
        <f>IF(N710="snížená",J710,0)</f>
        <v>0</v>
      </c>
      <c r="BG710" s="188">
        <f>IF(N710="zákl. přenesená",J710,0)</f>
        <v>0</v>
      </c>
      <c r="BH710" s="188">
        <f>IF(N710="sníž. přenesená",J710,0)</f>
        <v>0</v>
      </c>
      <c r="BI710" s="188">
        <f>IF(N710="nulová",J710,0)</f>
        <v>0</v>
      </c>
      <c r="BJ710" s="18" t="s">
        <v>22</v>
      </c>
      <c r="BK710" s="188">
        <f>ROUND(I710*H710,2)</f>
        <v>0</v>
      </c>
      <c r="BL710" s="18" t="s">
        <v>219</v>
      </c>
      <c r="BM710" s="18" t="s">
        <v>948</v>
      </c>
    </row>
    <row r="711" spans="2:51" s="11" customFormat="1" ht="13.5">
      <c r="B711" s="189"/>
      <c r="C711" s="190"/>
      <c r="D711" s="191" t="s">
        <v>130</v>
      </c>
      <c r="E711" s="192" t="s">
        <v>20</v>
      </c>
      <c r="F711" s="193" t="s">
        <v>949</v>
      </c>
      <c r="G711" s="190"/>
      <c r="H711" s="194" t="s">
        <v>20</v>
      </c>
      <c r="I711" s="195"/>
      <c r="J711" s="190"/>
      <c r="K711" s="190"/>
      <c r="L711" s="196"/>
      <c r="M711" s="197"/>
      <c r="N711" s="198"/>
      <c r="O711" s="198"/>
      <c r="P711" s="198"/>
      <c r="Q711" s="198"/>
      <c r="R711" s="198"/>
      <c r="S711" s="198"/>
      <c r="T711" s="199"/>
      <c r="AT711" s="200" t="s">
        <v>130</v>
      </c>
      <c r="AU711" s="200" t="s">
        <v>77</v>
      </c>
      <c r="AV711" s="11" t="s">
        <v>22</v>
      </c>
      <c r="AW711" s="11" t="s">
        <v>35</v>
      </c>
      <c r="AX711" s="11" t="s">
        <v>71</v>
      </c>
      <c r="AY711" s="200" t="s">
        <v>120</v>
      </c>
    </row>
    <row r="712" spans="2:51" s="12" customFormat="1" ht="13.5">
      <c r="B712" s="201"/>
      <c r="C712" s="202"/>
      <c r="D712" s="191" t="s">
        <v>130</v>
      </c>
      <c r="E712" s="203" t="s">
        <v>20</v>
      </c>
      <c r="F712" s="204" t="s">
        <v>950</v>
      </c>
      <c r="G712" s="202"/>
      <c r="H712" s="205">
        <v>356</v>
      </c>
      <c r="I712" s="206"/>
      <c r="J712" s="202"/>
      <c r="K712" s="202"/>
      <c r="L712" s="207"/>
      <c r="M712" s="208"/>
      <c r="N712" s="209"/>
      <c r="O712" s="209"/>
      <c r="P712" s="209"/>
      <c r="Q712" s="209"/>
      <c r="R712" s="209"/>
      <c r="S712" s="209"/>
      <c r="T712" s="210"/>
      <c r="AT712" s="211" t="s">
        <v>130</v>
      </c>
      <c r="AU712" s="211" t="s">
        <v>77</v>
      </c>
      <c r="AV712" s="12" t="s">
        <v>77</v>
      </c>
      <c r="AW712" s="12" t="s">
        <v>35</v>
      </c>
      <c r="AX712" s="12" t="s">
        <v>71</v>
      </c>
      <c r="AY712" s="211" t="s">
        <v>120</v>
      </c>
    </row>
    <row r="713" spans="2:51" s="11" customFormat="1" ht="13.5">
      <c r="B713" s="189"/>
      <c r="C713" s="190"/>
      <c r="D713" s="191" t="s">
        <v>130</v>
      </c>
      <c r="E713" s="192" t="s">
        <v>20</v>
      </c>
      <c r="F713" s="193" t="s">
        <v>951</v>
      </c>
      <c r="G713" s="190"/>
      <c r="H713" s="194" t="s">
        <v>20</v>
      </c>
      <c r="I713" s="195"/>
      <c r="J713" s="190"/>
      <c r="K713" s="190"/>
      <c r="L713" s="196"/>
      <c r="M713" s="197"/>
      <c r="N713" s="198"/>
      <c r="O713" s="198"/>
      <c r="P713" s="198"/>
      <c r="Q713" s="198"/>
      <c r="R713" s="198"/>
      <c r="S713" s="198"/>
      <c r="T713" s="199"/>
      <c r="AT713" s="200" t="s">
        <v>130</v>
      </c>
      <c r="AU713" s="200" t="s">
        <v>77</v>
      </c>
      <c r="AV713" s="11" t="s">
        <v>22</v>
      </c>
      <c r="AW713" s="11" t="s">
        <v>35</v>
      </c>
      <c r="AX713" s="11" t="s">
        <v>71</v>
      </c>
      <c r="AY713" s="200" t="s">
        <v>120</v>
      </c>
    </row>
    <row r="714" spans="2:51" s="12" customFormat="1" ht="13.5">
      <c r="B714" s="201"/>
      <c r="C714" s="202"/>
      <c r="D714" s="191" t="s">
        <v>130</v>
      </c>
      <c r="E714" s="203" t="s">
        <v>20</v>
      </c>
      <c r="F714" s="204" t="s">
        <v>952</v>
      </c>
      <c r="G714" s="202"/>
      <c r="H714" s="205">
        <v>6</v>
      </c>
      <c r="I714" s="206"/>
      <c r="J714" s="202"/>
      <c r="K714" s="202"/>
      <c r="L714" s="207"/>
      <c r="M714" s="208"/>
      <c r="N714" s="209"/>
      <c r="O714" s="209"/>
      <c r="P714" s="209"/>
      <c r="Q714" s="209"/>
      <c r="R714" s="209"/>
      <c r="S714" s="209"/>
      <c r="T714" s="210"/>
      <c r="AT714" s="211" t="s">
        <v>130</v>
      </c>
      <c r="AU714" s="211" t="s">
        <v>77</v>
      </c>
      <c r="AV714" s="12" t="s">
        <v>77</v>
      </c>
      <c r="AW714" s="12" t="s">
        <v>35</v>
      </c>
      <c r="AX714" s="12" t="s">
        <v>71</v>
      </c>
      <c r="AY714" s="211" t="s">
        <v>120</v>
      </c>
    </row>
    <row r="715" spans="2:51" s="13" customFormat="1" ht="13.5">
      <c r="B715" s="219"/>
      <c r="C715" s="220"/>
      <c r="D715" s="212" t="s">
        <v>130</v>
      </c>
      <c r="E715" s="221" t="s">
        <v>20</v>
      </c>
      <c r="F715" s="222" t="s">
        <v>215</v>
      </c>
      <c r="G715" s="220"/>
      <c r="H715" s="223">
        <v>362</v>
      </c>
      <c r="I715" s="224"/>
      <c r="J715" s="220"/>
      <c r="K715" s="220"/>
      <c r="L715" s="225"/>
      <c r="M715" s="226"/>
      <c r="N715" s="227"/>
      <c r="O715" s="227"/>
      <c r="P715" s="227"/>
      <c r="Q715" s="227"/>
      <c r="R715" s="227"/>
      <c r="S715" s="227"/>
      <c r="T715" s="228"/>
      <c r="AT715" s="229" t="s">
        <v>130</v>
      </c>
      <c r="AU715" s="229" t="s">
        <v>77</v>
      </c>
      <c r="AV715" s="13" t="s">
        <v>128</v>
      </c>
      <c r="AW715" s="13" t="s">
        <v>35</v>
      </c>
      <c r="AX715" s="13" t="s">
        <v>22</v>
      </c>
      <c r="AY715" s="229" t="s">
        <v>120</v>
      </c>
    </row>
    <row r="716" spans="2:65" s="1" customFormat="1" ht="22.5" customHeight="1">
      <c r="B716" s="35"/>
      <c r="C716" s="244" t="s">
        <v>953</v>
      </c>
      <c r="D716" s="244" t="s">
        <v>378</v>
      </c>
      <c r="E716" s="245" t="s">
        <v>954</v>
      </c>
      <c r="F716" s="246" t="s">
        <v>955</v>
      </c>
      <c r="G716" s="247" t="s">
        <v>126</v>
      </c>
      <c r="H716" s="248">
        <v>424</v>
      </c>
      <c r="I716" s="249"/>
      <c r="J716" s="250">
        <f>ROUND(I716*H716,2)</f>
        <v>0</v>
      </c>
      <c r="K716" s="246" t="s">
        <v>20</v>
      </c>
      <c r="L716" s="251"/>
      <c r="M716" s="252" t="s">
        <v>20</v>
      </c>
      <c r="N716" s="253" t="s">
        <v>42</v>
      </c>
      <c r="O716" s="36"/>
      <c r="P716" s="186">
        <f>O716*H716</f>
        <v>0</v>
      </c>
      <c r="Q716" s="186">
        <v>0.00017</v>
      </c>
      <c r="R716" s="186">
        <f>Q716*H716</f>
        <v>0.07208</v>
      </c>
      <c r="S716" s="186">
        <v>0</v>
      </c>
      <c r="T716" s="187">
        <f>S716*H716</f>
        <v>0</v>
      </c>
      <c r="AR716" s="18" t="s">
        <v>308</v>
      </c>
      <c r="AT716" s="18" t="s">
        <v>378</v>
      </c>
      <c r="AU716" s="18" t="s">
        <v>77</v>
      </c>
      <c r="AY716" s="18" t="s">
        <v>120</v>
      </c>
      <c r="BE716" s="188">
        <f>IF(N716="základní",J716,0)</f>
        <v>0</v>
      </c>
      <c r="BF716" s="188">
        <f>IF(N716="snížená",J716,0)</f>
        <v>0</v>
      </c>
      <c r="BG716" s="188">
        <f>IF(N716="zákl. přenesená",J716,0)</f>
        <v>0</v>
      </c>
      <c r="BH716" s="188">
        <f>IF(N716="sníž. přenesená",J716,0)</f>
        <v>0</v>
      </c>
      <c r="BI716" s="188">
        <f>IF(N716="nulová",J716,0)</f>
        <v>0</v>
      </c>
      <c r="BJ716" s="18" t="s">
        <v>22</v>
      </c>
      <c r="BK716" s="188">
        <f>ROUND(I716*H716,2)</f>
        <v>0</v>
      </c>
      <c r="BL716" s="18" t="s">
        <v>219</v>
      </c>
      <c r="BM716" s="18" t="s">
        <v>956</v>
      </c>
    </row>
    <row r="717" spans="2:51" s="11" customFormat="1" ht="13.5">
      <c r="B717" s="189"/>
      <c r="C717" s="190"/>
      <c r="D717" s="191" t="s">
        <v>130</v>
      </c>
      <c r="E717" s="192" t="s">
        <v>20</v>
      </c>
      <c r="F717" s="193" t="s">
        <v>957</v>
      </c>
      <c r="G717" s="190"/>
      <c r="H717" s="194" t="s">
        <v>20</v>
      </c>
      <c r="I717" s="195"/>
      <c r="J717" s="190"/>
      <c r="K717" s="190"/>
      <c r="L717" s="196"/>
      <c r="M717" s="197"/>
      <c r="N717" s="198"/>
      <c r="O717" s="198"/>
      <c r="P717" s="198"/>
      <c r="Q717" s="198"/>
      <c r="R717" s="198"/>
      <c r="S717" s="198"/>
      <c r="T717" s="199"/>
      <c r="AT717" s="200" t="s">
        <v>130</v>
      </c>
      <c r="AU717" s="200" t="s">
        <v>77</v>
      </c>
      <c r="AV717" s="11" t="s">
        <v>22</v>
      </c>
      <c r="AW717" s="11" t="s">
        <v>35</v>
      </c>
      <c r="AX717" s="11" t="s">
        <v>71</v>
      </c>
      <c r="AY717" s="200" t="s">
        <v>120</v>
      </c>
    </row>
    <row r="718" spans="2:51" s="11" customFormat="1" ht="13.5">
      <c r="B718" s="189"/>
      <c r="C718" s="190"/>
      <c r="D718" s="191" t="s">
        <v>130</v>
      </c>
      <c r="E718" s="192" t="s">
        <v>20</v>
      </c>
      <c r="F718" s="193" t="s">
        <v>958</v>
      </c>
      <c r="G718" s="190"/>
      <c r="H718" s="194" t="s">
        <v>20</v>
      </c>
      <c r="I718" s="195"/>
      <c r="J718" s="190"/>
      <c r="K718" s="190"/>
      <c r="L718" s="196"/>
      <c r="M718" s="197"/>
      <c r="N718" s="198"/>
      <c r="O718" s="198"/>
      <c r="P718" s="198"/>
      <c r="Q718" s="198"/>
      <c r="R718" s="198"/>
      <c r="S718" s="198"/>
      <c r="T718" s="199"/>
      <c r="AT718" s="200" t="s">
        <v>130</v>
      </c>
      <c r="AU718" s="200" t="s">
        <v>77</v>
      </c>
      <c r="AV718" s="11" t="s">
        <v>22</v>
      </c>
      <c r="AW718" s="11" t="s">
        <v>35</v>
      </c>
      <c r="AX718" s="11" t="s">
        <v>71</v>
      </c>
      <c r="AY718" s="200" t="s">
        <v>120</v>
      </c>
    </row>
    <row r="719" spans="2:51" s="12" customFormat="1" ht="13.5">
      <c r="B719" s="201"/>
      <c r="C719" s="202"/>
      <c r="D719" s="191" t="s">
        <v>130</v>
      </c>
      <c r="E719" s="203" t="s">
        <v>20</v>
      </c>
      <c r="F719" s="204" t="s">
        <v>959</v>
      </c>
      <c r="G719" s="202"/>
      <c r="H719" s="205">
        <v>381</v>
      </c>
      <c r="I719" s="206"/>
      <c r="J719" s="202"/>
      <c r="K719" s="202"/>
      <c r="L719" s="207"/>
      <c r="M719" s="208"/>
      <c r="N719" s="209"/>
      <c r="O719" s="209"/>
      <c r="P719" s="209"/>
      <c r="Q719" s="209"/>
      <c r="R719" s="209"/>
      <c r="S719" s="209"/>
      <c r="T719" s="210"/>
      <c r="AT719" s="211" t="s">
        <v>130</v>
      </c>
      <c r="AU719" s="211" t="s">
        <v>77</v>
      </c>
      <c r="AV719" s="12" t="s">
        <v>77</v>
      </c>
      <c r="AW719" s="12" t="s">
        <v>35</v>
      </c>
      <c r="AX719" s="12" t="s">
        <v>71</v>
      </c>
      <c r="AY719" s="211" t="s">
        <v>120</v>
      </c>
    </row>
    <row r="720" spans="2:51" s="11" customFormat="1" ht="13.5">
      <c r="B720" s="189"/>
      <c r="C720" s="190"/>
      <c r="D720" s="191" t="s">
        <v>130</v>
      </c>
      <c r="E720" s="192" t="s">
        <v>20</v>
      </c>
      <c r="F720" s="193" t="s">
        <v>960</v>
      </c>
      <c r="G720" s="190"/>
      <c r="H720" s="194" t="s">
        <v>20</v>
      </c>
      <c r="I720" s="195"/>
      <c r="J720" s="190"/>
      <c r="K720" s="190"/>
      <c r="L720" s="196"/>
      <c r="M720" s="197"/>
      <c r="N720" s="198"/>
      <c r="O720" s="198"/>
      <c r="P720" s="198"/>
      <c r="Q720" s="198"/>
      <c r="R720" s="198"/>
      <c r="S720" s="198"/>
      <c r="T720" s="199"/>
      <c r="AT720" s="200" t="s">
        <v>130</v>
      </c>
      <c r="AU720" s="200" t="s">
        <v>77</v>
      </c>
      <c r="AV720" s="11" t="s">
        <v>22</v>
      </c>
      <c r="AW720" s="11" t="s">
        <v>35</v>
      </c>
      <c r="AX720" s="11" t="s">
        <v>71</v>
      </c>
      <c r="AY720" s="200" t="s">
        <v>120</v>
      </c>
    </row>
    <row r="721" spans="2:51" s="12" customFormat="1" ht="13.5">
      <c r="B721" s="201"/>
      <c r="C721" s="202"/>
      <c r="D721" s="191" t="s">
        <v>130</v>
      </c>
      <c r="E721" s="203" t="s">
        <v>20</v>
      </c>
      <c r="F721" s="204" t="s">
        <v>961</v>
      </c>
      <c r="G721" s="202"/>
      <c r="H721" s="205">
        <v>43</v>
      </c>
      <c r="I721" s="206"/>
      <c r="J721" s="202"/>
      <c r="K721" s="202"/>
      <c r="L721" s="207"/>
      <c r="M721" s="208"/>
      <c r="N721" s="209"/>
      <c r="O721" s="209"/>
      <c r="P721" s="209"/>
      <c r="Q721" s="209"/>
      <c r="R721" s="209"/>
      <c r="S721" s="209"/>
      <c r="T721" s="210"/>
      <c r="AT721" s="211" t="s">
        <v>130</v>
      </c>
      <c r="AU721" s="211" t="s">
        <v>77</v>
      </c>
      <c r="AV721" s="12" t="s">
        <v>77</v>
      </c>
      <c r="AW721" s="12" t="s">
        <v>35</v>
      </c>
      <c r="AX721" s="12" t="s">
        <v>71</v>
      </c>
      <c r="AY721" s="211" t="s">
        <v>120</v>
      </c>
    </row>
    <row r="722" spans="2:51" s="13" customFormat="1" ht="13.5">
      <c r="B722" s="219"/>
      <c r="C722" s="220"/>
      <c r="D722" s="212" t="s">
        <v>130</v>
      </c>
      <c r="E722" s="221" t="s">
        <v>20</v>
      </c>
      <c r="F722" s="222" t="s">
        <v>215</v>
      </c>
      <c r="G722" s="220"/>
      <c r="H722" s="223">
        <v>424</v>
      </c>
      <c r="I722" s="224"/>
      <c r="J722" s="220"/>
      <c r="K722" s="220"/>
      <c r="L722" s="225"/>
      <c r="M722" s="226"/>
      <c r="N722" s="227"/>
      <c r="O722" s="227"/>
      <c r="P722" s="227"/>
      <c r="Q722" s="227"/>
      <c r="R722" s="227"/>
      <c r="S722" s="227"/>
      <c r="T722" s="228"/>
      <c r="AT722" s="229" t="s">
        <v>130</v>
      </c>
      <c r="AU722" s="229" t="s">
        <v>77</v>
      </c>
      <c r="AV722" s="13" t="s">
        <v>128</v>
      </c>
      <c r="AW722" s="13" t="s">
        <v>35</v>
      </c>
      <c r="AX722" s="13" t="s">
        <v>22</v>
      </c>
      <c r="AY722" s="229" t="s">
        <v>120</v>
      </c>
    </row>
    <row r="723" spans="2:65" s="1" customFormat="1" ht="22.5" customHeight="1">
      <c r="B723" s="35"/>
      <c r="C723" s="177" t="s">
        <v>962</v>
      </c>
      <c r="D723" s="177" t="s">
        <v>123</v>
      </c>
      <c r="E723" s="178" t="s">
        <v>963</v>
      </c>
      <c r="F723" s="179" t="s">
        <v>964</v>
      </c>
      <c r="G723" s="180" t="s">
        <v>126</v>
      </c>
      <c r="H723" s="181">
        <v>310</v>
      </c>
      <c r="I723" s="182"/>
      <c r="J723" s="183">
        <f>ROUND(I723*H723,2)</f>
        <v>0</v>
      </c>
      <c r="K723" s="179" t="s">
        <v>127</v>
      </c>
      <c r="L723" s="55"/>
      <c r="M723" s="184" t="s">
        <v>20</v>
      </c>
      <c r="N723" s="185" t="s">
        <v>42</v>
      </c>
      <c r="O723" s="36"/>
      <c r="P723" s="186">
        <f>O723*H723</f>
        <v>0</v>
      </c>
      <c r="Q723" s="186">
        <v>0.00014</v>
      </c>
      <c r="R723" s="186">
        <f>Q723*H723</f>
        <v>0.043399999999999994</v>
      </c>
      <c r="S723" s="186">
        <v>0</v>
      </c>
      <c r="T723" s="187">
        <f>S723*H723</f>
        <v>0</v>
      </c>
      <c r="AR723" s="18" t="s">
        <v>219</v>
      </c>
      <c r="AT723" s="18" t="s">
        <v>123</v>
      </c>
      <c r="AU723" s="18" t="s">
        <v>77</v>
      </c>
      <c r="AY723" s="18" t="s">
        <v>120</v>
      </c>
      <c r="BE723" s="188">
        <f>IF(N723="základní",J723,0)</f>
        <v>0</v>
      </c>
      <c r="BF723" s="188">
        <f>IF(N723="snížená",J723,0)</f>
        <v>0</v>
      </c>
      <c r="BG723" s="188">
        <f>IF(N723="zákl. přenesená",J723,0)</f>
        <v>0</v>
      </c>
      <c r="BH723" s="188">
        <f>IF(N723="sníž. přenesená",J723,0)</f>
        <v>0</v>
      </c>
      <c r="BI723" s="188">
        <f>IF(N723="nulová",J723,0)</f>
        <v>0</v>
      </c>
      <c r="BJ723" s="18" t="s">
        <v>22</v>
      </c>
      <c r="BK723" s="188">
        <f>ROUND(I723*H723,2)</f>
        <v>0</v>
      </c>
      <c r="BL723" s="18" t="s">
        <v>219</v>
      </c>
      <c r="BM723" s="18" t="s">
        <v>965</v>
      </c>
    </row>
    <row r="724" spans="2:51" s="11" customFormat="1" ht="13.5">
      <c r="B724" s="189"/>
      <c r="C724" s="190"/>
      <c r="D724" s="191" t="s">
        <v>130</v>
      </c>
      <c r="E724" s="192" t="s">
        <v>20</v>
      </c>
      <c r="F724" s="193" t="s">
        <v>966</v>
      </c>
      <c r="G724" s="190"/>
      <c r="H724" s="194" t="s">
        <v>20</v>
      </c>
      <c r="I724" s="195"/>
      <c r="J724" s="190"/>
      <c r="K724" s="190"/>
      <c r="L724" s="196"/>
      <c r="M724" s="197"/>
      <c r="N724" s="198"/>
      <c r="O724" s="198"/>
      <c r="P724" s="198"/>
      <c r="Q724" s="198"/>
      <c r="R724" s="198"/>
      <c r="S724" s="198"/>
      <c r="T724" s="199"/>
      <c r="AT724" s="200" t="s">
        <v>130</v>
      </c>
      <c r="AU724" s="200" t="s">
        <v>77</v>
      </c>
      <c r="AV724" s="11" t="s">
        <v>22</v>
      </c>
      <c r="AW724" s="11" t="s">
        <v>35</v>
      </c>
      <c r="AX724" s="11" t="s">
        <v>71</v>
      </c>
      <c r="AY724" s="200" t="s">
        <v>120</v>
      </c>
    </row>
    <row r="725" spans="2:51" s="12" customFormat="1" ht="13.5">
      <c r="B725" s="201"/>
      <c r="C725" s="202"/>
      <c r="D725" s="212" t="s">
        <v>130</v>
      </c>
      <c r="E725" s="216" t="s">
        <v>20</v>
      </c>
      <c r="F725" s="217" t="s">
        <v>967</v>
      </c>
      <c r="G725" s="202"/>
      <c r="H725" s="218">
        <v>310</v>
      </c>
      <c r="I725" s="206"/>
      <c r="J725" s="202"/>
      <c r="K725" s="202"/>
      <c r="L725" s="207"/>
      <c r="M725" s="208"/>
      <c r="N725" s="209"/>
      <c r="O725" s="209"/>
      <c r="P725" s="209"/>
      <c r="Q725" s="209"/>
      <c r="R725" s="209"/>
      <c r="S725" s="209"/>
      <c r="T725" s="210"/>
      <c r="AT725" s="211" t="s">
        <v>130</v>
      </c>
      <c r="AU725" s="211" t="s">
        <v>77</v>
      </c>
      <c r="AV725" s="12" t="s">
        <v>77</v>
      </c>
      <c r="AW725" s="12" t="s">
        <v>35</v>
      </c>
      <c r="AX725" s="12" t="s">
        <v>22</v>
      </c>
      <c r="AY725" s="211" t="s">
        <v>120</v>
      </c>
    </row>
    <row r="726" spans="2:65" s="1" customFormat="1" ht="31.5" customHeight="1">
      <c r="B726" s="35"/>
      <c r="C726" s="177" t="s">
        <v>968</v>
      </c>
      <c r="D726" s="177" t="s">
        <v>123</v>
      </c>
      <c r="E726" s="178" t="s">
        <v>969</v>
      </c>
      <c r="F726" s="179" t="s">
        <v>970</v>
      </c>
      <c r="G726" s="180" t="s">
        <v>126</v>
      </c>
      <c r="H726" s="181">
        <v>310</v>
      </c>
      <c r="I726" s="182"/>
      <c r="J726" s="183">
        <f>ROUND(I726*H726,2)</f>
        <v>0</v>
      </c>
      <c r="K726" s="179" t="s">
        <v>20</v>
      </c>
      <c r="L726" s="55"/>
      <c r="M726" s="184" t="s">
        <v>20</v>
      </c>
      <c r="N726" s="185" t="s">
        <v>42</v>
      </c>
      <c r="O726" s="36"/>
      <c r="P726" s="186">
        <f>O726*H726</f>
        <v>0</v>
      </c>
      <c r="Q726" s="186">
        <v>0.0003</v>
      </c>
      <c r="R726" s="186">
        <f>Q726*H726</f>
        <v>0.09299999999999999</v>
      </c>
      <c r="S726" s="186">
        <v>0</v>
      </c>
      <c r="T726" s="187">
        <f>S726*H726</f>
        <v>0</v>
      </c>
      <c r="AR726" s="18" t="s">
        <v>128</v>
      </c>
      <c r="AT726" s="18" t="s">
        <v>123</v>
      </c>
      <c r="AU726" s="18" t="s">
        <v>77</v>
      </c>
      <c r="AY726" s="18" t="s">
        <v>120</v>
      </c>
      <c r="BE726" s="188">
        <f>IF(N726="základní",J726,0)</f>
        <v>0</v>
      </c>
      <c r="BF726" s="188">
        <f>IF(N726="snížená",J726,0)</f>
        <v>0</v>
      </c>
      <c r="BG726" s="188">
        <f>IF(N726="zákl. přenesená",J726,0)</f>
        <v>0</v>
      </c>
      <c r="BH726" s="188">
        <f>IF(N726="sníž. přenesená",J726,0)</f>
        <v>0</v>
      </c>
      <c r="BI726" s="188">
        <f>IF(N726="nulová",J726,0)</f>
        <v>0</v>
      </c>
      <c r="BJ726" s="18" t="s">
        <v>22</v>
      </c>
      <c r="BK726" s="188">
        <f>ROUND(I726*H726,2)</f>
        <v>0</v>
      </c>
      <c r="BL726" s="18" t="s">
        <v>128</v>
      </c>
      <c r="BM726" s="18" t="s">
        <v>971</v>
      </c>
    </row>
    <row r="727" spans="2:65" s="1" customFormat="1" ht="22.5" customHeight="1">
      <c r="B727" s="35"/>
      <c r="C727" s="177" t="s">
        <v>972</v>
      </c>
      <c r="D727" s="177" t="s">
        <v>123</v>
      </c>
      <c r="E727" s="178" t="s">
        <v>973</v>
      </c>
      <c r="F727" s="179" t="s">
        <v>974</v>
      </c>
      <c r="G727" s="180" t="s">
        <v>209</v>
      </c>
      <c r="H727" s="181">
        <v>0.258</v>
      </c>
      <c r="I727" s="182"/>
      <c r="J727" s="183">
        <f>ROUND(I727*H727,2)</f>
        <v>0</v>
      </c>
      <c r="K727" s="179" t="s">
        <v>127</v>
      </c>
      <c r="L727" s="55"/>
      <c r="M727" s="184" t="s">
        <v>20</v>
      </c>
      <c r="N727" s="185" t="s">
        <v>42</v>
      </c>
      <c r="O727" s="36"/>
      <c r="P727" s="186">
        <f>O727*H727</f>
        <v>0</v>
      </c>
      <c r="Q727" s="186">
        <v>0</v>
      </c>
      <c r="R727" s="186">
        <f>Q727*H727</f>
        <v>0</v>
      </c>
      <c r="S727" s="186">
        <v>0</v>
      </c>
      <c r="T727" s="187">
        <f>S727*H727</f>
        <v>0</v>
      </c>
      <c r="AR727" s="18" t="s">
        <v>219</v>
      </c>
      <c r="AT727" s="18" t="s">
        <v>123</v>
      </c>
      <c r="AU727" s="18" t="s">
        <v>77</v>
      </c>
      <c r="AY727" s="18" t="s">
        <v>120</v>
      </c>
      <c r="BE727" s="188">
        <f>IF(N727="základní",J727,0)</f>
        <v>0</v>
      </c>
      <c r="BF727" s="188">
        <f>IF(N727="snížená",J727,0)</f>
        <v>0</v>
      </c>
      <c r="BG727" s="188">
        <f>IF(N727="zákl. přenesená",J727,0)</f>
        <v>0</v>
      </c>
      <c r="BH727" s="188">
        <f>IF(N727="sníž. přenesená",J727,0)</f>
        <v>0</v>
      </c>
      <c r="BI727" s="188">
        <f>IF(N727="nulová",J727,0)</f>
        <v>0</v>
      </c>
      <c r="BJ727" s="18" t="s">
        <v>22</v>
      </c>
      <c r="BK727" s="188">
        <f>ROUND(I727*H727,2)</f>
        <v>0</v>
      </c>
      <c r="BL727" s="18" t="s">
        <v>219</v>
      </c>
      <c r="BM727" s="18" t="s">
        <v>975</v>
      </c>
    </row>
    <row r="728" spans="2:63" s="10" customFormat="1" ht="29.85" customHeight="1">
      <c r="B728" s="160"/>
      <c r="C728" s="161"/>
      <c r="D728" s="174" t="s">
        <v>70</v>
      </c>
      <c r="E728" s="175" t="s">
        <v>976</v>
      </c>
      <c r="F728" s="175" t="s">
        <v>977</v>
      </c>
      <c r="G728" s="161"/>
      <c r="H728" s="161"/>
      <c r="I728" s="164"/>
      <c r="J728" s="176">
        <f>BK728</f>
        <v>0</v>
      </c>
      <c r="K728" s="161"/>
      <c r="L728" s="166"/>
      <c r="M728" s="167"/>
      <c r="N728" s="168"/>
      <c r="O728" s="168"/>
      <c r="P728" s="169">
        <f>SUM(P729:P758)</f>
        <v>0</v>
      </c>
      <c r="Q728" s="168"/>
      <c r="R728" s="169">
        <f>SUM(R729:R758)</f>
        <v>0.130544</v>
      </c>
      <c r="S728" s="168"/>
      <c r="T728" s="170">
        <f>SUM(T729:T758)</f>
        <v>0</v>
      </c>
      <c r="AR728" s="171" t="s">
        <v>77</v>
      </c>
      <c r="AT728" s="172" t="s">
        <v>70</v>
      </c>
      <c r="AU728" s="172" t="s">
        <v>22</v>
      </c>
      <c r="AY728" s="171" t="s">
        <v>120</v>
      </c>
      <c r="BK728" s="173">
        <f>SUM(BK729:BK758)</f>
        <v>0</v>
      </c>
    </row>
    <row r="729" spans="2:65" s="1" customFormat="1" ht="22.5" customHeight="1">
      <c r="B729" s="35"/>
      <c r="C729" s="177" t="s">
        <v>978</v>
      </c>
      <c r="D729" s="177" t="s">
        <v>123</v>
      </c>
      <c r="E729" s="178" t="s">
        <v>979</v>
      </c>
      <c r="F729" s="179" t="s">
        <v>980</v>
      </c>
      <c r="G729" s="180" t="s">
        <v>137</v>
      </c>
      <c r="H729" s="181">
        <v>2</v>
      </c>
      <c r="I729" s="182"/>
      <c r="J729" s="183">
        <f>ROUND(I729*H729,2)</f>
        <v>0</v>
      </c>
      <c r="K729" s="179" t="s">
        <v>127</v>
      </c>
      <c r="L729" s="55"/>
      <c r="M729" s="184" t="s">
        <v>20</v>
      </c>
      <c r="N729" s="185" t="s">
        <v>42</v>
      </c>
      <c r="O729" s="36"/>
      <c r="P729" s="186">
        <f>O729*H729</f>
        <v>0</v>
      </c>
      <c r="Q729" s="186">
        <v>0</v>
      </c>
      <c r="R729" s="186">
        <f>Q729*H729</f>
        <v>0</v>
      </c>
      <c r="S729" s="186">
        <v>0</v>
      </c>
      <c r="T729" s="187">
        <f>S729*H729</f>
        <v>0</v>
      </c>
      <c r="AR729" s="18" t="s">
        <v>981</v>
      </c>
      <c r="AT729" s="18" t="s">
        <v>123</v>
      </c>
      <c r="AU729" s="18" t="s">
        <v>77</v>
      </c>
      <c r="AY729" s="18" t="s">
        <v>120</v>
      </c>
      <c r="BE729" s="188">
        <f>IF(N729="základní",J729,0)</f>
        <v>0</v>
      </c>
      <c r="BF729" s="188">
        <f>IF(N729="snížená",J729,0)</f>
        <v>0</v>
      </c>
      <c r="BG729" s="188">
        <f>IF(N729="zákl. přenesená",J729,0)</f>
        <v>0</v>
      </c>
      <c r="BH729" s="188">
        <f>IF(N729="sníž. přenesená",J729,0)</f>
        <v>0</v>
      </c>
      <c r="BI729" s="188">
        <f>IF(N729="nulová",J729,0)</f>
        <v>0</v>
      </c>
      <c r="BJ729" s="18" t="s">
        <v>22</v>
      </c>
      <c r="BK729" s="188">
        <f>ROUND(I729*H729,2)</f>
        <v>0</v>
      </c>
      <c r="BL729" s="18" t="s">
        <v>981</v>
      </c>
      <c r="BM729" s="18" t="s">
        <v>982</v>
      </c>
    </row>
    <row r="730" spans="2:65" s="1" customFormat="1" ht="22.5" customHeight="1">
      <c r="B730" s="35"/>
      <c r="C730" s="177" t="s">
        <v>983</v>
      </c>
      <c r="D730" s="177" t="s">
        <v>123</v>
      </c>
      <c r="E730" s="178" t="s">
        <v>984</v>
      </c>
      <c r="F730" s="179" t="s">
        <v>985</v>
      </c>
      <c r="G730" s="180" t="s">
        <v>187</v>
      </c>
      <c r="H730" s="181">
        <v>2.65</v>
      </c>
      <c r="I730" s="182"/>
      <c r="J730" s="183">
        <f>ROUND(I730*H730,2)</f>
        <v>0</v>
      </c>
      <c r="K730" s="179" t="s">
        <v>127</v>
      </c>
      <c r="L730" s="55"/>
      <c r="M730" s="184" t="s">
        <v>20</v>
      </c>
      <c r="N730" s="185" t="s">
        <v>42</v>
      </c>
      <c r="O730" s="36"/>
      <c r="P730" s="186">
        <f>O730*H730</f>
        <v>0</v>
      </c>
      <c r="Q730" s="186">
        <v>0</v>
      </c>
      <c r="R730" s="186">
        <f>Q730*H730</f>
        <v>0</v>
      </c>
      <c r="S730" s="186">
        <v>0</v>
      </c>
      <c r="T730" s="187">
        <f>S730*H730</f>
        <v>0</v>
      </c>
      <c r="AR730" s="18" t="s">
        <v>981</v>
      </c>
      <c r="AT730" s="18" t="s">
        <v>123</v>
      </c>
      <c r="AU730" s="18" t="s">
        <v>77</v>
      </c>
      <c r="AY730" s="18" t="s">
        <v>120</v>
      </c>
      <c r="BE730" s="188">
        <f>IF(N730="základní",J730,0)</f>
        <v>0</v>
      </c>
      <c r="BF730" s="188">
        <f>IF(N730="snížená",J730,0)</f>
        <v>0</v>
      </c>
      <c r="BG730" s="188">
        <f>IF(N730="zákl. přenesená",J730,0)</f>
        <v>0</v>
      </c>
      <c r="BH730" s="188">
        <f>IF(N730="sníž. přenesená",J730,0)</f>
        <v>0</v>
      </c>
      <c r="BI730" s="188">
        <f>IF(N730="nulová",J730,0)</f>
        <v>0</v>
      </c>
      <c r="BJ730" s="18" t="s">
        <v>22</v>
      </c>
      <c r="BK730" s="188">
        <f>ROUND(I730*H730,2)</f>
        <v>0</v>
      </c>
      <c r="BL730" s="18" t="s">
        <v>981</v>
      </c>
      <c r="BM730" s="18" t="s">
        <v>986</v>
      </c>
    </row>
    <row r="731" spans="2:51" s="11" customFormat="1" ht="13.5">
      <c r="B731" s="189"/>
      <c r="C731" s="190"/>
      <c r="D731" s="191" t="s">
        <v>130</v>
      </c>
      <c r="E731" s="192" t="s">
        <v>20</v>
      </c>
      <c r="F731" s="193" t="s">
        <v>987</v>
      </c>
      <c r="G731" s="190"/>
      <c r="H731" s="194" t="s">
        <v>20</v>
      </c>
      <c r="I731" s="195"/>
      <c r="J731" s="190"/>
      <c r="K731" s="190"/>
      <c r="L731" s="196"/>
      <c r="M731" s="197"/>
      <c r="N731" s="198"/>
      <c r="O731" s="198"/>
      <c r="P731" s="198"/>
      <c r="Q731" s="198"/>
      <c r="R731" s="198"/>
      <c r="S731" s="198"/>
      <c r="T731" s="199"/>
      <c r="AT731" s="200" t="s">
        <v>130</v>
      </c>
      <c r="AU731" s="200" t="s">
        <v>77</v>
      </c>
      <c r="AV731" s="11" t="s">
        <v>22</v>
      </c>
      <c r="AW731" s="11" t="s">
        <v>35</v>
      </c>
      <c r="AX731" s="11" t="s">
        <v>71</v>
      </c>
      <c r="AY731" s="200" t="s">
        <v>120</v>
      </c>
    </row>
    <row r="732" spans="2:51" s="12" customFormat="1" ht="13.5">
      <c r="B732" s="201"/>
      <c r="C732" s="202"/>
      <c r="D732" s="191" t="s">
        <v>130</v>
      </c>
      <c r="E732" s="203" t="s">
        <v>20</v>
      </c>
      <c r="F732" s="204" t="s">
        <v>988</v>
      </c>
      <c r="G732" s="202"/>
      <c r="H732" s="205">
        <v>2.65</v>
      </c>
      <c r="I732" s="206"/>
      <c r="J732" s="202"/>
      <c r="K732" s="202"/>
      <c r="L732" s="207"/>
      <c r="M732" s="208"/>
      <c r="N732" s="209"/>
      <c r="O732" s="209"/>
      <c r="P732" s="209"/>
      <c r="Q732" s="209"/>
      <c r="R732" s="209"/>
      <c r="S732" s="209"/>
      <c r="T732" s="210"/>
      <c r="AT732" s="211" t="s">
        <v>130</v>
      </c>
      <c r="AU732" s="211" t="s">
        <v>77</v>
      </c>
      <c r="AV732" s="12" t="s">
        <v>77</v>
      </c>
      <c r="AW732" s="12" t="s">
        <v>35</v>
      </c>
      <c r="AX732" s="12" t="s">
        <v>22</v>
      </c>
      <c r="AY732" s="211" t="s">
        <v>120</v>
      </c>
    </row>
    <row r="733" spans="2:51" s="11" customFormat="1" ht="13.5">
      <c r="B733" s="189"/>
      <c r="C733" s="190"/>
      <c r="D733" s="191" t="s">
        <v>130</v>
      </c>
      <c r="E733" s="192" t="s">
        <v>20</v>
      </c>
      <c r="F733" s="193" t="s">
        <v>775</v>
      </c>
      <c r="G733" s="190"/>
      <c r="H733" s="194" t="s">
        <v>20</v>
      </c>
      <c r="I733" s="195"/>
      <c r="J733" s="190"/>
      <c r="K733" s="190"/>
      <c r="L733" s="196"/>
      <c r="M733" s="197"/>
      <c r="N733" s="198"/>
      <c r="O733" s="198"/>
      <c r="P733" s="198"/>
      <c r="Q733" s="198"/>
      <c r="R733" s="198"/>
      <c r="S733" s="198"/>
      <c r="T733" s="199"/>
      <c r="AT733" s="200" t="s">
        <v>130</v>
      </c>
      <c r="AU733" s="200" t="s">
        <v>77</v>
      </c>
      <c r="AV733" s="11" t="s">
        <v>22</v>
      </c>
      <c r="AW733" s="11" t="s">
        <v>35</v>
      </c>
      <c r="AX733" s="11" t="s">
        <v>71</v>
      </c>
      <c r="AY733" s="200" t="s">
        <v>120</v>
      </c>
    </row>
    <row r="734" spans="2:51" s="11" customFormat="1" ht="13.5">
      <c r="B734" s="189"/>
      <c r="C734" s="190"/>
      <c r="D734" s="212" t="s">
        <v>130</v>
      </c>
      <c r="E734" s="213" t="s">
        <v>20</v>
      </c>
      <c r="F734" s="214" t="s">
        <v>989</v>
      </c>
      <c r="G734" s="190"/>
      <c r="H734" s="215" t="s">
        <v>20</v>
      </c>
      <c r="I734" s="195"/>
      <c r="J734" s="190"/>
      <c r="K734" s="190"/>
      <c r="L734" s="196"/>
      <c r="M734" s="197"/>
      <c r="N734" s="198"/>
      <c r="O734" s="198"/>
      <c r="P734" s="198"/>
      <c r="Q734" s="198"/>
      <c r="R734" s="198"/>
      <c r="S734" s="198"/>
      <c r="T734" s="199"/>
      <c r="AT734" s="200" t="s">
        <v>130</v>
      </c>
      <c r="AU734" s="200" t="s">
        <v>77</v>
      </c>
      <c r="AV734" s="11" t="s">
        <v>22</v>
      </c>
      <c r="AW734" s="11" t="s">
        <v>35</v>
      </c>
      <c r="AX734" s="11" t="s">
        <v>71</v>
      </c>
      <c r="AY734" s="200" t="s">
        <v>120</v>
      </c>
    </row>
    <row r="735" spans="2:65" s="1" customFormat="1" ht="22.5" customHeight="1">
      <c r="B735" s="35"/>
      <c r="C735" s="177" t="s">
        <v>990</v>
      </c>
      <c r="D735" s="177" t="s">
        <v>123</v>
      </c>
      <c r="E735" s="178" t="s">
        <v>991</v>
      </c>
      <c r="F735" s="179" t="s">
        <v>992</v>
      </c>
      <c r="G735" s="180" t="s">
        <v>137</v>
      </c>
      <c r="H735" s="181">
        <v>2</v>
      </c>
      <c r="I735" s="182"/>
      <c r="J735" s="183">
        <f>ROUND(I735*H735,2)</f>
        <v>0</v>
      </c>
      <c r="K735" s="179" t="s">
        <v>127</v>
      </c>
      <c r="L735" s="55"/>
      <c r="M735" s="184" t="s">
        <v>20</v>
      </c>
      <c r="N735" s="185" t="s">
        <v>42</v>
      </c>
      <c r="O735" s="36"/>
      <c r="P735" s="186">
        <f>O735*H735</f>
        <v>0</v>
      </c>
      <c r="Q735" s="186">
        <v>0</v>
      </c>
      <c r="R735" s="186">
        <f>Q735*H735</f>
        <v>0</v>
      </c>
      <c r="S735" s="186">
        <v>0</v>
      </c>
      <c r="T735" s="187">
        <f>S735*H735</f>
        <v>0</v>
      </c>
      <c r="AR735" s="18" t="s">
        <v>981</v>
      </c>
      <c r="AT735" s="18" t="s">
        <v>123</v>
      </c>
      <c r="AU735" s="18" t="s">
        <v>77</v>
      </c>
      <c r="AY735" s="18" t="s">
        <v>120</v>
      </c>
      <c r="BE735" s="188">
        <f>IF(N735="základní",J735,0)</f>
        <v>0</v>
      </c>
      <c r="BF735" s="188">
        <f>IF(N735="snížená",J735,0)</f>
        <v>0</v>
      </c>
      <c r="BG735" s="188">
        <f>IF(N735="zákl. přenesená",J735,0)</f>
        <v>0</v>
      </c>
      <c r="BH735" s="188">
        <f>IF(N735="sníž. přenesená",J735,0)</f>
        <v>0</v>
      </c>
      <c r="BI735" s="188">
        <f>IF(N735="nulová",J735,0)</f>
        <v>0</v>
      </c>
      <c r="BJ735" s="18" t="s">
        <v>22</v>
      </c>
      <c r="BK735" s="188">
        <f>ROUND(I735*H735,2)</f>
        <v>0</v>
      </c>
      <c r="BL735" s="18" t="s">
        <v>981</v>
      </c>
      <c r="BM735" s="18" t="s">
        <v>993</v>
      </c>
    </row>
    <row r="736" spans="2:65" s="1" customFormat="1" ht="31.5" customHeight="1">
      <c r="B736" s="35"/>
      <c r="C736" s="244" t="s">
        <v>994</v>
      </c>
      <c r="D736" s="244" t="s">
        <v>378</v>
      </c>
      <c r="E736" s="245" t="s">
        <v>995</v>
      </c>
      <c r="F736" s="246" t="s">
        <v>996</v>
      </c>
      <c r="G736" s="247" t="s">
        <v>137</v>
      </c>
      <c r="H736" s="248">
        <v>2</v>
      </c>
      <c r="I736" s="249"/>
      <c r="J736" s="250">
        <f>ROUND(I736*H736,2)</f>
        <v>0</v>
      </c>
      <c r="K736" s="246" t="s">
        <v>20</v>
      </c>
      <c r="L736" s="251"/>
      <c r="M736" s="252" t="s">
        <v>20</v>
      </c>
      <c r="N736" s="253" t="s">
        <v>42</v>
      </c>
      <c r="O736" s="36"/>
      <c r="P736" s="186">
        <f>O736*H736</f>
        <v>0</v>
      </c>
      <c r="Q736" s="186">
        <v>0.022</v>
      </c>
      <c r="R736" s="186">
        <f>Q736*H736</f>
        <v>0.044</v>
      </c>
      <c r="S736" s="186">
        <v>0</v>
      </c>
      <c r="T736" s="187">
        <f>S736*H736</f>
        <v>0</v>
      </c>
      <c r="AR736" s="18" t="s">
        <v>981</v>
      </c>
      <c r="AT736" s="18" t="s">
        <v>378</v>
      </c>
      <c r="AU736" s="18" t="s">
        <v>77</v>
      </c>
      <c r="AY736" s="18" t="s">
        <v>120</v>
      </c>
      <c r="BE736" s="188">
        <f>IF(N736="základní",J736,0)</f>
        <v>0</v>
      </c>
      <c r="BF736" s="188">
        <f>IF(N736="snížená",J736,0)</f>
        <v>0</v>
      </c>
      <c r="BG736" s="188">
        <f>IF(N736="zákl. přenesená",J736,0)</f>
        <v>0</v>
      </c>
      <c r="BH736" s="188">
        <f>IF(N736="sníž. přenesená",J736,0)</f>
        <v>0</v>
      </c>
      <c r="BI736" s="188">
        <f>IF(N736="nulová",J736,0)</f>
        <v>0</v>
      </c>
      <c r="BJ736" s="18" t="s">
        <v>22</v>
      </c>
      <c r="BK736" s="188">
        <f>ROUND(I736*H736,2)</f>
        <v>0</v>
      </c>
      <c r="BL736" s="18" t="s">
        <v>981</v>
      </c>
      <c r="BM736" s="18" t="s">
        <v>997</v>
      </c>
    </row>
    <row r="737" spans="2:51" s="11" customFormat="1" ht="13.5">
      <c r="B737" s="189"/>
      <c r="C737" s="190"/>
      <c r="D737" s="191" t="s">
        <v>130</v>
      </c>
      <c r="E737" s="192" t="s">
        <v>20</v>
      </c>
      <c r="F737" s="193" t="s">
        <v>998</v>
      </c>
      <c r="G737" s="190"/>
      <c r="H737" s="194" t="s">
        <v>20</v>
      </c>
      <c r="I737" s="195"/>
      <c r="J737" s="190"/>
      <c r="K737" s="190"/>
      <c r="L737" s="196"/>
      <c r="M737" s="197"/>
      <c r="N737" s="198"/>
      <c r="O737" s="198"/>
      <c r="P737" s="198"/>
      <c r="Q737" s="198"/>
      <c r="R737" s="198"/>
      <c r="S737" s="198"/>
      <c r="T737" s="199"/>
      <c r="AT737" s="200" t="s">
        <v>130</v>
      </c>
      <c r="AU737" s="200" t="s">
        <v>77</v>
      </c>
      <c r="AV737" s="11" t="s">
        <v>22</v>
      </c>
      <c r="AW737" s="11" t="s">
        <v>35</v>
      </c>
      <c r="AX737" s="11" t="s">
        <v>71</v>
      </c>
      <c r="AY737" s="200" t="s">
        <v>120</v>
      </c>
    </row>
    <row r="738" spans="2:51" s="11" customFormat="1" ht="13.5">
      <c r="B738" s="189"/>
      <c r="C738" s="190"/>
      <c r="D738" s="191" t="s">
        <v>130</v>
      </c>
      <c r="E738" s="192" t="s">
        <v>20</v>
      </c>
      <c r="F738" s="193" t="s">
        <v>999</v>
      </c>
      <c r="G738" s="190"/>
      <c r="H738" s="194" t="s">
        <v>20</v>
      </c>
      <c r="I738" s="195"/>
      <c r="J738" s="190"/>
      <c r="K738" s="190"/>
      <c r="L738" s="196"/>
      <c r="M738" s="197"/>
      <c r="N738" s="198"/>
      <c r="O738" s="198"/>
      <c r="P738" s="198"/>
      <c r="Q738" s="198"/>
      <c r="R738" s="198"/>
      <c r="S738" s="198"/>
      <c r="T738" s="199"/>
      <c r="AT738" s="200" t="s">
        <v>130</v>
      </c>
      <c r="AU738" s="200" t="s">
        <v>77</v>
      </c>
      <c r="AV738" s="11" t="s">
        <v>22</v>
      </c>
      <c r="AW738" s="11" t="s">
        <v>35</v>
      </c>
      <c r="AX738" s="11" t="s">
        <v>71</v>
      </c>
      <c r="AY738" s="200" t="s">
        <v>120</v>
      </c>
    </row>
    <row r="739" spans="2:51" s="11" customFormat="1" ht="13.5">
      <c r="B739" s="189"/>
      <c r="C739" s="190"/>
      <c r="D739" s="191" t="s">
        <v>130</v>
      </c>
      <c r="E739" s="192" t="s">
        <v>20</v>
      </c>
      <c r="F739" s="193" t="s">
        <v>1000</v>
      </c>
      <c r="G739" s="190"/>
      <c r="H739" s="194" t="s">
        <v>20</v>
      </c>
      <c r="I739" s="195"/>
      <c r="J739" s="190"/>
      <c r="K739" s="190"/>
      <c r="L739" s="196"/>
      <c r="M739" s="197"/>
      <c r="N739" s="198"/>
      <c r="O739" s="198"/>
      <c r="P739" s="198"/>
      <c r="Q739" s="198"/>
      <c r="R739" s="198"/>
      <c r="S739" s="198"/>
      <c r="T739" s="199"/>
      <c r="AT739" s="200" t="s">
        <v>130</v>
      </c>
      <c r="AU739" s="200" t="s">
        <v>77</v>
      </c>
      <c r="AV739" s="11" t="s">
        <v>22</v>
      </c>
      <c r="AW739" s="11" t="s">
        <v>35</v>
      </c>
      <c r="AX739" s="11" t="s">
        <v>71</v>
      </c>
      <c r="AY739" s="200" t="s">
        <v>120</v>
      </c>
    </row>
    <row r="740" spans="2:51" s="11" customFormat="1" ht="13.5">
      <c r="B740" s="189"/>
      <c r="C740" s="190"/>
      <c r="D740" s="191" t="s">
        <v>130</v>
      </c>
      <c r="E740" s="192" t="s">
        <v>20</v>
      </c>
      <c r="F740" s="193" t="s">
        <v>1001</v>
      </c>
      <c r="G740" s="190"/>
      <c r="H740" s="194" t="s">
        <v>20</v>
      </c>
      <c r="I740" s="195"/>
      <c r="J740" s="190"/>
      <c r="K740" s="190"/>
      <c r="L740" s="196"/>
      <c r="M740" s="197"/>
      <c r="N740" s="198"/>
      <c r="O740" s="198"/>
      <c r="P740" s="198"/>
      <c r="Q740" s="198"/>
      <c r="R740" s="198"/>
      <c r="S740" s="198"/>
      <c r="T740" s="199"/>
      <c r="AT740" s="200" t="s">
        <v>130</v>
      </c>
      <c r="AU740" s="200" t="s">
        <v>77</v>
      </c>
      <c r="AV740" s="11" t="s">
        <v>22</v>
      </c>
      <c r="AW740" s="11" t="s">
        <v>35</v>
      </c>
      <c r="AX740" s="11" t="s">
        <v>71</v>
      </c>
      <c r="AY740" s="200" t="s">
        <v>120</v>
      </c>
    </row>
    <row r="741" spans="2:51" s="11" customFormat="1" ht="13.5">
      <c r="B741" s="189"/>
      <c r="C741" s="190"/>
      <c r="D741" s="191" t="s">
        <v>130</v>
      </c>
      <c r="E741" s="192" t="s">
        <v>20</v>
      </c>
      <c r="F741" s="193" t="s">
        <v>1002</v>
      </c>
      <c r="G741" s="190"/>
      <c r="H741" s="194" t="s">
        <v>20</v>
      </c>
      <c r="I741" s="195"/>
      <c r="J741" s="190"/>
      <c r="K741" s="190"/>
      <c r="L741" s="196"/>
      <c r="M741" s="197"/>
      <c r="N741" s="198"/>
      <c r="O741" s="198"/>
      <c r="P741" s="198"/>
      <c r="Q741" s="198"/>
      <c r="R741" s="198"/>
      <c r="S741" s="198"/>
      <c r="T741" s="199"/>
      <c r="AT741" s="200" t="s">
        <v>130</v>
      </c>
      <c r="AU741" s="200" t="s">
        <v>77</v>
      </c>
      <c r="AV741" s="11" t="s">
        <v>22</v>
      </c>
      <c r="AW741" s="11" t="s">
        <v>35</v>
      </c>
      <c r="AX741" s="11" t="s">
        <v>71</v>
      </c>
      <c r="AY741" s="200" t="s">
        <v>120</v>
      </c>
    </row>
    <row r="742" spans="2:51" s="11" customFormat="1" ht="13.5">
      <c r="B742" s="189"/>
      <c r="C742" s="190"/>
      <c r="D742" s="191" t="s">
        <v>130</v>
      </c>
      <c r="E742" s="192" t="s">
        <v>20</v>
      </c>
      <c r="F742" s="193" t="s">
        <v>1003</v>
      </c>
      <c r="G742" s="190"/>
      <c r="H742" s="194" t="s">
        <v>20</v>
      </c>
      <c r="I742" s="195"/>
      <c r="J742" s="190"/>
      <c r="K742" s="190"/>
      <c r="L742" s="196"/>
      <c r="M742" s="197"/>
      <c r="N742" s="198"/>
      <c r="O742" s="198"/>
      <c r="P742" s="198"/>
      <c r="Q742" s="198"/>
      <c r="R742" s="198"/>
      <c r="S742" s="198"/>
      <c r="T742" s="199"/>
      <c r="AT742" s="200" t="s">
        <v>130</v>
      </c>
      <c r="AU742" s="200" t="s">
        <v>77</v>
      </c>
      <c r="AV742" s="11" t="s">
        <v>22</v>
      </c>
      <c r="AW742" s="11" t="s">
        <v>35</v>
      </c>
      <c r="AX742" s="11" t="s">
        <v>71</v>
      </c>
      <c r="AY742" s="200" t="s">
        <v>120</v>
      </c>
    </row>
    <row r="743" spans="2:51" s="12" customFormat="1" ht="13.5">
      <c r="B743" s="201"/>
      <c r="C743" s="202"/>
      <c r="D743" s="212" t="s">
        <v>130</v>
      </c>
      <c r="E743" s="216" t="s">
        <v>20</v>
      </c>
      <c r="F743" s="217" t="s">
        <v>77</v>
      </c>
      <c r="G743" s="202"/>
      <c r="H743" s="218">
        <v>2</v>
      </c>
      <c r="I743" s="206"/>
      <c r="J743" s="202"/>
      <c r="K743" s="202"/>
      <c r="L743" s="207"/>
      <c r="M743" s="208"/>
      <c r="N743" s="209"/>
      <c r="O743" s="209"/>
      <c r="P743" s="209"/>
      <c r="Q743" s="209"/>
      <c r="R743" s="209"/>
      <c r="S743" s="209"/>
      <c r="T743" s="210"/>
      <c r="AT743" s="211" t="s">
        <v>130</v>
      </c>
      <c r="AU743" s="211" t="s">
        <v>77</v>
      </c>
      <c r="AV743" s="12" t="s">
        <v>77</v>
      </c>
      <c r="AW743" s="12" t="s">
        <v>35</v>
      </c>
      <c r="AX743" s="12" t="s">
        <v>22</v>
      </c>
      <c r="AY743" s="211" t="s">
        <v>120</v>
      </c>
    </row>
    <row r="744" spans="2:65" s="1" customFormat="1" ht="22.5" customHeight="1">
      <c r="B744" s="35"/>
      <c r="C744" s="177" t="s">
        <v>1004</v>
      </c>
      <c r="D744" s="177" t="s">
        <v>123</v>
      </c>
      <c r="E744" s="178" t="s">
        <v>1005</v>
      </c>
      <c r="F744" s="179" t="s">
        <v>1006</v>
      </c>
      <c r="G744" s="180" t="s">
        <v>187</v>
      </c>
      <c r="H744" s="181">
        <v>6.3</v>
      </c>
      <c r="I744" s="182"/>
      <c r="J744" s="183">
        <f>ROUND(I744*H744,2)</f>
        <v>0</v>
      </c>
      <c r="K744" s="179" t="s">
        <v>127</v>
      </c>
      <c r="L744" s="55"/>
      <c r="M744" s="184" t="s">
        <v>20</v>
      </c>
      <c r="N744" s="185" t="s">
        <v>42</v>
      </c>
      <c r="O744" s="36"/>
      <c r="P744" s="186">
        <f>O744*H744</f>
        <v>0</v>
      </c>
      <c r="Q744" s="186">
        <v>5E-05</v>
      </c>
      <c r="R744" s="186">
        <f>Q744*H744</f>
        <v>0.000315</v>
      </c>
      <c r="S744" s="186">
        <v>0</v>
      </c>
      <c r="T744" s="187">
        <f>S744*H744</f>
        <v>0</v>
      </c>
      <c r="AR744" s="18" t="s">
        <v>219</v>
      </c>
      <c r="AT744" s="18" t="s">
        <v>123</v>
      </c>
      <c r="AU744" s="18" t="s">
        <v>77</v>
      </c>
      <c r="AY744" s="18" t="s">
        <v>120</v>
      </c>
      <c r="BE744" s="188">
        <f>IF(N744="základní",J744,0)</f>
        <v>0</v>
      </c>
      <c r="BF744" s="188">
        <f>IF(N744="snížená",J744,0)</f>
        <v>0</v>
      </c>
      <c r="BG744" s="188">
        <f>IF(N744="zákl. přenesená",J744,0)</f>
        <v>0</v>
      </c>
      <c r="BH744" s="188">
        <f>IF(N744="sníž. přenesená",J744,0)</f>
        <v>0</v>
      </c>
      <c r="BI744" s="188">
        <f>IF(N744="nulová",J744,0)</f>
        <v>0</v>
      </c>
      <c r="BJ744" s="18" t="s">
        <v>22</v>
      </c>
      <c r="BK744" s="188">
        <f>ROUND(I744*H744,2)</f>
        <v>0</v>
      </c>
      <c r="BL744" s="18" t="s">
        <v>219</v>
      </c>
      <c r="BM744" s="18" t="s">
        <v>1007</v>
      </c>
    </row>
    <row r="745" spans="2:51" s="11" customFormat="1" ht="13.5">
      <c r="B745" s="189"/>
      <c r="C745" s="190"/>
      <c r="D745" s="191" t="s">
        <v>130</v>
      </c>
      <c r="E745" s="192" t="s">
        <v>20</v>
      </c>
      <c r="F745" s="193" t="s">
        <v>1008</v>
      </c>
      <c r="G745" s="190"/>
      <c r="H745" s="194" t="s">
        <v>20</v>
      </c>
      <c r="I745" s="195"/>
      <c r="J745" s="190"/>
      <c r="K745" s="190"/>
      <c r="L745" s="196"/>
      <c r="M745" s="197"/>
      <c r="N745" s="198"/>
      <c r="O745" s="198"/>
      <c r="P745" s="198"/>
      <c r="Q745" s="198"/>
      <c r="R745" s="198"/>
      <c r="S745" s="198"/>
      <c r="T745" s="199"/>
      <c r="AT745" s="200" t="s">
        <v>130</v>
      </c>
      <c r="AU745" s="200" t="s">
        <v>77</v>
      </c>
      <c r="AV745" s="11" t="s">
        <v>22</v>
      </c>
      <c r="AW745" s="11" t="s">
        <v>35</v>
      </c>
      <c r="AX745" s="11" t="s">
        <v>71</v>
      </c>
      <c r="AY745" s="200" t="s">
        <v>120</v>
      </c>
    </row>
    <row r="746" spans="2:51" s="12" customFormat="1" ht="13.5">
      <c r="B746" s="201"/>
      <c r="C746" s="202"/>
      <c r="D746" s="212" t="s">
        <v>130</v>
      </c>
      <c r="E746" s="216" t="s">
        <v>20</v>
      </c>
      <c r="F746" s="217" t="s">
        <v>1009</v>
      </c>
      <c r="G746" s="202"/>
      <c r="H746" s="218">
        <v>6.3</v>
      </c>
      <c r="I746" s="206"/>
      <c r="J746" s="202"/>
      <c r="K746" s="202"/>
      <c r="L746" s="207"/>
      <c r="M746" s="208"/>
      <c r="N746" s="209"/>
      <c r="O746" s="209"/>
      <c r="P746" s="209"/>
      <c r="Q746" s="209"/>
      <c r="R746" s="209"/>
      <c r="S746" s="209"/>
      <c r="T746" s="210"/>
      <c r="AT746" s="211" t="s">
        <v>130</v>
      </c>
      <c r="AU746" s="211" t="s">
        <v>77</v>
      </c>
      <c r="AV746" s="12" t="s">
        <v>77</v>
      </c>
      <c r="AW746" s="12" t="s">
        <v>35</v>
      </c>
      <c r="AX746" s="12" t="s">
        <v>22</v>
      </c>
      <c r="AY746" s="211" t="s">
        <v>120</v>
      </c>
    </row>
    <row r="747" spans="2:65" s="1" customFormat="1" ht="22.5" customHeight="1">
      <c r="B747" s="35"/>
      <c r="C747" s="177" t="s">
        <v>1010</v>
      </c>
      <c r="D747" s="177" t="s">
        <v>123</v>
      </c>
      <c r="E747" s="178" t="s">
        <v>1011</v>
      </c>
      <c r="F747" s="179" t="s">
        <v>1012</v>
      </c>
      <c r="G747" s="180" t="s">
        <v>187</v>
      </c>
      <c r="H747" s="181">
        <v>4.1</v>
      </c>
      <c r="I747" s="182"/>
      <c r="J747" s="183">
        <f>ROUND(I747*H747,2)</f>
        <v>0</v>
      </c>
      <c r="K747" s="179" t="s">
        <v>127</v>
      </c>
      <c r="L747" s="55"/>
      <c r="M747" s="184" t="s">
        <v>20</v>
      </c>
      <c r="N747" s="185" t="s">
        <v>42</v>
      </c>
      <c r="O747" s="36"/>
      <c r="P747" s="186">
        <f>O747*H747</f>
        <v>0</v>
      </c>
      <c r="Q747" s="186">
        <v>9E-05</v>
      </c>
      <c r="R747" s="186">
        <f>Q747*H747</f>
        <v>0.00036899999999999997</v>
      </c>
      <c r="S747" s="186">
        <v>0</v>
      </c>
      <c r="T747" s="187">
        <f>S747*H747</f>
        <v>0</v>
      </c>
      <c r="AR747" s="18" t="s">
        <v>219</v>
      </c>
      <c r="AT747" s="18" t="s">
        <v>123</v>
      </c>
      <c r="AU747" s="18" t="s">
        <v>77</v>
      </c>
      <c r="AY747" s="18" t="s">
        <v>120</v>
      </c>
      <c r="BE747" s="188">
        <f>IF(N747="základní",J747,0)</f>
        <v>0</v>
      </c>
      <c r="BF747" s="188">
        <f>IF(N747="snížená",J747,0)</f>
        <v>0</v>
      </c>
      <c r="BG747" s="188">
        <f>IF(N747="zákl. přenesená",J747,0)</f>
        <v>0</v>
      </c>
      <c r="BH747" s="188">
        <f>IF(N747="sníž. přenesená",J747,0)</f>
        <v>0</v>
      </c>
      <c r="BI747" s="188">
        <f>IF(N747="nulová",J747,0)</f>
        <v>0</v>
      </c>
      <c r="BJ747" s="18" t="s">
        <v>22</v>
      </c>
      <c r="BK747" s="188">
        <f>ROUND(I747*H747,2)</f>
        <v>0</v>
      </c>
      <c r="BL747" s="18" t="s">
        <v>219</v>
      </c>
      <c r="BM747" s="18" t="s">
        <v>1013</v>
      </c>
    </row>
    <row r="748" spans="2:51" s="11" customFormat="1" ht="13.5">
      <c r="B748" s="189"/>
      <c r="C748" s="190"/>
      <c r="D748" s="191" t="s">
        <v>130</v>
      </c>
      <c r="E748" s="192" t="s">
        <v>20</v>
      </c>
      <c r="F748" s="193" t="s">
        <v>1014</v>
      </c>
      <c r="G748" s="190"/>
      <c r="H748" s="194" t="s">
        <v>20</v>
      </c>
      <c r="I748" s="195"/>
      <c r="J748" s="190"/>
      <c r="K748" s="190"/>
      <c r="L748" s="196"/>
      <c r="M748" s="197"/>
      <c r="N748" s="198"/>
      <c r="O748" s="198"/>
      <c r="P748" s="198"/>
      <c r="Q748" s="198"/>
      <c r="R748" s="198"/>
      <c r="S748" s="198"/>
      <c r="T748" s="199"/>
      <c r="AT748" s="200" t="s">
        <v>130</v>
      </c>
      <c r="AU748" s="200" t="s">
        <v>77</v>
      </c>
      <c r="AV748" s="11" t="s">
        <v>22</v>
      </c>
      <c r="AW748" s="11" t="s">
        <v>35</v>
      </c>
      <c r="AX748" s="11" t="s">
        <v>71</v>
      </c>
      <c r="AY748" s="200" t="s">
        <v>120</v>
      </c>
    </row>
    <row r="749" spans="2:51" s="11" customFormat="1" ht="13.5">
      <c r="B749" s="189"/>
      <c r="C749" s="190"/>
      <c r="D749" s="191" t="s">
        <v>130</v>
      </c>
      <c r="E749" s="192" t="s">
        <v>20</v>
      </c>
      <c r="F749" s="193" t="s">
        <v>1015</v>
      </c>
      <c r="G749" s="190"/>
      <c r="H749" s="194" t="s">
        <v>20</v>
      </c>
      <c r="I749" s="195"/>
      <c r="J749" s="190"/>
      <c r="K749" s="190"/>
      <c r="L749" s="196"/>
      <c r="M749" s="197"/>
      <c r="N749" s="198"/>
      <c r="O749" s="198"/>
      <c r="P749" s="198"/>
      <c r="Q749" s="198"/>
      <c r="R749" s="198"/>
      <c r="S749" s="198"/>
      <c r="T749" s="199"/>
      <c r="AT749" s="200" t="s">
        <v>130</v>
      </c>
      <c r="AU749" s="200" t="s">
        <v>77</v>
      </c>
      <c r="AV749" s="11" t="s">
        <v>22</v>
      </c>
      <c r="AW749" s="11" t="s">
        <v>35</v>
      </c>
      <c r="AX749" s="11" t="s">
        <v>71</v>
      </c>
      <c r="AY749" s="200" t="s">
        <v>120</v>
      </c>
    </row>
    <row r="750" spans="2:51" s="12" customFormat="1" ht="13.5">
      <c r="B750" s="201"/>
      <c r="C750" s="202"/>
      <c r="D750" s="212" t="s">
        <v>130</v>
      </c>
      <c r="E750" s="216" t="s">
        <v>20</v>
      </c>
      <c r="F750" s="217" t="s">
        <v>1016</v>
      </c>
      <c r="G750" s="202"/>
      <c r="H750" s="218">
        <v>4.1</v>
      </c>
      <c r="I750" s="206"/>
      <c r="J750" s="202"/>
      <c r="K750" s="202"/>
      <c r="L750" s="207"/>
      <c r="M750" s="208"/>
      <c r="N750" s="209"/>
      <c r="O750" s="209"/>
      <c r="P750" s="209"/>
      <c r="Q750" s="209"/>
      <c r="R750" s="209"/>
      <c r="S750" s="209"/>
      <c r="T750" s="210"/>
      <c r="AT750" s="211" t="s">
        <v>130</v>
      </c>
      <c r="AU750" s="211" t="s">
        <v>77</v>
      </c>
      <c r="AV750" s="12" t="s">
        <v>77</v>
      </c>
      <c r="AW750" s="12" t="s">
        <v>35</v>
      </c>
      <c r="AX750" s="12" t="s">
        <v>22</v>
      </c>
      <c r="AY750" s="211" t="s">
        <v>120</v>
      </c>
    </row>
    <row r="751" spans="2:65" s="1" customFormat="1" ht="22.5" customHeight="1">
      <c r="B751" s="35"/>
      <c r="C751" s="177" t="s">
        <v>1017</v>
      </c>
      <c r="D751" s="177" t="s">
        <v>123</v>
      </c>
      <c r="E751" s="178" t="s">
        <v>1018</v>
      </c>
      <c r="F751" s="179" t="s">
        <v>1019</v>
      </c>
      <c r="G751" s="180" t="s">
        <v>311</v>
      </c>
      <c r="H751" s="181">
        <v>81</v>
      </c>
      <c r="I751" s="182"/>
      <c r="J751" s="183">
        <f>ROUND(I751*H751,2)</f>
        <v>0</v>
      </c>
      <c r="K751" s="179" t="s">
        <v>127</v>
      </c>
      <c r="L751" s="55"/>
      <c r="M751" s="184" t="s">
        <v>20</v>
      </c>
      <c r="N751" s="185" t="s">
        <v>42</v>
      </c>
      <c r="O751" s="36"/>
      <c r="P751" s="186">
        <f>O751*H751</f>
        <v>0</v>
      </c>
      <c r="Q751" s="186">
        <v>6E-05</v>
      </c>
      <c r="R751" s="186">
        <f>Q751*H751</f>
        <v>0.00486</v>
      </c>
      <c r="S751" s="186">
        <v>0</v>
      </c>
      <c r="T751" s="187">
        <f>S751*H751</f>
        <v>0</v>
      </c>
      <c r="AR751" s="18" t="s">
        <v>219</v>
      </c>
      <c r="AT751" s="18" t="s">
        <v>123</v>
      </c>
      <c r="AU751" s="18" t="s">
        <v>77</v>
      </c>
      <c r="AY751" s="18" t="s">
        <v>120</v>
      </c>
      <c r="BE751" s="188">
        <f>IF(N751="základní",J751,0)</f>
        <v>0</v>
      </c>
      <c r="BF751" s="188">
        <f>IF(N751="snížená",J751,0)</f>
        <v>0</v>
      </c>
      <c r="BG751" s="188">
        <f>IF(N751="zákl. přenesená",J751,0)</f>
        <v>0</v>
      </c>
      <c r="BH751" s="188">
        <f>IF(N751="sníž. přenesená",J751,0)</f>
        <v>0</v>
      </c>
      <c r="BI751" s="188">
        <f>IF(N751="nulová",J751,0)</f>
        <v>0</v>
      </c>
      <c r="BJ751" s="18" t="s">
        <v>22</v>
      </c>
      <c r="BK751" s="188">
        <f>ROUND(I751*H751,2)</f>
        <v>0</v>
      </c>
      <c r="BL751" s="18" t="s">
        <v>219</v>
      </c>
      <c r="BM751" s="18" t="s">
        <v>1020</v>
      </c>
    </row>
    <row r="752" spans="2:51" s="11" customFormat="1" ht="13.5">
      <c r="B752" s="189"/>
      <c r="C752" s="190"/>
      <c r="D752" s="191" t="s">
        <v>130</v>
      </c>
      <c r="E752" s="192" t="s">
        <v>20</v>
      </c>
      <c r="F752" s="193" t="s">
        <v>1021</v>
      </c>
      <c r="G752" s="190"/>
      <c r="H752" s="194" t="s">
        <v>20</v>
      </c>
      <c r="I752" s="195"/>
      <c r="J752" s="190"/>
      <c r="K752" s="190"/>
      <c r="L752" s="196"/>
      <c r="M752" s="197"/>
      <c r="N752" s="198"/>
      <c r="O752" s="198"/>
      <c r="P752" s="198"/>
      <c r="Q752" s="198"/>
      <c r="R752" s="198"/>
      <c r="S752" s="198"/>
      <c r="T752" s="199"/>
      <c r="AT752" s="200" t="s">
        <v>130</v>
      </c>
      <c r="AU752" s="200" t="s">
        <v>77</v>
      </c>
      <c r="AV752" s="11" t="s">
        <v>22</v>
      </c>
      <c r="AW752" s="11" t="s">
        <v>35</v>
      </c>
      <c r="AX752" s="11" t="s">
        <v>71</v>
      </c>
      <c r="AY752" s="200" t="s">
        <v>120</v>
      </c>
    </row>
    <row r="753" spans="2:51" s="11" customFormat="1" ht="13.5">
      <c r="B753" s="189"/>
      <c r="C753" s="190"/>
      <c r="D753" s="191" t="s">
        <v>130</v>
      </c>
      <c r="E753" s="192" t="s">
        <v>20</v>
      </c>
      <c r="F753" s="193" t="s">
        <v>1022</v>
      </c>
      <c r="G753" s="190"/>
      <c r="H753" s="194" t="s">
        <v>20</v>
      </c>
      <c r="I753" s="195"/>
      <c r="J753" s="190"/>
      <c r="K753" s="190"/>
      <c r="L753" s="196"/>
      <c r="M753" s="197"/>
      <c r="N753" s="198"/>
      <c r="O753" s="198"/>
      <c r="P753" s="198"/>
      <c r="Q753" s="198"/>
      <c r="R753" s="198"/>
      <c r="S753" s="198"/>
      <c r="T753" s="199"/>
      <c r="AT753" s="200" t="s">
        <v>130</v>
      </c>
      <c r="AU753" s="200" t="s">
        <v>77</v>
      </c>
      <c r="AV753" s="11" t="s">
        <v>22</v>
      </c>
      <c r="AW753" s="11" t="s">
        <v>35</v>
      </c>
      <c r="AX753" s="11" t="s">
        <v>71</v>
      </c>
      <c r="AY753" s="200" t="s">
        <v>120</v>
      </c>
    </row>
    <row r="754" spans="2:51" s="12" customFormat="1" ht="13.5">
      <c r="B754" s="201"/>
      <c r="C754" s="202"/>
      <c r="D754" s="212" t="s">
        <v>130</v>
      </c>
      <c r="E754" s="216" t="s">
        <v>20</v>
      </c>
      <c r="F754" s="217" t="s">
        <v>1023</v>
      </c>
      <c r="G754" s="202"/>
      <c r="H754" s="218">
        <v>81</v>
      </c>
      <c r="I754" s="206"/>
      <c r="J754" s="202"/>
      <c r="K754" s="202"/>
      <c r="L754" s="207"/>
      <c r="M754" s="208"/>
      <c r="N754" s="209"/>
      <c r="O754" s="209"/>
      <c r="P754" s="209"/>
      <c r="Q754" s="209"/>
      <c r="R754" s="209"/>
      <c r="S754" s="209"/>
      <c r="T754" s="210"/>
      <c r="AT754" s="211" t="s">
        <v>130</v>
      </c>
      <c r="AU754" s="211" t="s">
        <v>77</v>
      </c>
      <c r="AV754" s="12" t="s">
        <v>77</v>
      </c>
      <c r="AW754" s="12" t="s">
        <v>35</v>
      </c>
      <c r="AX754" s="12" t="s">
        <v>22</v>
      </c>
      <c r="AY754" s="211" t="s">
        <v>120</v>
      </c>
    </row>
    <row r="755" spans="2:65" s="1" customFormat="1" ht="22.5" customHeight="1">
      <c r="B755" s="35"/>
      <c r="C755" s="244" t="s">
        <v>1024</v>
      </c>
      <c r="D755" s="244" t="s">
        <v>378</v>
      </c>
      <c r="E755" s="245" t="s">
        <v>1025</v>
      </c>
      <c r="F755" s="246" t="s">
        <v>1026</v>
      </c>
      <c r="G755" s="247" t="s">
        <v>311</v>
      </c>
      <c r="H755" s="248">
        <v>81</v>
      </c>
      <c r="I755" s="249"/>
      <c r="J755" s="250">
        <f>ROUND(I755*H755,2)</f>
        <v>0</v>
      </c>
      <c r="K755" s="246" t="s">
        <v>20</v>
      </c>
      <c r="L755" s="251"/>
      <c r="M755" s="252" t="s">
        <v>20</v>
      </c>
      <c r="N755" s="253" t="s">
        <v>42</v>
      </c>
      <c r="O755" s="36"/>
      <c r="P755" s="186">
        <f>O755*H755</f>
        <v>0</v>
      </c>
      <c r="Q755" s="186">
        <v>0.001</v>
      </c>
      <c r="R755" s="186">
        <f>Q755*H755</f>
        <v>0.081</v>
      </c>
      <c r="S755" s="186">
        <v>0</v>
      </c>
      <c r="T755" s="187">
        <f>S755*H755</f>
        <v>0</v>
      </c>
      <c r="AR755" s="18" t="s">
        <v>308</v>
      </c>
      <c r="AT755" s="18" t="s">
        <v>378</v>
      </c>
      <c r="AU755" s="18" t="s">
        <v>77</v>
      </c>
      <c r="AY755" s="18" t="s">
        <v>120</v>
      </c>
      <c r="BE755" s="188">
        <f>IF(N755="základní",J755,0)</f>
        <v>0</v>
      </c>
      <c r="BF755" s="188">
        <f>IF(N755="snížená",J755,0)</f>
        <v>0</v>
      </c>
      <c r="BG755" s="188">
        <f>IF(N755="zákl. přenesená",J755,0)</f>
        <v>0</v>
      </c>
      <c r="BH755" s="188">
        <f>IF(N755="sníž. přenesená",J755,0)</f>
        <v>0</v>
      </c>
      <c r="BI755" s="188">
        <f>IF(N755="nulová",J755,0)</f>
        <v>0</v>
      </c>
      <c r="BJ755" s="18" t="s">
        <v>22</v>
      </c>
      <c r="BK755" s="188">
        <f>ROUND(I755*H755,2)</f>
        <v>0</v>
      </c>
      <c r="BL755" s="18" t="s">
        <v>219</v>
      </c>
      <c r="BM755" s="18" t="s">
        <v>1027</v>
      </c>
    </row>
    <row r="756" spans="2:51" s="11" customFormat="1" ht="13.5">
      <c r="B756" s="189"/>
      <c r="C756" s="190"/>
      <c r="D756" s="191" t="s">
        <v>130</v>
      </c>
      <c r="E756" s="192" t="s">
        <v>20</v>
      </c>
      <c r="F756" s="193" t="s">
        <v>1028</v>
      </c>
      <c r="G756" s="190"/>
      <c r="H756" s="194" t="s">
        <v>20</v>
      </c>
      <c r="I756" s="195"/>
      <c r="J756" s="190"/>
      <c r="K756" s="190"/>
      <c r="L756" s="196"/>
      <c r="M756" s="197"/>
      <c r="N756" s="198"/>
      <c r="O756" s="198"/>
      <c r="P756" s="198"/>
      <c r="Q756" s="198"/>
      <c r="R756" s="198"/>
      <c r="S756" s="198"/>
      <c r="T756" s="199"/>
      <c r="AT756" s="200" t="s">
        <v>130</v>
      </c>
      <c r="AU756" s="200" t="s">
        <v>77</v>
      </c>
      <c r="AV756" s="11" t="s">
        <v>22</v>
      </c>
      <c r="AW756" s="11" t="s">
        <v>35</v>
      </c>
      <c r="AX756" s="11" t="s">
        <v>71</v>
      </c>
      <c r="AY756" s="200" t="s">
        <v>120</v>
      </c>
    </row>
    <row r="757" spans="2:51" s="12" customFormat="1" ht="13.5">
      <c r="B757" s="201"/>
      <c r="C757" s="202"/>
      <c r="D757" s="212" t="s">
        <v>130</v>
      </c>
      <c r="E757" s="216" t="s">
        <v>20</v>
      </c>
      <c r="F757" s="217" t="s">
        <v>1023</v>
      </c>
      <c r="G757" s="202"/>
      <c r="H757" s="218">
        <v>81</v>
      </c>
      <c r="I757" s="206"/>
      <c r="J757" s="202"/>
      <c r="K757" s="202"/>
      <c r="L757" s="207"/>
      <c r="M757" s="208"/>
      <c r="N757" s="209"/>
      <c r="O757" s="209"/>
      <c r="P757" s="209"/>
      <c r="Q757" s="209"/>
      <c r="R757" s="209"/>
      <c r="S757" s="209"/>
      <c r="T757" s="210"/>
      <c r="AT757" s="211" t="s">
        <v>130</v>
      </c>
      <c r="AU757" s="211" t="s">
        <v>77</v>
      </c>
      <c r="AV757" s="12" t="s">
        <v>77</v>
      </c>
      <c r="AW757" s="12" t="s">
        <v>35</v>
      </c>
      <c r="AX757" s="12" t="s">
        <v>22</v>
      </c>
      <c r="AY757" s="211" t="s">
        <v>120</v>
      </c>
    </row>
    <row r="758" spans="2:65" s="1" customFormat="1" ht="22.5" customHeight="1">
      <c r="B758" s="35"/>
      <c r="C758" s="177" t="s">
        <v>1029</v>
      </c>
      <c r="D758" s="177" t="s">
        <v>123</v>
      </c>
      <c r="E758" s="178" t="s">
        <v>1030</v>
      </c>
      <c r="F758" s="179" t="s">
        <v>1031</v>
      </c>
      <c r="G758" s="180" t="s">
        <v>209</v>
      </c>
      <c r="H758" s="181">
        <v>0.131</v>
      </c>
      <c r="I758" s="182"/>
      <c r="J758" s="183">
        <f>ROUND(I758*H758,2)</f>
        <v>0</v>
      </c>
      <c r="K758" s="179" t="s">
        <v>127</v>
      </c>
      <c r="L758" s="55"/>
      <c r="M758" s="184" t="s">
        <v>20</v>
      </c>
      <c r="N758" s="185" t="s">
        <v>42</v>
      </c>
      <c r="O758" s="36"/>
      <c r="P758" s="186">
        <f>O758*H758</f>
        <v>0</v>
      </c>
      <c r="Q758" s="186">
        <v>0</v>
      </c>
      <c r="R758" s="186">
        <f>Q758*H758</f>
        <v>0</v>
      </c>
      <c r="S758" s="186">
        <v>0</v>
      </c>
      <c r="T758" s="187">
        <f>S758*H758</f>
        <v>0</v>
      </c>
      <c r="AR758" s="18" t="s">
        <v>219</v>
      </c>
      <c r="AT758" s="18" t="s">
        <v>123</v>
      </c>
      <c r="AU758" s="18" t="s">
        <v>77</v>
      </c>
      <c r="AY758" s="18" t="s">
        <v>120</v>
      </c>
      <c r="BE758" s="188">
        <f>IF(N758="základní",J758,0)</f>
        <v>0</v>
      </c>
      <c r="BF758" s="188">
        <f>IF(N758="snížená",J758,0)</f>
        <v>0</v>
      </c>
      <c r="BG758" s="188">
        <f>IF(N758="zákl. přenesená",J758,0)</f>
        <v>0</v>
      </c>
      <c r="BH758" s="188">
        <f>IF(N758="sníž. přenesená",J758,0)</f>
        <v>0</v>
      </c>
      <c r="BI758" s="188">
        <f>IF(N758="nulová",J758,0)</f>
        <v>0</v>
      </c>
      <c r="BJ758" s="18" t="s">
        <v>22</v>
      </c>
      <c r="BK758" s="188">
        <f>ROUND(I758*H758,2)</f>
        <v>0</v>
      </c>
      <c r="BL758" s="18" t="s">
        <v>219</v>
      </c>
      <c r="BM758" s="18" t="s">
        <v>1032</v>
      </c>
    </row>
    <row r="759" spans="2:63" s="10" customFormat="1" ht="29.85" customHeight="1">
      <c r="B759" s="160"/>
      <c r="C759" s="161"/>
      <c r="D759" s="174" t="s">
        <v>70</v>
      </c>
      <c r="E759" s="175" t="s">
        <v>1033</v>
      </c>
      <c r="F759" s="175" t="s">
        <v>1034</v>
      </c>
      <c r="G759" s="161"/>
      <c r="H759" s="161"/>
      <c r="I759" s="164"/>
      <c r="J759" s="176">
        <f>BK759</f>
        <v>0</v>
      </c>
      <c r="K759" s="161"/>
      <c r="L759" s="166"/>
      <c r="M759" s="167"/>
      <c r="N759" s="168"/>
      <c r="O759" s="168"/>
      <c r="P759" s="169">
        <f>SUM(P760:P808)</f>
        <v>0</v>
      </c>
      <c r="Q759" s="168"/>
      <c r="R759" s="169">
        <f>SUM(R760:R808)</f>
        <v>0.023346</v>
      </c>
      <c r="S759" s="168"/>
      <c r="T759" s="170">
        <f>SUM(T760:T808)</f>
        <v>0</v>
      </c>
      <c r="AR759" s="171" t="s">
        <v>77</v>
      </c>
      <c r="AT759" s="172" t="s">
        <v>70</v>
      </c>
      <c r="AU759" s="172" t="s">
        <v>22</v>
      </c>
      <c r="AY759" s="171" t="s">
        <v>120</v>
      </c>
      <c r="BK759" s="173">
        <f>SUM(BK760:BK808)</f>
        <v>0</v>
      </c>
    </row>
    <row r="760" spans="2:65" s="1" customFormat="1" ht="22.5" customHeight="1">
      <c r="B760" s="35"/>
      <c r="C760" s="177" t="s">
        <v>1035</v>
      </c>
      <c r="D760" s="177" t="s">
        <v>123</v>
      </c>
      <c r="E760" s="178" t="s">
        <v>1036</v>
      </c>
      <c r="F760" s="179" t="s">
        <v>1037</v>
      </c>
      <c r="G760" s="180" t="s">
        <v>126</v>
      </c>
      <c r="H760" s="181">
        <v>7.2</v>
      </c>
      <c r="I760" s="182"/>
      <c r="J760" s="183">
        <f>ROUND(I760*H760,2)</f>
        <v>0</v>
      </c>
      <c r="K760" s="179" t="s">
        <v>127</v>
      </c>
      <c r="L760" s="55"/>
      <c r="M760" s="184" t="s">
        <v>20</v>
      </c>
      <c r="N760" s="185" t="s">
        <v>42</v>
      </c>
      <c r="O760" s="36"/>
      <c r="P760" s="186">
        <f>O760*H760</f>
        <v>0</v>
      </c>
      <c r="Q760" s="186">
        <v>8E-05</v>
      </c>
      <c r="R760" s="186">
        <f>Q760*H760</f>
        <v>0.000576</v>
      </c>
      <c r="S760" s="186">
        <v>0</v>
      </c>
      <c r="T760" s="187">
        <f>S760*H760</f>
        <v>0</v>
      </c>
      <c r="AR760" s="18" t="s">
        <v>219</v>
      </c>
      <c r="AT760" s="18" t="s">
        <v>123</v>
      </c>
      <c r="AU760" s="18" t="s">
        <v>77</v>
      </c>
      <c r="AY760" s="18" t="s">
        <v>120</v>
      </c>
      <c r="BE760" s="188">
        <f>IF(N760="základní",J760,0)</f>
        <v>0</v>
      </c>
      <c r="BF760" s="188">
        <f>IF(N760="snížená",J760,0)</f>
        <v>0</v>
      </c>
      <c r="BG760" s="188">
        <f>IF(N760="zákl. přenesená",J760,0)</f>
        <v>0</v>
      </c>
      <c r="BH760" s="188">
        <f>IF(N760="sníž. přenesená",J760,0)</f>
        <v>0</v>
      </c>
      <c r="BI760" s="188">
        <f>IF(N760="nulová",J760,0)</f>
        <v>0</v>
      </c>
      <c r="BJ760" s="18" t="s">
        <v>22</v>
      </c>
      <c r="BK760" s="188">
        <f>ROUND(I760*H760,2)</f>
        <v>0</v>
      </c>
      <c r="BL760" s="18" t="s">
        <v>219</v>
      </c>
      <c r="BM760" s="18" t="s">
        <v>1038</v>
      </c>
    </row>
    <row r="761" spans="2:51" s="11" customFormat="1" ht="13.5">
      <c r="B761" s="189"/>
      <c r="C761" s="190"/>
      <c r="D761" s="191" t="s">
        <v>130</v>
      </c>
      <c r="E761" s="192" t="s">
        <v>20</v>
      </c>
      <c r="F761" s="193" t="s">
        <v>1039</v>
      </c>
      <c r="G761" s="190"/>
      <c r="H761" s="194" t="s">
        <v>20</v>
      </c>
      <c r="I761" s="195"/>
      <c r="J761" s="190"/>
      <c r="K761" s="190"/>
      <c r="L761" s="196"/>
      <c r="M761" s="197"/>
      <c r="N761" s="198"/>
      <c r="O761" s="198"/>
      <c r="P761" s="198"/>
      <c r="Q761" s="198"/>
      <c r="R761" s="198"/>
      <c r="S761" s="198"/>
      <c r="T761" s="199"/>
      <c r="AT761" s="200" t="s">
        <v>130</v>
      </c>
      <c r="AU761" s="200" t="s">
        <v>77</v>
      </c>
      <c r="AV761" s="11" t="s">
        <v>22</v>
      </c>
      <c r="AW761" s="11" t="s">
        <v>35</v>
      </c>
      <c r="AX761" s="11" t="s">
        <v>71</v>
      </c>
      <c r="AY761" s="200" t="s">
        <v>120</v>
      </c>
    </row>
    <row r="762" spans="2:51" s="12" customFormat="1" ht="13.5">
      <c r="B762" s="201"/>
      <c r="C762" s="202"/>
      <c r="D762" s="191" t="s">
        <v>130</v>
      </c>
      <c r="E762" s="203" t="s">
        <v>20</v>
      </c>
      <c r="F762" s="204" t="s">
        <v>1040</v>
      </c>
      <c r="G762" s="202"/>
      <c r="H762" s="205">
        <v>4.6</v>
      </c>
      <c r="I762" s="206"/>
      <c r="J762" s="202"/>
      <c r="K762" s="202"/>
      <c r="L762" s="207"/>
      <c r="M762" s="208"/>
      <c r="N762" s="209"/>
      <c r="O762" s="209"/>
      <c r="P762" s="209"/>
      <c r="Q762" s="209"/>
      <c r="R762" s="209"/>
      <c r="S762" s="209"/>
      <c r="T762" s="210"/>
      <c r="AT762" s="211" t="s">
        <v>130</v>
      </c>
      <c r="AU762" s="211" t="s">
        <v>77</v>
      </c>
      <c r="AV762" s="12" t="s">
        <v>77</v>
      </c>
      <c r="AW762" s="12" t="s">
        <v>35</v>
      </c>
      <c r="AX762" s="12" t="s">
        <v>71</v>
      </c>
      <c r="AY762" s="211" t="s">
        <v>120</v>
      </c>
    </row>
    <row r="763" spans="2:51" s="11" customFormat="1" ht="13.5">
      <c r="B763" s="189"/>
      <c r="C763" s="190"/>
      <c r="D763" s="191" t="s">
        <v>130</v>
      </c>
      <c r="E763" s="192" t="s">
        <v>20</v>
      </c>
      <c r="F763" s="193" t="s">
        <v>1014</v>
      </c>
      <c r="G763" s="190"/>
      <c r="H763" s="194" t="s">
        <v>20</v>
      </c>
      <c r="I763" s="195"/>
      <c r="J763" s="190"/>
      <c r="K763" s="190"/>
      <c r="L763" s="196"/>
      <c r="M763" s="197"/>
      <c r="N763" s="198"/>
      <c r="O763" s="198"/>
      <c r="P763" s="198"/>
      <c r="Q763" s="198"/>
      <c r="R763" s="198"/>
      <c r="S763" s="198"/>
      <c r="T763" s="199"/>
      <c r="AT763" s="200" t="s">
        <v>130</v>
      </c>
      <c r="AU763" s="200" t="s">
        <v>77</v>
      </c>
      <c r="AV763" s="11" t="s">
        <v>22</v>
      </c>
      <c r="AW763" s="11" t="s">
        <v>35</v>
      </c>
      <c r="AX763" s="11" t="s">
        <v>71</v>
      </c>
      <c r="AY763" s="200" t="s">
        <v>120</v>
      </c>
    </row>
    <row r="764" spans="2:51" s="12" customFormat="1" ht="13.5">
      <c r="B764" s="201"/>
      <c r="C764" s="202"/>
      <c r="D764" s="191" t="s">
        <v>130</v>
      </c>
      <c r="E764" s="203" t="s">
        <v>20</v>
      </c>
      <c r="F764" s="204" t="s">
        <v>1041</v>
      </c>
      <c r="G764" s="202"/>
      <c r="H764" s="205">
        <v>2.6</v>
      </c>
      <c r="I764" s="206"/>
      <c r="J764" s="202"/>
      <c r="K764" s="202"/>
      <c r="L764" s="207"/>
      <c r="M764" s="208"/>
      <c r="N764" s="209"/>
      <c r="O764" s="209"/>
      <c r="P764" s="209"/>
      <c r="Q764" s="209"/>
      <c r="R764" s="209"/>
      <c r="S764" s="209"/>
      <c r="T764" s="210"/>
      <c r="AT764" s="211" t="s">
        <v>130</v>
      </c>
      <c r="AU764" s="211" t="s">
        <v>77</v>
      </c>
      <c r="AV764" s="12" t="s">
        <v>77</v>
      </c>
      <c r="AW764" s="12" t="s">
        <v>35</v>
      </c>
      <c r="AX764" s="12" t="s">
        <v>71</v>
      </c>
      <c r="AY764" s="211" t="s">
        <v>120</v>
      </c>
    </row>
    <row r="765" spans="2:51" s="13" customFormat="1" ht="13.5">
      <c r="B765" s="219"/>
      <c r="C765" s="220"/>
      <c r="D765" s="212" t="s">
        <v>130</v>
      </c>
      <c r="E765" s="221" t="s">
        <v>20</v>
      </c>
      <c r="F765" s="222" t="s">
        <v>215</v>
      </c>
      <c r="G765" s="220"/>
      <c r="H765" s="223">
        <v>7.2</v>
      </c>
      <c r="I765" s="224"/>
      <c r="J765" s="220"/>
      <c r="K765" s="220"/>
      <c r="L765" s="225"/>
      <c r="M765" s="226"/>
      <c r="N765" s="227"/>
      <c r="O765" s="227"/>
      <c r="P765" s="227"/>
      <c r="Q765" s="227"/>
      <c r="R765" s="227"/>
      <c r="S765" s="227"/>
      <c r="T765" s="228"/>
      <c r="AT765" s="229" t="s">
        <v>130</v>
      </c>
      <c r="AU765" s="229" t="s">
        <v>77</v>
      </c>
      <c r="AV765" s="13" t="s">
        <v>128</v>
      </c>
      <c r="AW765" s="13" t="s">
        <v>35</v>
      </c>
      <c r="AX765" s="13" t="s">
        <v>22</v>
      </c>
      <c r="AY765" s="229" t="s">
        <v>120</v>
      </c>
    </row>
    <row r="766" spans="2:65" s="1" customFormat="1" ht="44.25" customHeight="1">
      <c r="B766" s="35"/>
      <c r="C766" s="177" t="s">
        <v>1042</v>
      </c>
      <c r="D766" s="177" t="s">
        <v>123</v>
      </c>
      <c r="E766" s="178" t="s">
        <v>1043</v>
      </c>
      <c r="F766" s="179" t="s">
        <v>1044</v>
      </c>
      <c r="G766" s="180" t="s">
        <v>126</v>
      </c>
      <c r="H766" s="181">
        <v>7.2</v>
      </c>
      <c r="I766" s="182"/>
      <c r="J766" s="183">
        <f>ROUND(I766*H766,2)</f>
        <v>0</v>
      </c>
      <c r="K766" s="179" t="s">
        <v>20</v>
      </c>
      <c r="L766" s="55"/>
      <c r="M766" s="184" t="s">
        <v>20</v>
      </c>
      <c r="N766" s="185" t="s">
        <v>42</v>
      </c>
      <c r="O766" s="36"/>
      <c r="P766" s="186">
        <f>O766*H766</f>
        <v>0</v>
      </c>
      <c r="Q766" s="186">
        <v>0.00034</v>
      </c>
      <c r="R766" s="186">
        <f>Q766*H766</f>
        <v>0.002448</v>
      </c>
      <c r="S766" s="186">
        <v>0</v>
      </c>
      <c r="T766" s="187">
        <f>S766*H766</f>
        <v>0</v>
      </c>
      <c r="AR766" s="18" t="s">
        <v>219</v>
      </c>
      <c r="AT766" s="18" t="s">
        <v>123</v>
      </c>
      <c r="AU766" s="18" t="s">
        <v>77</v>
      </c>
      <c r="AY766" s="18" t="s">
        <v>120</v>
      </c>
      <c r="BE766" s="188">
        <f>IF(N766="základní",J766,0)</f>
        <v>0</v>
      </c>
      <c r="BF766" s="188">
        <f>IF(N766="snížená",J766,0)</f>
        <v>0</v>
      </c>
      <c r="BG766" s="188">
        <f>IF(N766="zákl. přenesená",J766,0)</f>
        <v>0</v>
      </c>
      <c r="BH766" s="188">
        <f>IF(N766="sníž. přenesená",J766,0)</f>
        <v>0</v>
      </c>
      <c r="BI766" s="188">
        <f>IF(N766="nulová",J766,0)</f>
        <v>0</v>
      </c>
      <c r="BJ766" s="18" t="s">
        <v>22</v>
      </c>
      <c r="BK766" s="188">
        <f>ROUND(I766*H766,2)</f>
        <v>0</v>
      </c>
      <c r="BL766" s="18" t="s">
        <v>219</v>
      </c>
      <c r="BM766" s="18" t="s">
        <v>1045</v>
      </c>
    </row>
    <row r="767" spans="2:51" s="11" customFormat="1" ht="13.5">
      <c r="B767" s="189"/>
      <c r="C767" s="190"/>
      <c r="D767" s="191" t="s">
        <v>130</v>
      </c>
      <c r="E767" s="192" t="s">
        <v>20</v>
      </c>
      <c r="F767" s="193" t="s">
        <v>1046</v>
      </c>
      <c r="G767" s="190"/>
      <c r="H767" s="194" t="s">
        <v>20</v>
      </c>
      <c r="I767" s="195"/>
      <c r="J767" s="190"/>
      <c r="K767" s="190"/>
      <c r="L767" s="196"/>
      <c r="M767" s="197"/>
      <c r="N767" s="198"/>
      <c r="O767" s="198"/>
      <c r="P767" s="198"/>
      <c r="Q767" s="198"/>
      <c r="R767" s="198"/>
      <c r="S767" s="198"/>
      <c r="T767" s="199"/>
      <c r="AT767" s="200" t="s">
        <v>130</v>
      </c>
      <c r="AU767" s="200" t="s">
        <v>77</v>
      </c>
      <c r="AV767" s="11" t="s">
        <v>22</v>
      </c>
      <c r="AW767" s="11" t="s">
        <v>35</v>
      </c>
      <c r="AX767" s="11" t="s">
        <v>71</v>
      </c>
      <c r="AY767" s="200" t="s">
        <v>120</v>
      </c>
    </row>
    <row r="768" spans="2:51" s="11" customFormat="1" ht="13.5">
      <c r="B768" s="189"/>
      <c r="C768" s="190"/>
      <c r="D768" s="191" t="s">
        <v>130</v>
      </c>
      <c r="E768" s="192" t="s">
        <v>20</v>
      </c>
      <c r="F768" s="193" t="s">
        <v>1047</v>
      </c>
      <c r="G768" s="190"/>
      <c r="H768" s="194" t="s">
        <v>20</v>
      </c>
      <c r="I768" s="195"/>
      <c r="J768" s="190"/>
      <c r="K768" s="190"/>
      <c r="L768" s="196"/>
      <c r="M768" s="197"/>
      <c r="N768" s="198"/>
      <c r="O768" s="198"/>
      <c r="P768" s="198"/>
      <c r="Q768" s="198"/>
      <c r="R768" s="198"/>
      <c r="S768" s="198"/>
      <c r="T768" s="199"/>
      <c r="AT768" s="200" t="s">
        <v>130</v>
      </c>
      <c r="AU768" s="200" t="s">
        <v>77</v>
      </c>
      <c r="AV768" s="11" t="s">
        <v>22</v>
      </c>
      <c r="AW768" s="11" t="s">
        <v>35</v>
      </c>
      <c r="AX768" s="11" t="s">
        <v>71</v>
      </c>
      <c r="AY768" s="200" t="s">
        <v>120</v>
      </c>
    </row>
    <row r="769" spans="2:51" s="11" customFormat="1" ht="13.5">
      <c r="B769" s="189"/>
      <c r="C769" s="190"/>
      <c r="D769" s="191" t="s">
        <v>130</v>
      </c>
      <c r="E769" s="192" t="s">
        <v>20</v>
      </c>
      <c r="F769" s="193" t="s">
        <v>1048</v>
      </c>
      <c r="G769" s="190"/>
      <c r="H769" s="194" t="s">
        <v>20</v>
      </c>
      <c r="I769" s="195"/>
      <c r="J769" s="190"/>
      <c r="K769" s="190"/>
      <c r="L769" s="196"/>
      <c r="M769" s="197"/>
      <c r="N769" s="198"/>
      <c r="O769" s="198"/>
      <c r="P769" s="198"/>
      <c r="Q769" s="198"/>
      <c r="R769" s="198"/>
      <c r="S769" s="198"/>
      <c r="T769" s="199"/>
      <c r="AT769" s="200" t="s">
        <v>130</v>
      </c>
      <c r="AU769" s="200" t="s">
        <v>77</v>
      </c>
      <c r="AV769" s="11" t="s">
        <v>22</v>
      </c>
      <c r="AW769" s="11" t="s">
        <v>35</v>
      </c>
      <c r="AX769" s="11" t="s">
        <v>71</v>
      </c>
      <c r="AY769" s="200" t="s">
        <v>120</v>
      </c>
    </row>
    <row r="770" spans="2:51" s="12" customFormat="1" ht="13.5">
      <c r="B770" s="201"/>
      <c r="C770" s="202"/>
      <c r="D770" s="212" t="s">
        <v>130</v>
      </c>
      <c r="E770" s="216" t="s">
        <v>20</v>
      </c>
      <c r="F770" s="217" t="s">
        <v>1049</v>
      </c>
      <c r="G770" s="202"/>
      <c r="H770" s="218">
        <v>7.2</v>
      </c>
      <c r="I770" s="206"/>
      <c r="J770" s="202"/>
      <c r="K770" s="202"/>
      <c r="L770" s="207"/>
      <c r="M770" s="208"/>
      <c r="N770" s="209"/>
      <c r="O770" s="209"/>
      <c r="P770" s="209"/>
      <c r="Q770" s="209"/>
      <c r="R770" s="209"/>
      <c r="S770" s="209"/>
      <c r="T770" s="210"/>
      <c r="AT770" s="211" t="s">
        <v>130</v>
      </c>
      <c r="AU770" s="211" t="s">
        <v>77</v>
      </c>
      <c r="AV770" s="12" t="s">
        <v>77</v>
      </c>
      <c r="AW770" s="12" t="s">
        <v>35</v>
      </c>
      <c r="AX770" s="12" t="s">
        <v>22</v>
      </c>
      <c r="AY770" s="211" t="s">
        <v>120</v>
      </c>
    </row>
    <row r="771" spans="2:65" s="1" customFormat="1" ht="22.5" customHeight="1">
      <c r="B771" s="35"/>
      <c r="C771" s="177" t="s">
        <v>1050</v>
      </c>
      <c r="D771" s="177" t="s">
        <v>123</v>
      </c>
      <c r="E771" s="178" t="s">
        <v>1051</v>
      </c>
      <c r="F771" s="179" t="s">
        <v>1052</v>
      </c>
      <c r="G771" s="180" t="s">
        <v>126</v>
      </c>
      <c r="H771" s="181">
        <v>4.6</v>
      </c>
      <c r="I771" s="182"/>
      <c r="J771" s="183">
        <f>ROUND(I771*H771,2)</f>
        <v>0</v>
      </c>
      <c r="K771" s="179" t="s">
        <v>127</v>
      </c>
      <c r="L771" s="55"/>
      <c r="M771" s="184" t="s">
        <v>20</v>
      </c>
      <c r="N771" s="185" t="s">
        <v>42</v>
      </c>
      <c r="O771" s="36"/>
      <c r="P771" s="186">
        <f>O771*H771</f>
        <v>0</v>
      </c>
      <c r="Q771" s="186">
        <v>0</v>
      </c>
      <c r="R771" s="186">
        <f>Q771*H771</f>
        <v>0</v>
      </c>
      <c r="S771" s="186">
        <v>0</v>
      </c>
      <c r="T771" s="187">
        <f>S771*H771</f>
        <v>0</v>
      </c>
      <c r="AR771" s="18" t="s">
        <v>219</v>
      </c>
      <c r="AT771" s="18" t="s">
        <v>123</v>
      </c>
      <c r="AU771" s="18" t="s">
        <v>77</v>
      </c>
      <c r="AY771" s="18" t="s">
        <v>120</v>
      </c>
      <c r="BE771" s="188">
        <f>IF(N771="základní",J771,0)</f>
        <v>0</v>
      </c>
      <c r="BF771" s="188">
        <f>IF(N771="snížená",J771,0)</f>
        <v>0</v>
      </c>
      <c r="BG771" s="188">
        <f>IF(N771="zákl. přenesená",J771,0)</f>
        <v>0</v>
      </c>
      <c r="BH771" s="188">
        <f>IF(N771="sníž. přenesená",J771,0)</f>
        <v>0</v>
      </c>
      <c r="BI771" s="188">
        <f>IF(N771="nulová",J771,0)</f>
        <v>0</v>
      </c>
      <c r="BJ771" s="18" t="s">
        <v>22</v>
      </c>
      <c r="BK771" s="188">
        <f>ROUND(I771*H771,2)</f>
        <v>0</v>
      </c>
      <c r="BL771" s="18" t="s">
        <v>219</v>
      </c>
      <c r="BM771" s="18" t="s">
        <v>1053</v>
      </c>
    </row>
    <row r="772" spans="2:51" s="11" customFormat="1" ht="13.5">
      <c r="B772" s="189"/>
      <c r="C772" s="190"/>
      <c r="D772" s="191" t="s">
        <v>130</v>
      </c>
      <c r="E772" s="192" t="s">
        <v>20</v>
      </c>
      <c r="F772" s="193" t="s">
        <v>1039</v>
      </c>
      <c r="G772" s="190"/>
      <c r="H772" s="194" t="s">
        <v>20</v>
      </c>
      <c r="I772" s="195"/>
      <c r="J772" s="190"/>
      <c r="K772" s="190"/>
      <c r="L772" s="196"/>
      <c r="M772" s="197"/>
      <c r="N772" s="198"/>
      <c r="O772" s="198"/>
      <c r="P772" s="198"/>
      <c r="Q772" s="198"/>
      <c r="R772" s="198"/>
      <c r="S772" s="198"/>
      <c r="T772" s="199"/>
      <c r="AT772" s="200" t="s">
        <v>130</v>
      </c>
      <c r="AU772" s="200" t="s">
        <v>77</v>
      </c>
      <c r="AV772" s="11" t="s">
        <v>22</v>
      </c>
      <c r="AW772" s="11" t="s">
        <v>35</v>
      </c>
      <c r="AX772" s="11" t="s">
        <v>71</v>
      </c>
      <c r="AY772" s="200" t="s">
        <v>120</v>
      </c>
    </row>
    <row r="773" spans="2:51" s="12" customFormat="1" ht="13.5">
      <c r="B773" s="201"/>
      <c r="C773" s="202"/>
      <c r="D773" s="212" t="s">
        <v>130</v>
      </c>
      <c r="E773" s="216" t="s">
        <v>20</v>
      </c>
      <c r="F773" s="217" t="s">
        <v>1040</v>
      </c>
      <c r="G773" s="202"/>
      <c r="H773" s="218">
        <v>4.6</v>
      </c>
      <c r="I773" s="206"/>
      <c r="J773" s="202"/>
      <c r="K773" s="202"/>
      <c r="L773" s="207"/>
      <c r="M773" s="208"/>
      <c r="N773" s="209"/>
      <c r="O773" s="209"/>
      <c r="P773" s="209"/>
      <c r="Q773" s="209"/>
      <c r="R773" s="209"/>
      <c r="S773" s="209"/>
      <c r="T773" s="210"/>
      <c r="AT773" s="211" t="s">
        <v>130</v>
      </c>
      <c r="AU773" s="211" t="s">
        <v>77</v>
      </c>
      <c r="AV773" s="12" t="s">
        <v>77</v>
      </c>
      <c r="AW773" s="12" t="s">
        <v>35</v>
      </c>
      <c r="AX773" s="12" t="s">
        <v>22</v>
      </c>
      <c r="AY773" s="211" t="s">
        <v>120</v>
      </c>
    </row>
    <row r="774" spans="2:65" s="1" customFormat="1" ht="22.5" customHeight="1">
      <c r="B774" s="35"/>
      <c r="C774" s="177" t="s">
        <v>1054</v>
      </c>
      <c r="D774" s="177" t="s">
        <v>123</v>
      </c>
      <c r="E774" s="178" t="s">
        <v>1055</v>
      </c>
      <c r="F774" s="179" t="s">
        <v>1056</v>
      </c>
      <c r="G774" s="180" t="s">
        <v>126</v>
      </c>
      <c r="H774" s="181">
        <v>4.6</v>
      </c>
      <c r="I774" s="182"/>
      <c r="J774" s="183">
        <f>ROUND(I774*H774,2)</f>
        <v>0</v>
      </c>
      <c r="K774" s="179" t="s">
        <v>127</v>
      </c>
      <c r="L774" s="55"/>
      <c r="M774" s="184" t="s">
        <v>20</v>
      </c>
      <c r="N774" s="185" t="s">
        <v>42</v>
      </c>
      <c r="O774" s="36"/>
      <c r="P774" s="186">
        <f>O774*H774</f>
        <v>0</v>
      </c>
      <c r="Q774" s="186">
        <v>7E-05</v>
      </c>
      <c r="R774" s="186">
        <f>Q774*H774</f>
        <v>0.00032199999999999997</v>
      </c>
      <c r="S774" s="186">
        <v>0</v>
      </c>
      <c r="T774" s="187">
        <f>S774*H774</f>
        <v>0</v>
      </c>
      <c r="AR774" s="18" t="s">
        <v>219</v>
      </c>
      <c r="AT774" s="18" t="s">
        <v>123</v>
      </c>
      <c r="AU774" s="18" t="s">
        <v>77</v>
      </c>
      <c r="AY774" s="18" t="s">
        <v>120</v>
      </c>
      <c r="BE774" s="188">
        <f>IF(N774="základní",J774,0)</f>
        <v>0</v>
      </c>
      <c r="BF774" s="188">
        <f>IF(N774="snížená",J774,0)</f>
        <v>0</v>
      </c>
      <c r="BG774" s="188">
        <f>IF(N774="zákl. přenesená",J774,0)</f>
        <v>0</v>
      </c>
      <c r="BH774" s="188">
        <f>IF(N774="sníž. přenesená",J774,0)</f>
        <v>0</v>
      </c>
      <c r="BI774" s="188">
        <f>IF(N774="nulová",J774,0)</f>
        <v>0</v>
      </c>
      <c r="BJ774" s="18" t="s">
        <v>22</v>
      </c>
      <c r="BK774" s="188">
        <f>ROUND(I774*H774,2)</f>
        <v>0</v>
      </c>
      <c r="BL774" s="18" t="s">
        <v>219</v>
      </c>
      <c r="BM774" s="18" t="s">
        <v>1057</v>
      </c>
    </row>
    <row r="775" spans="2:51" s="11" customFormat="1" ht="13.5">
      <c r="B775" s="189"/>
      <c r="C775" s="190"/>
      <c r="D775" s="191" t="s">
        <v>130</v>
      </c>
      <c r="E775" s="192" t="s">
        <v>20</v>
      </c>
      <c r="F775" s="193" t="s">
        <v>1039</v>
      </c>
      <c r="G775" s="190"/>
      <c r="H775" s="194" t="s">
        <v>20</v>
      </c>
      <c r="I775" s="195"/>
      <c r="J775" s="190"/>
      <c r="K775" s="190"/>
      <c r="L775" s="196"/>
      <c r="M775" s="197"/>
      <c r="N775" s="198"/>
      <c r="O775" s="198"/>
      <c r="P775" s="198"/>
      <c r="Q775" s="198"/>
      <c r="R775" s="198"/>
      <c r="S775" s="198"/>
      <c r="T775" s="199"/>
      <c r="AT775" s="200" t="s">
        <v>130</v>
      </c>
      <c r="AU775" s="200" t="s">
        <v>77</v>
      </c>
      <c r="AV775" s="11" t="s">
        <v>22</v>
      </c>
      <c r="AW775" s="11" t="s">
        <v>35</v>
      </c>
      <c r="AX775" s="11" t="s">
        <v>71</v>
      </c>
      <c r="AY775" s="200" t="s">
        <v>120</v>
      </c>
    </row>
    <row r="776" spans="2:51" s="12" customFormat="1" ht="13.5">
      <c r="B776" s="201"/>
      <c r="C776" s="202"/>
      <c r="D776" s="212" t="s">
        <v>130</v>
      </c>
      <c r="E776" s="216" t="s">
        <v>20</v>
      </c>
      <c r="F776" s="217" t="s">
        <v>1040</v>
      </c>
      <c r="G776" s="202"/>
      <c r="H776" s="218">
        <v>4.6</v>
      </c>
      <c r="I776" s="206"/>
      <c r="J776" s="202"/>
      <c r="K776" s="202"/>
      <c r="L776" s="207"/>
      <c r="M776" s="208"/>
      <c r="N776" s="209"/>
      <c r="O776" s="209"/>
      <c r="P776" s="209"/>
      <c r="Q776" s="209"/>
      <c r="R776" s="209"/>
      <c r="S776" s="209"/>
      <c r="T776" s="210"/>
      <c r="AT776" s="211" t="s">
        <v>130</v>
      </c>
      <c r="AU776" s="211" t="s">
        <v>77</v>
      </c>
      <c r="AV776" s="12" t="s">
        <v>77</v>
      </c>
      <c r="AW776" s="12" t="s">
        <v>35</v>
      </c>
      <c r="AX776" s="12" t="s">
        <v>22</v>
      </c>
      <c r="AY776" s="211" t="s">
        <v>120</v>
      </c>
    </row>
    <row r="777" spans="2:65" s="1" customFormat="1" ht="22.5" customHeight="1">
      <c r="B777" s="35"/>
      <c r="C777" s="177" t="s">
        <v>1058</v>
      </c>
      <c r="D777" s="177" t="s">
        <v>123</v>
      </c>
      <c r="E777" s="178" t="s">
        <v>1059</v>
      </c>
      <c r="F777" s="179" t="s">
        <v>1060</v>
      </c>
      <c r="G777" s="180" t="s">
        <v>126</v>
      </c>
      <c r="H777" s="181">
        <v>4.6</v>
      </c>
      <c r="I777" s="182"/>
      <c r="J777" s="183">
        <f>ROUND(I777*H777,2)</f>
        <v>0</v>
      </c>
      <c r="K777" s="179" t="s">
        <v>127</v>
      </c>
      <c r="L777" s="55"/>
      <c r="M777" s="184" t="s">
        <v>20</v>
      </c>
      <c r="N777" s="185" t="s">
        <v>42</v>
      </c>
      <c r="O777" s="36"/>
      <c r="P777" s="186">
        <f>O777*H777</f>
        <v>0</v>
      </c>
      <c r="Q777" s="186">
        <v>0</v>
      </c>
      <c r="R777" s="186">
        <f>Q777*H777</f>
        <v>0</v>
      </c>
      <c r="S777" s="186">
        <v>0</v>
      </c>
      <c r="T777" s="187">
        <f>S777*H777</f>
        <v>0</v>
      </c>
      <c r="AR777" s="18" t="s">
        <v>219</v>
      </c>
      <c r="AT777" s="18" t="s">
        <v>123</v>
      </c>
      <c r="AU777" s="18" t="s">
        <v>77</v>
      </c>
      <c r="AY777" s="18" t="s">
        <v>120</v>
      </c>
      <c r="BE777" s="188">
        <f>IF(N777="základní",J777,0)</f>
        <v>0</v>
      </c>
      <c r="BF777" s="188">
        <f>IF(N777="snížená",J777,0)</f>
        <v>0</v>
      </c>
      <c r="BG777" s="188">
        <f>IF(N777="zákl. přenesená",J777,0)</f>
        <v>0</v>
      </c>
      <c r="BH777" s="188">
        <f>IF(N777="sníž. přenesená",J777,0)</f>
        <v>0</v>
      </c>
      <c r="BI777" s="188">
        <f>IF(N777="nulová",J777,0)</f>
        <v>0</v>
      </c>
      <c r="BJ777" s="18" t="s">
        <v>22</v>
      </c>
      <c r="BK777" s="188">
        <f>ROUND(I777*H777,2)</f>
        <v>0</v>
      </c>
      <c r="BL777" s="18" t="s">
        <v>219</v>
      </c>
      <c r="BM777" s="18" t="s">
        <v>1061</v>
      </c>
    </row>
    <row r="778" spans="2:51" s="11" customFormat="1" ht="13.5">
      <c r="B778" s="189"/>
      <c r="C778" s="190"/>
      <c r="D778" s="191" t="s">
        <v>130</v>
      </c>
      <c r="E778" s="192" t="s">
        <v>20</v>
      </c>
      <c r="F778" s="193" t="s">
        <v>1039</v>
      </c>
      <c r="G778" s="190"/>
      <c r="H778" s="194" t="s">
        <v>20</v>
      </c>
      <c r="I778" s="195"/>
      <c r="J778" s="190"/>
      <c r="K778" s="190"/>
      <c r="L778" s="196"/>
      <c r="M778" s="197"/>
      <c r="N778" s="198"/>
      <c r="O778" s="198"/>
      <c r="P778" s="198"/>
      <c r="Q778" s="198"/>
      <c r="R778" s="198"/>
      <c r="S778" s="198"/>
      <c r="T778" s="199"/>
      <c r="AT778" s="200" t="s">
        <v>130</v>
      </c>
      <c r="AU778" s="200" t="s">
        <v>77</v>
      </c>
      <c r="AV778" s="11" t="s">
        <v>22</v>
      </c>
      <c r="AW778" s="11" t="s">
        <v>35</v>
      </c>
      <c r="AX778" s="11" t="s">
        <v>71</v>
      </c>
      <c r="AY778" s="200" t="s">
        <v>120</v>
      </c>
    </row>
    <row r="779" spans="2:51" s="12" customFormat="1" ht="13.5">
      <c r="B779" s="201"/>
      <c r="C779" s="202"/>
      <c r="D779" s="212" t="s">
        <v>130</v>
      </c>
      <c r="E779" s="216" t="s">
        <v>20</v>
      </c>
      <c r="F779" s="217" t="s">
        <v>1040</v>
      </c>
      <c r="G779" s="202"/>
      <c r="H779" s="218">
        <v>4.6</v>
      </c>
      <c r="I779" s="206"/>
      <c r="J779" s="202"/>
      <c r="K779" s="202"/>
      <c r="L779" s="207"/>
      <c r="M779" s="208"/>
      <c r="N779" s="209"/>
      <c r="O779" s="209"/>
      <c r="P779" s="209"/>
      <c r="Q779" s="209"/>
      <c r="R779" s="209"/>
      <c r="S779" s="209"/>
      <c r="T779" s="210"/>
      <c r="AT779" s="211" t="s">
        <v>130</v>
      </c>
      <c r="AU779" s="211" t="s">
        <v>77</v>
      </c>
      <c r="AV779" s="12" t="s">
        <v>77</v>
      </c>
      <c r="AW779" s="12" t="s">
        <v>35</v>
      </c>
      <c r="AX779" s="12" t="s">
        <v>22</v>
      </c>
      <c r="AY779" s="211" t="s">
        <v>120</v>
      </c>
    </row>
    <row r="780" spans="2:65" s="1" customFormat="1" ht="44.25" customHeight="1">
      <c r="B780" s="35"/>
      <c r="C780" s="177" t="s">
        <v>1062</v>
      </c>
      <c r="D780" s="177" t="s">
        <v>123</v>
      </c>
      <c r="E780" s="178" t="s">
        <v>1063</v>
      </c>
      <c r="F780" s="179" t="s">
        <v>1064</v>
      </c>
      <c r="G780" s="180" t="s">
        <v>126</v>
      </c>
      <c r="H780" s="181">
        <v>40</v>
      </c>
      <c r="I780" s="182"/>
      <c r="J780" s="183">
        <f>ROUND(I780*H780,2)</f>
        <v>0</v>
      </c>
      <c r="K780" s="179" t="s">
        <v>20</v>
      </c>
      <c r="L780" s="55"/>
      <c r="M780" s="184" t="s">
        <v>20</v>
      </c>
      <c r="N780" s="185" t="s">
        <v>42</v>
      </c>
      <c r="O780" s="36"/>
      <c r="P780" s="186">
        <f>O780*H780</f>
        <v>0</v>
      </c>
      <c r="Q780" s="186">
        <v>0</v>
      </c>
      <c r="R780" s="186">
        <f>Q780*H780</f>
        <v>0</v>
      </c>
      <c r="S780" s="186">
        <v>0</v>
      </c>
      <c r="T780" s="187">
        <f>S780*H780</f>
        <v>0</v>
      </c>
      <c r="AR780" s="18" t="s">
        <v>219</v>
      </c>
      <c r="AT780" s="18" t="s">
        <v>123</v>
      </c>
      <c r="AU780" s="18" t="s">
        <v>77</v>
      </c>
      <c r="AY780" s="18" t="s">
        <v>120</v>
      </c>
      <c r="BE780" s="188">
        <f>IF(N780="základní",J780,0)</f>
        <v>0</v>
      </c>
      <c r="BF780" s="188">
        <f>IF(N780="snížená",J780,0)</f>
        <v>0</v>
      </c>
      <c r="BG780" s="188">
        <f>IF(N780="zákl. přenesená",J780,0)</f>
        <v>0</v>
      </c>
      <c r="BH780" s="188">
        <f>IF(N780="sníž. přenesená",J780,0)</f>
        <v>0</v>
      </c>
      <c r="BI780" s="188">
        <f>IF(N780="nulová",J780,0)</f>
        <v>0</v>
      </c>
      <c r="BJ780" s="18" t="s">
        <v>22</v>
      </c>
      <c r="BK780" s="188">
        <f>ROUND(I780*H780,2)</f>
        <v>0</v>
      </c>
      <c r="BL780" s="18" t="s">
        <v>219</v>
      </c>
      <c r="BM780" s="18" t="s">
        <v>1065</v>
      </c>
    </row>
    <row r="781" spans="2:51" s="11" customFormat="1" ht="13.5">
      <c r="B781" s="189"/>
      <c r="C781" s="190"/>
      <c r="D781" s="191" t="s">
        <v>130</v>
      </c>
      <c r="E781" s="192" t="s">
        <v>20</v>
      </c>
      <c r="F781" s="193" t="s">
        <v>1066</v>
      </c>
      <c r="G781" s="190"/>
      <c r="H781" s="194" t="s">
        <v>20</v>
      </c>
      <c r="I781" s="195"/>
      <c r="J781" s="190"/>
      <c r="K781" s="190"/>
      <c r="L781" s="196"/>
      <c r="M781" s="197"/>
      <c r="N781" s="198"/>
      <c r="O781" s="198"/>
      <c r="P781" s="198"/>
      <c r="Q781" s="198"/>
      <c r="R781" s="198"/>
      <c r="S781" s="198"/>
      <c r="T781" s="199"/>
      <c r="AT781" s="200" t="s">
        <v>130</v>
      </c>
      <c r="AU781" s="200" t="s">
        <v>77</v>
      </c>
      <c r="AV781" s="11" t="s">
        <v>22</v>
      </c>
      <c r="AW781" s="11" t="s">
        <v>35</v>
      </c>
      <c r="AX781" s="11" t="s">
        <v>71</v>
      </c>
      <c r="AY781" s="200" t="s">
        <v>120</v>
      </c>
    </row>
    <row r="782" spans="2:51" s="11" customFormat="1" ht="13.5">
      <c r="B782" s="189"/>
      <c r="C782" s="190"/>
      <c r="D782" s="191" t="s">
        <v>130</v>
      </c>
      <c r="E782" s="192" t="s">
        <v>20</v>
      </c>
      <c r="F782" s="193" t="s">
        <v>1067</v>
      </c>
      <c r="G782" s="190"/>
      <c r="H782" s="194" t="s">
        <v>20</v>
      </c>
      <c r="I782" s="195"/>
      <c r="J782" s="190"/>
      <c r="K782" s="190"/>
      <c r="L782" s="196"/>
      <c r="M782" s="197"/>
      <c r="N782" s="198"/>
      <c r="O782" s="198"/>
      <c r="P782" s="198"/>
      <c r="Q782" s="198"/>
      <c r="R782" s="198"/>
      <c r="S782" s="198"/>
      <c r="T782" s="199"/>
      <c r="AT782" s="200" t="s">
        <v>130</v>
      </c>
      <c r="AU782" s="200" t="s">
        <v>77</v>
      </c>
      <c r="AV782" s="11" t="s">
        <v>22</v>
      </c>
      <c r="AW782" s="11" t="s">
        <v>35</v>
      </c>
      <c r="AX782" s="11" t="s">
        <v>71</v>
      </c>
      <c r="AY782" s="200" t="s">
        <v>120</v>
      </c>
    </row>
    <row r="783" spans="2:51" s="11" customFormat="1" ht="13.5">
      <c r="B783" s="189"/>
      <c r="C783" s="190"/>
      <c r="D783" s="191" t="s">
        <v>130</v>
      </c>
      <c r="E783" s="192" t="s">
        <v>20</v>
      </c>
      <c r="F783" s="193" t="s">
        <v>1068</v>
      </c>
      <c r="G783" s="190"/>
      <c r="H783" s="194" t="s">
        <v>20</v>
      </c>
      <c r="I783" s="195"/>
      <c r="J783" s="190"/>
      <c r="K783" s="190"/>
      <c r="L783" s="196"/>
      <c r="M783" s="197"/>
      <c r="N783" s="198"/>
      <c r="O783" s="198"/>
      <c r="P783" s="198"/>
      <c r="Q783" s="198"/>
      <c r="R783" s="198"/>
      <c r="S783" s="198"/>
      <c r="T783" s="199"/>
      <c r="AT783" s="200" t="s">
        <v>130</v>
      </c>
      <c r="AU783" s="200" t="s">
        <v>77</v>
      </c>
      <c r="AV783" s="11" t="s">
        <v>22</v>
      </c>
      <c r="AW783" s="11" t="s">
        <v>35</v>
      </c>
      <c r="AX783" s="11" t="s">
        <v>71</v>
      </c>
      <c r="AY783" s="200" t="s">
        <v>120</v>
      </c>
    </row>
    <row r="784" spans="2:51" s="11" customFormat="1" ht="13.5">
      <c r="B784" s="189"/>
      <c r="C784" s="190"/>
      <c r="D784" s="191" t="s">
        <v>130</v>
      </c>
      <c r="E784" s="192" t="s">
        <v>20</v>
      </c>
      <c r="F784" s="193" t="s">
        <v>514</v>
      </c>
      <c r="G784" s="190"/>
      <c r="H784" s="194" t="s">
        <v>20</v>
      </c>
      <c r="I784" s="195"/>
      <c r="J784" s="190"/>
      <c r="K784" s="190"/>
      <c r="L784" s="196"/>
      <c r="M784" s="197"/>
      <c r="N784" s="198"/>
      <c r="O784" s="198"/>
      <c r="P784" s="198"/>
      <c r="Q784" s="198"/>
      <c r="R784" s="198"/>
      <c r="S784" s="198"/>
      <c r="T784" s="199"/>
      <c r="AT784" s="200" t="s">
        <v>130</v>
      </c>
      <c r="AU784" s="200" t="s">
        <v>77</v>
      </c>
      <c r="AV784" s="11" t="s">
        <v>22</v>
      </c>
      <c r="AW784" s="11" t="s">
        <v>35</v>
      </c>
      <c r="AX784" s="11" t="s">
        <v>71</v>
      </c>
      <c r="AY784" s="200" t="s">
        <v>120</v>
      </c>
    </row>
    <row r="785" spans="2:51" s="12" customFormat="1" ht="13.5">
      <c r="B785" s="201"/>
      <c r="C785" s="202"/>
      <c r="D785" s="191" t="s">
        <v>130</v>
      </c>
      <c r="E785" s="203" t="s">
        <v>20</v>
      </c>
      <c r="F785" s="204" t="s">
        <v>515</v>
      </c>
      <c r="G785" s="202"/>
      <c r="H785" s="205">
        <v>238</v>
      </c>
      <c r="I785" s="206"/>
      <c r="J785" s="202"/>
      <c r="K785" s="202"/>
      <c r="L785" s="207"/>
      <c r="M785" s="208"/>
      <c r="N785" s="209"/>
      <c r="O785" s="209"/>
      <c r="P785" s="209"/>
      <c r="Q785" s="209"/>
      <c r="R785" s="209"/>
      <c r="S785" s="209"/>
      <c r="T785" s="210"/>
      <c r="AT785" s="211" t="s">
        <v>130</v>
      </c>
      <c r="AU785" s="211" t="s">
        <v>77</v>
      </c>
      <c r="AV785" s="12" t="s">
        <v>77</v>
      </c>
      <c r="AW785" s="12" t="s">
        <v>35</v>
      </c>
      <c r="AX785" s="12" t="s">
        <v>71</v>
      </c>
      <c r="AY785" s="211" t="s">
        <v>120</v>
      </c>
    </row>
    <row r="786" spans="2:51" s="12" customFormat="1" ht="13.5">
      <c r="B786" s="201"/>
      <c r="C786" s="202"/>
      <c r="D786" s="191" t="s">
        <v>130</v>
      </c>
      <c r="E786" s="203" t="s">
        <v>20</v>
      </c>
      <c r="F786" s="204" t="s">
        <v>516</v>
      </c>
      <c r="G786" s="202"/>
      <c r="H786" s="205">
        <v>12</v>
      </c>
      <c r="I786" s="206"/>
      <c r="J786" s="202"/>
      <c r="K786" s="202"/>
      <c r="L786" s="207"/>
      <c r="M786" s="208"/>
      <c r="N786" s="209"/>
      <c r="O786" s="209"/>
      <c r="P786" s="209"/>
      <c r="Q786" s="209"/>
      <c r="R786" s="209"/>
      <c r="S786" s="209"/>
      <c r="T786" s="210"/>
      <c r="AT786" s="211" t="s">
        <v>130</v>
      </c>
      <c r="AU786" s="211" t="s">
        <v>77</v>
      </c>
      <c r="AV786" s="12" t="s">
        <v>77</v>
      </c>
      <c r="AW786" s="12" t="s">
        <v>35</v>
      </c>
      <c r="AX786" s="12" t="s">
        <v>71</v>
      </c>
      <c r="AY786" s="211" t="s">
        <v>120</v>
      </c>
    </row>
    <row r="787" spans="2:51" s="11" customFormat="1" ht="13.5">
      <c r="B787" s="189"/>
      <c r="C787" s="190"/>
      <c r="D787" s="191" t="s">
        <v>130</v>
      </c>
      <c r="E787" s="192" t="s">
        <v>20</v>
      </c>
      <c r="F787" s="193" t="s">
        <v>1069</v>
      </c>
      <c r="G787" s="190"/>
      <c r="H787" s="194" t="s">
        <v>20</v>
      </c>
      <c r="I787" s="195"/>
      <c r="J787" s="190"/>
      <c r="K787" s="190"/>
      <c r="L787" s="196"/>
      <c r="M787" s="197"/>
      <c r="N787" s="198"/>
      <c r="O787" s="198"/>
      <c r="P787" s="198"/>
      <c r="Q787" s="198"/>
      <c r="R787" s="198"/>
      <c r="S787" s="198"/>
      <c r="T787" s="199"/>
      <c r="AT787" s="200" t="s">
        <v>130</v>
      </c>
      <c r="AU787" s="200" t="s">
        <v>77</v>
      </c>
      <c r="AV787" s="11" t="s">
        <v>22</v>
      </c>
      <c r="AW787" s="11" t="s">
        <v>35</v>
      </c>
      <c r="AX787" s="11" t="s">
        <v>71</v>
      </c>
      <c r="AY787" s="200" t="s">
        <v>120</v>
      </c>
    </row>
    <row r="788" spans="2:51" s="12" customFormat="1" ht="13.5">
      <c r="B788" s="201"/>
      <c r="C788" s="202"/>
      <c r="D788" s="191" t="s">
        <v>130</v>
      </c>
      <c r="E788" s="203" t="s">
        <v>20</v>
      </c>
      <c r="F788" s="204" t="s">
        <v>1070</v>
      </c>
      <c r="G788" s="202"/>
      <c r="H788" s="205">
        <v>-50</v>
      </c>
      <c r="I788" s="206"/>
      <c r="J788" s="202"/>
      <c r="K788" s="202"/>
      <c r="L788" s="207"/>
      <c r="M788" s="208"/>
      <c r="N788" s="209"/>
      <c r="O788" s="209"/>
      <c r="P788" s="209"/>
      <c r="Q788" s="209"/>
      <c r="R788" s="209"/>
      <c r="S788" s="209"/>
      <c r="T788" s="210"/>
      <c r="AT788" s="211" t="s">
        <v>130</v>
      </c>
      <c r="AU788" s="211" t="s">
        <v>77</v>
      </c>
      <c r="AV788" s="12" t="s">
        <v>77</v>
      </c>
      <c r="AW788" s="12" t="s">
        <v>35</v>
      </c>
      <c r="AX788" s="12" t="s">
        <v>71</v>
      </c>
      <c r="AY788" s="211" t="s">
        <v>120</v>
      </c>
    </row>
    <row r="789" spans="2:51" s="14" customFormat="1" ht="13.5">
      <c r="B789" s="233"/>
      <c r="C789" s="234"/>
      <c r="D789" s="191" t="s">
        <v>130</v>
      </c>
      <c r="E789" s="235" t="s">
        <v>20</v>
      </c>
      <c r="F789" s="236" t="s">
        <v>1071</v>
      </c>
      <c r="G789" s="234"/>
      <c r="H789" s="237">
        <v>200</v>
      </c>
      <c r="I789" s="238"/>
      <c r="J789" s="234"/>
      <c r="K789" s="234"/>
      <c r="L789" s="239"/>
      <c r="M789" s="240"/>
      <c r="N789" s="241"/>
      <c r="O789" s="241"/>
      <c r="P789" s="241"/>
      <c r="Q789" s="241"/>
      <c r="R789" s="241"/>
      <c r="S789" s="241"/>
      <c r="T789" s="242"/>
      <c r="AT789" s="243" t="s">
        <v>130</v>
      </c>
      <c r="AU789" s="243" t="s">
        <v>77</v>
      </c>
      <c r="AV789" s="14" t="s">
        <v>121</v>
      </c>
      <c r="AW789" s="14" t="s">
        <v>35</v>
      </c>
      <c r="AX789" s="14" t="s">
        <v>71</v>
      </c>
      <c r="AY789" s="243" t="s">
        <v>120</v>
      </c>
    </row>
    <row r="790" spans="2:51" s="11" customFormat="1" ht="13.5">
      <c r="B790" s="189"/>
      <c r="C790" s="190"/>
      <c r="D790" s="191" t="s">
        <v>130</v>
      </c>
      <c r="E790" s="192" t="s">
        <v>20</v>
      </c>
      <c r="F790" s="193" t="s">
        <v>1072</v>
      </c>
      <c r="G790" s="190"/>
      <c r="H790" s="194" t="s">
        <v>20</v>
      </c>
      <c r="I790" s="195"/>
      <c r="J790" s="190"/>
      <c r="K790" s="190"/>
      <c r="L790" s="196"/>
      <c r="M790" s="197"/>
      <c r="N790" s="198"/>
      <c r="O790" s="198"/>
      <c r="P790" s="198"/>
      <c r="Q790" s="198"/>
      <c r="R790" s="198"/>
      <c r="S790" s="198"/>
      <c r="T790" s="199"/>
      <c r="AT790" s="200" t="s">
        <v>130</v>
      </c>
      <c r="AU790" s="200" t="s">
        <v>77</v>
      </c>
      <c r="AV790" s="11" t="s">
        <v>22</v>
      </c>
      <c r="AW790" s="11" t="s">
        <v>35</v>
      </c>
      <c r="AX790" s="11" t="s">
        <v>71</v>
      </c>
      <c r="AY790" s="200" t="s">
        <v>120</v>
      </c>
    </row>
    <row r="791" spans="2:51" s="12" customFormat="1" ht="13.5">
      <c r="B791" s="201"/>
      <c r="C791" s="202"/>
      <c r="D791" s="191" t="s">
        <v>130</v>
      </c>
      <c r="E791" s="203" t="s">
        <v>20</v>
      </c>
      <c r="F791" s="204" t="s">
        <v>1073</v>
      </c>
      <c r="G791" s="202"/>
      <c r="H791" s="205">
        <v>20</v>
      </c>
      <c r="I791" s="206"/>
      <c r="J791" s="202"/>
      <c r="K791" s="202"/>
      <c r="L791" s="207"/>
      <c r="M791" s="208"/>
      <c r="N791" s="209"/>
      <c r="O791" s="209"/>
      <c r="P791" s="209"/>
      <c r="Q791" s="209"/>
      <c r="R791" s="209"/>
      <c r="S791" s="209"/>
      <c r="T791" s="210"/>
      <c r="AT791" s="211" t="s">
        <v>130</v>
      </c>
      <c r="AU791" s="211" t="s">
        <v>77</v>
      </c>
      <c r="AV791" s="12" t="s">
        <v>77</v>
      </c>
      <c r="AW791" s="12" t="s">
        <v>35</v>
      </c>
      <c r="AX791" s="12" t="s">
        <v>71</v>
      </c>
      <c r="AY791" s="211" t="s">
        <v>120</v>
      </c>
    </row>
    <row r="792" spans="2:51" s="14" customFormat="1" ht="13.5">
      <c r="B792" s="233"/>
      <c r="C792" s="234"/>
      <c r="D792" s="191" t="s">
        <v>130</v>
      </c>
      <c r="E792" s="235" t="s">
        <v>20</v>
      </c>
      <c r="F792" s="236" t="s">
        <v>1074</v>
      </c>
      <c r="G792" s="234"/>
      <c r="H792" s="237">
        <v>20</v>
      </c>
      <c r="I792" s="238"/>
      <c r="J792" s="234"/>
      <c r="K792" s="234"/>
      <c r="L792" s="239"/>
      <c r="M792" s="240"/>
      <c r="N792" s="241"/>
      <c r="O792" s="241"/>
      <c r="P792" s="241"/>
      <c r="Q792" s="241"/>
      <c r="R792" s="241"/>
      <c r="S792" s="241"/>
      <c r="T792" s="242"/>
      <c r="AT792" s="243" t="s">
        <v>130</v>
      </c>
      <c r="AU792" s="243" t="s">
        <v>77</v>
      </c>
      <c r="AV792" s="14" t="s">
        <v>121</v>
      </c>
      <c r="AW792" s="14" t="s">
        <v>35</v>
      </c>
      <c r="AX792" s="14" t="s">
        <v>71</v>
      </c>
      <c r="AY792" s="243" t="s">
        <v>120</v>
      </c>
    </row>
    <row r="793" spans="2:51" s="11" customFormat="1" ht="13.5">
      <c r="B793" s="189"/>
      <c r="C793" s="190"/>
      <c r="D793" s="191" t="s">
        <v>130</v>
      </c>
      <c r="E793" s="192" t="s">
        <v>20</v>
      </c>
      <c r="F793" s="193" t="s">
        <v>1075</v>
      </c>
      <c r="G793" s="190"/>
      <c r="H793" s="194" t="s">
        <v>20</v>
      </c>
      <c r="I793" s="195"/>
      <c r="J793" s="190"/>
      <c r="K793" s="190"/>
      <c r="L793" s="196"/>
      <c r="M793" s="197"/>
      <c r="N793" s="198"/>
      <c r="O793" s="198"/>
      <c r="P793" s="198"/>
      <c r="Q793" s="198"/>
      <c r="R793" s="198"/>
      <c r="S793" s="198"/>
      <c r="T793" s="199"/>
      <c r="AT793" s="200" t="s">
        <v>130</v>
      </c>
      <c r="AU793" s="200" t="s">
        <v>77</v>
      </c>
      <c r="AV793" s="11" t="s">
        <v>22</v>
      </c>
      <c r="AW793" s="11" t="s">
        <v>35</v>
      </c>
      <c r="AX793" s="11" t="s">
        <v>71</v>
      </c>
      <c r="AY793" s="200" t="s">
        <v>120</v>
      </c>
    </row>
    <row r="794" spans="2:51" s="12" customFormat="1" ht="13.5">
      <c r="B794" s="201"/>
      <c r="C794" s="202"/>
      <c r="D794" s="191" t="s">
        <v>130</v>
      </c>
      <c r="E794" s="203" t="s">
        <v>20</v>
      </c>
      <c r="F794" s="204" t="s">
        <v>1076</v>
      </c>
      <c r="G794" s="202"/>
      <c r="H794" s="205">
        <v>40</v>
      </c>
      <c r="I794" s="206"/>
      <c r="J794" s="202"/>
      <c r="K794" s="202"/>
      <c r="L794" s="207"/>
      <c r="M794" s="208"/>
      <c r="N794" s="209"/>
      <c r="O794" s="209"/>
      <c r="P794" s="209"/>
      <c r="Q794" s="209"/>
      <c r="R794" s="209"/>
      <c r="S794" s="209"/>
      <c r="T794" s="210"/>
      <c r="AT794" s="211" t="s">
        <v>130</v>
      </c>
      <c r="AU794" s="211" t="s">
        <v>77</v>
      </c>
      <c r="AV794" s="12" t="s">
        <v>77</v>
      </c>
      <c r="AW794" s="12" t="s">
        <v>35</v>
      </c>
      <c r="AX794" s="12" t="s">
        <v>71</v>
      </c>
      <c r="AY794" s="211" t="s">
        <v>120</v>
      </c>
    </row>
    <row r="795" spans="2:51" s="14" customFormat="1" ht="13.5">
      <c r="B795" s="233"/>
      <c r="C795" s="234"/>
      <c r="D795" s="212" t="s">
        <v>130</v>
      </c>
      <c r="E795" s="254" t="s">
        <v>20</v>
      </c>
      <c r="F795" s="255" t="s">
        <v>1077</v>
      </c>
      <c r="G795" s="234"/>
      <c r="H795" s="256">
        <v>40</v>
      </c>
      <c r="I795" s="238"/>
      <c r="J795" s="234"/>
      <c r="K795" s="234"/>
      <c r="L795" s="239"/>
      <c r="M795" s="240"/>
      <c r="N795" s="241"/>
      <c r="O795" s="241"/>
      <c r="P795" s="241"/>
      <c r="Q795" s="241"/>
      <c r="R795" s="241"/>
      <c r="S795" s="241"/>
      <c r="T795" s="242"/>
      <c r="AT795" s="243" t="s">
        <v>130</v>
      </c>
      <c r="AU795" s="243" t="s">
        <v>77</v>
      </c>
      <c r="AV795" s="14" t="s">
        <v>121</v>
      </c>
      <c r="AW795" s="14" t="s">
        <v>35</v>
      </c>
      <c r="AX795" s="14" t="s">
        <v>22</v>
      </c>
      <c r="AY795" s="243" t="s">
        <v>120</v>
      </c>
    </row>
    <row r="796" spans="2:65" s="1" customFormat="1" ht="22.5" customHeight="1">
      <c r="B796" s="35"/>
      <c r="C796" s="177" t="s">
        <v>1078</v>
      </c>
      <c r="D796" s="177" t="s">
        <v>123</v>
      </c>
      <c r="E796" s="178" t="s">
        <v>1079</v>
      </c>
      <c r="F796" s="179" t="s">
        <v>1080</v>
      </c>
      <c r="G796" s="180" t="s">
        <v>126</v>
      </c>
      <c r="H796" s="181">
        <v>400</v>
      </c>
      <c r="I796" s="182"/>
      <c r="J796" s="183">
        <f>ROUND(I796*H796,2)</f>
        <v>0</v>
      </c>
      <c r="K796" s="179" t="s">
        <v>127</v>
      </c>
      <c r="L796" s="55"/>
      <c r="M796" s="184" t="s">
        <v>20</v>
      </c>
      <c r="N796" s="185" t="s">
        <v>42</v>
      </c>
      <c r="O796" s="36"/>
      <c r="P796" s="186">
        <f>O796*H796</f>
        <v>0</v>
      </c>
      <c r="Q796" s="186">
        <v>0</v>
      </c>
      <c r="R796" s="186">
        <f>Q796*H796</f>
        <v>0</v>
      </c>
      <c r="S796" s="186">
        <v>0</v>
      </c>
      <c r="T796" s="187">
        <f>S796*H796</f>
        <v>0</v>
      </c>
      <c r="AR796" s="18" t="s">
        <v>219</v>
      </c>
      <c r="AT796" s="18" t="s">
        <v>123</v>
      </c>
      <c r="AU796" s="18" t="s">
        <v>77</v>
      </c>
      <c r="AY796" s="18" t="s">
        <v>120</v>
      </c>
      <c r="BE796" s="188">
        <f>IF(N796="základní",J796,0)</f>
        <v>0</v>
      </c>
      <c r="BF796" s="188">
        <f>IF(N796="snížená",J796,0)</f>
        <v>0</v>
      </c>
      <c r="BG796" s="188">
        <f>IF(N796="zákl. přenesená",J796,0)</f>
        <v>0</v>
      </c>
      <c r="BH796" s="188">
        <f>IF(N796="sníž. přenesená",J796,0)</f>
        <v>0</v>
      </c>
      <c r="BI796" s="188">
        <f>IF(N796="nulová",J796,0)</f>
        <v>0</v>
      </c>
      <c r="BJ796" s="18" t="s">
        <v>22</v>
      </c>
      <c r="BK796" s="188">
        <f>ROUND(I796*H796,2)</f>
        <v>0</v>
      </c>
      <c r="BL796" s="18" t="s">
        <v>219</v>
      </c>
      <c r="BM796" s="18" t="s">
        <v>1081</v>
      </c>
    </row>
    <row r="797" spans="2:65" s="1" customFormat="1" ht="31.5" customHeight="1">
      <c r="B797" s="35"/>
      <c r="C797" s="177" t="s">
        <v>1082</v>
      </c>
      <c r="D797" s="177" t="s">
        <v>123</v>
      </c>
      <c r="E797" s="178" t="s">
        <v>1083</v>
      </c>
      <c r="F797" s="179" t="s">
        <v>1084</v>
      </c>
      <c r="G797" s="180" t="s">
        <v>126</v>
      </c>
      <c r="H797" s="181">
        <v>400</v>
      </c>
      <c r="I797" s="182"/>
      <c r="J797" s="183">
        <f>ROUND(I797*H797,2)</f>
        <v>0</v>
      </c>
      <c r="K797" s="179" t="s">
        <v>20</v>
      </c>
      <c r="L797" s="55"/>
      <c r="M797" s="184" t="s">
        <v>20</v>
      </c>
      <c r="N797" s="185" t="s">
        <v>42</v>
      </c>
      <c r="O797" s="36"/>
      <c r="P797" s="186">
        <f>O797*H797</f>
        <v>0</v>
      </c>
      <c r="Q797" s="186">
        <v>0</v>
      </c>
      <c r="R797" s="186">
        <f>Q797*H797</f>
        <v>0</v>
      </c>
      <c r="S797" s="186">
        <v>0</v>
      </c>
      <c r="T797" s="187">
        <f>S797*H797</f>
        <v>0</v>
      </c>
      <c r="AR797" s="18" t="s">
        <v>219</v>
      </c>
      <c r="AT797" s="18" t="s">
        <v>123</v>
      </c>
      <c r="AU797" s="18" t="s">
        <v>77</v>
      </c>
      <c r="AY797" s="18" t="s">
        <v>120</v>
      </c>
      <c r="BE797" s="188">
        <f>IF(N797="základní",J797,0)</f>
        <v>0</v>
      </c>
      <c r="BF797" s="188">
        <f>IF(N797="snížená",J797,0)</f>
        <v>0</v>
      </c>
      <c r="BG797" s="188">
        <f>IF(N797="zákl. přenesená",J797,0)</f>
        <v>0</v>
      </c>
      <c r="BH797" s="188">
        <f>IF(N797="sníž. přenesená",J797,0)</f>
        <v>0</v>
      </c>
      <c r="BI797" s="188">
        <f>IF(N797="nulová",J797,0)</f>
        <v>0</v>
      </c>
      <c r="BJ797" s="18" t="s">
        <v>22</v>
      </c>
      <c r="BK797" s="188">
        <f>ROUND(I797*H797,2)</f>
        <v>0</v>
      </c>
      <c r="BL797" s="18" t="s">
        <v>219</v>
      </c>
      <c r="BM797" s="18" t="s">
        <v>1085</v>
      </c>
    </row>
    <row r="798" spans="2:51" s="11" customFormat="1" ht="13.5">
      <c r="B798" s="189"/>
      <c r="C798" s="190"/>
      <c r="D798" s="191" t="s">
        <v>130</v>
      </c>
      <c r="E798" s="192" t="s">
        <v>20</v>
      </c>
      <c r="F798" s="193" t="s">
        <v>1086</v>
      </c>
      <c r="G798" s="190"/>
      <c r="H798" s="194" t="s">
        <v>20</v>
      </c>
      <c r="I798" s="195"/>
      <c r="J798" s="190"/>
      <c r="K798" s="190"/>
      <c r="L798" s="196"/>
      <c r="M798" s="197"/>
      <c r="N798" s="198"/>
      <c r="O798" s="198"/>
      <c r="P798" s="198"/>
      <c r="Q798" s="198"/>
      <c r="R798" s="198"/>
      <c r="S798" s="198"/>
      <c r="T798" s="199"/>
      <c r="AT798" s="200" t="s">
        <v>130</v>
      </c>
      <c r="AU798" s="200" t="s">
        <v>77</v>
      </c>
      <c r="AV798" s="11" t="s">
        <v>22</v>
      </c>
      <c r="AW798" s="11" t="s">
        <v>35</v>
      </c>
      <c r="AX798" s="11" t="s">
        <v>71</v>
      </c>
      <c r="AY798" s="200" t="s">
        <v>120</v>
      </c>
    </row>
    <row r="799" spans="2:51" s="11" customFormat="1" ht="13.5">
      <c r="B799" s="189"/>
      <c r="C799" s="190"/>
      <c r="D799" s="191" t="s">
        <v>130</v>
      </c>
      <c r="E799" s="192" t="s">
        <v>20</v>
      </c>
      <c r="F799" s="193" t="s">
        <v>1087</v>
      </c>
      <c r="G799" s="190"/>
      <c r="H799" s="194" t="s">
        <v>20</v>
      </c>
      <c r="I799" s="195"/>
      <c r="J799" s="190"/>
      <c r="K799" s="190"/>
      <c r="L799" s="196"/>
      <c r="M799" s="197"/>
      <c r="N799" s="198"/>
      <c r="O799" s="198"/>
      <c r="P799" s="198"/>
      <c r="Q799" s="198"/>
      <c r="R799" s="198"/>
      <c r="S799" s="198"/>
      <c r="T799" s="199"/>
      <c r="AT799" s="200" t="s">
        <v>130</v>
      </c>
      <c r="AU799" s="200" t="s">
        <v>77</v>
      </c>
      <c r="AV799" s="11" t="s">
        <v>22</v>
      </c>
      <c r="AW799" s="11" t="s">
        <v>35</v>
      </c>
      <c r="AX799" s="11" t="s">
        <v>71</v>
      </c>
      <c r="AY799" s="200" t="s">
        <v>120</v>
      </c>
    </row>
    <row r="800" spans="2:51" s="11" customFormat="1" ht="13.5">
      <c r="B800" s="189"/>
      <c r="C800" s="190"/>
      <c r="D800" s="191" t="s">
        <v>130</v>
      </c>
      <c r="E800" s="192" t="s">
        <v>20</v>
      </c>
      <c r="F800" s="193" t="s">
        <v>1088</v>
      </c>
      <c r="G800" s="190"/>
      <c r="H800" s="194" t="s">
        <v>20</v>
      </c>
      <c r="I800" s="195"/>
      <c r="J800" s="190"/>
      <c r="K800" s="190"/>
      <c r="L800" s="196"/>
      <c r="M800" s="197"/>
      <c r="N800" s="198"/>
      <c r="O800" s="198"/>
      <c r="P800" s="198"/>
      <c r="Q800" s="198"/>
      <c r="R800" s="198"/>
      <c r="S800" s="198"/>
      <c r="T800" s="199"/>
      <c r="AT800" s="200" t="s">
        <v>130</v>
      </c>
      <c r="AU800" s="200" t="s">
        <v>77</v>
      </c>
      <c r="AV800" s="11" t="s">
        <v>22</v>
      </c>
      <c r="AW800" s="11" t="s">
        <v>35</v>
      </c>
      <c r="AX800" s="11" t="s">
        <v>71</v>
      </c>
      <c r="AY800" s="200" t="s">
        <v>120</v>
      </c>
    </row>
    <row r="801" spans="2:51" s="12" customFormat="1" ht="13.5">
      <c r="B801" s="201"/>
      <c r="C801" s="202"/>
      <c r="D801" s="212" t="s">
        <v>130</v>
      </c>
      <c r="E801" s="216" t="s">
        <v>20</v>
      </c>
      <c r="F801" s="217" t="s">
        <v>1089</v>
      </c>
      <c r="G801" s="202"/>
      <c r="H801" s="218">
        <v>400</v>
      </c>
      <c r="I801" s="206"/>
      <c r="J801" s="202"/>
      <c r="K801" s="202"/>
      <c r="L801" s="207"/>
      <c r="M801" s="208"/>
      <c r="N801" s="209"/>
      <c r="O801" s="209"/>
      <c r="P801" s="209"/>
      <c r="Q801" s="209"/>
      <c r="R801" s="209"/>
      <c r="S801" s="209"/>
      <c r="T801" s="210"/>
      <c r="AT801" s="211" t="s">
        <v>130</v>
      </c>
      <c r="AU801" s="211" t="s">
        <v>77</v>
      </c>
      <c r="AV801" s="12" t="s">
        <v>77</v>
      </c>
      <c r="AW801" s="12" t="s">
        <v>35</v>
      </c>
      <c r="AX801" s="12" t="s">
        <v>22</v>
      </c>
      <c r="AY801" s="211" t="s">
        <v>120</v>
      </c>
    </row>
    <row r="802" spans="2:65" s="1" customFormat="1" ht="22.5" customHeight="1">
      <c r="B802" s="35"/>
      <c r="C802" s="177" t="s">
        <v>1090</v>
      </c>
      <c r="D802" s="177" t="s">
        <v>123</v>
      </c>
      <c r="E802" s="178" t="s">
        <v>1091</v>
      </c>
      <c r="F802" s="179" t="s">
        <v>1092</v>
      </c>
      <c r="G802" s="180" t="s">
        <v>126</v>
      </c>
      <c r="H802" s="181">
        <v>400</v>
      </c>
      <c r="I802" s="182"/>
      <c r="J802" s="183">
        <f>ROUND(I802*H802,2)</f>
        <v>0</v>
      </c>
      <c r="K802" s="179" t="s">
        <v>20</v>
      </c>
      <c r="L802" s="55"/>
      <c r="M802" s="184" t="s">
        <v>20</v>
      </c>
      <c r="N802" s="185" t="s">
        <v>42</v>
      </c>
      <c r="O802" s="36"/>
      <c r="P802" s="186">
        <f>O802*H802</f>
        <v>0</v>
      </c>
      <c r="Q802" s="186">
        <v>5E-05</v>
      </c>
      <c r="R802" s="186">
        <f>Q802*H802</f>
        <v>0.02</v>
      </c>
      <c r="S802" s="186">
        <v>0</v>
      </c>
      <c r="T802" s="187">
        <f>S802*H802</f>
        <v>0</v>
      </c>
      <c r="AR802" s="18" t="s">
        <v>219</v>
      </c>
      <c r="AT802" s="18" t="s">
        <v>123</v>
      </c>
      <c r="AU802" s="18" t="s">
        <v>77</v>
      </c>
      <c r="AY802" s="18" t="s">
        <v>120</v>
      </c>
      <c r="BE802" s="188">
        <f>IF(N802="základní",J802,0)</f>
        <v>0</v>
      </c>
      <c r="BF802" s="188">
        <f>IF(N802="snížená",J802,0)</f>
        <v>0</v>
      </c>
      <c r="BG802" s="188">
        <f>IF(N802="zákl. přenesená",J802,0)</f>
        <v>0</v>
      </c>
      <c r="BH802" s="188">
        <f>IF(N802="sníž. přenesená",J802,0)</f>
        <v>0</v>
      </c>
      <c r="BI802" s="188">
        <f>IF(N802="nulová",J802,0)</f>
        <v>0</v>
      </c>
      <c r="BJ802" s="18" t="s">
        <v>22</v>
      </c>
      <c r="BK802" s="188">
        <f>ROUND(I802*H802,2)</f>
        <v>0</v>
      </c>
      <c r="BL802" s="18" t="s">
        <v>219</v>
      </c>
      <c r="BM802" s="18" t="s">
        <v>1093</v>
      </c>
    </row>
    <row r="803" spans="2:51" s="11" customFormat="1" ht="13.5">
      <c r="B803" s="189"/>
      <c r="C803" s="190"/>
      <c r="D803" s="191" t="s">
        <v>130</v>
      </c>
      <c r="E803" s="192" t="s">
        <v>20</v>
      </c>
      <c r="F803" s="193" t="s">
        <v>1094</v>
      </c>
      <c r="G803" s="190"/>
      <c r="H803" s="194" t="s">
        <v>20</v>
      </c>
      <c r="I803" s="195"/>
      <c r="J803" s="190"/>
      <c r="K803" s="190"/>
      <c r="L803" s="196"/>
      <c r="M803" s="197"/>
      <c r="N803" s="198"/>
      <c r="O803" s="198"/>
      <c r="P803" s="198"/>
      <c r="Q803" s="198"/>
      <c r="R803" s="198"/>
      <c r="S803" s="198"/>
      <c r="T803" s="199"/>
      <c r="AT803" s="200" t="s">
        <v>130</v>
      </c>
      <c r="AU803" s="200" t="s">
        <v>77</v>
      </c>
      <c r="AV803" s="11" t="s">
        <v>22</v>
      </c>
      <c r="AW803" s="11" t="s">
        <v>35</v>
      </c>
      <c r="AX803" s="11" t="s">
        <v>71</v>
      </c>
      <c r="AY803" s="200" t="s">
        <v>120</v>
      </c>
    </row>
    <row r="804" spans="2:51" s="11" customFormat="1" ht="13.5">
      <c r="B804" s="189"/>
      <c r="C804" s="190"/>
      <c r="D804" s="191" t="s">
        <v>130</v>
      </c>
      <c r="E804" s="192" t="s">
        <v>20</v>
      </c>
      <c r="F804" s="193" t="s">
        <v>1095</v>
      </c>
      <c r="G804" s="190"/>
      <c r="H804" s="194" t="s">
        <v>20</v>
      </c>
      <c r="I804" s="195"/>
      <c r="J804" s="190"/>
      <c r="K804" s="190"/>
      <c r="L804" s="196"/>
      <c r="M804" s="197"/>
      <c r="N804" s="198"/>
      <c r="O804" s="198"/>
      <c r="P804" s="198"/>
      <c r="Q804" s="198"/>
      <c r="R804" s="198"/>
      <c r="S804" s="198"/>
      <c r="T804" s="199"/>
      <c r="AT804" s="200" t="s">
        <v>130</v>
      </c>
      <c r="AU804" s="200" t="s">
        <v>77</v>
      </c>
      <c r="AV804" s="11" t="s">
        <v>22</v>
      </c>
      <c r="AW804" s="11" t="s">
        <v>35</v>
      </c>
      <c r="AX804" s="11" t="s">
        <v>71</v>
      </c>
      <c r="AY804" s="200" t="s">
        <v>120</v>
      </c>
    </row>
    <row r="805" spans="2:51" s="11" customFormat="1" ht="13.5">
      <c r="B805" s="189"/>
      <c r="C805" s="190"/>
      <c r="D805" s="191" t="s">
        <v>130</v>
      </c>
      <c r="E805" s="192" t="s">
        <v>20</v>
      </c>
      <c r="F805" s="193" t="s">
        <v>1096</v>
      </c>
      <c r="G805" s="190"/>
      <c r="H805" s="194" t="s">
        <v>20</v>
      </c>
      <c r="I805" s="195"/>
      <c r="J805" s="190"/>
      <c r="K805" s="190"/>
      <c r="L805" s="196"/>
      <c r="M805" s="197"/>
      <c r="N805" s="198"/>
      <c r="O805" s="198"/>
      <c r="P805" s="198"/>
      <c r="Q805" s="198"/>
      <c r="R805" s="198"/>
      <c r="S805" s="198"/>
      <c r="T805" s="199"/>
      <c r="AT805" s="200" t="s">
        <v>130</v>
      </c>
      <c r="AU805" s="200" t="s">
        <v>77</v>
      </c>
      <c r="AV805" s="11" t="s">
        <v>22</v>
      </c>
      <c r="AW805" s="11" t="s">
        <v>35</v>
      </c>
      <c r="AX805" s="11" t="s">
        <v>71</v>
      </c>
      <c r="AY805" s="200" t="s">
        <v>120</v>
      </c>
    </row>
    <row r="806" spans="2:51" s="11" customFormat="1" ht="13.5">
      <c r="B806" s="189"/>
      <c r="C806" s="190"/>
      <c r="D806" s="191" t="s">
        <v>130</v>
      </c>
      <c r="E806" s="192" t="s">
        <v>20</v>
      </c>
      <c r="F806" s="193" t="s">
        <v>1097</v>
      </c>
      <c r="G806" s="190"/>
      <c r="H806" s="194" t="s">
        <v>20</v>
      </c>
      <c r="I806" s="195"/>
      <c r="J806" s="190"/>
      <c r="K806" s="190"/>
      <c r="L806" s="196"/>
      <c r="M806" s="197"/>
      <c r="N806" s="198"/>
      <c r="O806" s="198"/>
      <c r="P806" s="198"/>
      <c r="Q806" s="198"/>
      <c r="R806" s="198"/>
      <c r="S806" s="198"/>
      <c r="T806" s="199"/>
      <c r="AT806" s="200" t="s">
        <v>130</v>
      </c>
      <c r="AU806" s="200" t="s">
        <v>77</v>
      </c>
      <c r="AV806" s="11" t="s">
        <v>22</v>
      </c>
      <c r="AW806" s="11" t="s">
        <v>35</v>
      </c>
      <c r="AX806" s="11" t="s">
        <v>71</v>
      </c>
      <c r="AY806" s="200" t="s">
        <v>120</v>
      </c>
    </row>
    <row r="807" spans="2:51" s="11" customFormat="1" ht="13.5">
      <c r="B807" s="189"/>
      <c r="C807" s="190"/>
      <c r="D807" s="191" t="s">
        <v>130</v>
      </c>
      <c r="E807" s="192" t="s">
        <v>20</v>
      </c>
      <c r="F807" s="193" t="s">
        <v>1098</v>
      </c>
      <c r="G807" s="190"/>
      <c r="H807" s="194" t="s">
        <v>20</v>
      </c>
      <c r="I807" s="195"/>
      <c r="J807" s="190"/>
      <c r="K807" s="190"/>
      <c r="L807" s="196"/>
      <c r="M807" s="197"/>
      <c r="N807" s="198"/>
      <c r="O807" s="198"/>
      <c r="P807" s="198"/>
      <c r="Q807" s="198"/>
      <c r="R807" s="198"/>
      <c r="S807" s="198"/>
      <c r="T807" s="199"/>
      <c r="AT807" s="200" t="s">
        <v>130</v>
      </c>
      <c r="AU807" s="200" t="s">
        <v>77</v>
      </c>
      <c r="AV807" s="11" t="s">
        <v>22</v>
      </c>
      <c r="AW807" s="11" t="s">
        <v>35</v>
      </c>
      <c r="AX807" s="11" t="s">
        <v>71</v>
      </c>
      <c r="AY807" s="200" t="s">
        <v>120</v>
      </c>
    </row>
    <row r="808" spans="2:51" s="12" customFormat="1" ht="13.5">
      <c r="B808" s="201"/>
      <c r="C808" s="202"/>
      <c r="D808" s="191" t="s">
        <v>130</v>
      </c>
      <c r="E808" s="203" t="s">
        <v>20</v>
      </c>
      <c r="F808" s="204" t="s">
        <v>1099</v>
      </c>
      <c r="G808" s="202"/>
      <c r="H808" s="205">
        <v>400</v>
      </c>
      <c r="I808" s="206"/>
      <c r="J808" s="202"/>
      <c r="K808" s="202"/>
      <c r="L808" s="207"/>
      <c r="M808" s="208"/>
      <c r="N808" s="209"/>
      <c r="O808" s="209"/>
      <c r="P808" s="209"/>
      <c r="Q808" s="209"/>
      <c r="R808" s="209"/>
      <c r="S808" s="209"/>
      <c r="T808" s="210"/>
      <c r="AT808" s="211" t="s">
        <v>130</v>
      </c>
      <c r="AU808" s="211" t="s">
        <v>77</v>
      </c>
      <c r="AV808" s="12" t="s">
        <v>77</v>
      </c>
      <c r="AW808" s="12" t="s">
        <v>35</v>
      </c>
      <c r="AX808" s="12" t="s">
        <v>22</v>
      </c>
      <c r="AY808" s="211" t="s">
        <v>120</v>
      </c>
    </row>
    <row r="809" spans="2:63" s="10" customFormat="1" ht="37.35" customHeight="1">
      <c r="B809" s="160"/>
      <c r="C809" s="161"/>
      <c r="D809" s="174" t="s">
        <v>70</v>
      </c>
      <c r="E809" s="257" t="s">
        <v>1100</v>
      </c>
      <c r="F809" s="257" t="s">
        <v>1101</v>
      </c>
      <c r="G809" s="161"/>
      <c r="H809" s="161"/>
      <c r="I809" s="164"/>
      <c r="J809" s="258">
        <f>BK809</f>
        <v>0</v>
      </c>
      <c r="K809" s="161"/>
      <c r="L809" s="166"/>
      <c r="M809" s="167"/>
      <c r="N809" s="168"/>
      <c r="O809" s="168"/>
      <c r="P809" s="169">
        <f>SUM(P810:P811)</f>
        <v>0</v>
      </c>
      <c r="Q809" s="168"/>
      <c r="R809" s="169">
        <f>SUM(R810:R811)</f>
        <v>0</v>
      </c>
      <c r="S809" s="168"/>
      <c r="T809" s="170">
        <f>SUM(T810:T811)</f>
        <v>0</v>
      </c>
      <c r="AR809" s="171" t="s">
        <v>152</v>
      </c>
      <c r="AT809" s="172" t="s">
        <v>70</v>
      </c>
      <c r="AU809" s="172" t="s">
        <v>71</v>
      </c>
      <c r="AY809" s="171" t="s">
        <v>120</v>
      </c>
      <c r="BK809" s="173">
        <f>SUM(BK810:BK811)</f>
        <v>0</v>
      </c>
    </row>
    <row r="810" spans="2:65" s="1" customFormat="1" ht="22.5" customHeight="1">
      <c r="B810" s="35"/>
      <c r="C810" s="177" t="s">
        <v>1102</v>
      </c>
      <c r="D810" s="177" t="s">
        <v>123</v>
      </c>
      <c r="E810" s="178" t="s">
        <v>1103</v>
      </c>
      <c r="F810" s="179" t="s">
        <v>1104</v>
      </c>
      <c r="G810" s="180" t="s">
        <v>1105</v>
      </c>
      <c r="H810" s="259"/>
      <c r="I810" s="182"/>
      <c r="J810" s="183">
        <f>ROUND(I810*H810,2)</f>
        <v>0</v>
      </c>
      <c r="K810" s="179" t="s">
        <v>20</v>
      </c>
      <c r="L810" s="55"/>
      <c r="M810" s="184" t="s">
        <v>20</v>
      </c>
      <c r="N810" s="185" t="s">
        <v>42</v>
      </c>
      <c r="O810" s="36"/>
      <c r="P810" s="186">
        <f>O810*H810</f>
        <v>0</v>
      </c>
      <c r="Q810" s="186">
        <v>0</v>
      </c>
      <c r="R810" s="186">
        <f>Q810*H810</f>
        <v>0</v>
      </c>
      <c r="S810" s="186">
        <v>0</v>
      </c>
      <c r="T810" s="187">
        <f>S810*H810</f>
        <v>0</v>
      </c>
      <c r="AR810" s="18" t="s">
        <v>1106</v>
      </c>
      <c r="AT810" s="18" t="s">
        <v>123</v>
      </c>
      <c r="AU810" s="18" t="s">
        <v>22</v>
      </c>
      <c r="AY810" s="18" t="s">
        <v>120</v>
      </c>
      <c r="BE810" s="188">
        <f>IF(N810="základní",J810,0)</f>
        <v>0</v>
      </c>
      <c r="BF810" s="188">
        <f>IF(N810="snížená",J810,0)</f>
        <v>0</v>
      </c>
      <c r="BG810" s="188">
        <f>IF(N810="zákl. přenesená",J810,0)</f>
        <v>0</v>
      </c>
      <c r="BH810" s="188">
        <f>IF(N810="sníž. přenesená",J810,0)</f>
        <v>0</v>
      </c>
      <c r="BI810" s="188">
        <f>IF(N810="nulová",J810,0)</f>
        <v>0</v>
      </c>
      <c r="BJ810" s="18" t="s">
        <v>22</v>
      </c>
      <c r="BK810" s="188">
        <f>ROUND(I810*H810,2)</f>
        <v>0</v>
      </c>
      <c r="BL810" s="18" t="s">
        <v>1106</v>
      </c>
      <c r="BM810" s="18" t="s">
        <v>1107</v>
      </c>
    </row>
    <row r="811" spans="2:65" s="1" customFormat="1" ht="22.5" customHeight="1">
      <c r="B811" s="35"/>
      <c r="C811" s="177" t="s">
        <v>1108</v>
      </c>
      <c r="D811" s="177" t="s">
        <v>123</v>
      </c>
      <c r="E811" s="178" t="s">
        <v>1109</v>
      </c>
      <c r="F811" s="179" t="s">
        <v>1110</v>
      </c>
      <c r="G811" s="180" t="s">
        <v>1105</v>
      </c>
      <c r="H811" s="259"/>
      <c r="I811" s="182"/>
      <c r="J811" s="183">
        <f>ROUND(I811*H811,2)</f>
        <v>0</v>
      </c>
      <c r="K811" s="179" t="s">
        <v>20</v>
      </c>
      <c r="L811" s="55"/>
      <c r="M811" s="184" t="s">
        <v>20</v>
      </c>
      <c r="N811" s="185" t="s">
        <v>42</v>
      </c>
      <c r="O811" s="36"/>
      <c r="P811" s="186">
        <f>O811*H811</f>
        <v>0</v>
      </c>
      <c r="Q811" s="186">
        <v>0</v>
      </c>
      <c r="R811" s="186">
        <f>Q811*H811</f>
        <v>0</v>
      </c>
      <c r="S811" s="186">
        <v>0</v>
      </c>
      <c r="T811" s="187">
        <f>S811*H811</f>
        <v>0</v>
      </c>
      <c r="AR811" s="18" t="s">
        <v>1106</v>
      </c>
      <c r="AT811" s="18" t="s">
        <v>123</v>
      </c>
      <c r="AU811" s="18" t="s">
        <v>22</v>
      </c>
      <c r="AY811" s="18" t="s">
        <v>120</v>
      </c>
      <c r="BE811" s="188">
        <f>IF(N811="základní",J811,0)</f>
        <v>0</v>
      </c>
      <c r="BF811" s="188">
        <f>IF(N811="snížená",J811,0)</f>
        <v>0</v>
      </c>
      <c r="BG811" s="188">
        <f>IF(N811="zákl. přenesená",J811,0)</f>
        <v>0</v>
      </c>
      <c r="BH811" s="188">
        <f>IF(N811="sníž. přenesená",J811,0)</f>
        <v>0</v>
      </c>
      <c r="BI811" s="188">
        <f>IF(N811="nulová",J811,0)</f>
        <v>0</v>
      </c>
      <c r="BJ811" s="18" t="s">
        <v>22</v>
      </c>
      <c r="BK811" s="188">
        <f>ROUND(I811*H811,2)</f>
        <v>0</v>
      </c>
      <c r="BL811" s="18" t="s">
        <v>1106</v>
      </c>
      <c r="BM811" s="18" t="s">
        <v>1111</v>
      </c>
    </row>
    <row r="812" spans="2:63" s="10" customFormat="1" ht="37.35" customHeight="1">
      <c r="B812" s="160"/>
      <c r="C812" s="161"/>
      <c r="D812" s="174" t="s">
        <v>70</v>
      </c>
      <c r="E812" s="257" t="s">
        <v>1112</v>
      </c>
      <c r="F812" s="257" t="s">
        <v>1113</v>
      </c>
      <c r="G812" s="161"/>
      <c r="H812" s="161"/>
      <c r="I812" s="164"/>
      <c r="J812" s="258">
        <f>BK812</f>
        <v>0</v>
      </c>
      <c r="K812" s="161"/>
      <c r="L812" s="166"/>
      <c r="M812" s="167"/>
      <c r="N812" s="168"/>
      <c r="O812" s="168"/>
      <c r="P812" s="169">
        <f>SUM(P813:P820)</f>
        <v>0</v>
      </c>
      <c r="Q812" s="168"/>
      <c r="R812" s="169">
        <f>SUM(R813:R820)</f>
        <v>0</v>
      </c>
      <c r="S812" s="168"/>
      <c r="T812" s="170">
        <f>SUM(T813:T820)</f>
        <v>0</v>
      </c>
      <c r="AR812" s="171" t="s">
        <v>22</v>
      </c>
      <c r="AT812" s="172" t="s">
        <v>70</v>
      </c>
      <c r="AU812" s="172" t="s">
        <v>71</v>
      </c>
      <c r="AY812" s="171" t="s">
        <v>120</v>
      </c>
      <c r="BK812" s="173">
        <f>SUM(BK813:BK820)</f>
        <v>0</v>
      </c>
    </row>
    <row r="813" spans="2:65" s="1" customFormat="1" ht="22.5" customHeight="1">
      <c r="B813" s="35"/>
      <c r="C813" s="177" t="s">
        <v>1114</v>
      </c>
      <c r="D813" s="177" t="s">
        <v>123</v>
      </c>
      <c r="E813" s="178" t="s">
        <v>1115</v>
      </c>
      <c r="F813" s="179" t="s">
        <v>1116</v>
      </c>
      <c r="G813" s="180" t="s">
        <v>1117</v>
      </c>
      <c r="H813" s="181">
        <v>1</v>
      </c>
      <c r="I813" s="182"/>
      <c r="J813" s="183">
        <f aca="true" t="shared" si="0" ref="J813:J820">ROUND(I813*H813,2)</f>
        <v>0</v>
      </c>
      <c r="K813" s="179" t="s">
        <v>20</v>
      </c>
      <c r="L813" s="55"/>
      <c r="M813" s="184" t="s">
        <v>20</v>
      </c>
      <c r="N813" s="185" t="s">
        <v>42</v>
      </c>
      <c r="O813" s="36"/>
      <c r="P813" s="186">
        <f aca="true" t="shared" si="1" ref="P813:P820">O813*H813</f>
        <v>0</v>
      </c>
      <c r="Q813" s="186">
        <v>0</v>
      </c>
      <c r="R813" s="186">
        <f aca="true" t="shared" si="2" ref="R813:R820">Q813*H813</f>
        <v>0</v>
      </c>
      <c r="S813" s="186">
        <v>0</v>
      </c>
      <c r="T813" s="187">
        <f aca="true" t="shared" si="3" ref="T813:T820">S813*H813</f>
        <v>0</v>
      </c>
      <c r="AR813" s="18" t="s">
        <v>981</v>
      </c>
      <c r="AT813" s="18" t="s">
        <v>123</v>
      </c>
      <c r="AU813" s="18" t="s">
        <v>22</v>
      </c>
      <c r="AY813" s="18" t="s">
        <v>120</v>
      </c>
      <c r="BE813" s="188">
        <f aca="true" t="shared" si="4" ref="BE813:BE820">IF(N813="základní",J813,0)</f>
        <v>0</v>
      </c>
      <c r="BF813" s="188">
        <f aca="true" t="shared" si="5" ref="BF813:BF820">IF(N813="snížená",J813,0)</f>
        <v>0</v>
      </c>
      <c r="BG813" s="188">
        <f aca="true" t="shared" si="6" ref="BG813:BG820">IF(N813="zákl. přenesená",J813,0)</f>
        <v>0</v>
      </c>
      <c r="BH813" s="188">
        <f aca="true" t="shared" si="7" ref="BH813:BH820">IF(N813="sníž. přenesená",J813,0)</f>
        <v>0</v>
      </c>
      <c r="BI813" s="188">
        <f aca="true" t="shared" si="8" ref="BI813:BI820">IF(N813="nulová",J813,0)</f>
        <v>0</v>
      </c>
      <c r="BJ813" s="18" t="s">
        <v>22</v>
      </c>
      <c r="BK813" s="188">
        <f aca="true" t="shared" si="9" ref="BK813:BK820">ROUND(I813*H813,2)</f>
        <v>0</v>
      </c>
      <c r="BL813" s="18" t="s">
        <v>981</v>
      </c>
      <c r="BM813" s="18" t="s">
        <v>1118</v>
      </c>
    </row>
    <row r="814" spans="2:65" s="1" customFormat="1" ht="22.5" customHeight="1">
      <c r="B814" s="35"/>
      <c r="C814" s="177" t="s">
        <v>1119</v>
      </c>
      <c r="D814" s="177" t="s">
        <v>123</v>
      </c>
      <c r="E814" s="178" t="s">
        <v>1120</v>
      </c>
      <c r="F814" s="179" t="s">
        <v>1121</v>
      </c>
      <c r="G814" s="180" t="s">
        <v>1117</v>
      </c>
      <c r="H814" s="181">
        <v>1</v>
      </c>
      <c r="I814" s="182"/>
      <c r="J814" s="183">
        <f t="shared" si="0"/>
        <v>0</v>
      </c>
      <c r="K814" s="179" t="s">
        <v>20</v>
      </c>
      <c r="L814" s="55"/>
      <c r="M814" s="184" t="s">
        <v>20</v>
      </c>
      <c r="N814" s="185" t="s">
        <v>42</v>
      </c>
      <c r="O814" s="36"/>
      <c r="P814" s="186">
        <f t="shared" si="1"/>
        <v>0</v>
      </c>
      <c r="Q814" s="186">
        <v>0</v>
      </c>
      <c r="R814" s="186">
        <f t="shared" si="2"/>
        <v>0</v>
      </c>
      <c r="S814" s="186">
        <v>0</v>
      </c>
      <c r="T814" s="187">
        <f t="shared" si="3"/>
        <v>0</v>
      </c>
      <c r="AR814" s="18" t="s">
        <v>981</v>
      </c>
      <c r="AT814" s="18" t="s">
        <v>123</v>
      </c>
      <c r="AU814" s="18" t="s">
        <v>22</v>
      </c>
      <c r="AY814" s="18" t="s">
        <v>120</v>
      </c>
      <c r="BE814" s="188">
        <f t="shared" si="4"/>
        <v>0</v>
      </c>
      <c r="BF814" s="188">
        <f t="shared" si="5"/>
        <v>0</v>
      </c>
      <c r="BG814" s="188">
        <f t="shared" si="6"/>
        <v>0</v>
      </c>
      <c r="BH814" s="188">
        <f t="shared" si="7"/>
        <v>0</v>
      </c>
      <c r="BI814" s="188">
        <f t="shared" si="8"/>
        <v>0</v>
      </c>
      <c r="BJ814" s="18" t="s">
        <v>22</v>
      </c>
      <c r="BK814" s="188">
        <f t="shared" si="9"/>
        <v>0</v>
      </c>
      <c r="BL814" s="18" t="s">
        <v>981</v>
      </c>
      <c r="BM814" s="18" t="s">
        <v>1122</v>
      </c>
    </row>
    <row r="815" spans="2:65" s="1" customFormat="1" ht="22.5" customHeight="1">
      <c r="B815" s="35"/>
      <c r="C815" s="177" t="s">
        <v>1123</v>
      </c>
      <c r="D815" s="177" t="s">
        <v>123</v>
      </c>
      <c r="E815" s="178" t="s">
        <v>1124</v>
      </c>
      <c r="F815" s="179" t="s">
        <v>1125</v>
      </c>
      <c r="G815" s="180" t="s">
        <v>1117</v>
      </c>
      <c r="H815" s="181">
        <v>1</v>
      </c>
      <c r="I815" s="182"/>
      <c r="J815" s="183">
        <f t="shared" si="0"/>
        <v>0</v>
      </c>
      <c r="K815" s="179" t="s">
        <v>20</v>
      </c>
      <c r="L815" s="55"/>
      <c r="M815" s="184" t="s">
        <v>20</v>
      </c>
      <c r="N815" s="185" t="s">
        <v>42</v>
      </c>
      <c r="O815" s="36"/>
      <c r="P815" s="186">
        <f t="shared" si="1"/>
        <v>0</v>
      </c>
      <c r="Q815" s="186">
        <v>0</v>
      </c>
      <c r="R815" s="186">
        <f t="shared" si="2"/>
        <v>0</v>
      </c>
      <c r="S815" s="186">
        <v>0</v>
      </c>
      <c r="T815" s="187">
        <f t="shared" si="3"/>
        <v>0</v>
      </c>
      <c r="AR815" s="18" t="s">
        <v>981</v>
      </c>
      <c r="AT815" s="18" t="s">
        <v>123</v>
      </c>
      <c r="AU815" s="18" t="s">
        <v>22</v>
      </c>
      <c r="AY815" s="18" t="s">
        <v>120</v>
      </c>
      <c r="BE815" s="188">
        <f t="shared" si="4"/>
        <v>0</v>
      </c>
      <c r="BF815" s="188">
        <f t="shared" si="5"/>
        <v>0</v>
      </c>
      <c r="BG815" s="188">
        <f t="shared" si="6"/>
        <v>0</v>
      </c>
      <c r="BH815" s="188">
        <f t="shared" si="7"/>
        <v>0</v>
      </c>
      <c r="BI815" s="188">
        <f t="shared" si="8"/>
        <v>0</v>
      </c>
      <c r="BJ815" s="18" t="s">
        <v>22</v>
      </c>
      <c r="BK815" s="188">
        <f t="shared" si="9"/>
        <v>0</v>
      </c>
      <c r="BL815" s="18" t="s">
        <v>981</v>
      </c>
      <c r="BM815" s="18" t="s">
        <v>1126</v>
      </c>
    </row>
    <row r="816" spans="2:65" s="1" customFormat="1" ht="22.5" customHeight="1">
      <c r="B816" s="35"/>
      <c r="C816" s="177" t="s">
        <v>1127</v>
      </c>
      <c r="D816" s="177" t="s">
        <v>123</v>
      </c>
      <c r="E816" s="178" t="s">
        <v>1128</v>
      </c>
      <c r="F816" s="179" t="s">
        <v>1129</v>
      </c>
      <c r="G816" s="180" t="s">
        <v>1117</v>
      </c>
      <c r="H816" s="181">
        <v>1</v>
      </c>
      <c r="I816" s="182"/>
      <c r="J816" s="183">
        <f t="shared" si="0"/>
        <v>0</v>
      </c>
      <c r="K816" s="179" t="s">
        <v>20</v>
      </c>
      <c r="L816" s="55"/>
      <c r="M816" s="184" t="s">
        <v>20</v>
      </c>
      <c r="N816" s="185" t="s">
        <v>42</v>
      </c>
      <c r="O816" s="36"/>
      <c r="P816" s="186">
        <f t="shared" si="1"/>
        <v>0</v>
      </c>
      <c r="Q816" s="186">
        <v>0</v>
      </c>
      <c r="R816" s="186">
        <f t="shared" si="2"/>
        <v>0</v>
      </c>
      <c r="S816" s="186">
        <v>0</v>
      </c>
      <c r="T816" s="187">
        <f t="shared" si="3"/>
        <v>0</v>
      </c>
      <c r="AR816" s="18" t="s">
        <v>981</v>
      </c>
      <c r="AT816" s="18" t="s">
        <v>123</v>
      </c>
      <c r="AU816" s="18" t="s">
        <v>22</v>
      </c>
      <c r="AY816" s="18" t="s">
        <v>120</v>
      </c>
      <c r="BE816" s="188">
        <f t="shared" si="4"/>
        <v>0</v>
      </c>
      <c r="BF816" s="188">
        <f t="shared" si="5"/>
        <v>0</v>
      </c>
      <c r="BG816" s="188">
        <f t="shared" si="6"/>
        <v>0</v>
      </c>
      <c r="BH816" s="188">
        <f t="shared" si="7"/>
        <v>0</v>
      </c>
      <c r="BI816" s="188">
        <f t="shared" si="8"/>
        <v>0</v>
      </c>
      <c r="BJ816" s="18" t="s">
        <v>22</v>
      </c>
      <c r="BK816" s="188">
        <f t="shared" si="9"/>
        <v>0</v>
      </c>
      <c r="BL816" s="18" t="s">
        <v>981</v>
      </c>
      <c r="BM816" s="18" t="s">
        <v>1130</v>
      </c>
    </row>
    <row r="817" spans="2:65" s="1" customFormat="1" ht="31.5" customHeight="1">
      <c r="B817" s="35"/>
      <c r="C817" s="177" t="s">
        <v>1131</v>
      </c>
      <c r="D817" s="177" t="s">
        <v>123</v>
      </c>
      <c r="E817" s="178" t="s">
        <v>1132</v>
      </c>
      <c r="F817" s="179" t="s">
        <v>1133</v>
      </c>
      <c r="G817" s="180" t="s">
        <v>1117</v>
      </c>
      <c r="H817" s="181">
        <v>1</v>
      </c>
      <c r="I817" s="182"/>
      <c r="J817" s="183">
        <f t="shared" si="0"/>
        <v>0</v>
      </c>
      <c r="K817" s="179" t="s">
        <v>20</v>
      </c>
      <c r="L817" s="55"/>
      <c r="M817" s="184" t="s">
        <v>20</v>
      </c>
      <c r="N817" s="185" t="s">
        <v>42</v>
      </c>
      <c r="O817" s="36"/>
      <c r="P817" s="186">
        <f t="shared" si="1"/>
        <v>0</v>
      </c>
      <c r="Q817" s="186">
        <v>0</v>
      </c>
      <c r="R817" s="186">
        <f t="shared" si="2"/>
        <v>0</v>
      </c>
      <c r="S817" s="186">
        <v>0</v>
      </c>
      <c r="T817" s="187">
        <f t="shared" si="3"/>
        <v>0</v>
      </c>
      <c r="AR817" s="18" t="s">
        <v>981</v>
      </c>
      <c r="AT817" s="18" t="s">
        <v>123</v>
      </c>
      <c r="AU817" s="18" t="s">
        <v>22</v>
      </c>
      <c r="AY817" s="18" t="s">
        <v>120</v>
      </c>
      <c r="BE817" s="188">
        <f t="shared" si="4"/>
        <v>0</v>
      </c>
      <c r="BF817" s="188">
        <f t="shared" si="5"/>
        <v>0</v>
      </c>
      <c r="BG817" s="188">
        <f t="shared" si="6"/>
        <v>0</v>
      </c>
      <c r="BH817" s="188">
        <f t="shared" si="7"/>
        <v>0</v>
      </c>
      <c r="BI817" s="188">
        <f t="shared" si="8"/>
        <v>0</v>
      </c>
      <c r="BJ817" s="18" t="s">
        <v>22</v>
      </c>
      <c r="BK817" s="188">
        <f t="shared" si="9"/>
        <v>0</v>
      </c>
      <c r="BL817" s="18" t="s">
        <v>981</v>
      </c>
      <c r="BM817" s="18" t="s">
        <v>1134</v>
      </c>
    </row>
    <row r="818" spans="2:65" s="1" customFormat="1" ht="31.5" customHeight="1">
      <c r="B818" s="35"/>
      <c r="C818" s="177" t="s">
        <v>1135</v>
      </c>
      <c r="D818" s="177" t="s">
        <v>123</v>
      </c>
      <c r="E818" s="178" t="s">
        <v>1136</v>
      </c>
      <c r="F818" s="179" t="s">
        <v>1137</v>
      </c>
      <c r="G818" s="180" t="s">
        <v>1117</v>
      </c>
      <c r="H818" s="181">
        <v>1</v>
      </c>
      <c r="I818" s="182"/>
      <c r="J818" s="183">
        <f t="shared" si="0"/>
        <v>0</v>
      </c>
      <c r="K818" s="179" t="s">
        <v>20</v>
      </c>
      <c r="L818" s="55"/>
      <c r="M818" s="184" t="s">
        <v>20</v>
      </c>
      <c r="N818" s="185" t="s">
        <v>42</v>
      </c>
      <c r="O818" s="36"/>
      <c r="P818" s="186">
        <f t="shared" si="1"/>
        <v>0</v>
      </c>
      <c r="Q818" s="186">
        <v>0</v>
      </c>
      <c r="R818" s="186">
        <f t="shared" si="2"/>
        <v>0</v>
      </c>
      <c r="S818" s="186">
        <v>0</v>
      </c>
      <c r="T818" s="187">
        <f t="shared" si="3"/>
        <v>0</v>
      </c>
      <c r="AR818" s="18" t="s">
        <v>981</v>
      </c>
      <c r="AT818" s="18" t="s">
        <v>123</v>
      </c>
      <c r="AU818" s="18" t="s">
        <v>22</v>
      </c>
      <c r="AY818" s="18" t="s">
        <v>120</v>
      </c>
      <c r="BE818" s="188">
        <f t="shared" si="4"/>
        <v>0</v>
      </c>
      <c r="BF818" s="188">
        <f t="shared" si="5"/>
        <v>0</v>
      </c>
      <c r="BG818" s="188">
        <f t="shared" si="6"/>
        <v>0</v>
      </c>
      <c r="BH818" s="188">
        <f t="shared" si="7"/>
        <v>0</v>
      </c>
      <c r="BI818" s="188">
        <f t="shared" si="8"/>
        <v>0</v>
      </c>
      <c r="BJ818" s="18" t="s">
        <v>22</v>
      </c>
      <c r="BK818" s="188">
        <f t="shared" si="9"/>
        <v>0</v>
      </c>
      <c r="BL818" s="18" t="s">
        <v>981</v>
      </c>
      <c r="BM818" s="18" t="s">
        <v>1138</v>
      </c>
    </row>
    <row r="819" spans="2:65" s="1" customFormat="1" ht="31.5" customHeight="1">
      <c r="B819" s="35"/>
      <c r="C819" s="177" t="s">
        <v>1139</v>
      </c>
      <c r="D819" s="177" t="s">
        <v>123</v>
      </c>
      <c r="E819" s="178" t="s">
        <v>1140</v>
      </c>
      <c r="F819" s="179" t="s">
        <v>1141</v>
      </c>
      <c r="G819" s="180" t="s">
        <v>1117</v>
      </c>
      <c r="H819" s="181">
        <v>1</v>
      </c>
      <c r="I819" s="182"/>
      <c r="J819" s="183">
        <f t="shared" si="0"/>
        <v>0</v>
      </c>
      <c r="K819" s="179" t="s">
        <v>20</v>
      </c>
      <c r="L819" s="55"/>
      <c r="M819" s="184" t="s">
        <v>20</v>
      </c>
      <c r="N819" s="185" t="s">
        <v>42</v>
      </c>
      <c r="O819" s="36"/>
      <c r="P819" s="186">
        <f t="shared" si="1"/>
        <v>0</v>
      </c>
      <c r="Q819" s="186">
        <v>0</v>
      </c>
      <c r="R819" s="186">
        <f t="shared" si="2"/>
        <v>0</v>
      </c>
      <c r="S819" s="186">
        <v>0</v>
      </c>
      <c r="T819" s="187">
        <f t="shared" si="3"/>
        <v>0</v>
      </c>
      <c r="AR819" s="18" t="s">
        <v>981</v>
      </c>
      <c r="AT819" s="18" t="s">
        <v>123</v>
      </c>
      <c r="AU819" s="18" t="s">
        <v>22</v>
      </c>
      <c r="AY819" s="18" t="s">
        <v>120</v>
      </c>
      <c r="BE819" s="188">
        <f t="shared" si="4"/>
        <v>0</v>
      </c>
      <c r="BF819" s="188">
        <f t="shared" si="5"/>
        <v>0</v>
      </c>
      <c r="BG819" s="188">
        <f t="shared" si="6"/>
        <v>0</v>
      </c>
      <c r="BH819" s="188">
        <f t="shared" si="7"/>
        <v>0</v>
      </c>
      <c r="BI819" s="188">
        <f t="shared" si="8"/>
        <v>0</v>
      </c>
      <c r="BJ819" s="18" t="s">
        <v>22</v>
      </c>
      <c r="BK819" s="188">
        <f t="shared" si="9"/>
        <v>0</v>
      </c>
      <c r="BL819" s="18" t="s">
        <v>981</v>
      </c>
      <c r="BM819" s="18" t="s">
        <v>1142</v>
      </c>
    </row>
    <row r="820" spans="2:65" s="1" customFormat="1" ht="22.5" customHeight="1">
      <c r="B820" s="35"/>
      <c r="C820" s="177" t="s">
        <v>1143</v>
      </c>
      <c r="D820" s="177" t="s">
        <v>123</v>
      </c>
      <c r="E820" s="178" t="s">
        <v>1144</v>
      </c>
      <c r="F820" s="179" t="s">
        <v>1145</v>
      </c>
      <c r="G820" s="180" t="s">
        <v>137</v>
      </c>
      <c r="H820" s="181">
        <v>1</v>
      </c>
      <c r="I820" s="182"/>
      <c r="J820" s="183">
        <f t="shared" si="0"/>
        <v>0</v>
      </c>
      <c r="K820" s="179" t="s">
        <v>20</v>
      </c>
      <c r="L820" s="55"/>
      <c r="M820" s="184" t="s">
        <v>20</v>
      </c>
      <c r="N820" s="260" t="s">
        <v>42</v>
      </c>
      <c r="O820" s="261"/>
      <c r="P820" s="262">
        <f t="shared" si="1"/>
        <v>0</v>
      </c>
      <c r="Q820" s="262">
        <v>0</v>
      </c>
      <c r="R820" s="262">
        <f t="shared" si="2"/>
        <v>0</v>
      </c>
      <c r="S820" s="262">
        <v>0</v>
      </c>
      <c r="T820" s="263">
        <f t="shared" si="3"/>
        <v>0</v>
      </c>
      <c r="AR820" s="18" t="s">
        <v>981</v>
      </c>
      <c r="AT820" s="18" t="s">
        <v>123</v>
      </c>
      <c r="AU820" s="18" t="s">
        <v>22</v>
      </c>
      <c r="AY820" s="18" t="s">
        <v>120</v>
      </c>
      <c r="BE820" s="188">
        <f t="shared" si="4"/>
        <v>0</v>
      </c>
      <c r="BF820" s="188">
        <f t="shared" si="5"/>
        <v>0</v>
      </c>
      <c r="BG820" s="188">
        <f t="shared" si="6"/>
        <v>0</v>
      </c>
      <c r="BH820" s="188">
        <f t="shared" si="7"/>
        <v>0</v>
      </c>
      <c r="BI820" s="188">
        <f t="shared" si="8"/>
        <v>0</v>
      </c>
      <c r="BJ820" s="18" t="s">
        <v>22</v>
      </c>
      <c r="BK820" s="188">
        <f t="shared" si="9"/>
        <v>0</v>
      </c>
      <c r="BL820" s="18" t="s">
        <v>981</v>
      </c>
      <c r="BM820" s="18" t="s">
        <v>1146</v>
      </c>
    </row>
    <row r="821" spans="2:12" s="1" customFormat="1" ht="6.95" customHeight="1">
      <c r="B821" s="50"/>
      <c r="C821" s="51"/>
      <c r="D821" s="51"/>
      <c r="E821" s="51"/>
      <c r="F821" s="51"/>
      <c r="G821" s="51"/>
      <c r="H821" s="51"/>
      <c r="I821" s="123"/>
      <c r="J821" s="51"/>
      <c r="K821" s="51"/>
      <c r="L821" s="55"/>
    </row>
  </sheetData>
  <sheetProtection password="CC35" sheet="1" objects="1" scenarios="1" formatColumns="0" formatRows="0" sort="0" autoFilter="0"/>
  <autoFilter ref="C89:K89"/>
  <mergeCells count="6">
    <mergeCell ref="L2:V2"/>
    <mergeCell ref="E7:H7"/>
    <mergeCell ref="E22:H22"/>
    <mergeCell ref="E43:H43"/>
    <mergeCell ref="E82:H82"/>
    <mergeCell ref="G1:H1"/>
  </mergeCells>
  <hyperlinks>
    <hyperlink ref="F1:G1" location="C2" tooltip="Krycí list soupisu" display="1) Krycí list soupisu"/>
    <hyperlink ref="G1:H1" location="C50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16" customWidth="1"/>
    <col min="2" max="2" width="1.66796875" style="316" customWidth="1"/>
    <col min="3" max="4" width="5" style="316" customWidth="1"/>
    <col min="5" max="5" width="11.66015625" style="316" customWidth="1"/>
    <col min="6" max="6" width="9.16015625" style="316" customWidth="1"/>
    <col min="7" max="7" width="5" style="316" customWidth="1"/>
    <col min="8" max="8" width="77.83203125" style="316" customWidth="1"/>
    <col min="9" max="10" width="20" style="316" customWidth="1"/>
    <col min="11" max="11" width="1.66796875" style="316" customWidth="1"/>
    <col min="12" max="256" width="9.33203125" style="316" customWidth="1"/>
    <col min="257" max="257" width="8.33203125" style="316" customWidth="1"/>
    <col min="258" max="258" width="1.66796875" style="316" customWidth="1"/>
    <col min="259" max="260" width="5" style="316" customWidth="1"/>
    <col min="261" max="261" width="11.66015625" style="316" customWidth="1"/>
    <col min="262" max="262" width="9.16015625" style="316" customWidth="1"/>
    <col min="263" max="263" width="5" style="316" customWidth="1"/>
    <col min="264" max="264" width="77.83203125" style="316" customWidth="1"/>
    <col min="265" max="266" width="20" style="316" customWidth="1"/>
    <col min="267" max="267" width="1.66796875" style="316" customWidth="1"/>
    <col min="268" max="512" width="9.33203125" style="316" customWidth="1"/>
    <col min="513" max="513" width="8.33203125" style="316" customWidth="1"/>
    <col min="514" max="514" width="1.66796875" style="316" customWidth="1"/>
    <col min="515" max="516" width="5" style="316" customWidth="1"/>
    <col min="517" max="517" width="11.66015625" style="316" customWidth="1"/>
    <col min="518" max="518" width="9.16015625" style="316" customWidth="1"/>
    <col min="519" max="519" width="5" style="316" customWidth="1"/>
    <col min="520" max="520" width="77.83203125" style="316" customWidth="1"/>
    <col min="521" max="522" width="20" style="316" customWidth="1"/>
    <col min="523" max="523" width="1.66796875" style="316" customWidth="1"/>
    <col min="524" max="768" width="9.33203125" style="316" customWidth="1"/>
    <col min="769" max="769" width="8.33203125" style="316" customWidth="1"/>
    <col min="770" max="770" width="1.66796875" style="316" customWidth="1"/>
    <col min="771" max="772" width="5" style="316" customWidth="1"/>
    <col min="773" max="773" width="11.66015625" style="316" customWidth="1"/>
    <col min="774" max="774" width="9.16015625" style="316" customWidth="1"/>
    <col min="775" max="775" width="5" style="316" customWidth="1"/>
    <col min="776" max="776" width="77.83203125" style="316" customWidth="1"/>
    <col min="777" max="778" width="20" style="316" customWidth="1"/>
    <col min="779" max="779" width="1.66796875" style="316" customWidth="1"/>
    <col min="780" max="1024" width="9.33203125" style="316" customWidth="1"/>
    <col min="1025" max="1025" width="8.33203125" style="316" customWidth="1"/>
    <col min="1026" max="1026" width="1.66796875" style="316" customWidth="1"/>
    <col min="1027" max="1028" width="5" style="316" customWidth="1"/>
    <col min="1029" max="1029" width="11.66015625" style="316" customWidth="1"/>
    <col min="1030" max="1030" width="9.16015625" style="316" customWidth="1"/>
    <col min="1031" max="1031" width="5" style="316" customWidth="1"/>
    <col min="1032" max="1032" width="77.83203125" style="316" customWidth="1"/>
    <col min="1033" max="1034" width="20" style="316" customWidth="1"/>
    <col min="1035" max="1035" width="1.66796875" style="316" customWidth="1"/>
    <col min="1036" max="1280" width="9.33203125" style="316" customWidth="1"/>
    <col min="1281" max="1281" width="8.33203125" style="316" customWidth="1"/>
    <col min="1282" max="1282" width="1.66796875" style="316" customWidth="1"/>
    <col min="1283" max="1284" width="5" style="316" customWidth="1"/>
    <col min="1285" max="1285" width="11.66015625" style="316" customWidth="1"/>
    <col min="1286" max="1286" width="9.16015625" style="316" customWidth="1"/>
    <col min="1287" max="1287" width="5" style="316" customWidth="1"/>
    <col min="1288" max="1288" width="77.83203125" style="316" customWidth="1"/>
    <col min="1289" max="1290" width="20" style="316" customWidth="1"/>
    <col min="1291" max="1291" width="1.66796875" style="316" customWidth="1"/>
    <col min="1292" max="1536" width="9.33203125" style="316" customWidth="1"/>
    <col min="1537" max="1537" width="8.33203125" style="316" customWidth="1"/>
    <col min="1538" max="1538" width="1.66796875" style="316" customWidth="1"/>
    <col min="1539" max="1540" width="5" style="316" customWidth="1"/>
    <col min="1541" max="1541" width="11.66015625" style="316" customWidth="1"/>
    <col min="1542" max="1542" width="9.16015625" style="316" customWidth="1"/>
    <col min="1543" max="1543" width="5" style="316" customWidth="1"/>
    <col min="1544" max="1544" width="77.83203125" style="316" customWidth="1"/>
    <col min="1545" max="1546" width="20" style="316" customWidth="1"/>
    <col min="1547" max="1547" width="1.66796875" style="316" customWidth="1"/>
    <col min="1548" max="1792" width="9.33203125" style="316" customWidth="1"/>
    <col min="1793" max="1793" width="8.33203125" style="316" customWidth="1"/>
    <col min="1794" max="1794" width="1.66796875" style="316" customWidth="1"/>
    <col min="1795" max="1796" width="5" style="316" customWidth="1"/>
    <col min="1797" max="1797" width="11.66015625" style="316" customWidth="1"/>
    <col min="1798" max="1798" width="9.16015625" style="316" customWidth="1"/>
    <col min="1799" max="1799" width="5" style="316" customWidth="1"/>
    <col min="1800" max="1800" width="77.83203125" style="316" customWidth="1"/>
    <col min="1801" max="1802" width="20" style="316" customWidth="1"/>
    <col min="1803" max="1803" width="1.66796875" style="316" customWidth="1"/>
    <col min="1804" max="2048" width="9.33203125" style="316" customWidth="1"/>
    <col min="2049" max="2049" width="8.33203125" style="316" customWidth="1"/>
    <col min="2050" max="2050" width="1.66796875" style="316" customWidth="1"/>
    <col min="2051" max="2052" width="5" style="316" customWidth="1"/>
    <col min="2053" max="2053" width="11.66015625" style="316" customWidth="1"/>
    <col min="2054" max="2054" width="9.16015625" style="316" customWidth="1"/>
    <col min="2055" max="2055" width="5" style="316" customWidth="1"/>
    <col min="2056" max="2056" width="77.83203125" style="316" customWidth="1"/>
    <col min="2057" max="2058" width="20" style="316" customWidth="1"/>
    <col min="2059" max="2059" width="1.66796875" style="316" customWidth="1"/>
    <col min="2060" max="2304" width="9.33203125" style="316" customWidth="1"/>
    <col min="2305" max="2305" width="8.33203125" style="316" customWidth="1"/>
    <col min="2306" max="2306" width="1.66796875" style="316" customWidth="1"/>
    <col min="2307" max="2308" width="5" style="316" customWidth="1"/>
    <col min="2309" max="2309" width="11.66015625" style="316" customWidth="1"/>
    <col min="2310" max="2310" width="9.16015625" style="316" customWidth="1"/>
    <col min="2311" max="2311" width="5" style="316" customWidth="1"/>
    <col min="2312" max="2312" width="77.83203125" style="316" customWidth="1"/>
    <col min="2313" max="2314" width="20" style="316" customWidth="1"/>
    <col min="2315" max="2315" width="1.66796875" style="316" customWidth="1"/>
    <col min="2316" max="2560" width="9.33203125" style="316" customWidth="1"/>
    <col min="2561" max="2561" width="8.33203125" style="316" customWidth="1"/>
    <col min="2562" max="2562" width="1.66796875" style="316" customWidth="1"/>
    <col min="2563" max="2564" width="5" style="316" customWidth="1"/>
    <col min="2565" max="2565" width="11.66015625" style="316" customWidth="1"/>
    <col min="2566" max="2566" width="9.16015625" style="316" customWidth="1"/>
    <col min="2567" max="2567" width="5" style="316" customWidth="1"/>
    <col min="2568" max="2568" width="77.83203125" style="316" customWidth="1"/>
    <col min="2569" max="2570" width="20" style="316" customWidth="1"/>
    <col min="2571" max="2571" width="1.66796875" style="316" customWidth="1"/>
    <col min="2572" max="2816" width="9.33203125" style="316" customWidth="1"/>
    <col min="2817" max="2817" width="8.33203125" style="316" customWidth="1"/>
    <col min="2818" max="2818" width="1.66796875" style="316" customWidth="1"/>
    <col min="2819" max="2820" width="5" style="316" customWidth="1"/>
    <col min="2821" max="2821" width="11.66015625" style="316" customWidth="1"/>
    <col min="2822" max="2822" width="9.16015625" style="316" customWidth="1"/>
    <col min="2823" max="2823" width="5" style="316" customWidth="1"/>
    <col min="2824" max="2824" width="77.83203125" style="316" customWidth="1"/>
    <col min="2825" max="2826" width="20" style="316" customWidth="1"/>
    <col min="2827" max="2827" width="1.66796875" style="316" customWidth="1"/>
    <col min="2828" max="3072" width="9.33203125" style="316" customWidth="1"/>
    <col min="3073" max="3073" width="8.33203125" style="316" customWidth="1"/>
    <col min="3074" max="3074" width="1.66796875" style="316" customWidth="1"/>
    <col min="3075" max="3076" width="5" style="316" customWidth="1"/>
    <col min="3077" max="3077" width="11.66015625" style="316" customWidth="1"/>
    <col min="3078" max="3078" width="9.16015625" style="316" customWidth="1"/>
    <col min="3079" max="3079" width="5" style="316" customWidth="1"/>
    <col min="3080" max="3080" width="77.83203125" style="316" customWidth="1"/>
    <col min="3081" max="3082" width="20" style="316" customWidth="1"/>
    <col min="3083" max="3083" width="1.66796875" style="316" customWidth="1"/>
    <col min="3084" max="3328" width="9.33203125" style="316" customWidth="1"/>
    <col min="3329" max="3329" width="8.33203125" style="316" customWidth="1"/>
    <col min="3330" max="3330" width="1.66796875" style="316" customWidth="1"/>
    <col min="3331" max="3332" width="5" style="316" customWidth="1"/>
    <col min="3333" max="3333" width="11.66015625" style="316" customWidth="1"/>
    <col min="3334" max="3334" width="9.16015625" style="316" customWidth="1"/>
    <col min="3335" max="3335" width="5" style="316" customWidth="1"/>
    <col min="3336" max="3336" width="77.83203125" style="316" customWidth="1"/>
    <col min="3337" max="3338" width="20" style="316" customWidth="1"/>
    <col min="3339" max="3339" width="1.66796875" style="316" customWidth="1"/>
    <col min="3340" max="3584" width="9.33203125" style="316" customWidth="1"/>
    <col min="3585" max="3585" width="8.33203125" style="316" customWidth="1"/>
    <col min="3586" max="3586" width="1.66796875" style="316" customWidth="1"/>
    <col min="3587" max="3588" width="5" style="316" customWidth="1"/>
    <col min="3589" max="3589" width="11.66015625" style="316" customWidth="1"/>
    <col min="3590" max="3590" width="9.16015625" style="316" customWidth="1"/>
    <col min="3591" max="3591" width="5" style="316" customWidth="1"/>
    <col min="3592" max="3592" width="77.83203125" style="316" customWidth="1"/>
    <col min="3593" max="3594" width="20" style="316" customWidth="1"/>
    <col min="3595" max="3595" width="1.66796875" style="316" customWidth="1"/>
    <col min="3596" max="3840" width="9.33203125" style="316" customWidth="1"/>
    <col min="3841" max="3841" width="8.33203125" style="316" customWidth="1"/>
    <col min="3842" max="3842" width="1.66796875" style="316" customWidth="1"/>
    <col min="3843" max="3844" width="5" style="316" customWidth="1"/>
    <col min="3845" max="3845" width="11.66015625" style="316" customWidth="1"/>
    <col min="3846" max="3846" width="9.16015625" style="316" customWidth="1"/>
    <col min="3847" max="3847" width="5" style="316" customWidth="1"/>
    <col min="3848" max="3848" width="77.83203125" style="316" customWidth="1"/>
    <col min="3849" max="3850" width="20" style="316" customWidth="1"/>
    <col min="3851" max="3851" width="1.66796875" style="316" customWidth="1"/>
    <col min="3852" max="4096" width="9.33203125" style="316" customWidth="1"/>
    <col min="4097" max="4097" width="8.33203125" style="316" customWidth="1"/>
    <col min="4098" max="4098" width="1.66796875" style="316" customWidth="1"/>
    <col min="4099" max="4100" width="5" style="316" customWidth="1"/>
    <col min="4101" max="4101" width="11.66015625" style="316" customWidth="1"/>
    <col min="4102" max="4102" width="9.16015625" style="316" customWidth="1"/>
    <col min="4103" max="4103" width="5" style="316" customWidth="1"/>
    <col min="4104" max="4104" width="77.83203125" style="316" customWidth="1"/>
    <col min="4105" max="4106" width="20" style="316" customWidth="1"/>
    <col min="4107" max="4107" width="1.66796875" style="316" customWidth="1"/>
    <col min="4108" max="4352" width="9.33203125" style="316" customWidth="1"/>
    <col min="4353" max="4353" width="8.33203125" style="316" customWidth="1"/>
    <col min="4354" max="4354" width="1.66796875" style="316" customWidth="1"/>
    <col min="4355" max="4356" width="5" style="316" customWidth="1"/>
    <col min="4357" max="4357" width="11.66015625" style="316" customWidth="1"/>
    <col min="4358" max="4358" width="9.16015625" style="316" customWidth="1"/>
    <col min="4359" max="4359" width="5" style="316" customWidth="1"/>
    <col min="4360" max="4360" width="77.83203125" style="316" customWidth="1"/>
    <col min="4361" max="4362" width="20" style="316" customWidth="1"/>
    <col min="4363" max="4363" width="1.66796875" style="316" customWidth="1"/>
    <col min="4364" max="4608" width="9.33203125" style="316" customWidth="1"/>
    <col min="4609" max="4609" width="8.33203125" style="316" customWidth="1"/>
    <col min="4610" max="4610" width="1.66796875" style="316" customWidth="1"/>
    <col min="4611" max="4612" width="5" style="316" customWidth="1"/>
    <col min="4613" max="4613" width="11.66015625" style="316" customWidth="1"/>
    <col min="4614" max="4614" width="9.16015625" style="316" customWidth="1"/>
    <col min="4615" max="4615" width="5" style="316" customWidth="1"/>
    <col min="4616" max="4616" width="77.83203125" style="316" customWidth="1"/>
    <col min="4617" max="4618" width="20" style="316" customWidth="1"/>
    <col min="4619" max="4619" width="1.66796875" style="316" customWidth="1"/>
    <col min="4620" max="4864" width="9.33203125" style="316" customWidth="1"/>
    <col min="4865" max="4865" width="8.33203125" style="316" customWidth="1"/>
    <col min="4866" max="4866" width="1.66796875" style="316" customWidth="1"/>
    <col min="4867" max="4868" width="5" style="316" customWidth="1"/>
    <col min="4869" max="4869" width="11.66015625" style="316" customWidth="1"/>
    <col min="4870" max="4870" width="9.16015625" style="316" customWidth="1"/>
    <col min="4871" max="4871" width="5" style="316" customWidth="1"/>
    <col min="4872" max="4872" width="77.83203125" style="316" customWidth="1"/>
    <col min="4873" max="4874" width="20" style="316" customWidth="1"/>
    <col min="4875" max="4875" width="1.66796875" style="316" customWidth="1"/>
    <col min="4876" max="5120" width="9.33203125" style="316" customWidth="1"/>
    <col min="5121" max="5121" width="8.33203125" style="316" customWidth="1"/>
    <col min="5122" max="5122" width="1.66796875" style="316" customWidth="1"/>
    <col min="5123" max="5124" width="5" style="316" customWidth="1"/>
    <col min="5125" max="5125" width="11.66015625" style="316" customWidth="1"/>
    <col min="5126" max="5126" width="9.16015625" style="316" customWidth="1"/>
    <col min="5127" max="5127" width="5" style="316" customWidth="1"/>
    <col min="5128" max="5128" width="77.83203125" style="316" customWidth="1"/>
    <col min="5129" max="5130" width="20" style="316" customWidth="1"/>
    <col min="5131" max="5131" width="1.66796875" style="316" customWidth="1"/>
    <col min="5132" max="5376" width="9.33203125" style="316" customWidth="1"/>
    <col min="5377" max="5377" width="8.33203125" style="316" customWidth="1"/>
    <col min="5378" max="5378" width="1.66796875" style="316" customWidth="1"/>
    <col min="5379" max="5380" width="5" style="316" customWidth="1"/>
    <col min="5381" max="5381" width="11.66015625" style="316" customWidth="1"/>
    <col min="5382" max="5382" width="9.16015625" style="316" customWidth="1"/>
    <col min="5383" max="5383" width="5" style="316" customWidth="1"/>
    <col min="5384" max="5384" width="77.83203125" style="316" customWidth="1"/>
    <col min="5385" max="5386" width="20" style="316" customWidth="1"/>
    <col min="5387" max="5387" width="1.66796875" style="316" customWidth="1"/>
    <col min="5388" max="5632" width="9.33203125" style="316" customWidth="1"/>
    <col min="5633" max="5633" width="8.33203125" style="316" customWidth="1"/>
    <col min="5634" max="5634" width="1.66796875" style="316" customWidth="1"/>
    <col min="5635" max="5636" width="5" style="316" customWidth="1"/>
    <col min="5637" max="5637" width="11.66015625" style="316" customWidth="1"/>
    <col min="5638" max="5638" width="9.16015625" style="316" customWidth="1"/>
    <col min="5639" max="5639" width="5" style="316" customWidth="1"/>
    <col min="5640" max="5640" width="77.83203125" style="316" customWidth="1"/>
    <col min="5641" max="5642" width="20" style="316" customWidth="1"/>
    <col min="5643" max="5643" width="1.66796875" style="316" customWidth="1"/>
    <col min="5644" max="5888" width="9.33203125" style="316" customWidth="1"/>
    <col min="5889" max="5889" width="8.33203125" style="316" customWidth="1"/>
    <col min="5890" max="5890" width="1.66796875" style="316" customWidth="1"/>
    <col min="5891" max="5892" width="5" style="316" customWidth="1"/>
    <col min="5893" max="5893" width="11.66015625" style="316" customWidth="1"/>
    <col min="5894" max="5894" width="9.16015625" style="316" customWidth="1"/>
    <col min="5895" max="5895" width="5" style="316" customWidth="1"/>
    <col min="5896" max="5896" width="77.83203125" style="316" customWidth="1"/>
    <col min="5897" max="5898" width="20" style="316" customWidth="1"/>
    <col min="5899" max="5899" width="1.66796875" style="316" customWidth="1"/>
    <col min="5900" max="6144" width="9.33203125" style="316" customWidth="1"/>
    <col min="6145" max="6145" width="8.33203125" style="316" customWidth="1"/>
    <col min="6146" max="6146" width="1.66796875" style="316" customWidth="1"/>
    <col min="6147" max="6148" width="5" style="316" customWidth="1"/>
    <col min="6149" max="6149" width="11.66015625" style="316" customWidth="1"/>
    <col min="6150" max="6150" width="9.16015625" style="316" customWidth="1"/>
    <col min="6151" max="6151" width="5" style="316" customWidth="1"/>
    <col min="6152" max="6152" width="77.83203125" style="316" customWidth="1"/>
    <col min="6153" max="6154" width="20" style="316" customWidth="1"/>
    <col min="6155" max="6155" width="1.66796875" style="316" customWidth="1"/>
    <col min="6156" max="6400" width="9.33203125" style="316" customWidth="1"/>
    <col min="6401" max="6401" width="8.33203125" style="316" customWidth="1"/>
    <col min="6402" max="6402" width="1.66796875" style="316" customWidth="1"/>
    <col min="6403" max="6404" width="5" style="316" customWidth="1"/>
    <col min="6405" max="6405" width="11.66015625" style="316" customWidth="1"/>
    <col min="6406" max="6406" width="9.16015625" style="316" customWidth="1"/>
    <col min="6407" max="6407" width="5" style="316" customWidth="1"/>
    <col min="6408" max="6408" width="77.83203125" style="316" customWidth="1"/>
    <col min="6409" max="6410" width="20" style="316" customWidth="1"/>
    <col min="6411" max="6411" width="1.66796875" style="316" customWidth="1"/>
    <col min="6412" max="6656" width="9.33203125" style="316" customWidth="1"/>
    <col min="6657" max="6657" width="8.33203125" style="316" customWidth="1"/>
    <col min="6658" max="6658" width="1.66796875" style="316" customWidth="1"/>
    <col min="6659" max="6660" width="5" style="316" customWidth="1"/>
    <col min="6661" max="6661" width="11.66015625" style="316" customWidth="1"/>
    <col min="6662" max="6662" width="9.16015625" style="316" customWidth="1"/>
    <col min="6663" max="6663" width="5" style="316" customWidth="1"/>
    <col min="6664" max="6664" width="77.83203125" style="316" customWidth="1"/>
    <col min="6665" max="6666" width="20" style="316" customWidth="1"/>
    <col min="6667" max="6667" width="1.66796875" style="316" customWidth="1"/>
    <col min="6668" max="6912" width="9.33203125" style="316" customWidth="1"/>
    <col min="6913" max="6913" width="8.33203125" style="316" customWidth="1"/>
    <col min="6914" max="6914" width="1.66796875" style="316" customWidth="1"/>
    <col min="6915" max="6916" width="5" style="316" customWidth="1"/>
    <col min="6917" max="6917" width="11.66015625" style="316" customWidth="1"/>
    <col min="6918" max="6918" width="9.16015625" style="316" customWidth="1"/>
    <col min="6919" max="6919" width="5" style="316" customWidth="1"/>
    <col min="6920" max="6920" width="77.83203125" style="316" customWidth="1"/>
    <col min="6921" max="6922" width="20" style="316" customWidth="1"/>
    <col min="6923" max="6923" width="1.66796875" style="316" customWidth="1"/>
    <col min="6924" max="7168" width="9.33203125" style="316" customWidth="1"/>
    <col min="7169" max="7169" width="8.33203125" style="316" customWidth="1"/>
    <col min="7170" max="7170" width="1.66796875" style="316" customWidth="1"/>
    <col min="7171" max="7172" width="5" style="316" customWidth="1"/>
    <col min="7173" max="7173" width="11.66015625" style="316" customWidth="1"/>
    <col min="7174" max="7174" width="9.16015625" style="316" customWidth="1"/>
    <col min="7175" max="7175" width="5" style="316" customWidth="1"/>
    <col min="7176" max="7176" width="77.83203125" style="316" customWidth="1"/>
    <col min="7177" max="7178" width="20" style="316" customWidth="1"/>
    <col min="7179" max="7179" width="1.66796875" style="316" customWidth="1"/>
    <col min="7180" max="7424" width="9.33203125" style="316" customWidth="1"/>
    <col min="7425" max="7425" width="8.33203125" style="316" customWidth="1"/>
    <col min="7426" max="7426" width="1.66796875" style="316" customWidth="1"/>
    <col min="7427" max="7428" width="5" style="316" customWidth="1"/>
    <col min="7429" max="7429" width="11.66015625" style="316" customWidth="1"/>
    <col min="7430" max="7430" width="9.16015625" style="316" customWidth="1"/>
    <col min="7431" max="7431" width="5" style="316" customWidth="1"/>
    <col min="7432" max="7432" width="77.83203125" style="316" customWidth="1"/>
    <col min="7433" max="7434" width="20" style="316" customWidth="1"/>
    <col min="7435" max="7435" width="1.66796875" style="316" customWidth="1"/>
    <col min="7436" max="7680" width="9.33203125" style="316" customWidth="1"/>
    <col min="7681" max="7681" width="8.33203125" style="316" customWidth="1"/>
    <col min="7682" max="7682" width="1.66796875" style="316" customWidth="1"/>
    <col min="7683" max="7684" width="5" style="316" customWidth="1"/>
    <col min="7685" max="7685" width="11.66015625" style="316" customWidth="1"/>
    <col min="7686" max="7686" width="9.16015625" style="316" customWidth="1"/>
    <col min="7687" max="7687" width="5" style="316" customWidth="1"/>
    <col min="7688" max="7688" width="77.83203125" style="316" customWidth="1"/>
    <col min="7689" max="7690" width="20" style="316" customWidth="1"/>
    <col min="7691" max="7691" width="1.66796875" style="316" customWidth="1"/>
    <col min="7692" max="7936" width="9.33203125" style="316" customWidth="1"/>
    <col min="7937" max="7937" width="8.33203125" style="316" customWidth="1"/>
    <col min="7938" max="7938" width="1.66796875" style="316" customWidth="1"/>
    <col min="7939" max="7940" width="5" style="316" customWidth="1"/>
    <col min="7941" max="7941" width="11.66015625" style="316" customWidth="1"/>
    <col min="7942" max="7942" width="9.16015625" style="316" customWidth="1"/>
    <col min="7943" max="7943" width="5" style="316" customWidth="1"/>
    <col min="7944" max="7944" width="77.83203125" style="316" customWidth="1"/>
    <col min="7945" max="7946" width="20" style="316" customWidth="1"/>
    <col min="7947" max="7947" width="1.66796875" style="316" customWidth="1"/>
    <col min="7948" max="8192" width="9.33203125" style="316" customWidth="1"/>
    <col min="8193" max="8193" width="8.33203125" style="316" customWidth="1"/>
    <col min="8194" max="8194" width="1.66796875" style="316" customWidth="1"/>
    <col min="8195" max="8196" width="5" style="316" customWidth="1"/>
    <col min="8197" max="8197" width="11.66015625" style="316" customWidth="1"/>
    <col min="8198" max="8198" width="9.16015625" style="316" customWidth="1"/>
    <col min="8199" max="8199" width="5" style="316" customWidth="1"/>
    <col min="8200" max="8200" width="77.83203125" style="316" customWidth="1"/>
    <col min="8201" max="8202" width="20" style="316" customWidth="1"/>
    <col min="8203" max="8203" width="1.66796875" style="316" customWidth="1"/>
    <col min="8204" max="8448" width="9.33203125" style="316" customWidth="1"/>
    <col min="8449" max="8449" width="8.33203125" style="316" customWidth="1"/>
    <col min="8450" max="8450" width="1.66796875" style="316" customWidth="1"/>
    <col min="8451" max="8452" width="5" style="316" customWidth="1"/>
    <col min="8453" max="8453" width="11.66015625" style="316" customWidth="1"/>
    <col min="8454" max="8454" width="9.16015625" style="316" customWidth="1"/>
    <col min="8455" max="8455" width="5" style="316" customWidth="1"/>
    <col min="8456" max="8456" width="77.83203125" style="316" customWidth="1"/>
    <col min="8457" max="8458" width="20" style="316" customWidth="1"/>
    <col min="8459" max="8459" width="1.66796875" style="316" customWidth="1"/>
    <col min="8460" max="8704" width="9.33203125" style="316" customWidth="1"/>
    <col min="8705" max="8705" width="8.33203125" style="316" customWidth="1"/>
    <col min="8706" max="8706" width="1.66796875" style="316" customWidth="1"/>
    <col min="8707" max="8708" width="5" style="316" customWidth="1"/>
    <col min="8709" max="8709" width="11.66015625" style="316" customWidth="1"/>
    <col min="8710" max="8710" width="9.16015625" style="316" customWidth="1"/>
    <col min="8711" max="8711" width="5" style="316" customWidth="1"/>
    <col min="8712" max="8712" width="77.83203125" style="316" customWidth="1"/>
    <col min="8713" max="8714" width="20" style="316" customWidth="1"/>
    <col min="8715" max="8715" width="1.66796875" style="316" customWidth="1"/>
    <col min="8716" max="8960" width="9.33203125" style="316" customWidth="1"/>
    <col min="8961" max="8961" width="8.33203125" style="316" customWidth="1"/>
    <col min="8962" max="8962" width="1.66796875" style="316" customWidth="1"/>
    <col min="8963" max="8964" width="5" style="316" customWidth="1"/>
    <col min="8965" max="8965" width="11.66015625" style="316" customWidth="1"/>
    <col min="8966" max="8966" width="9.16015625" style="316" customWidth="1"/>
    <col min="8967" max="8967" width="5" style="316" customWidth="1"/>
    <col min="8968" max="8968" width="77.83203125" style="316" customWidth="1"/>
    <col min="8969" max="8970" width="20" style="316" customWidth="1"/>
    <col min="8971" max="8971" width="1.66796875" style="316" customWidth="1"/>
    <col min="8972" max="9216" width="9.33203125" style="316" customWidth="1"/>
    <col min="9217" max="9217" width="8.33203125" style="316" customWidth="1"/>
    <col min="9218" max="9218" width="1.66796875" style="316" customWidth="1"/>
    <col min="9219" max="9220" width="5" style="316" customWidth="1"/>
    <col min="9221" max="9221" width="11.66015625" style="316" customWidth="1"/>
    <col min="9222" max="9222" width="9.16015625" style="316" customWidth="1"/>
    <col min="9223" max="9223" width="5" style="316" customWidth="1"/>
    <col min="9224" max="9224" width="77.83203125" style="316" customWidth="1"/>
    <col min="9225" max="9226" width="20" style="316" customWidth="1"/>
    <col min="9227" max="9227" width="1.66796875" style="316" customWidth="1"/>
    <col min="9228" max="9472" width="9.33203125" style="316" customWidth="1"/>
    <col min="9473" max="9473" width="8.33203125" style="316" customWidth="1"/>
    <col min="9474" max="9474" width="1.66796875" style="316" customWidth="1"/>
    <col min="9475" max="9476" width="5" style="316" customWidth="1"/>
    <col min="9477" max="9477" width="11.66015625" style="316" customWidth="1"/>
    <col min="9478" max="9478" width="9.16015625" style="316" customWidth="1"/>
    <col min="9479" max="9479" width="5" style="316" customWidth="1"/>
    <col min="9480" max="9480" width="77.83203125" style="316" customWidth="1"/>
    <col min="9481" max="9482" width="20" style="316" customWidth="1"/>
    <col min="9483" max="9483" width="1.66796875" style="316" customWidth="1"/>
    <col min="9484" max="9728" width="9.33203125" style="316" customWidth="1"/>
    <col min="9729" max="9729" width="8.33203125" style="316" customWidth="1"/>
    <col min="9730" max="9730" width="1.66796875" style="316" customWidth="1"/>
    <col min="9731" max="9732" width="5" style="316" customWidth="1"/>
    <col min="9733" max="9733" width="11.66015625" style="316" customWidth="1"/>
    <col min="9734" max="9734" width="9.16015625" style="316" customWidth="1"/>
    <col min="9735" max="9735" width="5" style="316" customWidth="1"/>
    <col min="9736" max="9736" width="77.83203125" style="316" customWidth="1"/>
    <col min="9737" max="9738" width="20" style="316" customWidth="1"/>
    <col min="9739" max="9739" width="1.66796875" style="316" customWidth="1"/>
    <col min="9740" max="9984" width="9.33203125" style="316" customWidth="1"/>
    <col min="9985" max="9985" width="8.33203125" style="316" customWidth="1"/>
    <col min="9986" max="9986" width="1.66796875" style="316" customWidth="1"/>
    <col min="9987" max="9988" width="5" style="316" customWidth="1"/>
    <col min="9989" max="9989" width="11.66015625" style="316" customWidth="1"/>
    <col min="9990" max="9990" width="9.16015625" style="316" customWidth="1"/>
    <col min="9991" max="9991" width="5" style="316" customWidth="1"/>
    <col min="9992" max="9992" width="77.83203125" style="316" customWidth="1"/>
    <col min="9993" max="9994" width="20" style="316" customWidth="1"/>
    <col min="9995" max="9995" width="1.66796875" style="316" customWidth="1"/>
    <col min="9996" max="10240" width="9.33203125" style="316" customWidth="1"/>
    <col min="10241" max="10241" width="8.33203125" style="316" customWidth="1"/>
    <col min="10242" max="10242" width="1.66796875" style="316" customWidth="1"/>
    <col min="10243" max="10244" width="5" style="316" customWidth="1"/>
    <col min="10245" max="10245" width="11.66015625" style="316" customWidth="1"/>
    <col min="10246" max="10246" width="9.16015625" style="316" customWidth="1"/>
    <col min="10247" max="10247" width="5" style="316" customWidth="1"/>
    <col min="10248" max="10248" width="77.83203125" style="316" customWidth="1"/>
    <col min="10249" max="10250" width="20" style="316" customWidth="1"/>
    <col min="10251" max="10251" width="1.66796875" style="316" customWidth="1"/>
    <col min="10252" max="10496" width="9.33203125" style="316" customWidth="1"/>
    <col min="10497" max="10497" width="8.33203125" style="316" customWidth="1"/>
    <col min="10498" max="10498" width="1.66796875" style="316" customWidth="1"/>
    <col min="10499" max="10500" width="5" style="316" customWidth="1"/>
    <col min="10501" max="10501" width="11.66015625" style="316" customWidth="1"/>
    <col min="10502" max="10502" width="9.16015625" style="316" customWidth="1"/>
    <col min="10503" max="10503" width="5" style="316" customWidth="1"/>
    <col min="10504" max="10504" width="77.83203125" style="316" customWidth="1"/>
    <col min="10505" max="10506" width="20" style="316" customWidth="1"/>
    <col min="10507" max="10507" width="1.66796875" style="316" customWidth="1"/>
    <col min="10508" max="10752" width="9.33203125" style="316" customWidth="1"/>
    <col min="10753" max="10753" width="8.33203125" style="316" customWidth="1"/>
    <col min="10754" max="10754" width="1.66796875" style="316" customWidth="1"/>
    <col min="10755" max="10756" width="5" style="316" customWidth="1"/>
    <col min="10757" max="10757" width="11.66015625" style="316" customWidth="1"/>
    <col min="10758" max="10758" width="9.16015625" style="316" customWidth="1"/>
    <col min="10759" max="10759" width="5" style="316" customWidth="1"/>
    <col min="10760" max="10760" width="77.83203125" style="316" customWidth="1"/>
    <col min="10761" max="10762" width="20" style="316" customWidth="1"/>
    <col min="10763" max="10763" width="1.66796875" style="316" customWidth="1"/>
    <col min="10764" max="11008" width="9.33203125" style="316" customWidth="1"/>
    <col min="11009" max="11009" width="8.33203125" style="316" customWidth="1"/>
    <col min="11010" max="11010" width="1.66796875" style="316" customWidth="1"/>
    <col min="11011" max="11012" width="5" style="316" customWidth="1"/>
    <col min="11013" max="11013" width="11.66015625" style="316" customWidth="1"/>
    <col min="11014" max="11014" width="9.16015625" style="316" customWidth="1"/>
    <col min="11015" max="11015" width="5" style="316" customWidth="1"/>
    <col min="11016" max="11016" width="77.83203125" style="316" customWidth="1"/>
    <col min="11017" max="11018" width="20" style="316" customWidth="1"/>
    <col min="11019" max="11019" width="1.66796875" style="316" customWidth="1"/>
    <col min="11020" max="11264" width="9.33203125" style="316" customWidth="1"/>
    <col min="11265" max="11265" width="8.33203125" style="316" customWidth="1"/>
    <col min="11266" max="11266" width="1.66796875" style="316" customWidth="1"/>
    <col min="11267" max="11268" width="5" style="316" customWidth="1"/>
    <col min="11269" max="11269" width="11.66015625" style="316" customWidth="1"/>
    <col min="11270" max="11270" width="9.16015625" style="316" customWidth="1"/>
    <col min="11271" max="11271" width="5" style="316" customWidth="1"/>
    <col min="11272" max="11272" width="77.83203125" style="316" customWidth="1"/>
    <col min="11273" max="11274" width="20" style="316" customWidth="1"/>
    <col min="11275" max="11275" width="1.66796875" style="316" customWidth="1"/>
    <col min="11276" max="11520" width="9.33203125" style="316" customWidth="1"/>
    <col min="11521" max="11521" width="8.33203125" style="316" customWidth="1"/>
    <col min="11522" max="11522" width="1.66796875" style="316" customWidth="1"/>
    <col min="11523" max="11524" width="5" style="316" customWidth="1"/>
    <col min="11525" max="11525" width="11.66015625" style="316" customWidth="1"/>
    <col min="11526" max="11526" width="9.16015625" style="316" customWidth="1"/>
    <col min="11527" max="11527" width="5" style="316" customWidth="1"/>
    <col min="11528" max="11528" width="77.83203125" style="316" customWidth="1"/>
    <col min="11529" max="11530" width="20" style="316" customWidth="1"/>
    <col min="11531" max="11531" width="1.66796875" style="316" customWidth="1"/>
    <col min="11532" max="11776" width="9.33203125" style="316" customWidth="1"/>
    <col min="11777" max="11777" width="8.33203125" style="316" customWidth="1"/>
    <col min="11778" max="11778" width="1.66796875" style="316" customWidth="1"/>
    <col min="11779" max="11780" width="5" style="316" customWidth="1"/>
    <col min="11781" max="11781" width="11.66015625" style="316" customWidth="1"/>
    <col min="11782" max="11782" width="9.16015625" style="316" customWidth="1"/>
    <col min="11783" max="11783" width="5" style="316" customWidth="1"/>
    <col min="11784" max="11784" width="77.83203125" style="316" customWidth="1"/>
    <col min="11785" max="11786" width="20" style="316" customWidth="1"/>
    <col min="11787" max="11787" width="1.66796875" style="316" customWidth="1"/>
    <col min="11788" max="12032" width="9.33203125" style="316" customWidth="1"/>
    <col min="12033" max="12033" width="8.33203125" style="316" customWidth="1"/>
    <col min="12034" max="12034" width="1.66796875" style="316" customWidth="1"/>
    <col min="12035" max="12036" width="5" style="316" customWidth="1"/>
    <col min="12037" max="12037" width="11.66015625" style="316" customWidth="1"/>
    <col min="12038" max="12038" width="9.16015625" style="316" customWidth="1"/>
    <col min="12039" max="12039" width="5" style="316" customWidth="1"/>
    <col min="12040" max="12040" width="77.83203125" style="316" customWidth="1"/>
    <col min="12041" max="12042" width="20" style="316" customWidth="1"/>
    <col min="12043" max="12043" width="1.66796875" style="316" customWidth="1"/>
    <col min="12044" max="12288" width="9.33203125" style="316" customWidth="1"/>
    <col min="12289" max="12289" width="8.33203125" style="316" customWidth="1"/>
    <col min="12290" max="12290" width="1.66796875" style="316" customWidth="1"/>
    <col min="12291" max="12292" width="5" style="316" customWidth="1"/>
    <col min="12293" max="12293" width="11.66015625" style="316" customWidth="1"/>
    <col min="12294" max="12294" width="9.16015625" style="316" customWidth="1"/>
    <col min="12295" max="12295" width="5" style="316" customWidth="1"/>
    <col min="12296" max="12296" width="77.83203125" style="316" customWidth="1"/>
    <col min="12297" max="12298" width="20" style="316" customWidth="1"/>
    <col min="12299" max="12299" width="1.66796875" style="316" customWidth="1"/>
    <col min="12300" max="12544" width="9.33203125" style="316" customWidth="1"/>
    <col min="12545" max="12545" width="8.33203125" style="316" customWidth="1"/>
    <col min="12546" max="12546" width="1.66796875" style="316" customWidth="1"/>
    <col min="12547" max="12548" width="5" style="316" customWidth="1"/>
    <col min="12549" max="12549" width="11.66015625" style="316" customWidth="1"/>
    <col min="12550" max="12550" width="9.16015625" style="316" customWidth="1"/>
    <col min="12551" max="12551" width="5" style="316" customWidth="1"/>
    <col min="12552" max="12552" width="77.83203125" style="316" customWidth="1"/>
    <col min="12553" max="12554" width="20" style="316" customWidth="1"/>
    <col min="12555" max="12555" width="1.66796875" style="316" customWidth="1"/>
    <col min="12556" max="12800" width="9.33203125" style="316" customWidth="1"/>
    <col min="12801" max="12801" width="8.33203125" style="316" customWidth="1"/>
    <col min="12802" max="12802" width="1.66796875" style="316" customWidth="1"/>
    <col min="12803" max="12804" width="5" style="316" customWidth="1"/>
    <col min="12805" max="12805" width="11.66015625" style="316" customWidth="1"/>
    <col min="12806" max="12806" width="9.16015625" style="316" customWidth="1"/>
    <col min="12807" max="12807" width="5" style="316" customWidth="1"/>
    <col min="12808" max="12808" width="77.83203125" style="316" customWidth="1"/>
    <col min="12809" max="12810" width="20" style="316" customWidth="1"/>
    <col min="12811" max="12811" width="1.66796875" style="316" customWidth="1"/>
    <col min="12812" max="13056" width="9.33203125" style="316" customWidth="1"/>
    <col min="13057" max="13057" width="8.33203125" style="316" customWidth="1"/>
    <col min="13058" max="13058" width="1.66796875" style="316" customWidth="1"/>
    <col min="13059" max="13060" width="5" style="316" customWidth="1"/>
    <col min="13061" max="13061" width="11.66015625" style="316" customWidth="1"/>
    <col min="13062" max="13062" width="9.16015625" style="316" customWidth="1"/>
    <col min="13063" max="13063" width="5" style="316" customWidth="1"/>
    <col min="13064" max="13064" width="77.83203125" style="316" customWidth="1"/>
    <col min="13065" max="13066" width="20" style="316" customWidth="1"/>
    <col min="13067" max="13067" width="1.66796875" style="316" customWidth="1"/>
    <col min="13068" max="13312" width="9.33203125" style="316" customWidth="1"/>
    <col min="13313" max="13313" width="8.33203125" style="316" customWidth="1"/>
    <col min="13314" max="13314" width="1.66796875" style="316" customWidth="1"/>
    <col min="13315" max="13316" width="5" style="316" customWidth="1"/>
    <col min="13317" max="13317" width="11.66015625" style="316" customWidth="1"/>
    <col min="13318" max="13318" width="9.16015625" style="316" customWidth="1"/>
    <col min="13319" max="13319" width="5" style="316" customWidth="1"/>
    <col min="13320" max="13320" width="77.83203125" style="316" customWidth="1"/>
    <col min="13321" max="13322" width="20" style="316" customWidth="1"/>
    <col min="13323" max="13323" width="1.66796875" style="316" customWidth="1"/>
    <col min="13324" max="13568" width="9.33203125" style="316" customWidth="1"/>
    <col min="13569" max="13569" width="8.33203125" style="316" customWidth="1"/>
    <col min="13570" max="13570" width="1.66796875" style="316" customWidth="1"/>
    <col min="13571" max="13572" width="5" style="316" customWidth="1"/>
    <col min="13573" max="13573" width="11.66015625" style="316" customWidth="1"/>
    <col min="13574" max="13574" width="9.16015625" style="316" customWidth="1"/>
    <col min="13575" max="13575" width="5" style="316" customWidth="1"/>
    <col min="13576" max="13576" width="77.83203125" style="316" customWidth="1"/>
    <col min="13577" max="13578" width="20" style="316" customWidth="1"/>
    <col min="13579" max="13579" width="1.66796875" style="316" customWidth="1"/>
    <col min="13580" max="13824" width="9.33203125" style="316" customWidth="1"/>
    <col min="13825" max="13825" width="8.33203125" style="316" customWidth="1"/>
    <col min="13826" max="13826" width="1.66796875" style="316" customWidth="1"/>
    <col min="13827" max="13828" width="5" style="316" customWidth="1"/>
    <col min="13829" max="13829" width="11.66015625" style="316" customWidth="1"/>
    <col min="13830" max="13830" width="9.16015625" style="316" customWidth="1"/>
    <col min="13831" max="13831" width="5" style="316" customWidth="1"/>
    <col min="13832" max="13832" width="77.83203125" style="316" customWidth="1"/>
    <col min="13833" max="13834" width="20" style="316" customWidth="1"/>
    <col min="13835" max="13835" width="1.66796875" style="316" customWidth="1"/>
    <col min="13836" max="14080" width="9.33203125" style="316" customWidth="1"/>
    <col min="14081" max="14081" width="8.33203125" style="316" customWidth="1"/>
    <col min="14082" max="14082" width="1.66796875" style="316" customWidth="1"/>
    <col min="14083" max="14084" width="5" style="316" customWidth="1"/>
    <col min="14085" max="14085" width="11.66015625" style="316" customWidth="1"/>
    <col min="14086" max="14086" width="9.16015625" style="316" customWidth="1"/>
    <col min="14087" max="14087" width="5" style="316" customWidth="1"/>
    <col min="14088" max="14088" width="77.83203125" style="316" customWidth="1"/>
    <col min="14089" max="14090" width="20" style="316" customWidth="1"/>
    <col min="14091" max="14091" width="1.66796875" style="316" customWidth="1"/>
    <col min="14092" max="14336" width="9.33203125" style="316" customWidth="1"/>
    <col min="14337" max="14337" width="8.33203125" style="316" customWidth="1"/>
    <col min="14338" max="14338" width="1.66796875" style="316" customWidth="1"/>
    <col min="14339" max="14340" width="5" style="316" customWidth="1"/>
    <col min="14341" max="14341" width="11.66015625" style="316" customWidth="1"/>
    <col min="14342" max="14342" width="9.16015625" style="316" customWidth="1"/>
    <col min="14343" max="14343" width="5" style="316" customWidth="1"/>
    <col min="14344" max="14344" width="77.83203125" style="316" customWidth="1"/>
    <col min="14345" max="14346" width="20" style="316" customWidth="1"/>
    <col min="14347" max="14347" width="1.66796875" style="316" customWidth="1"/>
    <col min="14348" max="14592" width="9.33203125" style="316" customWidth="1"/>
    <col min="14593" max="14593" width="8.33203125" style="316" customWidth="1"/>
    <col min="14594" max="14594" width="1.66796875" style="316" customWidth="1"/>
    <col min="14595" max="14596" width="5" style="316" customWidth="1"/>
    <col min="14597" max="14597" width="11.66015625" style="316" customWidth="1"/>
    <col min="14598" max="14598" width="9.16015625" style="316" customWidth="1"/>
    <col min="14599" max="14599" width="5" style="316" customWidth="1"/>
    <col min="14600" max="14600" width="77.83203125" style="316" customWidth="1"/>
    <col min="14601" max="14602" width="20" style="316" customWidth="1"/>
    <col min="14603" max="14603" width="1.66796875" style="316" customWidth="1"/>
    <col min="14604" max="14848" width="9.33203125" style="316" customWidth="1"/>
    <col min="14849" max="14849" width="8.33203125" style="316" customWidth="1"/>
    <col min="14850" max="14850" width="1.66796875" style="316" customWidth="1"/>
    <col min="14851" max="14852" width="5" style="316" customWidth="1"/>
    <col min="14853" max="14853" width="11.66015625" style="316" customWidth="1"/>
    <col min="14854" max="14854" width="9.16015625" style="316" customWidth="1"/>
    <col min="14855" max="14855" width="5" style="316" customWidth="1"/>
    <col min="14856" max="14856" width="77.83203125" style="316" customWidth="1"/>
    <col min="14857" max="14858" width="20" style="316" customWidth="1"/>
    <col min="14859" max="14859" width="1.66796875" style="316" customWidth="1"/>
    <col min="14860" max="15104" width="9.33203125" style="316" customWidth="1"/>
    <col min="15105" max="15105" width="8.33203125" style="316" customWidth="1"/>
    <col min="15106" max="15106" width="1.66796875" style="316" customWidth="1"/>
    <col min="15107" max="15108" width="5" style="316" customWidth="1"/>
    <col min="15109" max="15109" width="11.66015625" style="316" customWidth="1"/>
    <col min="15110" max="15110" width="9.16015625" style="316" customWidth="1"/>
    <col min="15111" max="15111" width="5" style="316" customWidth="1"/>
    <col min="15112" max="15112" width="77.83203125" style="316" customWidth="1"/>
    <col min="15113" max="15114" width="20" style="316" customWidth="1"/>
    <col min="15115" max="15115" width="1.66796875" style="316" customWidth="1"/>
    <col min="15116" max="15360" width="9.33203125" style="316" customWidth="1"/>
    <col min="15361" max="15361" width="8.33203125" style="316" customWidth="1"/>
    <col min="15362" max="15362" width="1.66796875" style="316" customWidth="1"/>
    <col min="15363" max="15364" width="5" style="316" customWidth="1"/>
    <col min="15365" max="15365" width="11.66015625" style="316" customWidth="1"/>
    <col min="15366" max="15366" width="9.16015625" style="316" customWidth="1"/>
    <col min="15367" max="15367" width="5" style="316" customWidth="1"/>
    <col min="15368" max="15368" width="77.83203125" style="316" customWidth="1"/>
    <col min="15369" max="15370" width="20" style="316" customWidth="1"/>
    <col min="15371" max="15371" width="1.66796875" style="316" customWidth="1"/>
    <col min="15372" max="15616" width="9.33203125" style="316" customWidth="1"/>
    <col min="15617" max="15617" width="8.33203125" style="316" customWidth="1"/>
    <col min="15618" max="15618" width="1.66796875" style="316" customWidth="1"/>
    <col min="15619" max="15620" width="5" style="316" customWidth="1"/>
    <col min="15621" max="15621" width="11.66015625" style="316" customWidth="1"/>
    <col min="15622" max="15622" width="9.16015625" style="316" customWidth="1"/>
    <col min="15623" max="15623" width="5" style="316" customWidth="1"/>
    <col min="15624" max="15624" width="77.83203125" style="316" customWidth="1"/>
    <col min="15625" max="15626" width="20" style="316" customWidth="1"/>
    <col min="15627" max="15627" width="1.66796875" style="316" customWidth="1"/>
    <col min="15628" max="15872" width="9.33203125" style="316" customWidth="1"/>
    <col min="15873" max="15873" width="8.33203125" style="316" customWidth="1"/>
    <col min="15874" max="15874" width="1.66796875" style="316" customWidth="1"/>
    <col min="15875" max="15876" width="5" style="316" customWidth="1"/>
    <col min="15877" max="15877" width="11.66015625" style="316" customWidth="1"/>
    <col min="15878" max="15878" width="9.16015625" style="316" customWidth="1"/>
    <col min="15879" max="15879" width="5" style="316" customWidth="1"/>
    <col min="15880" max="15880" width="77.83203125" style="316" customWidth="1"/>
    <col min="15881" max="15882" width="20" style="316" customWidth="1"/>
    <col min="15883" max="15883" width="1.66796875" style="316" customWidth="1"/>
    <col min="15884" max="16128" width="9.33203125" style="316" customWidth="1"/>
    <col min="16129" max="16129" width="8.33203125" style="316" customWidth="1"/>
    <col min="16130" max="16130" width="1.66796875" style="316" customWidth="1"/>
    <col min="16131" max="16132" width="5" style="316" customWidth="1"/>
    <col min="16133" max="16133" width="11.66015625" style="316" customWidth="1"/>
    <col min="16134" max="16134" width="9.16015625" style="316" customWidth="1"/>
    <col min="16135" max="16135" width="5" style="316" customWidth="1"/>
    <col min="16136" max="16136" width="77.83203125" style="316" customWidth="1"/>
    <col min="16137" max="16138" width="20" style="316" customWidth="1"/>
    <col min="16139" max="16139" width="1.66796875" style="316" customWidth="1"/>
    <col min="16140" max="16384" width="9.33203125" style="316" customWidth="1"/>
  </cols>
  <sheetData>
    <row r="1" ht="37.5" customHeight="1"/>
    <row r="2" spans="2:11" ht="7.5" customHeight="1">
      <c r="B2" s="317"/>
      <c r="C2" s="318"/>
      <c r="D2" s="318"/>
      <c r="E2" s="318"/>
      <c r="F2" s="318"/>
      <c r="G2" s="318"/>
      <c r="H2" s="318"/>
      <c r="I2" s="318"/>
      <c r="J2" s="318"/>
      <c r="K2" s="319"/>
    </row>
    <row r="3" spans="2:11" s="323" customFormat="1" ht="45" customHeight="1">
      <c r="B3" s="320"/>
      <c r="C3" s="321" t="s">
        <v>1154</v>
      </c>
      <c r="D3" s="321"/>
      <c r="E3" s="321"/>
      <c r="F3" s="321"/>
      <c r="G3" s="321"/>
      <c r="H3" s="321"/>
      <c r="I3" s="321"/>
      <c r="J3" s="321"/>
      <c r="K3" s="322"/>
    </row>
    <row r="4" spans="2:11" ht="25.5" customHeight="1">
      <c r="B4" s="324"/>
      <c r="C4" s="325" t="s">
        <v>1155</v>
      </c>
      <c r="D4" s="325"/>
      <c r="E4" s="325"/>
      <c r="F4" s="325"/>
      <c r="G4" s="325"/>
      <c r="H4" s="325"/>
      <c r="I4" s="325"/>
      <c r="J4" s="325"/>
      <c r="K4" s="326"/>
    </row>
    <row r="5" spans="2:11" ht="5.25" customHeight="1">
      <c r="B5" s="324"/>
      <c r="C5" s="327"/>
      <c r="D5" s="327"/>
      <c r="E5" s="327"/>
      <c r="F5" s="327"/>
      <c r="G5" s="327"/>
      <c r="H5" s="327"/>
      <c r="I5" s="327"/>
      <c r="J5" s="327"/>
      <c r="K5" s="326"/>
    </row>
    <row r="6" spans="2:11" ht="15" customHeight="1">
      <c r="B6" s="324"/>
      <c r="C6" s="328" t="s">
        <v>1156</v>
      </c>
      <c r="D6" s="328"/>
      <c r="E6" s="328"/>
      <c r="F6" s="328"/>
      <c r="G6" s="328"/>
      <c r="H6" s="328"/>
      <c r="I6" s="328"/>
      <c r="J6" s="328"/>
      <c r="K6" s="326"/>
    </row>
    <row r="7" spans="2:11" ht="15" customHeight="1">
      <c r="B7" s="329"/>
      <c r="C7" s="328" t="s">
        <v>1157</v>
      </c>
      <c r="D7" s="328"/>
      <c r="E7" s="328"/>
      <c r="F7" s="328"/>
      <c r="G7" s="328"/>
      <c r="H7" s="328"/>
      <c r="I7" s="328"/>
      <c r="J7" s="328"/>
      <c r="K7" s="326"/>
    </row>
    <row r="8" spans="2:11" ht="12.75" customHeight="1">
      <c r="B8" s="329"/>
      <c r="C8" s="330"/>
      <c r="D8" s="330"/>
      <c r="E8" s="330"/>
      <c r="F8" s="330"/>
      <c r="G8" s="330"/>
      <c r="H8" s="330"/>
      <c r="I8" s="330"/>
      <c r="J8" s="330"/>
      <c r="K8" s="326"/>
    </row>
    <row r="9" spans="2:11" ht="15" customHeight="1">
      <c r="B9" s="329"/>
      <c r="C9" s="328" t="s">
        <v>1158</v>
      </c>
      <c r="D9" s="328"/>
      <c r="E9" s="328"/>
      <c r="F9" s="328"/>
      <c r="G9" s="328"/>
      <c r="H9" s="328"/>
      <c r="I9" s="328"/>
      <c r="J9" s="328"/>
      <c r="K9" s="326"/>
    </row>
    <row r="10" spans="2:11" ht="15" customHeight="1">
      <c r="B10" s="329"/>
      <c r="C10" s="330"/>
      <c r="D10" s="328" t="s">
        <v>1159</v>
      </c>
      <c r="E10" s="328"/>
      <c r="F10" s="328"/>
      <c r="G10" s="328"/>
      <c r="H10" s="328"/>
      <c r="I10" s="328"/>
      <c r="J10" s="328"/>
      <c r="K10" s="326"/>
    </row>
    <row r="11" spans="2:11" ht="15" customHeight="1">
      <c r="B11" s="329"/>
      <c r="C11" s="331"/>
      <c r="D11" s="328" t="s">
        <v>1160</v>
      </c>
      <c r="E11" s="328"/>
      <c r="F11" s="328"/>
      <c r="G11" s="328"/>
      <c r="H11" s="328"/>
      <c r="I11" s="328"/>
      <c r="J11" s="328"/>
      <c r="K11" s="326"/>
    </row>
    <row r="12" spans="2:11" ht="12.75" customHeight="1">
      <c r="B12" s="329"/>
      <c r="C12" s="331"/>
      <c r="D12" s="331"/>
      <c r="E12" s="331"/>
      <c r="F12" s="331"/>
      <c r="G12" s="331"/>
      <c r="H12" s="331"/>
      <c r="I12" s="331"/>
      <c r="J12" s="331"/>
      <c r="K12" s="326"/>
    </row>
    <row r="13" spans="2:11" ht="15" customHeight="1">
      <c r="B13" s="329"/>
      <c r="C13" s="331"/>
      <c r="D13" s="328" t="s">
        <v>1161</v>
      </c>
      <c r="E13" s="328"/>
      <c r="F13" s="328"/>
      <c r="G13" s="328"/>
      <c r="H13" s="328"/>
      <c r="I13" s="328"/>
      <c r="J13" s="328"/>
      <c r="K13" s="326"/>
    </row>
    <row r="14" spans="2:11" ht="15" customHeight="1">
      <c r="B14" s="329"/>
      <c r="C14" s="331"/>
      <c r="D14" s="328" t="s">
        <v>1162</v>
      </c>
      <c r="E14" s="328"/>
      <c r="F14" s="328"/>
      <c r="G14" s="328"/>
      <c r="H14" s="328"/>
      <c r="I14" s="328"/>
      <c r="J14" s="328"/>
      <c r="K14" s="326"/>
    </row>
    <row r="15" spans="2:11" ht="15" customHeight="1">
      <c r="B15" s="329"/>
      <c r="C15" s="331"/>
      <c r="D15" s="328" t="s">
        <v>1163</v>
      </c>
      <c r="E15" s="328"/>
      <c r="F15" s="328"/>
      <c r="G15" s="328"/>
      <c r="H15" s="328"/>
      <c r="I15" s="328"/>
      <c r="J15" s="328"/>
      <c r="K15" s="326"/>
    </row>
    <row r="16" spans="2:11" ht="15" customHeight="1">
      <c r="B16" s="329"/>
      <c r="C16" s="331"/>
      <c r="D16" s="331"/>
      <c r="E16" s="332" t="s">
        <v>74</v>
      </c>
      <c r="F16" s="328" t="s">
        <v>1164</v>
      </c>
      <c r="G16" s="328"/>
      <c r="H16" s="328"/>
      <c r="I16" s="328"/>
      <c r="J16" s="328"/>
      <c r="K16" s="326"/>
    </row>
    <row r="17" spans="2:11" ht="15" customHeight="1">
      <c r="B17" s="329"/>
      <c r="C17" s="331"/>
      <c r="D17" s="331"/>
      <c r="E17" s="332" t="s">
        <v>1165</v>
      </c>
      <c r="F17" s="328" t="s">
        <v>1166</v>
      </c>
      <c r="G17" s="328"/>
      <c r="H17" s="328"/>
      <c r="I17" s="328"/>
      <c r="J17" s="328"/>
      <c r="K17" s="326"/>
    </row>
    <row r="18" spans="2:11" ht="15" customHeight="1">
      <c r="B18" s="329"/>
      <c r="C18" s="331"/>
      <c r="D18" s="331"/>
      <c r="E18" s="332" t="s">
        <v>1167</v>
      </c>
      <c r="F18" s="328" t="s">
        <v>1168</v>
      </c>
      <c r="G18" s="328"/>
      <c r="H18" s="328"/>
      <c r="I18" s="328"/>
      <c r="J18" s="328"/>
      <c r="K18" s="326"/>
    </row>
    <row r="19" spans="2:11" ht="15" customHeight="1">
      <c r="B19" s="329"/>
      <c r="C19" s="331"/>
      <c r="D19" s="331"/>
      <c r="E19" s="332" t="s">
        <v>1112</v>
      </c>
      <c r="F19" s="328" t="s">
        <v>1169</v>
      </c>
      <c r="G19" s="328"/>
      <c r="H19" s="328"/>
      <c r="I19" s="328"/>
      <c r="J19" s="328"/>
      <c r="K19" s="326"/>
    </row>
    <row r="20" spans="2:11" ht="15" customHeight="1">
      <c r="B20" s="329"/>
      <c r="C20" s="331"/>
      <c r="D20" s="331"/>
      <c r="E20" s="332" t="s">
        <v>1170</v>
      </c>
      <c r="F20" s="328" t="s">
        <v>1171</v>
      </c>
      <c r="G20" s="328"/>
      <c r="H20" s="328"/>
      <c r="I20" s="328"/>
      <c r="J20" s="328"/>
      <c r="K20" s="326"/>
    </row>
    <row r="21" spans="2:11" ht="15" customHeight="1">
      <c r="B21" s="329"/>
      <c r="C21" s="331"/>
      <c r="D21" s="331"/>
      <c r="E21" s="332" t="s">
        <v>1172</v>
      </c>
      <c r="F21" s="328" t="s">
        <v>1173</v>
      </c>
      <c r="G21" s="328"/>
      <c r="H21" s="328"/>
      <c r="I21" s="328"/>
      <c r="J21" s="328"/>
      <c r="K21" s="326"/>
    </row>
    <row r="22" spans="2:11" ht="12.75" customHeight="1">
      <c r="B22" s="329"/>
      <c r="C22" s="331"/>
      <c r="D22" s="331"/>
      <c r="E22" s="331"/>
      <c r="F22" s="331"/>
      <c r="G22" s="331"/>
      <c r="H22" s="331"/>
      <c r="I22" s="331"/>
      <c r="J22" s="331"/>
      <c r="K22" s="326"/>
    </row>
    <row r="23" spans="2:11" ht="15" customHeight="1">
      <c r="B23" s="329"/>
      <c r="C23" s="328" t="s">
        <v>1174</v>
      </c>
      <c r="D23" s="328"/>
      <c r="E23" s="328"/>
      <c r="F23" s="328"/>
      <c r="G23" s="328"/>
      <c r="H23" s="328"/>
      <c r="I23" s="328"/>
      <c r="J23" s="328"/>
      <c r="K23" s="326"/>
    </row>
    <row r="24" spans="2:11" ht="15" customHeight="1">
      <c r="B24" s="329"/>
      <c r="C24" s="328" t="s">
        <v>1175</v>
      </c>
      <c r="D24" s="328"/>
      <c r="E24" s="328"/>
      <c r="F24" s="328"/>
      <c r="G24" s="328"/>
      <c r="H24" s="328"/>
      <c r="I24" s="328"/>
      <c r="J24" s="328"/>
      <c r="K24" s="326"/>
    </row>
    <row r="25" spans="2:11" ht="15" customHeight="1">
      <c r="B25" s="329"/>
      <c r="C25" s="330"/>
      <c r="D25" s="328" t="s">
        <v>1176</v>
      </c>
      <c r="E25" s="328"/>
      <c r="F25" s="328"/>
      <c r="G25" s="328"/>
      <c r="H25" s="328"/>
      <c r="I25" s="328"/>
      <c r="J25" s="328"/>
      <c r="K25" s="326"/>
    </row>
    <row r="26" spans="2:11" ht="15" customHeight="1">
      <c r="B26" s="329"/>
      <c r="C26" s="331"/>
      <c r="D26" s="328" t="s">
        <v>1177</v>
      </c>
      <c r="E26" s="328"/>
      <c r="F26" s="328"/>
      <c r="G26" s="328"/>
      <c r="H26" s="328"/>
      <c r="I26" s="328"/>
      <c r="J26" s="328"/>
      <c r="K26" s="326"/>
    </row>
    <row r="27" spans="2:11" ht="12.75" customHeight="1">
      <c r="B27" s="329"/>
      <c r="C27" s="331"/>
      <c r="D27" s="331"/>
      <c r="E27" s="331"/>
      <c r="F27" s="331"/>
      <c r="G27" s="331"/>
      <c r="H27" s="331"/>
      <c r="I27" s="331"/>
      <c r="J27" s="331"/>
      <c r="K27" s="326"/>
    </row>
    <row r="28" spans="2:11" ht="15" customHeight="1">
      <c r="B28" s="329"/>
      <c r="C28" s="331"/>
      <c r="D28" s="328" t="s">
        <v>1178</v>
      </c>
      <c r="E28" s="328"/>
      <c r="F28" s="328"/>
      <c r="G28" s="328"/>
      <c r="H28" s="328"/>
      <c r="I28" s="328"/>
      <c r="J28" s="328"/>
      <c r="K28" s="326"/>
    </row>
    <row r="29" spans="2:11" ht="15" customHeight="1">
      <c r="B29" s="329"/>
      <c r="C29" s="331"/>
      <c r="D29" s="328" t="s">
        <v>1179</v>
      </c>
      <c r="E29" s="328"/>
      <c r="F29" s="328"/>
      <c r="G29" s="328"/>
      <c r="H29" s="328"/>
      <c r="I29" s="328"/>
      <c r="J29" s="328"/>
      <c r="K29" s="326"/>
    </row>
    <row r="30" spans="2:11" ht="12.75" customHeight="1">
      <c r="B30" s="329"/>
      <c r="C30" s="331"/>
      <c r="D30" s="331"/>
      <c r="E30" s="331"/>
      <c r="F30" s="331"/>
      <c r="G30" s="331"/>
      <c r="H30" s="331"/>
      <c r="I30" s="331"/>
      <c r="J30" s="331"/>
      <c r="K30" s="326"/>
    </row>
    <row r="31" spans="2:11" ht="15" customHeight="1">
      <c r="B31" s="329"/>
      <c r="C31" s="331"/>
      <c r="D31" s="328" t="s">
        <v>1180</v>
      </c>
      <c r="E31" s="328"/>
      <c r="F31" s="328"/>
      <c r="G31" s="328"/>
      <c r="H31" s="328"/>
      <c r="I31" s="328"/>
      <c r="J31" s="328"/>
      <c r="K31" s="326"/>
    </row>
    <row r="32" spans="2:11" ht="15" customHeight="1">
      <c r="B32" s="329"/>
      <c r="C32" s="331"/>
      <c r="D32" s="328" t="s">
        <v>1181</v>
      </c>
      <c r="E32" s="328"/>
      <c r="F32" s="328"/>
      <c r="G32" s="328"/>
      <c r="H32" s="328"/>
      <c r="I32" s="328"/>
      <c r="J32" s="328"/>
      <c r="K32" s="326"/>
    </row>
    <row r="33" spans="2:11" ht="15" customHeight="1">
      <c r="B33" s="329"/>
      <c r="C33" s="331"/>
      <c r="D33" s="328" t="s">
        <v>1182</v>
      </c>
      <c r="E33" s="328"/>
      <c r="F33" s="328"/>
      <c r="G33" s="328"/>
      <c r="H33" s="328"/>
      <c r="I33" s="328"/>
      <c r="J33" s="328"/>
      <c r="K33" s="326"/>
    </row>
    <row r="34" spans="2:11" ht="15" customHeight="1">
      <c r="B34" s="329"/>
      <c r="C34" s="331"/>
      <c r="D34" s="330"/>
      <c r="E34" s="333" t="s">
        <v>105</v>
      </c>
      <c r="F34" s="330"/>
      <c r="G34" s="328" t="s">
        <v>1183</v>
      </c>
      <c r="H34" s="328"/>
      <c r="I34" s="328"/>
      <c r="J34" s="328"/>
      <c r="K34" s="326"/>
    </row>
    <row r="35" spans="2:11" ht="30.75" customHeight="1">
      <c r="B35" s="329"/>
      <c r="C35" s="331"/>
      <c r="D35" s="330"/>
      <c r="E35" s="333" t="s">
        <v>1184</v>
      </c>
      <c r="F35" s="330"/>
      <c r="G35" s="328" t="s">
        <v>1185</v>
      </c>
      <c r="H35" s="328"/>
      <c r="I35" s="328"/>
      <c r="J35" s="328"/>
      <c r="K35" s="326"/>
    </row>
    <row r="36" spans="2:11" ht="15" customHeight="1">
      <c r="B36" s="329"/>
      <c r="C36" s="331"/>
      <c r="D36" s="330"/>
      <c r="E36" s="333" t="s">
        <v>52</v>
      </c>
      <c r="F36" s="330"/>
      <c r="G36" s="328" t="s">
        <v>1186</v>
      </c>
      <c r="H36" s="328"/>
      <c r="I36" s="328"/>
      <c r="J36" s="328"/>
      <c r="K36" s="326"/>
    </row>
    <row r="37" spans="2:11" ht="15" customHeight="1">
      <c r="B37" s="329"/>
      <c r="C37" s="331"/>
      <c r="D37" s="330"/>
      <c r="E37" s="333" t="s">
        <v>106</v>
      </c>
      <c r="F37" s="330"/>
      <c r="G37" s="328" t="s">
        <v>1187</v>
      </c>
      <c r="H37" s="328"/>
      <c r="I37" s="328"/>
      <c r="J37" s="328"/>
      <c r="K37" s="326"/>
    </row>
    <row r="38" spans="2:11" ht="15" customHeight="1">
      <c r="B38" s="329"/>
      <c r="C38" s="331"/>
      <c r="D38" s="330"/>
      <c r="E38" s="333" t="s">
        <v>107</v>
      </c>
      <c r="F38" s="330"/>
      <c r="G38" s="328" t="s">
        <v>1188</v>
      </c>
      <c r="H38" s="328"/>
      <c r="I38" s="328"/>
      <c r="J38" s="328"/>
      <c r="K38" s="326"/>
    </row>
    <row r="39" spans="2:11" ht="15" customHeight="1">
      <c r="B39" s="329"/>
      <c r="C39" s="331"/>
      <c r="D39" s="330"/>
      <c r="E39" s="333" t="s">
        <v>108</v>
      </c>
      <c r="F39" s="330"/>
      <c r="G39" s="328" t="s">
        <v>1189</v>
      </c>
      <c r="H39" s="328"/>
      <c r="I39" s="328"/>
      <c r="J39" s="328"/>
      <c r="K39" s="326"/>
    </row>
    <row r="40" spans="2:11" ht="15" customHeight="1">
      <c r="B40" s="329"/>
      <c r="C40" s="331"/>
      <c r="D40" s="330"/>
      <c r="E40" s="333" t="s">
        <v>1190</v>
      </c>
      <c r="F40" s="330"/>
      <c r="G40" s="328" t="s">
        <v>1191</v>
      </c>
      <c r="H40" s="328"/>
      <c r="I40" s="328"/>
      <c r="J40" s="328"/>
      <c r="K40" s="326"/>
    </row>
    <row r="41" spans="2:11" ht="15" customHeight="1">
      <c r="B41" s="329"/>
      <c r="C41" s="331"/>
      <c r="D41" s="330"/>
      <c r="E41" s="333"/>
      <c r="F41" s="330"/>
      <c r="G41" s="328" t="s">
        <v>1192</v>
      </c>
      <c r="H41" s="328"/>
      <c r="I41" s="328"/>
      <c r="J41" s="328"/>
      <c r="K41" s="326"/>
    </row>
    <row r="42" spans="2:11" ht="15" customHeight="1">
      <c r="B42" s="329"/>
      <c r="C42" s="331"/>
      <c r="D42" s="330"/>
      <c r="E42" s="333" t="s">
        <v>1193</v>
      </c>
      <c r="F42" s="330"/>
      <c r="G42" s="328" t="s">
        <v>1194</v>
      </c>
      <c r="H42" s="328"/>
      <c r="I42" s="328"/>
      <c r="J42" s="328"/>
      <c r="K42" s="326"/>
    </row>
    <row r="43" spans="2:11" ht="15" customHeight="1">
      <c r="B43" s="329"/>
      <c r="C43" s="331"/>
      <c r="D43" s="330"/>
      <c r="E43" s="333" t="s">
        <v>110</v>
      </c>
      <c r="F43" s="330"/>
      <c r="G43" s="328" t="s">
        <v>1195</v>
      </c>
      <c r="H43" s="328"/>
      <c r="I43" s="328"/>
      <c r="J43" s="328"/>
      <c r="K43" s="326"/>
    </row>
    <row r="44" spans="2:11" ht="12.75" customHeight="1">
      <c r="B44" s="329"/>
      <c r="C44" s="331"/>
      <c r="D44" s="330"/>
      <c r="E44" s="330"/>
      <c r="F44" s="330"/>
      <c r="G44" s="330"/>
      <c r="H44" s="330"/>
      <c r="I44" s="330"/>
      <c r="J44" s="330"/>
      <c r="K44" s="326"/>
    </row>
    <row r="45" spans="2:11" ht="15" customHeight="1">
      <c r="B45" s="329"/>
      <c r="C45" s="331"/>
      <c r="D45" s="328" t="s">
        <v>1196</v>
      </c>
      <c r="E45" s="328"/>
      <c r="F45" s="328"/>
      <c r="G45" s="328"/>
      <c r="H45" s="328"/>
      <c r="I45" s="328"/>
      <c r="J45" s="328"/>
      <c r="K45" s="326"/>
    </row>
    <row r="46" spans="2:11" ht="15" customHeight="1">
      <c r="B46" s="329"/>
      <c r="C46" s="331"/>
      <c r="D46" s="331"/>
      <c r="E46" s="328" t="s">
        <v>1197</v>
      </c>
      <c r="F46" s="328"/>
      <c r="G46" s="328"/>
      <c r="H46" s="328"/>
      <c r="I46" s="328"/>
      <c r="J46" s="328"/>
      <c r="K46" s="326"/>
    </row>
    <row r="47" spans="2:11" ht="15" customHeight="1">
      <c r="B47" s="329"/>
      <c r="C47" s="331"/>
      <c r="D47" s="331"/>
      <c r="E47" s="328" t="s">
        <v>1198</v>
      </c>
      <c r="F47" s="328"/>
      <c r="G47" s="328"/>
      <c r="H47" s="328"/>
      <c r="I47" s="328"/>
      <c r="J47" s="328"/>
      <c r="K47" s="326"/>
    </row>
    <row r="48" spans="2:11" ht="15" customHeight="1">
      <c r="B48" s="329"/>
      <c r="C48" s="331"/>
      <c r="D48" s="331"/>
      <c r="E48" s="328" t="s">
        <v>1199</v>
      </c>
      <c r="F48" s="328"/>
      <c r="G48" s="328"/>
      <c r="H48" s="328"/>
      <c r="I48" s="328"/>
      <c r="J48" s="328"/>
      <c r="K48" s="326"/>
    </row>
    <row r="49" spans="2:11" ht="15" customHeight="1">
      <c r="B49" s="329"/>
      <c r="C49" s="331"/>
      <c r="D49" s="328" t="s">
        <v>1200</v>
      </c>
      <c r="E49" s="328"/>
      <c r="F49" s="328"/>
      <c r="G49" s="328"/>
      <c r="H49" s="328"/>
      <c r="I49" s="328"/>
      <c r="J49" s="328"/>
      <c r="K49" s="326"/>
    </row>
    <row r="50" spans="2:11" ht="25.5" customHeight="1">
      <c r="B50" s="324"/>
      <c r="C50" s="325" t="s">
        <v>1201</v>
      </c>
      <c r="D50" s="325"/>
      <c r="E50" s="325"/>
      <c r="F50" s="325"/>
      <c r="G50" s="325"/>
      <c r="H50" s="325"/>
      <c r="I50" s="325"/>
      <c r="J50" s="325"/>
      <c r="K50" s="326"/>
    </row>
    <row r="51" spans="2:11" ht="5.25" customHeight="1">
      <c r="B51" s="324"/>
      <c r="C51" s="327"/>
      <c r="D51" s="327"/>
      <c r="E51" s="327"/>
      <c r="F51" s="327"/>
      <c r="G51" s="327"/>
      <c r="H51" s="327"/>
      <c r="I51" s="327"/>
      <c r="J51" s="327"/>
      <c r="K51" s="326"/>
    </row>
    <row r="52" spans="2:11" ht="15" customHeight="1">
      <c r="B52" s="324"/>
      <c r="C52" s="328" t="s">
        <v>1202</v>
      </c>
      <c r="D52" s="328"/>
      <c r="E52" s="328"/>
      <c r="F52" s="328"/>
      <c r="G52" s="328"/>
      <c r="H52" s="328"/>
      <c r="I52" s="328"/>
      <c r="J52" s="328"/>
      <c r="K52" s="326"/>
    </row>
    <row r="53" spans="2:11" ht="15" customHeight="1">
      <c r="B53" s="324"/>
      <c r="C53" s="328" t="s">
        <v>1203</v>
      </c>
      <c r="D53" s="328"/>
      <c r="E53" s="328"/>
      <c r="F53" s="328"/>
      <c r="G53" s="328"/>
      <c r="H53" s="328"/>
      <c r="I53" s="328"/>
      <c r="J53" s="328"/>
      <c r="K53" s="326"/>
    </row>
    <row r="54" spans="2:11" ht="12.75" customHeight="1">
      <c r="B54" s="324"/>
      <c r="C54" s="330"/>
      <c r="D54" s="330"/>
      <c r="E54" s="330"/>
      <c r="F54" s="330"/>
      <c r="G54" s="330"/>
      <c r="H54" s="330"/>
      <c r="I54" s="330"/>
      <c r="J54" s="330"/>
      <c r="K54" s="326"/>
    </row>
    <row r="55" spans="2:11" ht="15" customHeight="1">
      <c r="B55" s="324"/>
      <c r="C55" s="328" t="s">
        <v>1204</v>
      </c>
      <c r="D55" s="328"/>
      <c r="E55" s="328"/>
      <c r="F55" s="328"/>
      <c r="G55" s="328"/>
      <c r="H55" s="328"/>
      <c r="I55" s="328"/>
      <c r="J55" s="328"/>
      <c r="K55" s="326"/>
    </row>
    <row r="56" spans="2:11" ht="15" customHeight="1">
      <c r="B56" s="324"/>
      <c r="C56" s="331"/>
      <c r="D56" s="328" t="s">
        <v>1205</v>
      </c>
      <c r="E56" s="328"/>
      <c r="F56" s="328"/>
      <c r="G56" s="328"/>
      <c r="H56" s="328"/>
      <c r="I56" s="328"/>
      <c r="J56" s="328"/>
      <c r="K56" s="326"/>
    </row>
    <row r="57" spans="2:11" ht="15" customHeight="1">
      <c r="B57" s="324"/>
      <c r="C57" s="331"/>
      <c r="D57" s="328" t="s">
        <v>1206</v>
      </c>
      <c r="E57" s="328"/>
      <c r="F57" s="328"/>
      <c r="G57" s="328"/>
      <c r="H57" s="328"/>
      <c r="I57" s="328"/>
      <c r="J57" s="328"/>
      <c r="K57" s="326"/>
    </row>
    <row r="58" spans="2:11" ht="15" customHeight="1">
      <c r="B58" s="324"/>
      <c r="C58" s="331"/>
      <c r="D58" s="328" t="s">
        <v>1207</v>
      </c>
      <c r="E58" s="328"/>
      <c r="F58" s="328"/>
      <c r="G58" s="328"/>
      <c r="H58" s="328"/>
      <c r="I58" s="328"/>
      <c r="J58" s="328"/>
      <c r="K58" s="326"/>
    </row>
    <row r="59" spans="2:11" ht="15" customHeight="1">
      <c r="B59" s="324"/>
      <c r="C59" s="331"/>
      <c r="D59" s="328" t="s">
        <v>1208</v>
      </c>
      <c r="E59" s="328"/>
      <c r="F59" s="328"/>
      <c r="G59" s="328"/>
      <c r="H59" s="328"/>
      <c r="I59" s="328"/>
      <c r="J59" s="328"/>
      <c r="K59" s="326"/>
    </row>
    <row r="60" spans="2:11" ht="15" customHeight="1">
      <c r="B60" s="324"/>
      <c r="C60" s="331"/>
      <c r="D60" s="334" t="s">
        <v>1209</v>
      </c>
      <c r="E60" s="334"/>
      <c r="F60" s="334"/>
      <c r="G60" s="334"/>
      <c r="H60" s="334"/>
      <c r="I60" s="334"/>
      <c r="J60" s="334"/>
      <c r="K60" s="326"/>
    </row>
    <row r="61" spans="2:11" ht="15" customHeight="1">
      <c r="B61" s="324"/>
      <c r="C61" s="331"/>
      <c r="D61" s="328" t="s">
        <v>1210</v>
      </c>
      <c r="E61" s="328"/>
      <c r="F61" s="328"/>
      <c r="G61" s="328"/>
      <c r="H61" s="328"/>
      <c r="I61" s="328"/>
      <c r="J61" s="328"/>
      <c r="K61" s="326"/>
    </row>
    <row r="62" spans="2:11" ht="12.75" customHeight="1">
      <c r="B62" s="324"/>
      <c r="C62" s="331"/>
      <c r="D62" s="331"/>
      <c r="E62" s="335"/>
      <c r="F62" s="331"/>
      <c r="G62" s="331"/>
      <c r="H62" s="331"/>
      <c r="I62" s="331"/>
      <c r="J62" s="331"/>
      <c r="K62" s="326"/>
    </row>
    <row r="63" spans="2:11" ht="15" customHeight="1">
      <c r="B63" s="324"/>
      <c r="C63" s="331"/>
      <c r="D63" s="328" t="s">
        <v>1211</v>
      </c>
      <c r="E63" s="328"/>
      <c r="F63" s="328"/>
      <c r="G63" s="328"/>
      <c r="H63" s="328"/>
      <c r="I63" s="328"/>
      <c r="J63" s="328"/>
      <c r="K63" s="326"/>
    </row>
    <row r="64" spans="2:11" ht="15" customHeight="1">
      <c r="B64" s="324"/>
      <c r="C64" s="331"/>
      <c r="D64" s="334" t="s">
        <v>1212</v>
      </c>
      <c r="E64" s="334"/>
      <c r="F64" s="334"/>
      <c r="G64" s="334"/>
      <c r="H64" s="334"/>
      <c r="I64" s="334"/>
      <c r="J64" s="334"/>
      <c r="K64" s="326"/>
    </row>
    <row r="65" spans="2:11" ht="15" customHeight="1">
      <c r="B65" s="324"/>
      <c r="C65" s="331"/>
      <c r="D65" s="328" t="s">
        <v>1213</v>
      </c>
      <c r="E65" s="328"/>
      <c r="F65" s="328"/>
      <c r="G65" s="328"/>
      <c r="H65" s="328"/>
      <c r="I65" s="328"/>
      <c r="J65" s="328"/>
      <c r="K65" s="326"/>
    </row>
    <row r="66" spans="2:11" ht="15" customHeight="1">
      <c r="B66" s="324"/>
      <c r="C66" s="331"/>
      <c r="D66" s="328" t="s">
        <v>1214</v>
      </c>
      <c r="E66" s="328"/>
      <c r="F66" s="328"/>
      <c r="G66" s="328"/>
      <c r="H66" s="328"/>
      <c r="I66" s="328"/>
      <c r="J66" s="328"/>
      <c r="K66" s="326"/>
    </row>
    <row r="67" spans="2:11" ht="15" customHeight="1">
      <c r="B67" s="324"/>
      <c r="C67" s="331"/>
      <c r="D67" s="328" t="s">
        <v>1215</v>
      </c>
      <c r="E67" s="328"/>
      <c r="F67" s="328"/>
      <c r="G67" s="328"/>
      <c r="H67" s="328"/>
      <c r="I67" s="328"/>
      <c r="J67" s="328"/>
      <c r="K67" s="326"/>
    </row>
    <row r="68" spans="2:11" ht="15" customHeight="1">
      <c r="B68" s="324"/>
      <c r="C68" s="331"/>
      <c r="D68" s="328" t="s">
        <v>1216</v>
      </c>
      <c r="E68" s="328"/>
      <c r="F68" s="328"/>
      <c r="G68" s="328"/>
      <c r="H68" s="328"/>
      <c r="I68" s="328"/>
      <c r="J68" s="328"/>
      <c r="K68" s="326"/>
    </row>
    <row r="69" spans="2:11" ht="12.75" customHeight="1">
      <c r="B69" s="336"/>
      <c r="C69" s="337"/>
      <c r="D69" s="337"/>
      <c r="E69" s="337"/>
      <c r="F69" s="337"/>
      <c r="G69" s="337"/>
      <c r="H69" s="337"/>
      <c r="I69" s="337"/>
      <c r="J69" s="337"/>
      <c r="K69" s="338"/>
    </row>
    <row r="70" spans="2:11" ht="18.75" customHeight="1">
      <c r="B70" s="339"/>
      <c r="C70" s="339"/>
      <c r="D70" s="339"/>
      <c r="E70" s="339"/>
      <c r="F70" s="339"/>
      <c r="G70" s="339"/>
      <c r="H70" s="339"/>
      <c r="I70" s="339"/>
      <c r="J70" s="339"/>
      <c r="K70" s="340"/>
    </row>
    <row r="71" spans="2:11" ht="18.75" customHeight="1">
      <c r="B71" s="340"/>
      <c r="C71" s="340"/>
      <c r="D71" s="340"/>
      <c r="E71" s="340"/>
      <c r="F71" s="340"/>
      <c r="G71" s="340"/>
      <c r="H71" s="340"/>
      <c r="I71" s="340"/>
      <c r="J71" s="340"/>
      <c r="K71" s="340"/>
    </row>
    <row r="72" spans="2:11" ht="7.5" customHeight="1">
      <c r="B72" s="341"/>
      <c r="C72" s="342"/>
      <c r="D72" s="342"/>
      <c r="E72" s="342"/>
      <c r="F72" s="342"/>
      <c r="G72" s="342"/>
      <c r="H72" s="342"/>
      <c r="I72" s="342"/>
      <c r="J72" s="342"/>
      <c r="K72" s="343"/>
    </row>
    <row r="73" spans="2:11" ht="45" customHeight="1">
      <c r="B73" s="344"/>
      <c r="C73" s="345" t="s">
        <v>1153</v>
      </c>
      <c r="D73" s="345"/>
      <c r="E73" s="345"/>
      <c r="F73" s="345"/>
      <c r="G73" s="345"/>
      <c r="H73" s="345"/>
      <c r="I73" s="345"/>
      <c r="J73" s="345"/>
      <c r="K73" s="346"/>
    </row>
    <row r="74" spans="2:11" ht="17.25" customHeight="1">
      <c r="B74" s="344"/>
      <c r="C74" s="347" t="s">
        <v>1217</v>
      </c>
      <c r="D74" s="347"/>
      <c r="E74" s="347"/>
      <c r="F74" s="347" t="s">
        <v>1218</v>
      </c>
      <c r="G74" s="348"/>
      <c r="H74" s="347" t="s">
        <v>106</v>
      </c>
      <c r="I74" s="347" t="s">
        <v>56</v>
      </c>
      <c r="J74" s="347" t="s">
        <v>1219</v>
      </c>
      <c r="K74" s="346"/>
    </row>
    <row r="75" spans="2:11" ht="17.25" customHeight="1">
      <c r="B75" s="344"/>
      <c r="C75" s="349" t="s">
        <v>1220</v>
      </c>
      <c r="D75" s="349"/>
      <c r="E75" s="349"/>
      <c r="F75" s="350" t="s">
        <v>1221</v>
      </c>
      <c r="G75" s="351"/>
      <c r="H75" s="349"/>
      <c r="I75" s="349"/>
      <c r="J75" s="349" t="s">
        <v>1222</v>
      </c>
      <c r="K75" s="346"/>
    </row>
    <row r="76" spans="2:11" ht="5.25" customHeight="1">
      <c r="B76" s="344"/>
      <c r="C76" s="352"/>
      <c r="D76" s="352"/>
      <c r="E76" s="352"/>
      <c r="F76" s="352"/>
      <c r="G76" s="353"/>
      <c r="H76" s="352"/>
      <c r="I76" s="352"/>
      <c r="J76" s="352"/>
      <c r="K76" s="346"/>
    </row>
    <row r="77" spans="2:11" ht="15" customHeight="1">
      <c r="B77" s="344"/>
      <c r="C77" s="333" t="s">
        <v>52</v>
      </c>
      <c r="D77" s="352"/>
      <c r="E77" s="352"/>
      <c r="F77" s="354" t="s">
        <v>1223</v>
      </c>
      <c r="G77" s="353"/>
      <c r="H77" s="333" t="s">
        <v>1224</v>
      </c>
      <c r="I77" s="333" t="s">
        <v>1225</v>
      </c>
      <c r="J77" s="333">
        <v>20</v>
      </c>
      <c r="K77" s="346"/>
    </row>
    <row r="78" spans="2:11" ht="15" customHeight="1">
      <c r="B78" s="344"/>
      <c r="C78" s="333" t="s">
        <v>1226</v>
      </c>
      <c r="D78" s="333"/>
      <c r="E78" s="333"/>
      <c r="F78" s="354" t="s">
        <v>1223</v>
      </c>
      <c r="G78" s="353"/>
      <c r="H78" s="333" t="s">
        <v>1227</v>
      </c>
      <c r="I78" s="333" t="s">
        <v>1225</v>
      </c>
      <c r="J78" s="333">
        <v>120</v>
      </c>
      <c r="K78" s="346"/>
    </row>
    <row r="79" spans="2:11" ht="15" customHeight="1">
      <c r="B79" s="355"/>
      <c r="C79" s="333" t="s">
        <v>1228</v>
      </c>
      <c r="D79" s="333"/>
      <c r="E79" s="333"/>
      <c r="F79" s="354" t="s">
        <v>1229</v>
      </c>
      <c r="G79" s="353"/>
      <c r="H79" s="333" t="s">
        <v>1230</v>
      </c>
      <c r="I79" s="333" t="s">
        <v>1225</v>
      </c>
      <c r="J79" s="333">
        <v>50</v>
      </c>
      <c r="K79" s="346"/>
    </row>
    <row r="80" spans="2:11" ht="15" customHeight="1">
      <c r="B80" s="355"/>
      <c r="C80" s="333" t="s">
        <v>1231</v>
      </c>
      <c r="D80" s="333"/>
      <c r="E80" s="333"/>
      <c r="F80" s="354" t="s">
        <v>1223</v>
      </c>
      <c r="G80" s="353"/>
      <c r="H80" s="333" t="s">
        <v>1232</v>
      </c>
      <c r="I80" s="333" t="s">
        <v>1233</v>
      </c>
      <c r="J80" s="333"/>
      <c r="K80" s="346"/>
    </row>
    <row r="81" spans="2:11" ht="15" customHeight="1">
      <c r="B81" s="355"/>
      <c r="C81" s="356" t="s">
        <v>1234</v>
      </c>
      <c r="D81" s="356"/>
      <c r="E81" s="356"/>
      <c r="F81" s="357" t="s">
        <v>1229</v>
      </c>
      <c r="G81" s="356"/>
      <c r="H81" s="356" t="s">
        <v>1235</v>
      </c>
      <c r="I81" s="356" t="s">
        <v>1225</v>
      </c>
      <c r="J81" s="356">
        <v>15</v>
      </c>
      <c r="K81" s="346"/>
    </row>
    <row r="82" spans="2:11" ht="15" customHeight="1">
      <c r="B82" s="355"/>
      <c r="C82" s="356" t="s">
        <v>1236</v>
      </c>
      <c r="D82" s="356"/>
      <c r="E82" s="356"/>
      <c r="F82" s="357" t="s">
        <v>1229</v>
      </c>
      <c r="G82" s="356"/>
      <c r="H82" s="356" t="s">
        <v>1237</v>
      </c>
      <c r="I82" s="356" t="s">
        <v>1225</v>
      </c>
      <c r="J82" s="356">
        <v>15</v>
      </c>
      <c r="K82" s="346"/>
    </row>
    <row r="83" spans="2:11" ht="15" customHeight="1">
      <c r="B83" s="355"/>
      <c r="C83" s="356" t="s">
        <v>1238</v>
      </c>
      <c r="D83" s="356"/>
      <c r="E83" s="356"/>
      <c r="F83" s="357" t="s">
        <v>1229</v>
      </c>
      <c r="G83" s="356"/>
      <c r="H83" s="356" t="s">
        <v>1239</v>
      </c>
      <c r="I83" s="356" t="s">
        <v>1225</v>
      </c>
      <c r="J83" s="356">
        <v>20</v>
      </c>
      <c r="K83" s="346"/>
    </row>
    <row r="84" spans="2:11" ht="15" customHeight="1">
      <c r="B84" s="355"/>
      <c r="C84" s="356" t="s">
        <v>1240</v>
      </c>
      <c r="D84" s="356"/>
      <c r="E84" s="356"/>
      <c r="F84" s="357" t="s">
        <v>1229</v>
      </c>
      <c r="G84" s="356"/>
      <c r="H84" s="356" t="s">
        <v>1241</v>
      </c>
      <c r="I84" s="356" t="s">
        <v>1225</v>
      </c>
      <c r="J84" s="356">
        <v>20</v>
      </c>
      <c r="K84" s="346"/>
    </row>
    <row r="85" spans="2:11" ht="15" customHeight="1">
      <c r="B85" s="355"/>
      <c r="C85" s="333" t="s">
        <v>1242</v>
      </c>
      <c r="D85" s="333"/>
      <c r="E85" s="333"/>
      <c r="F85" s="354" t="s">
        <v>1229</v>
      </c>
      <c r="G85" s="353"/>
      <c r="H85" s="333" t="s">
        <v>1243</v>
      </c>
      <c r="I85" s="333" t="s">
        <v>1225</v>
      </c>
      <c r="J85" s="333">
        <v>50</v>
      </c>
      <c r="K85" s="346"/>
    </row>
    <row r="86" spans="2:11" ht="15" customHeight="1">
      <c r="B86" s="355"/>
      <c r="C86" s="333" t="s">
        <v>1244</v>
      </c>
      <c r="D86" s="333"/>
      <c r="E86" s="333"/>
      <c r="F86" s="354" t="s">
        <v>1229</v>
      </c>
      <c r="G86" s="353"/>
      <c r="H86" s="333" t="s">
        <v>1245</v>
      </c>
      <c r="I86" s="333" t="s">
        <v>1225</v>
      </c>
      <c r="J86" s="333">
        <v>20</v>
      </c>
      <c r="K86" s="346"/>
    </row>
    <row r="87" spans="2:11" ht="15" customHeight="1">
      <c r="B87" s="355"/>
      <c r="C87" s="333" t="s">
        <v>1246</v>
      </c>
      <c r="D87" s="333"/>
      <c r="E87" s="333"/>
      <c r="F87" s="354" t="s">
        <v>1229</v>
      </c>
      <c r="G87" s="353"/>
      <c r="H87" s="333" t="s">
        <v>1247</v>
      </c>
      <c r="I87" s="333" t="s">
        <v>1225</v>
      </c>
      <c r="J87" s="333">
        <v>20</v>
      </c>
      <c r="K87" s="346"/>
    </row>
    <row r="88" spans="2:11" ht="15" customHeight="1">
      <c r="B88" s="355"/>
      <c r="C88" s="333" t="s">
        <v>1248</v>
      </c>
      <c r="D88" s="333"/>
      <c r="E88" s="333"/>
      <c r="F88" s="354" t="s">
        <v>1229</v>
      </c>
      <c r="G88" s="353"/>
      <c r="H88" s="333" t="s">
        <v>1249</v>
      </c>
      <c r="I88" s="333" t="s">
        <v>1225</v>
      </c>
      <c r="J88" s="333">
        <v>50</v>
      </c>
      <c r="K88" s="346"/>
    </row>
    <row r="89" spans="2:11" ht="15" customHeight="1">
      <c r="B89" s="355"/>
      <c r="C89" s="333" t="s">
        <v>1250</v>
      </c>
      <c r="D89" s="333"/>
      <c r="E89" s="333"/>
      <c r="F89" s="354" t="s">
        <v>1229</v>
      </c>
      <c r="G89" s="353"/>
      <c r="H89" s="333" t="s">
        <v>1250</v>
      </c>
      <c r="I89" s="333" t="s">
        <v>1225</v>
      </c>
      <c r="J89" s="333">
        <v>50</v>
      </c>
      <c r="K89" s="346"/>
    </row>
    <row r="90" spans="2:11" ht="15" customHeight="1">
      <c r="B90" s="355"/>
      <c r="C90" s="333" t="s">
        <v>111</v>
      </c>
      <c r="D90" s="333"/>
      <c r="E90" s="333"/>
      <c r="F90" s="354" t="s">
        <v>1229</v>
      </c>
      <c r="G90" s="353"/>
      <c r="H90" s="333" t="s">
        <v>1251</v>
      </c>
      <c r="I90" s="333" t="s">
        <v>1225</v>
      </c>
      <c r="J90" s="333">
        <v>255</v>
      </c>
      <c r="K90" s="346"/>
    </row>
    <row r="91" spans="2:11" ht="15" customHeight="1">
      <c r="B91" s="355"/>
      <c r="C91" s="333" t="s">
        <v>1252</v>
      </c>
      <c r="D91" s="333"/>
      <c r="E91" s="333"/>
      <c r="F91" s="354" t="s">
        <v>1223</v>
      </c>
      <c r="G91" s="353"/>
      <c r="H91" s="333" t="s">
        <v>1253</v>
      </c>
      <c r="I91" s="333" t="s">
        <v>1254</v>
      </c>
      <c r="J91" s="333"/>
      <c r="K91" s="346"/>
    </row>
    <row r="92" spans="2:11" ht="15" customHeight="1">
      <c r="B92" s="355"/>
      <c r="C92" s="333" t="s">
        <v>1255</v>
      </c>
      <c r="D92" s="333"/>
      <c r="E92" s="333"/>
      <c r="F92" s="354" t="s">
        <v>1223</v>
      </c>
      <c r="G92" s="353"/>
      <c r="H92" s="333" t="s">
        <v>1256</v>
      </c>
      <c r="I92" s="333" t="s">
        <v>1257</v>
      </c>
      <c r="J92" s="333"/>
      <c r="K92" s="346"/>
    </row>
    <row r="93" spans="2:11" ht="15" customHeight="1">
      <c r="B93" s="355"/>
      <c r="C93" s="333" t="s">
        <v>1258</v>
      </c>
      <c r="D93" s="333"/>
      <c r="E93" s="333"/>
      <c r="F93" s="354" t="s">
        <v>1223</v>
      </c>
      <c r="G93" s="353"/>
      <c r="H93" s="333" t="s">
        <v>1258</v>
      </c>
      <c r="I93" s="333" t="s">
        <v>1257</v>
      </c>
      <c r="J93" s="333"/>
      <c r="K93" s="346"/>
    </row>
    <row r="94" spans="2:11" ht="15" customHeight="1">
      <c r="B94" s="355"/>
      <c r="C94" s="333" t="s">
        <v>37</v>
      </c>
      <c r="D94" s="333"/>
      <c r="E94" s="333"/>
      <c r="F94" s="354" t="s">
        <v>1223</v>
      </c>
      <c r="G94" s="353"/>
      <c r="H94" s="333" t="s">
        <v>1259</v>
      </c>
      <c r="I94" s="333" t="s">
        <v>1257</v>
      </c>
      <c r="J94" s="333"/>
      <c r="K94" s="346"/>
    </row>
    <row r="95" spans="2:11" ht="15" customHeight="1">
      <c r="B95" s="355"/>
      <c r="C95" s="333" t="s">
        <v>47</v>
      </c>
      <c r="D95" s="333"/>
      <c r="E95" s="333"/>
      <c r="F95" s="354" t="s">
        <v>1223</v>
      </c>
      <c r="G95" s="353"/>
      <c r="H95" s="333" t="s">
        <v>1260</v>
      </c>
      <c r="I95" s="333" t="s">
        <v>1257</v>
      </c>
      <c r="J95" s="333"/>
      <c r="K95" s="346"/>
    </row>
    <row r="96" spans="2:11" ht="15" customHeight="1">
      <c r="B96" s="358"/>
      <c r="C96" s="359"/>
      <c r="D96" s="359"/>
      <c r="E96" s="359"/>
      <c r="F96" s="359"/>
      <c r="G96" s="359"/>
      <c r="H96" s="359"/>
      <c r="I96" s="359"/>
      <c r="J96" s="359"/>
      <c r="K96" s="360"/>
    </row>
    <row r="97" spans="2:11" ht="18.75" customHeight="1">
      <c r="B97" s="361"/>
      <c r="C97" s="362"/>
      <c r="D97" s="362"/>
      <c r="E97" s="362"/>
      <c r="F97" s="362"/>
      <c r="G97" s="362"/>
      <c r="H97" s="362"/>
      <c r="I97" s="362"/>
      <c r="J97" s="362"/>
      <c r="K97" s="361"/>
    </row>
    <row r="98" spans="2:11" ht="18.75" customHeight="1">
      <c r="B98" s="340"/>
      <c r="C98" s="340"/>
      <c r="D98" s="340"/>
      <c r="E98" s="340"/>
      <c r="F98" s="340"/>
      <c r="G98" s="340"/>
      <c r="H98" s="340"/>
      <c r="I98" s="340"/>
      <c r="J98" s="340"/>
      <c r="K98" s="340"/>
    </row>
    <row r="99" spans="2:11" ht="7.5" customHeight="1">
      <c r="B99" s="341"/>
      <c r="C99" s="342"/>
      <c r="D99" s="342"/>
      <c r="E99" s="342"/>
      <c r="F99" s="342"/>
      <c r="G99" s="342"/>
      <c r="H99" s="342"/>
      <c r="I99" s="342"/>
      <c r="J99" s="342"/>
      <c r="K99" s="343"/>
    </row>
    <row r="100" spans="2:11" ht="45" customHeight="1">
      <c r="B100" s="344"/>
      <c r="C100" s="345" t="s">
        <v>1261</v>
      </c>
      <c r="D100" s="345"/>
      <c r="E100" s="345"/>
      <c r="F100" s="345"/>
      <c r="G100" s="345"/>
      <c r="H100" s="345"/>
      <c r="I100" s="345"/>
      <c r="J100" s="345"/>
      <c r="K100" s="346"/>
    </row>
    <row r="101" spans="2:11" ht="17.25" customHeight="1">
      <c r="B101" s="344"/>
      <c r="C101" s="347" t="s">
        <v>1217</v>
      </c>
      <c r="D101" s="347"/>
      <c r="E101" s="347"/>
      <c r="F101" s="347" t="s">
        <v>1218</v>
      </c>
      <c r="G101" s="348"/>
      <c r="H101" s="347" t="s">
        <v>106</v>
      </c>
      <c r="I101" s="347" t="s">
        <v>56</v>
      </c>
      <c r="J101" s="347" t="s">
        <v>1219</v>
      </c>
      <c r="K101" s="346"/>
    </row>
    <row r="102" spans="2:11" ht="17.25" customHeight="1">
      <c r="B102" s="344"/>
      <c r="C102" s="349" t="s">
        <v>1220</v>
      </c>
      <c r="D102" s="349"/>
      <c r="E102" s="349"/>
      <c r="F102" s="350" t="s">
        <v>1221</v>
      </c>
      <c r="G102" s="351"/>
      <c r="H102" s="349"/>
      <c r="I102" s="349"/>
      <c r="J102" s="349" t="s">
        <v>1222</v>
      </c>
      <c r="K102" s="346"/>
    </row>
    <row r="103" spans="2:11" ht="5.25" customHeight="1">
      <c r="B103" s="344"/>
      <c r="C103" s="347"/>
      <c r="D103" s="347"/>
      <c r="E103" s="347"/>
      <c r="F103" s="347"/>
      <c r="G103" s="363"/>
      <c r="H103" s="347"/>
      <c r="I103" s="347"/>
      <c r="J103" s="347"/>
      <c r="K103" s="346"/>
    </row>
    <row r="104" spans="2:11" ht="15" customHeight="1">
      <c r="B104" s="344"/>
      <c r="C104" s="333" t="s">
        <v>52</v>
      </c>
      <c r="D104" s="352"/>
      <c r="E104" s="352"/>
      <c r="F104" s="354" t="s">
        <v>1223</v>
      </c>
      <c r="G104" s="363"/>
      <c r="H104" s="333" t="s">
        <v>1262</v>
      </c>
      <c r="I104" s="333" t="s">
        <v>1225</v>
      </c>
      <c r="J104" s="333">
        <v>20</v>
      </c>
      <c r="K104" s="346"/>
    </row>
    <row r="105" spans="2:11" ht="15" customHeight="1">
      <c r="B105" s="344"/>
      <c r="C105" s="333" t="s">
        <v>1226</v>
      </c>
      <c r="D105" s="333"/>
      <c r="E105" s="333"/>
      <c r="F105" s="354" t="s">
        <v>1223</v>
      </c>
      <c r="G105" s="333"/>
      <c r="H105" s="333" t="s">
        <v>1262</v>
      </c>
      <c r="I105" s="333" t="s">
        <v>1225</v>
      </c>
      <c r="J105" s="333">
        <v>120</v>
      </c>
      <c r="K105" s="346"/>
    </row>
    <row r="106" spans="2:11" ht="15" customHeight="1">
      <c r="B106" s="355"/>
      <c r="C106" s="333" t="s">
        <v>1228</v>
      </c>
      <c r="D106" s="333"/>
      <c r="E106" s="333"/>
      <c r="F106" s="354" t="s">
        <v>1229</v>
      </c>
      <c r="G106" s="333"/>
      <c r="H106" s="333" t="s">
        <v>1262</v>
      </c>
      <c r="I106" s="333" t="s">
        <v>1225</v>
      </c>
      <c r="J106" s="333">
        <v>50</v>
      </c>
      <c r="K106" s="346"/>
    </row>
    <row r="107" spans="2:11" ht="15" customHeight="1">
      <c r="B107" s="355"/>
      <c r="C107" s="333" t="s">
        <v>1231</v>
      </c>
      <c r="D107" s="333"/>
      <c r="E107" s="333"/>
      <c r="F107" s="354" t="s">
        <v>1223</v>
      </c>
      <c r="G107" s="333"/>
      <c r="H107" s="333" t="s">
        <v>1262</v>
      </c>
      <c r="I107" s="333" t="s">
        <v>1233</v>
      </c>
      <c r="J107" s="333"/>
      <c r="K107" s="346"/>
    </row>
    <row r="108" spans="2:11" ht="15" customHeight="1">
      <c r="B108" s="355"/>
      <c r="C108" s="333" t="s">
        <v>1242</v>
      </c>
      <c r="D108" s="333"/>
      <c r="E108" s="333"/>
      <c r="F108" s="354" t="s">
        <v>1229</v>
      </c>
      <c r="G108" s="333"/>
      <c r="H108" s="333" t="s">
        <v>1262</v>
      </c>
      <c r="I108" s="333" t="s">
        <v>1225</v>
      </c>
      <c r="J108" s="333">
        <v>50</v>
      </c>
      <c r="K108" s="346"/>
    </row>
    <row r="109" spans="2:11" ht="15" customHeight="1">
      <c r="B109" s="355"/>
      <c r="C109" s="333" t="s">
        <v>1250</v>
      </c>
      <c r="D109" s="333"/>
      <c r="E109" s="333"/>
      <c r="F109" s="354" t="s">
        <v>1229</v>
      </c>
      <c r="G109" s="333"/>
      <c r="H109" s="333" t="s">
        <v>1262</v>
      </c>
      <c r="I109" s="333" t="s">
        <v>1225</v>
      </c>
      <c r="J109" s="333">
        <v>50</v>
      </c>
      <c r="K109" s="346"/>
    </row>
    <row r="110" spans="2:11" ht="15" customHeight="1">
      <c r="B110" s="355"/>
      <c r="C110" s="333" t="s">
        <v>1248</v>
      </c>
      <c r="D110" s="333"/>
      <c r="E110" s="333"/>
      <c r="F110" s="354" t="s">
        <v>1229</v>
      </c>
      <c r="G110" s="333"/>
      <c r="H110" s="333" t="s">
        <v>1262</v>
      </c>
      <c r="I110" s="333" t="s">
        <v>1225</v>
      </c>
      <c r="J110" s="333">
        <v>50</v>
      </c>
      <c r="K110" s="346"/>
    </row>
    <row r="111" spans="2:11" ht="15" customHeight="1">
      <c r="B111" s="355"/>
      <c r="C111" s="333" t="s">
        <v>52</v>
      </c>
      <c r="D111" s="333"/>
      <c r="E111" s="333"/>
      <c r="F111" s="354" t="s">
        <v>1223</v>
      </c>
      <c r="G111" s="333"/>
      <c r="H111" s="333" t="s">
        <v>1263</v>
      </c>
      <c r="I111" s="333" t="s">
        <v>1225</v>
      </c>
      <c r="J111" s="333">
        <v>20</v>
      </c>
      <c r="K111" s="346"/>
    </row>
    <row r="112" spans="2:11" ht="15" customHeight="1">
      <c r="B112" s="355"/>
      <c r="C112" s="333" t="s">
        <v>1264</v>
      </c>
      <c r="D112" s="333"/>
      <c r="E112" s="333"/>
      <c r="F112" s="354" t="s">
        <v>1223</v>
      </c>
      <c r="G112" s="333"/>
      <c r="H112" s="333" t="s">
        <v>1265</v>
      </c>
      <c r="I112" s="333" t="s">
        <v>1225</v>
      </c>
      <c r="J112" s="333">
        <v>120</v>
      </c>
      <c r="K112" s="346"/>
    </row>
    <row r="113" spans="2:11" ht="15" customHeight="1">
      <c r="B113" s="355"/>
      <c r="C113" s="333" t="s">
        <v>37</v>
      </c>
      <c r="D113" s="333"/>
      <c r="E113" s="333"/>
      <c r="F113" s="354" t="s">
        <v>1223</v>
      </c>
      <c r="G113" s="333"/>
      <c r="H113" s="333" t="s">
        <v>1266</v>
      </c>
      <c r="I113" s="333" t="s">
        <v>1257</v>
      </c>
      <c r="J113" s="333"/>
      <c r="K113" s="346"/>
    </row>
    <row r="114" spans="2:11" ht="15" customHeight="1">
      <c r="B114" s="355"/>
      <c r="C114" s="333" t="s">
        <v>47</v>
      </c>
      <c r="D114" s="333"/>
      <c r="E114" s="333"/>
      <c r="F114" s="354" t="s">
        <v>1223</v>
      </c>
      <c r="G114" s="333"/>
      <c r="H114" s="333" t="s">
        <v>1267</v>
      </c>
      <c r="I114" s="333" t="s">
        <v>1257</v>
      </c>
      <c r="J114" s="333"/>
      <c r="K114" s="346"/>
    </row>
    <row r="115" spans="2:11" ht="15" customHeight="1">
      <c r="B115" s="355"/>
      <c r="C115" s="333" t="s">
        <v>56</v>
      </c>
      <c r="D115" s="333"/>
      <c r="E115" s="333"/>
      <c r="F115" s="354" t="s">
        <v>1223</v>
      </c>
      <c r="G115" s="333"/>
      <c r="H115" s="333" t="s">
        <v>1268</v>
      </c>
      <c r="I115" s="333" t="s">
        <v>1269</v>
      </c>
      <c r="J115" s="333"/>
      <c r="K115" s="346"/>
    </row>
    <row r="116" spans="2:11" ht="15" customHeight="1">
      <c r="B116" s="358"/>
      <c r="C116" s="364"/>
      <c r="D116" s="364"/>
      <c r="E116" s="364"/>
      <c r="F116" s="364"/>
      <c r="G116" s="364"/>
      <c r="H116" s="364"/>
      <c r="I116" s="364"/>
      <c r="J116" s="364"/>
      <c r="K116" s="360"/>
    </row>
    <row r="117" spans="2:11" ht="18.75" customHeight="1">
      <c r="B117" s="365"/>
      <c r="C117" s="330"/>
      <c r="D117" s="330"/>
      <c r="E117" s="330"/>
      <c r="F117" s="366"/>
      <c r="G117" s="330"/>
      <c r="H117" s="330"/>
      <c r="I117" s="330"/>
      <c r="J117" s="330"/>
      <c r="K117" s="365"/>
    </row>
    <row r="118" spans="2:11" ht="18.75" customHeight="1">
      <c r="B118" s="340"/>
      <c r="C118" s="340"/>
      <c r="D118" s="340"/>
      <c r="E118" s="340"/>
      <c r="F118" s="340"/>
      <c r="G118" s="340"/>
      <c r="H118" s="340"/>
      <c r="I118" s="340"/>
      <c r="J118" s="340"/>
      <c r="K118" s="340"/>
    </row>
    <row r="119" spans="2:11" ht="7.5" customHeight="1">
      <c r="B119" s="367"/>
      <c r="C119" s="368"/>
      <c r="D119" s="368"/>
      <c r="E119" s="368"/>
      <c r="F119" s="368"/>
      <c r="G119" s="368"/>
      <c r="H119" s="368"/>
      <c r="I119" s="368"/>
      <c r="J119" s="368"/>
      <c r="K119" s="369"/>
    </row>
    <row r="120" spans="2:11" ht="45" customHeight="1">
      <c r="B120" s="370"/>
      <c r="C120" s="321" t="s">
        <v>1270</v>
      </c>
      <c r="D120" s="321"/>
      <c r="E120" s="321"/>
      <c r="F120" s="321"/>
      <c r="G120" s="321"/>
      <c r="H120" s="321"/>
      <c r="I120" s="321"/>
      <c r="J120" s="321"/>
      <c r="K120" s="371"/>
    </row>
    <row r="121" spans="2:11" ht="17.25" customHeight="1">
      <c r="B121" s="372"/>
      <c r="C121" s="347" t="s">
        <v>1217</v>
      </c>
      <c r="D121" s="347"/>
      <c r="E121" s="347"/>
      <c r="F121" s="347" t="s">
        <v>1218</v>
      </c>
      <c r="G121" s="348"/>
      <c r="H121" s="347" t="s">
        <v>106</v>
      </c>
      <c r="I121" s="347" t="s">
        <v>56</v>
      </c>
      <c r="J121" s="347" t="s">
        <v>1219</v>
      </c>
      <c r="K121" s="373"/>
    </row>
    <row r="122" spans="2:11" ht="17.25" customHeight="1">
      <c r="B122" s="372"/>
      <c r="C122" s="349" t="s">
        <v>1220</v>
      </c>
      <c r="D122" s="349"/>
      <c r="E122" s="349"/>
      <c r="F122" s="350" t="s">
        <v>1221</v>
      </c>
      <c r="G122" s="351"/>
      <c r="H122" s="349"/>
      <c r="I122" s="349"/>
      <c r="J122" s="349" t="s">
        <v>1222</v>
      </c>
      <c r="K122" s="373"/>
    </row>
    <row r="123" spans="2:11" ht="5.25" customHeight="1">
      <c r="B123" s="374"/>
      <c r="C123" s="352"/>
      <c r="D123" s="352"/>
      <c r="E123" s="352"/>
      <c r="F123" s="352"/>
      <c r="G123" s="333"/>
      <c r="H123" s="352"/>
      <c r="I123" s="352"/>
      <c r="J123" s="352"/>
      <c r="K123" s="375"/>
    </row>
    <row r="124" spans="2:11" ht="15" customHeight="1">
      <c r="B124" s="374"/>
      <c r="C124" s="333" t="s">
        <v>1226</v>
      </c>
      <c r="D124" s="352"/>
      <c r="E124" s="352"/>
      <c r="F124" s="354" t="s">
        <v>1223</v>
      </c>
      <c r="G124" s="333"/>
      <c r="H124" s="333" t="s">
        <v>1262</v>
      </c>
      <c r="I124" s="333" t="s">
        <v>1225</v>
      </c>
      <c r="J124" s="333">
        <v>120</v>
      </c>
      <c r="K124" s="376"/>
    </row>
    <row r="125" spans="2:11" ht="15" customHeight="1">
      <c r="B125" s="374"/>
      <c r="C125" s="333" t="s">
        <v>1271</v>
      </c>
      <c r="D125" s="333"/>
      <c r="E125" s="333"/>
      <c r="F125" s="354" t="s">
        <v>1223</v>
      </c>
      <c r="G125" s="333"/>
      <c r="H125" s="333" t="s">
        <v>1272</v>
      </c>
      <c r="I125" s="333" t="s">
        <v>1225</v>
      </c>
      <c r="J125" s="333" t="s">
        <v>1273</v>
      </c>
      <c r="K125" s="376"/>
    </row>
    <row r="126" spans="2:11" ht="15" customHeight="1">
      <c r="B126" s="374"/>
      <c r="C126" s="333" t="s">
        <v>1172</v>
      </c>
      <c r="D126" s="333"/>
      <c r="E126" s="333"/>
      <c r="F126" s="354" t="s">
        <v>1223</v>
      </c>
      <c r="G126" s="333"/>
      <c r="H126" s="333" t="s">
        <v>1274</v>
      </c>
      <c r="I126" s="333" t="s">
        <v>1225</v>
      </c>
      <c r="J126" s="333" t="s">
        <v>1273</v>
      </c>
      <c r="K126" s="376"/>
    </row>
    <row r="127" spans="2:11" ht="15" customHeight="1">
      <c r="B127" s="374"/>
      <c r="C127" s="333" t="s">
        <v>1234</v>
      </c>
      <c r="D127" s="333"/>
      <c r="E127" s="333"/>
      <c r="F127" s="354" t="s">
        <v>1229</v>
      </c>
      <c r="G127" s="333"/>
      <c r="H127" s="333" t="s">
        <v>1235</v>
      </c>
      <c r="I127" s="333" t="s">
        <v>1225</v>
      </c>
      <c r="J127" s="333">
        <v>15</v>
      </c>
      <c r="K127" s="376"/>
    </row>
    <row r="128" spans="2:11" ht="15" customHeight="1">
      <c r="B128" s="374"/>
      <c r="C128" s="356" t="s">
        <v>1236</v>
      </c>
      <c r="D128" s="356"/>
      <c r="E128" s="356"/>
      <c r="F128" s="357" t="s">
        <v>1229</v>
      </c>
      <c r="G128" s="356"/>
      <c r="H128" s="356" t="s">
        <v>1237</v>
      </c>
      <c r="I128" s="356" t="s">
        <v>1225</v>
      </c>
      <c r="J128" s="356">
        <v>15</v>
      </c>
      <c r="K128" s="376"/>
    </row>
    <row r="129" spans="2:11" ht="15" customHeight="1">
      <c r="B129" s="374"/>
      <c r="C129" s="356" t="s">
        <v>1238</v>
      </c>
      <c r="D129" s="356"/>
      <c r="E129" s="356"/>
      <c r="F129" s="357" t="s">
        <v>1229</v>
      </c>
      <c r="G129" s="356"/>
      <c r="H129" s="356" t="s">
        <v>1239</v>
      </c>
      <c r="I129" s="356" t="s">
        <v>1225</v>
      </c>
      <c r="J129" s="356">
        <v>20</v>
      </c>
      <c r="K129" s="376"/>
    </row>
    <row r="130" spans="2:11" ht="15" customHeight="1">
      <c r="B130" s="374"/>
      <c r="C130" s="356" t="s">
        <v>1240</v>
      </c>
      <c r="D130" s="356"/>
      <c r="E130" s="356"/>
      <c r="F130" s="357" t="s">
        <v>1229</v>
      </c>
      <c r="G130" s="356"/>
      <c r="H130" s="356" t="s">
        <v>1241</v>
      </c>
      <c r="I130" s="356" t="s">
        <v>1225</v>
      </c>
      <c r="J130" s="356">
        <v>20</v>
      </c>
      <c r="K130" s="376"/>
    </row>
    <row r="131" spans="2:11" ht="15" customHeight="1">
      <c r="B131" s="374"/>
      <c r="C131" s="333" t="s">
        <v>1228</v>
      </c>
      <c r="D131" s="333"/>
      <c r="E131" s="333"/>
      <c r="F131" s="354" t="s">
        <v>1229</v>
      </c>
      <c r="G131" s="333"/>
      <c r="H131" s="333" t="s">
        <v>1262</v>
      </c>
      <c r="I131" s="333" t="s">
        <v>1225</v>
      </c>
      <c r="J131" s="333">
        <v>50</v>
      </c>
      <c r="K131" s="376"/>
    </row>
    <row r="132" spans="2:11" ht="15" customHeight="1">
      <c r="B132" s="374"/>
      <c r="C132" s="333" t="s">
        <v>1242</v>
      </c>
      <c r="D132" s="333"/>
      <c r="E132" s="333"/>
      <c r="F132" s="354" t="s">
        <v>1229</v>
      </c>
      <c r="G132" s="333"/>
      <c r="H132" s="333" t="s">
        <v>1262</v>
      </c>
      <c r="I132" s="333" t="s">
        <v>1225</v>
      </c>
      <c r="J132" s="333">
        <v>50</v>
      </c>
      <c r="K132" s="376"/>
    </row>
    <row r="133" spans="2:11" ht="15" customHeight="1">
      <c r="B133" s="374"/>
      <c r="C133" s="333" t="s">
        <v>1248</v>
      </c>
      <c r="D133" s="333"/>
      <c r="E133" s="333"/>
      <c r="F133" s="354" t="s">
        <v>1229</v>
      </c>
      <c r="G133" s="333"/>
      <c r="H133" s="333" t="s">
        <v>1262</v>
      </c>
      <c r="I133" s="333" t="s">
        <v>1225</v>
      </c>
      <c r="J133" s="333">
        <v>50</v>
      </c>
      <c r="K133" s="376"/>
    </row>
    <row r="134" spans="2:11" ht="15" customHeight="1">
      <c r="B134" s="374"/>
      <c r="C134" s="333" t="s">
        <v>1250</v>
      </c>
      <c r="D134" s="333"/>
      <c r="E134" s="333"/>
      <c r="F134" s="354" t="s">
        <v>1229</v>
      </c>
      <c r="G134" s="333"/>
      <c r="H134" s="333" t="s">
        <v>1262</v>
      </c>
      <c r="I134" s="333" t="s">
        <v>1225</v>
      </c>
      <c r="J134" s="333">
        <v>50</v>
      </c>
      <c r="K134" s="376"/>
    </row>
    <row r="135" spans="2:11" ht="15" customHeight="1">
      <c r="B135" s="374"/>
      <c r="C135" s="333" t="s">
        <v>111</v>
      </c>
      <c r="D135" s="333"/>
      <c r="E135" s="333"/>
      <c r="F135" s="354" t="s">
        <v>1229</v>
      </c>
      <c r="G135" s="333"/>
      <c r="H135" s="333" t="s">
        <v>1275</v>
      </c>
      <c r="I135" s="333" t="s">
        <v>1225</v>
      </c>
      <c r="J135" s="333">
        <v>255</v>
      </c>
      <c r="K135" s="376"/>
    </row>
    <row r="136" spans="2:11" ht="15" customHeight="1">
      <c r="B136" s="374"/>
      <c r="C136" s="333" t="s">
        <v>1252</v>
      </c>
      <c r="D136" s="333"/>
      <c r="E136" s="333"/>
      <c r="F136" s="354" t="s">
        <v>1223</v>
      </c>
      <c r="G136" s="333"/>
      <c r="H136" s="333" t="s">
        <v>1276</v>
      </c>
      <c r="I136" s="333" t="s">
        <v>1254</v>
      </c>
      <c r="J136" s="333"/>
      <c r="K136" s="376"/>
    </row>
    <row r="137" spans="2:11" ht="15" customHeight="1">
      <c r="B137" s="374"/>
      <c r="C137" s="333" t="s">
        <v>1255</v>
      </c>
      <c r="D137" s="333"/>
      <c r="E137" s="333"/>
      <c r="F137" s="354" t="s">
        <v>1223</v>
      </c>
      <c r="G137" s="333"/>
      <c r="H137" s="333" t="s">
        <v>1277</v>
      </c>
      <c r="I137" s="333" t="s">
        <v>1257</v>
      </c>
      <c r="J137" s="333"/>
      <c r="K137" s="376"/>
    </row>
    <row r="138" spans="2:11" ht="15" customHeight="1">
      <c r="B138" s="374"/>
      <c r="C138" s="333" t="s">
        <v>1258</v>
      </c>
      <c r="D138" s="333"/>
      <c r="E138" s="333"/>
      <c r="F138" s="354" t="s">
        <v>1223</v>
      </c>
      <c r="G138" s="333"/>
      <c r="H138" s="333" t="s">
        <v>1258</v>
      </c>
      <c r="I138" s="333" t="s">
        <v>1257</v>
      </c>
      <c r="J138" s="333"/>
      <c r="K138" s="376"/>
    </row>
    <row r="139" spans="2:11" ht="15" customHeight="1">
      <c r="B139" s="374"/>
      <c r="C139" s="333" t="s">
        <v>37</v>
      </c>
      <c r="D139" s="333"/>
      <c r="E139" s="333"/>
      <c r="F139" s="354" t="s">
        <v>1223</v>
      </c>
      <c r="G139" s="333"/>
      <c r="H139" s="333" t="s">
        <v>1278</v>
      </c>
      <c r="I139" s="333" t="s">
        <v>1257</v>
      </c>
      <c r="J139" s="333"/>
      <c r="K139" s="376"/>
    </row>
    <row r="140" spans="2:11" ht="15" customHeight="1">
      <c r="B140" s="374"/>
      <c r="C140" s="333" t="s">
        <v>1279</v>
      </c>
      <c r="D140" s="333"/>
      <c r="E140" s="333"/>
      <c r="F140" s="354" t="s">
        <v>1223</v>
      </c>
      <c r="G140" s="333"/>
      <c r="H140" s="333" t="s">
        <v>1280</v>
      </c>
      <c r="I140" s="333" t="s">
        <v>1257</v>
      </c>
      <c r="J140" s="333"/>
      <c r="K140" s="376"/>
    </row>
    <row r="141" spans="2:11" ht="15" customHeight="1">
      <c r="B141" s="377"/>
      <c r="C141" s="378"/>
      <c r="D141" s="378"/>
      <c r="E141" s="378"/>
      <c r="F141" s="378"/>
      <c r="G141" s="378"/>
      <c r="H141" s="378"/>
      <c r="I141" s="378"/>
      <c r="J141" s="378"/>
      <c r="K141" s="379"/>
    </row>
    <row r="142" spans="2:11" ht="18.75" customHeight="1">
      <c r="B142" s="330"/>
      <c r="C142" s="330"/>
      <c r="D142" s="330"/>
      <c r="E142" s="330"/>
      <c r="F142" s="366"/>
      <c r="G142" s="330"/>
      <c r="H142" s="330"/>
      <c r="I142" s="330"/>
      <c r="J142" s="330"/>
      <c r="K142" s="330"/>
    </row>
    <row r="143" spans="2:11" ht="18.75" customHeight="1">
      <c r="B143" s="340"/>
      <c r="C143" s="340"/>
      <c r="D143" s="340"/>
      <c r="E143" s="340"/>
      <c r="F143" s="340"/>
      <c r="G143" s="340"/>
      <c r="H143" s="340"/>
      <c r="I143" s="340"/>
      <c r="J143" s="340"/>
      <c r="K143" s="340"/>
    </row>
    <row r="144" spans="2:11" ht="7.5" customHeight="1">
      <c r="B144" s="341"/>
      <c r="C144" s="342"/>
      <c r="D144" s="342"/>
      <c r="E144" s="342"/>
      <c r="F144" s="342"/>
      <c r="G144" s="342"/>
      <c r="H144" s="342"/>
      <c r="I144" s="342"/>
      <c r="J144" s="342"/>
      <c r="K144" s="343"/>
    </row>
    <row r="145" spans="2:11" ht="45" customHeight="1">
      <c r="B145" s="344"/>
      <c r="C145" s="345" t="s">
        <v>1281</v>
      </c>
      <c r="D145" s="345"/>
      <c r="E145" s="345"/>
      <c r="F145" s="345"/>
      <c r="G145" s="345"/>
      <c r="H145" s="345"/>
      <c r="I145" s="345"/>
      <c r="J145" s="345"/>
      <c r="K145" s="346"/>
    </row>
    <row r="146" spans="2:11" ht="17.25" customHeight="1">
      <c r="B146" s="344"/>
      <c r="C146" s="347" t="s">
        <v>1217</v>
      </c>
      <c r="D146" s="347"/>
      <c r="E146" s="347"/>
      <c r="F146" s="347" t="s">
        <v>1218</v>
      </c>
      <c r="G146" s="348"/>
      <c r="H146" s="347" t="s">
        <v>106</v>
      </c>
      <c r="I146" s="347" t="s">
        <v>56</v>
      </c>
      <c r="J146" s="347" t="s">
        <v>1219</v>
      </c>
      <c r="K146" s="346"/>
    </row>
    <row r="147" spans="2:11" ht="17.25" customHeight="1">
      <c r="B147" s="344"/>
      <c r="C147" s="349" t="s">
        <v>1220</v>
      </c>
      <c r="D147" s="349"/>
      <c r="E147" s="349"/>
      <c r="F147" s="350" t="s">
        <v>1221</v>
      </c>
      <c r="G147" s="351"/>
      <c r="H147" s="349"/>
      <c r="I147" s="349"/>
      <c r="J147" s="349" t="s">
        <v>1222</v>
      </c>
      <c r="K147" s="346"/>
    </row>
    <row r="148" spans="2:11" ht="5.25" customHeight="1">
      <c r="B148" s="355"/>
      <c r="C148" s="352"/>
      <c r="D148" s="352"/>
      <c r="E148" s="352"/>
      <c r="F148" s="352"/>
      <c r="G148" s="353"/>
      <c r="H148" s="352"/>
      <c r="I148" s="352"/>
      <c r="J148" s="352"/>
      <c r="K148" s="376"/>
    </row>
    <row r="149" spans="2:11" ht="15" customHeight="1">
      <c r="B149" s="355"/>
      <c r="C149" s="380" t="s">
        <v>1226</v>
      </c>
      <c r="D149" s="333"/>
      <c r="E149" s="333"/>
      <c r="F149" s="381" t="s">
        <v>1223</v>
      </c>
      <c r="G149" s="333"/>
      <c r="H149" s="380" t="s">
        <v>1262</v>
      </c>
      <c r="I149" s="380" t="s">
        <v>1225</v>
      </c>
      <c r="J149" s="380">
        <v>120</v>
      </c>
      <c r="K149" s="376"/>
    </row>
    <row r="150" spans="2:11" ht="15" customHeight="1">
      <c r="B150" s="355"/>
      <c r="C150" s="380" t="s">
        <v>1271</v>
      </c>
      <c r="D150" s="333"/>
      <c r="E150" s="333"/>
      <c r="F150" s="381" t="s">
        <v>1223</v>
      </c>
      <c r="G150" s="333"/>
      <c r="H150" s="380" t="s">
        <v>1282</v>
      </c>
      <c r="I150" s="380" t="s">
        <v>1225</v>
      </c>
      <c r="J150" s="380" t="s">
        <v>1273</v>
      </c>
      <c r="K150" s="376"/>
    </row>
    <row r="151" spans="2:11" ht="15" customHeight="1">
      <c r="B151" s="355"/>
      <c r="C151" s="380" t="s">
        <v>1172</v>
      </c>
      <c r="D151" s="333"/>
      <c r="E151" s="333"/>
      <c r="F151" s="381" t="s">
        <v>1223</v>
      </c>
      <c r="G151" s="333"/>
      <c r="H151" s="380" t="s">
        <v>1283</v>
      </c>
      <c r="I151" s="380" t="s">
        <v>1225</v>
      </c>
      <c r="J151" s="380" t="s">
        <v>1273</v>
      </c>
      <c r="K151" s="376"/>
    </row>
    <row r="152" spans="2:11" ht="15" customHeight="1">
      <c r="B152" s="355"/>
      <c r="C152" s="380" t="s">
        <v>1228</v>
      </c>
      <c r="D152" s="333"/>
      <c r="E152" s="333"/>
      <c r="F152" s="381" t="s">
        <v>1229</v>
      </c>
      <c r="G152" s="333"/>
      <c r="H152" s="380" t="s">
        <v>1262</v>
      </c>
      <c r="I152" s="380" t="s">
        <v>1225</v>
      </c>
      <c r="J152" s="380">
        <v>50</v>
      </c>
      <c r="K152" s="376"/>
    </row>
    <row r="153" spans="2:11" ht="15" customHeight="1">
      <c r="B153" s="355"/>
      <c r="C153" s="380" t="s">
        <v>1231</v>
      </c>
      <c r="D153" s="333"/>
      <c r="E153" s="333"/>
      <c r="F153" s="381" t="s">
        <v>1223</v>
      </c>
      <c r="G153" s="333"/>
      <c r="H153" s="380" t="s">
        <v>1262</v>
      </c>
      <c r="I153" s="380" t="s">
        <v>1233</v>
      </c>
      <c r="J153" s="380"/>
      <c r="K153" s="376"/>
    </row>
    <row r="154" spans="2:11" ht="15" customHeight="1">
      <c r="B154" s="355"/>
      <c r="C154" s="380" t="s">
        <v>1242</v>
      </c>
      <c r="D154" s="333"/>
      <c r="E154" s="333"/>
      <c r="F154" s="381" t="s">
        <v>1229</v>
      </c>
      <c r="G154" s="333"/>
      <c r="H154" s="380" t="s">
        <v>1262</v>
      </c>
      <c r="I154" s="380" t="s">
        <v>1225</v>
      </c>
      <c r="J154" s="380">
        <v>50</v>
      </c>
      <c r="K154" s="376"/>
    </row>
    <row r="155" spans="2:11" ht="15" customHeight="1">
      <c r="B155" s="355"/>
      <c r="C155" s="380" t="s">
        <v>1250</v>
      </c>
      <c r="D155" s="333"/>
      <c r="E155" s="333"/>
      <c r="F155" s="381" t="s">
        <v>1229</v>
      </c>
      <c r="G155" s="333"/>
      <c r="H155" s="380" t="s">
        <v>1262</v>
      </c>
      <c r="I155" s="380" t="s">
        <v>1225</v>
      </c>
      <c r="J155" s="380">
        <v>50</v>
      </c>
      <c r="K155" s="376"/>
    </row>
    <row r="156" spans="2:11" ht="15" customHeight="1">
      <c r="B156" s="355"/>
      <c r="C156" s="380" t="s">
        <v>1248</v>
      </c>
      <c r="D156" s="333"/>
      <c r="E156" s="333"/>
      <c r="F156" s="381" t="s">
        <v>1229</v>
      </c>
      <c r="G156" s="333"/>
      <c r="H156" s="380" t="s">
        <v>1262</v>
      </c>
      <c r="I156" s="380" t="s">
        <v>1225</v>
      </c>
      <c r="J156" s="380">
        <v>50</v>
      </c>
      <c r="K156" s="376"/>
    </row>
    <row r="157" spans="2:11" ht="15" customHeight="1">
      <c r="B157" s="355"/>
      <c r="C157" s="380" t="s">
        <v>80</v>
      </c>
      <c r="D157" s="333"/>
      <c r="E157" s="333"/>
      <c r="F157" s="381" t="s">
        <v>1223</v>
      </c>
      <c r="G157" s="333"/>
      <c r="H157" s="380" t="s">
        <v>1284</v>
      </c>
      <c r="I157" s="380" t="s">
        <v>1225</v>
      </c>
      <c r="J157" s="380" t="s">
        <v>1285</v>
      </c>
      <c r="K157" s="376"/>
    </row>
    <row r="158" spans="2:11" ht="15" customHeight="1">
      <c r="B158" s="355"/>
      <c r="C158" s="380" t="s">
        <v>1286</v>
      </c>
      <c r="D158" s="333"/>
      <c r="E158" s="333"/>
      <c r="F158" s="381" t="s">
        <v>1223</v>
      </c>
      <c r="G158" s="333"/>
      <c r="H158" s="380" t="s">
        <v>1287</v>
      </c>
      <c r="I158" s="380" t="s">
        <v>1257</v>
      </c>
      <c r="J158" s="380"/>
      <c r="K158" s="376"/>
    </row>
    <row r="159" spans="2:11" ht="15" customHeight="1">
      <c r="B159" s="382"/>
      <c r="C159" s="364"/>
      <c r="D159" s="364"/>
      <c r="E159" s="364"/>
      <c r="F159" s="364"/>
      <c r="G159" s="364"/>
      <c r="H159" s="364"/>
      <c r="I159" s="364"/>
      <c r="J159" s="364"/>
      <c r="K159" s="383"/>
    </row>
    <row r="160" spans="2:11" ht="18.75" customHeight="1">
      <c r="B160" s="330"/>
      <c r="C160" s="333"/>
      <c r="D160" s="333"/>
      <c r="E160" s="333"/>
      <c r="F160" s="354"/>
      <c r="G160" s="333"/>
      <c r="H160" s="333"/>
      <c r="I160" s="333"/>
      <c r="J160" s="333"/>
      <c r="K160" s="330"/>
    </row>
    <row r="161" spans="2:11" ht="18.75" customHeight="1">
      <c r="B161" s="340"/>
      <c r="C161" s="340"/>
      <c r="D161" s="340"/>
      <c r="E161" s="340"/>
      <c r="F161" s="340"/>
      <c r="G161" s="340"/>
      <c r="H161" s="340"/>
      <c r="I161" s="340"/>
      <c r="J161" s="340"/>
      <c r="K161" s="340"/>
    </row>
    <row r="162" spans="2:11" ht="7.5" customHeight="1">
      <c r="B162" s="317"/>
      <c r="C162" s="318"/>
      <c r="D162" s="318"/>
      <c r="E162" s="318"/>
      <c r="F162" s="318"/>
      <c r="G162" s="318"/>
      <c r="H162" s="318"/>
      <c r="I162" s="318"/>
      <c r="J162" s="318"/>
      <c r="K162" s="319"/>
    </row>
    <row r="163" spans="2:11" ht="45" customHeight="1">
      <c r="B163" s="320"/>
      <c r="C163" s="321" t="s">
        <v>1288</v>
      </c>
      <c r="D163" s="321"/>
      <c r="E163" s="321"/>
      <c r="F163" s="321"/>
      <c r="G163" s="321"/>
      <c r="H163" s="321"/>
      <c r="I163" s="321"/>
      <c r="J163" s="321"/>
      <c r="K163" s="322"/>
    </row>
    <row r="164" spans="2:11" ht="17.25" customHeight="1">
      <c r="B164" s="320"/>
      <c r="C164" s="347" t="s">
        <v>1217</v>
      </c>
      <c r="D164" s="347"/>
      <c r="E164" s="347"/>
      <c r="F164" s="347" t="s">
        <v>1218</v>
      </c>
      <c r="G164" s="384"/>
      <c r="H164" s="385" t="s">
        <v>106</v>
      </c>
      <c r="I164" s="385" t="s">
        <v>56</v>
      </c>
      <c r="J164" s="347" t="s">
        <v>1219</v>
      </c>
      <c r="K164" s="322"/>
    </row>
    <row r="165" spans="2:11" ht="17.25" customHeight="1">
      <c r="B165" s="324"/>
      <c r="C165" s="349" t="s">
        <v>1220</v>
      </c>
      <c r="D165" s="349"/>
      <c r="E165" s="349"/>
      <c r="F165" s="350" t="s">
        <v>1221</v>
      </c>
      <c r="G165" s="386"/>
      <c r="H165" s="387"/>
      <c r="I165" s="387"/>
      <c r="J165" s="349" t="s">
        <v>1222</v>
      </c>
      <c r="K165" s="326"/>
    </row>
    <row r="166" spans="2:11" ht="5.25" customHeight="1">
      <c r="B166" s="355"/>
      <c r="C166" s="352"/>
      <c r="D166" s="352"/>
      <c r="E166" s="352"/>
      <c r="F166" s="352"/>
      <c r="G166" s="353"/>
      <c r="H166" s="352"/>
      <c r="I166" s="352"/>
      <c r="J166" s="352"/>
      <c r="K166" s="376"/>
    </row>
    <row r="167" spans="2:11" ht="15" customHeight="1">
      <c r="B167" s="355"/>
      <c r="C167" s="333" t="s">
        <v>1226</v>
      </c>
      <c r="D167" s="333"/>
      <c r="E167" s="333"/>
      <c r="F167" s="354" t="s">
        <v>1223</v>
      </c>
      <c r="G167" s="333"/>
      <c r="H167" s="333" t="s">
        <v>1262</v>
      </c>
      <c r="I167" s="333" t="s">
        <v>1225</v>
      </c>
      <c r="J167" s="333">
        <v>120</v>
      </c>
      <c r="K167" s="376"/>
    </row>
    <row r="168" spans="2:11" ht="15" customHeight="1">
      <c r="B168" s="355"/>
      <c r="C168" s="333" t="s">
        <v>1271</v>
      </c>
      <c r="D168" s="333"/>
      <c r="E168" s="333"/>
      <c r="F168" s="354" t="s">
        <v>1223</v>
      </c>
      <c r="G168" s="333"/>
      <c r="H168" s="333" t="s">
        <v>1272</v>
      </c>
      <c r="I168" s="333" t="s">
        <v>1225</v>
      </c>
      <c r="J168" s="333" t="s">
        <v>1273</v>
      </c>
      <c r="K168" s="376"/>
    </row>
    <row r="169" spans="2:11" ht="15" customHeight="1">
      <c r="B169" s="355"/>
      <c r="C169" s="333" t="s">
        <v>1172</v>
      </c>
      <c r="D169" s="333"/>
      <c r="E169" s="333"/>
      <c r="F169" s="354" t="s">
        <v>1223</v>
      </c>
      <c r="G169" s="333"/>
      <c r="H169" s="333" t="s">
        <v>1289</v>
      </c>
      <c r="I169" s="333" t="s">
        <v>1225</v>
      </c>
      <c r="J169" s="333" t="s">
        <v>1273</v>
      </c>
      <c r="K169" s="376"/>
    </row>
    <row r="170" spans="2:11" ht="15" customHeight="1">
      <c r="B170" s="355"/>
      <c r="C170" s="333" t="s">
        <v>1228</v>
      </c>
      <c r="D170" s="333"/>
      <c r="E170" s="333"/>
      <c r="F170" s="354" t="s">
        <v>1229</v>
      </c>
      <c r="G170" s="333"/>
      <c r="H170" s="333" t="s">
        <v>1289</v>
      </c>
      <c r="I170" s="333" t="s">
        <v>1225</v>
      </c>
      <c r="J170" s="333">
        <v>50</v>
      </c>
      <c r="K170" s="376"/>
    </row>
    <row r="171" spans="2:11" ht="15" customHeight="1">
      <c r="B171" s="355"/>
      <c r="C171" s="333" t="s">
        <v>1231</v>
      </c>
      <c r="D171" s="333"/>
      <c r="E171" s="333"/>
      <c r="F171" s="354" t="s">
        <v>1223</v>
      </c>
      <c r="G171" s="333"/>
      <c r="H171" s="333" t="s">
        <v>1289</v>
      </c>
      <c r="I171" s="333" t="s">
        <v>1233</v>
      </c>
      <c r="J171" s="333"/>
      <c r="K171" s="376"/>
    </row>
    <row r="172" spans="2:11" ht="15" customHeight="1">
      <c r="B172" s="355"/>
      <c r="C172" s="333" t="s">
        <v>1242</v>
      </c>
      <c r="D172" s="333"/>
      <c r="E172" s="333"/>
      <c r="F172" s="354" t="s">
        <v>1229</v>
      </c>
      <c r="G172" s="333"/>
      <c r="H172" s="333" t="s">
        <v>1289</v>
      </c>
      <c r="I172" s="333" t="s">
        <v>1225</v>
      </c>
      <c r="J172" s="333">
        <v>50</v>
      </c>
      <c r="K172" s="376"/>
    </row>
    <row r="173" spans="2:11" ht="15" customHeight="1">
      <c r="B173" s="355"/>
      <c r="C173" s="333" t="s">
        <v>1250</v>
      </c>
      <c r="D173" s="333"/>
      <c r="E173" s="333"/>
      <c r="F173" s="354" t="s">
        <v>1229</v>
      </c>
      <c r="G173" s="333"/>
      <c r="H173" s="333" t="s">
        <v>1289</v>
      </c>
      <c r="I173" s="333" t="s">
        <v>1225</v>
      </c>
      <c r="J173" s="333">
        <v>50</v>
      </c>
      <c r="K173" s="376"/>
    </row>
    <row r="174" spans="2:11" ht="15" customHeight="1">
      <c r="B174" s="355"/>
      <c r="C174" s="333" t="s">
        <v>1248</v>
      </c>
      <c r="D174" s="333"/>
      <c r="E174" s="333"/>
      <c r="F174" s="354" t="s">
        <v>1229</v>
      </c>
      <c r="G174" s="333"/>
      <c r="H174" s="333" t="s">
        <v>1289</v>
      </c>
      <c r="I174" s="333" t="s">
        <v>1225</v>
      </c>
      <c r="J174" s="333">
        <v>50</v>
      </c>
      <c r="K174" s="376"/>
    </row>
    <row r="175" spans="2:11" ht="15" customHeight="1">
      <c r="B175" s="355"/>
      <c r="C175" s="333" t="s">
        <v>105</v>
      </c>
      <c r="D175" s="333"/>
      <c r="E175" s="333"/>
      <c r="F175" s="354" t="s">
        <v>1223</v>
      </c>
      <c r="G175" s="333"/>
      <c r="H175" s="333" t="s">
        <v>1290</v>
      </c>
      <c r="I175" s="333" t="s">
        <v>1291</v>
      </c>
      <c r="J175" s="333"/>
      <c r="K175" s="376"/>
    </row>
    <row r="176" spans="2:11" ht="15" customHeight="1">
      <c r="B176" s="355"/>
      <c r="C176" s="333" t="s">
        <v>56</v>
      </c>
      <c r="D176" s="333"/>
      <c r="E176" s="333"/>
      <c r="F176" s="354" t="s">
        <v>1223</v>
      </c>
      <c r="G176" s="333"/>
      <c r="H176" s="333" t="s">
        <v>1292</v>
      </c>
      <c r="I176" s="333" t="s">
        <v>1293</v>
      </c>
      <c r="J176" s="333">
        <v>1</v>
      </c>
      <c r="K176" s="376"/>
    </row>
    <row r="177" spans="2:11" ht="15" customHeight="1">
      <c r="B177" s="355"/>
      <c r="C177" s="333" t="s">
        <v>52</v>
      </c>
      <c r="D177" s="333"/>
      <c r="E177" s="333"/>
      <c r="F177" s="354" t="s">
        <v>1223</v>
      </c>
      <c r="G177" s="333"/>
      <c r="H177" s="333" t="s">
        <v>1294</v>
      </c>
      <c r="I177" s="333" t="s">
        <v>1225</v>
      </c>
      <c r="J177" s="333">
        <v>20</v>
      </c>
      <c r="K177" s="376"/>
    </row>
    <row r="178" spans="2:11" ht="15" customHeight="1">
      <c r="B178" s="355"/>
      <c r="C178" s="333" t="s">
        <v>106</v>
      </c>
      <c r="D178" s="333"/>
      <c r="E178" s="333"/>
      <c r="F178" s="354" t="s">
        <v>1223</v>
      </c>
      <c r="G178" s="333"/>
      <c r="H178" s="333" t="s">
        <v>1295</v>
      </c>
      <c r="I178" s="333" t="s">
        <v>1225</v>
      </c>
      <c r="J178" s="333">
        <v>255</v>
      </c>
      <c r="K178" s="376"/>
    </row>
    <row r="179" spans="2:11" ht="15" customHeight="1">
      <c r="B179" s="355"/>
      <c r="C179" s="333" t="s">
        <v>107</v>
      </c>
      <c r="D179" s="333"/>
      <c r="E179" s="333"/>
      <c r="F179" s="354" t="s">
        <v>1223</v>
      </c>
      <c r="G179" s="333"/>
      <c r="H179" s="333" t="s">
        <v>1188</v>
      </c>
      <c r="I179" s="333" t="s">
        <v>1225</v>
      </c>
      <c r="J179" s="333">
        <v>10</v>
      </c>
      <c r="K179" s="376"/>
    </row>
    <row r="180" spans="2:11" ht="15" customHeight="1">
      <c r="B180" s="355"/>
      <c r="C180" s="333" t="s">
        <v>108</v>
      </c>
      <c r="D180" s="333"/>
      <c r="E180" s="333"/>
      <c r="F180" s="354" t="s">
        <v>1223</v>
      </c>
      <c r="G180" s="333"/>
      <c r="H180" s="333" t="s">
        <v>1296</v>
      </c>
      <c r="I180" s="333" t="s">
        <v>1257</v>
      </c>
      <c r="J180" s="333"/>
      <c r="K180" s="376"/>
    </row>
    <row r="181" spans="2:11" ht="15" customHeight="1">
      <c r="B181" s="355"/>
      <c r="C181" s="333" t="s">
        <v>1297</v>
      </c>
      <c r="D181" s="333"/>
      <c r="E181" s="333"/>
      <c r="F181" s="354" t="s">
        <v>1223</v>
      </c>
      <c r="G181" s="333"/>
      <c r="H181" s="333" t="s">
        <v>1298</v>
      </c>
      <c r="I181" s="333" t="s">
        <v>1257</v>
      </c>
      <c r="J181" s="333"/>
      <c r="K181" s="376"/>
    </row>
    <row r="182" spans="2:11" ht="15" customHeight="1">
      <c r="B182" s="355"/>
      <c r="C182" s="333" t="s">
        <v>1286</v>
      </c>
      <c r="D182" s="333"/>
      <c r="E182" s="333"/>
      <c r="F182" s="354" t="s">
        <v>1223</v>
      </c>
      <c r="G182" s="333"/>
      <c r="H182" s="333" t="s">
        <v>1299</v>
      </c>
      <c r="I182" s="333" t="s">
        <v>1257</v>
      </c>
      <c r="J182" s="333"/>
      <c r="K182" s="376"/>
    </row>
    <row r="183" spans="2:11" ht="15" customHeight="1">
      <c r="B183" s="355"/>
      <c r="C183" s="333" t="s">
        <v>110</v>
      </c>
      <c r="D183" s="333"/>
      <c r="E183" s="333"/>
      <c r="F183" s="354" t="s">
        <v>1229</v>
      </c>
      <c r="G183" s="333"/>
      <c r="H183" s="333" t="s">
        <v>1300</v>
      </c>
      <c r="I183" s="333" t="s">
        <v>1225</v>
      </c>
      <c r="J183" s="333">
        <v>50</v>
      </c>
      <c r="K183" s="376"/>
    </row>
    <row r="184" spans="2:11" ht="15" customHeight="1">
      <c r="B184" s="355"/>
      <c r="C184" s="333" t="s">
        <v>1301</v>
      </c>
      <c r="D184" s="333"/>
      <c r="E184" s="333"/>
      <c r="F184" s="354" t="s">
        <v>1229</v>
      </c>
      <c r="G184" s="333"/>
      <c r="H184" s="333" t="s">
        <v>1302</v>
      </c>
      <c r="I184" s="333" t="s">
        <v>1303</v>
      </c>
      <c r="J184" s="333"/>
      <c r="K184" s="376"/>
    </row>
    <row r="185" spans="2:11" ht="15" customHeight="1">
      <c r="B185" s="355"/>
      <c r="C185" s="333" t="s">
        <v>1304</v>
      </c>
      <c r="D185" s="333"/>
      <c r="E185" s="333"/>
      <c r="F185" s="354" t="s">
        <v>1229</v>
      </c>
      <c r="G185" s="333"/>
      <c r="H185" s="333" t="s">
        <v>1305</v>
      </c>
      <c r="I185" s="333" t="s">
        <v>1303</v>
      </c>
      <c r="J185" s="333"/>
      <c r="K185" s="376"/>
    </row>
    <row r="186" spans="2:11" ht="15" customHeight="1">
      <c r="B186" s="355"/>
      <c r="C186" s="333" t="s">
        <v>1306</v>
      </c>
      <c r="D186" s="333"/>
      <c r="E186" s="333"/>
      <c r="F186" s="354" t="s">
        <v>1229</v>
      </c>
      <c r="G186" s="333"/>
      <c r="H186" s="333" t="s">
        <v>1307</v>
      </c>
      <c r="I186" s="333" t="s">
        <v>1303</v>
      </c>
      <c r="J186" s="333"/>
      <c r="K186" s="376"/>
    </row>
    <row r="187" spans="2:11" ht="15" customHeight="1">
      <c r="B187" s="355"/>
      <c r="C187" s="388" t="s">
        <v>1308</v>
      </c>
      <c r="D187" s="333"/>
      <c r="E187" s="333"/>
      <c r="F187" s="354" t="s">
        <v>1229</v>
      </c>
      <c r="G187" s="333"/>
      <c r="H187" s="333" t="s">
        <v>1309</v>
      </c>
      <c r="I187" s="333" t="s">
        <v>1310</v>
      </c>
      <c r="J187" s="389" t="s">
        <v>1311</v>
      </c>
      <c r="K187" s="376"/>
    </row>
    <row r="188" spans="2:11" ht="15" customHeight="1">
      <c r="B188" s="355"/>
      <c r="C188" s="339" t="s">
        <v>41</v>
      </c>
      <c r="D188" s="333"/>
      <c r="E188" s="333"/>
      <c r="F188" s="354" t="s">
        <v>1223</v>
      </c>
      <c r="G188" s="333"/>
      <c r="H188" s="330" t="s">
        <v>1312</v>
      </c>
      <c r="I188" s="333" t="s">
        <v>1313</v>
      </c>
      <c r="J188" s="333"/>
      <c r="K188" s="376"/>
    </row>
    <row r="189" spans="2:11" ht="15" customHeight="1">
      <c r="B189" s="355"/>
      <c r="C189" s="339" t="s">
        <v>1314</v>
      </c>
      <c r="D189" s="333"/>
      <c r="E189" s="333"/>
      <c r="F189" s="354" t="s">
        <v>1223</v>
      </c>
      <c r="G189" s="333"/>
      <c r="H189" s="333" t="s">
        <v>1315</v>
      </c>
      <c r="I189" s="333" t="s">
        <v>1257</v>
      </c>
      <c r="J189" s="333"/>
      <c r="K189" s="376"/>
    </row>
    <row r="190" spans="2:11" ht="15" customHeight="1">
      <c r="B190" s="355"/>
      <c r="C190" s="339" t="s">
        <v>1316</v>
      </c>
      <c r="D190" s="333"/>
      <c r="E190" s="333"/>
      <c r="F190" s="354" t="s">
        <v>1223</v>
      </c>
      <c r="G190" s="333"/>
      <c r="H190" s="333" t="s">
        <v>1317</v>
      </c>
      <c r="I190" s="333" t="s">
        <v>1257</v>
      </c>
      <c r="J190" s="333"/>
      <c r="K190" s="376"/>
    </row>
    <row r="191" spans="2:11" ht="15" customHeight="1">
      <c r="B191" s="355"/>
      <c r="C191" s="339" t="s">
        <v>1318</v>
      </c>
      <c r="D191" s="333"/>
      <c r="E191" s="333"/>
      <c r="F191" s="354" t="s">
        <v>1229</v>
      </c>
      <c r="G191" s="333"/>
      <c r="H191" s="333" t="s">
        <v>1319</v>
      </c>
      <c r="I191" s="333" t="s">
        <v>1257</v>
      </c>
      <c r="J191" s="333"/>
      <c r="K191" s="376"/>
    </row>
    <row r="192" spans="2:11" ht="15" customHeight="1">
      <c r="B192" s="382"/>
      <c r="C192" s="390"/>
      <c r="D192" s="364"/>
      <c r="E192" s="364"/>
      <c r="F192" s="364"/>
      <c r="G192" s="364"/>
      <c r="H192" s="364"/>
      <c r="I192" s="364"/>
      <c r="J192" s="364"/>
      <c r="K192" s="383"/>
    </row>
    <row r="193" spans="2:11" ht="18.75" customHeight="1">
      <c r="B193" s="330"/>
      <c r="C193" s="333"/>
      <c r="D193" s="333"/>
      <c r="E193" s="333"/>
      <c r="F193" s="354"/>
      <c r="G193" s="333"/>
      <c r="H193" s="333"/>
      <c r="I193" s="333"/>
      <c r="J193" s="333"/>
      <c r="K193" s="330"/>
    </row>
    <row r="194" spans="2:11" ht="18.75" customHeight="1">
      <c r="B194" s="330"/>
      <c r="C194" s="333"/>
      <c r="D194" s="333"/>
      <c r="E194" s="333"/>
      <c r="F194" s="354"/>
      <c r="G194" s="333"/>
      <c r="H194" s="333"/>
      <c r="I194" s="333"/>
      <c r="J194" s="333"/>
      <c r="K194" s="330"/>
    </row>
    <row r="195" spans="2:11" ht="18.75" customHeight="1">
      <c r="B195" s="340"/>
      <c r="C195" s="340"/>
      <c r="D195" s="340"/>
      <c r="E195" s="340"/>
      <c r="F195" s="340"/>
      <c r="G195" s="340"/>
      <c r="H195" s="340"/>
      <c r="I195" s="340"/>
      <c r="J195" s="340"/>
      <c r="K195" s="340"/>
    </row>
    <row r="196" spans="2:11" ht="13.5">
      <c r="B196" s="317"/>
      <c r="C196" s="318"/>
      <c r="D196" s="318"/>
      <c r="E196" s="318"/>
      <c r="F196" s="318"/>
      <c r="G196" s="318"/>
      <c r="H196" s="318"/>
      <c r="I196" s="318"/>
      <c r="J196" s="318"/>
      <c r="K196" s="319"/>
    </row>
    <row r="197" spans="2:11" ht="21">
      <c r="B197" s="320"/>
      <c r="C197" s="321" t="s">
        <v>1320</v>
      </c>
      <c r="D197" s="321"/>
      <c r="E197" s="321"/>
      <c r="F197" s="321"/>
      <c r="G197" s="321"/>
      <c r="H197" s="321"/>
      <c r="I197" s="321"/>
      <c r="J197" s="321"/>
      <c r="K197" s="322"/>
    </row>
    <row r="198" spans="2:11" ht="25.5" customHeight="1">
      <c r="B198" s="320"/>
      <c r="C198" s="391" t="s">
        <v>1321</v>
      </c>
      <c r="D198" s="391"/>
      <c r="E198" s="391"/>
      <c r="F198" s="391" t="s">
        <v>1322</v>
      </c>
      <c r="G198" s="392"/>
      <c r="H198" s="393" t="s">
        <v>1323</v>
      </c>
      <c r="I198" s="393"/>
      <c r="J198" s="393"/>
      <c r="K198" s="322"/>
    </row>
    <row r="199" spans="2:11" ht="5.25" customHeight="1">
      <c r="B199" s="355"/>
      <c r="C199" s="352"/>
      <c r="D199" s="352"/>
      <c r="E199" s="352"/>
      <c r="F199" s="352"/>
      <c r="G199" s="333"/>
      <c r="H199" s="352"/>
      <c r="I199" s="352"/>
      <c r="J199" s="352"/>
      <c r="K199" s="376"/>
    </row>
    <row r="200" spans="2:11" ht="15" customHeight="1">
      <c r="B200" s="355"/>
      <c r="C200" s="333" t="s">
        <v>1313</v>
      </c>
      <c r="D200" s="333"/>
      <c r="E200" s="333"/>
      <c r="F200" s="354" t="s">
        <v>42</v>
      </c>
      <c r="G200" s="333"/>
      <c r="H200" s="394" t="s">
        <v>1324</v>
      </c>
      <c r="I200" s="394"/>
      <c r="J200" s="394"/>
      <c r="K200" s="376"/>
    </row>
    <row r="201" spans="2:11" ht="15" customHeight="1">
      <c r="B201" s="355"/>
      <c r="C201" s="361"/>
      <c r="D201" s="333"/>
      <c r="E201" s="333"/>
      <c r="F201" s="354" t="s">
        <v>43</v>
      </c>
      <c r="G201" s="333"/>
      <c r="H201" s="394" t="s">
        <v>1325</v>
      </c>
      <c r="I201" s="394"/>
      <c r="J201" s="394"/>
      <c r="K201" s="376"/>
    </row>
    <row r="202" spans="2:11" ht="15" customHeight="1">
      <c r="B202" s="355"/>
      <c r="C202" s="361"/>
      <c r="D202" s="333"/>
      <c r="E202" s="333"/>
      <c r="F202" s="354" t="s">
        <v>46</v>
      </c>
      <c r="G202" s="333"/>
      <c r="H202" s="394" t="s">
        <v>1326</v>
      </c>
      <c r="I202" s="394"/>
      <c r="J202" s="394"/>
      <c r="K202" s="376"/>
    </row>
    <row r="203" spans="2:11" ht="15" customHeight="1">
      <c r="B203" s="355"/>
      <c r="C203" s="333"/>
      <c r="D203" s="333"/>
      <c r="E203" s="333"/>
      <c r="F203" s="354" t="s">
        <v>44</v>
      </c>
      <c r="G203" s="333"/>
      <c r="H203" s="394" t="s">
        <v>1327</v>
      </c>
      <c r="I203" s="394"/>
      <c r="J203" s="394"/>
      <c r="K203" s="376"/>
    </row>
    <row r="204" spans="2:11" ht="15" customHeight="1">
      <c r="B204" s="355"/>
      <c r="C204" s="333"/>
      <c r="D204" s="333"/>
      <c r="E204" s="333"/>
      <c r="F204" s="354" t="s">
        <v>45</v>
      </c>
      <c r="G204" s="333"/>
      <c r="H204" s="394" t="s">
        <v>1328</v>
      </c>
      <c r="I204" s="394"/>
      <c r="J204" s="394"/>
      <c r="K204" s="376"/>
    </row>
    <row r="205" spans="2:11" ht="15" customHeight="1">
      <c r="B205" s="355"/>
      <c r="C205" s="333"/>
      <c r="D205" s="333"/>
      <c r="E205" s="333"/>
      <c r="F205" s="354"/>
      <c r="G205" s="333"/>
      <c r="H205" s="333"/>
      <c r="I205" s="333"/>
      <c r="J205" s="333"/>
      <c r="K205" s="376"/>
    </row>
    <row r="206" spans="2:11" ht="15" customHeight="1">
      <c r="B206" s="355"/>
      <c r="C206" s="333" t="s">
        <v>1269</v>
      </c>
      <c r="D206" s="333"/>
      <c r="E206" s="333"/>
      <c r="F206" s="354" t="s">
        <v>74</v>
      </c>
      <c r="G206" s="333"/>
      <c r="H206" s="394" t="s">
        <v>1329</v>
      </c>
      <c r="I206" s="394"/>
      <c r="J206" s="394"/>
      <c r="K206" s="376"/>
    </row>
    <row r="207" spans="2:11" ht="15" customHeight="1">
      <c r="B207" s="355"/>
      <c r="C207" s="361"/>
      <c r="D207" s="333"/>
      <c r="E207" s="333"/>
      <c r="F207" s="354" t="s">
        <v>1167</v>
      </c>
      <c r="G207" s="333"/>
      <c r="H207" s="394" t="s">
        <v>1168</v>
      </c>
      <c r="I207" s="394"/>
      <c r="J207" s="394"/>
      <c r="K207" s="376"/>
    </row>
    <row r="208" spans="2:11" ht="15" customHeight="1">
      <c r="B208" s="355"/>
      <c r="C208" s="333"/>
      <c r="D208" s="333"/>
      <c r="E208" s="333"/>
      <c r="F208" s="354" t="s">
        <v>1165</v>
      </c>
      <c r="G208" s="333"/>
      <c r="H208" s="394" t="s">
        <v>1330</v>
      </c>
      <c r="I208" s="394"/>
      <c r="J208" s="394"/>
      <c r="K208" s="376"/>
    </row>
    <row r="209" spans="2:11" ht="15" customHeight="1">
      <c r="B209" s="395"/>
      <c r="C209" s="361"/>
      <c r="D209" s="361"/>
      <c r="E209" s="361"/>
      <c r="F209" s="354" t="s">
        <v>1112</v>
      </c>
      <c r="G209" s="339"/>
      <c r="H209" s="396" t="s">
        <v>1169</v>
      </c>
      <c r="I209" s="396"/>
      <c r="J209" s="396"/>
      <c r="K209" s="397"/>
    </row>
    <row r="210" spans="2:11" ht="15" customHeight="1">
      <c r="B210" s="395"/>
      <c r="C210" s="361"/>
      <c r="D210" s="361"/>
      <c r="E210" s="361"/>
      <c r="F210" s="354" t="s">
        <v>1170</v>
      </c>
      <c r="G210" s="339"/>
      <c r="H210" s="396" t="s">
        <v>1331</v>
      </c>
      <c r="I210" s="396"/>
      <c r="J210" s="396"/>
      <c r="K210" s="397"/>
    </row>
    <row r="211" spans="2:11" ht="15" customHeight="1">
      <c r="B211" s="395"/>
      <c r="C211" s="361"/>
      <c r="D211" s="361"/>
      <c r="E211" s="361"/>
      <c r="F211" s="398"/>
      <c r="G211" s="339"/>
      <c r="H211" s="399"/>
      <c r="I211" s="399"/>
      <c r="J211" s="399"/>
      <c r="K211" s="397"/>
    </row>
    <row r="212" spans="2:11" ht="15" customHeight="1">
      <c r="B212" s="395"/>
      <c r="C212" s="333" t="s">
        <v>1293</v>
      </c>
      <c r="D212" s="361"/>
      <c r="E212" s="361"/>
      <c r="F212" s="354">
        <v>1</v>
      </c>
      <c r="G212" s="339"/>
      <c r="H212" s="396" t="s">
        <v>1332</v>
      </c>
      <c r="I212" s="396"/>
      <c r="J212" s="396"/>
      <c r="K212" s="397"/>
    </row>
    <row r="213" spans="2:11" ht="15" customHeight="1">
      <c r="B213" s="395"/>
      <c r="C213" s="361"/>
      <c r="D213" s="361"/>
      <c r="E213" s="361"/>
      <c r="F213" s="354">
        <v>2</v>
      </c>
      <c r="G213" s="339"/>
      <c r="H213" s="396" t="s">
        <v>1333</v>
      </c>
      <c r="I213" s="396"/>
      <c r="J213" s="396"/>
      <c r="K213" s="397"/>
    </row>
    <row r="214" spans="2:11" ht="15" customHeight="1">
      <c r="B214" s="395"/>
      <c r="C214" s="361"/>
      <c r="D214" s="361"/>
      <c r="E214" s="361"/>
      <c r="F214" s="354">
        <v>3</v>
      </c>
      <c r="G214" s="339"/>
      <c r="H214" s="396" t="s">
        <v>1334</v>
      </c>
      <c r="I214" s="396"/>
      <c r="J214" s="396"/>
      <c r="K214" s="397"/>
    </row>
    <row r="215" spans="2:11" ht="15" customHeight="1">
      <c r="B215" s="395"/>
      <c r="C215" s="361"/>
      <c r="D215" s="361"/>
      <c r="E215" s="361"/>
      <c r="F215" s="354">
        <v>4</v>
      </c>
      <c r="G215" s="339"/>
      <c r="H215" s="396" t="s">
        <v>1335</v>
      </c>
      <c r="I215" s="396"/>
      <c r="J215" s="396"/>
      <c r="K215" s="397"/>
    </row>
    <row r="216" spans="2:11" ht="12.75" customHeight="1">
      <c r="B216" s="400"/>
      <c r="C216" s="401"/>
      <c r="D216" s="401"/>
      <c r="E216" s="401"/>
      <c r="F216" s="401"/>
      <c r="G216" s="401"/>
      <c r="H216" s="401"/>
      <c r="I216" s="401"/>
      <c r="J216" s="401"/>
      <c r="K216" s="402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Tomanová Vlasta</cp:lastModifiedBy>
  <dcterms:created xsi:type="dcterms:W3CDTF">2016-11-02T14:45:54Z</dcterms:created>
  <dcterms:modified xsi:type="dcterms:W3CDTF">2016-11-02T14:45:59Z</dcterms:modified>
  <cp:category/>
  <cp:version/>
  <cp:contentType/>
  <cp:contentStatus/>
</cp:coreProperties>
</file>