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ocenasek\Downloads\"/>
    </mc:Choice>
  </mc:AlternateContent>
  <xr:revisionPtr revIDLastSave="0" documentId="8_{4ECE1147-6D44-4833-ACBF-9A81C8FB9FBF}" xr6:coauthVersionLast="47" xr6:coauthVersionMax="47" xr10:uidLastSave="{00000000-0000-0000-0000-000000000000}"/>
  <bookViews>
    <workbookView xWindow="-120" yWindow="-120" windowWidth="29040" windowHeight="15720" tabRatio="821" xr2:uid="{00000000-000D-0000-FFFF-FFFF00000000}"/>
  </bookViews>
  <sheets>
    <sheet name="Rekapitulace stavby" sheetId="1" r:id="rId1"/>
    <sheet name="03-01-01 - D.3.a - Pavilon A" sheetId="2" r:id="rId2"/>
    <sheet name="03-01-02 - D.3.a - Pavilon B" sheetId="3" r:id="rId3"/>
    <sheet name="03-01-03 - D.3.a - Šatny" sheetId="4" r:id="rId4"/>
    <sheet name="03-01-04 - D.3.a - Tělocv..." sheetId="5" r:id="rId5"/>
    <sheet name="03-01-05 - D.3.a - Jídelna" sheetId="6" r:id="rId6"/>
    <sheet name="03-01-06 - D.3.a - Dílny" sheetId="7" r:id="rId7"/>
    <sheet name="03-02 - D.3.b - Stavební ..." sheetId="8" r:id="rId8"/>
    <sheet name="03-03 - D.3.c - Elektročá..." sheetId="9" r:id="rId9"/>
    <sheet name="03-04 - D.3.d - Měření a ..." sheetId="10" r:id="rId10"/>
    <sheet name="03-05 - Vedlejší náklady ..." sheetId="11" r:id="rId11"/>
  </sheets>
  <definedNames>
    <definedName name="_xlnm._FilterDatabase" localSheetId="1" hidden="1">'03-01-01 - D.3.a - Pavilon A'!$C$135:$K$288</definedName>
    <definedName name="_xlnm._FilterDatabase" localSheetId="2" hidden="1">'03-01-02 - D.3.a - Pavilon B'!$C$136:$K$268</definedName>
    <definedName name="_xlnm._FilterDatabase" localSheetId="3" hidden="1">'03-01-03 - D.3.a - Šatny'!$C$135:$K$232</definedName>
    <definedName name="_xlnm._FilterDatabase" localSheetId="4" hidden="1">'03-01-04 - D.3.a - Tělocv...'!$C$136:$K$257</definedName>
    <definedName name="_xlnm._FilterDatabase" localSheetId="5" hidden="1">'03-01-05 - D.3.a - Jídelna'!$C$136:$K$266</definedName>
    <definedName name="_xlnm._FilterDatabase" localSheetId="6" hidden="1">'03-01-06 - D.3.a - Dílny'!$C$125:$K$141</definedName>
    <definedName name="_xlnm._FilterDatabase" localSheetId="7" hidden="1">'03-02 - D.3.b - Stavební ...'!$C$144:$K$765</definedName>
    <definedName name="_xlnm._FilterDatabase" localSheetId="8" hidden="1">'03-03 - D.3.c - Elektročá...'!$C$122:$K$162</definedName>
    <definedName name="_xlnm._FilterDatabase" localSheetId="9" hidden="1">'03-04 - D.3.d - Měření a ...'!$C$121:$K$125</definedName>
    <definedName name="_xlnm._FilterDatabase" localSheetId="10" hidden="1">'03-05 - Vedlejší náklady ...'!$C$120:$K$128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128" i="11" l="1"/>
  <c r="BI128" i="11"/>
  <c r="BH128" i="11"/>
  <c r="BG128" i="11"/>
  <c r="BF128" i="11"/>
  <c r="T128" i="11"/>
  <c r="R128" i="11"/>
  <c r="P128" i="11"/>
  <c r="P122" i="11" s="1"/>
  <c r="P121" i="11" s="1"/>
  <c r="AU106" i="1" s="1"/>
  <c r="J128" i="11"/>
  <c r="BE128" i="11" s="1"/>
  <c r="BK127" i="11"/>
  <c r="BI127" i="11"/>
  <c r="BH127" i="11"/>
  <c r="BG127" i="11"/>
  <c r="BF127" i="11"/>
  <c r="T127" i="11"/>
  <c r="R127" i="11"/>
  <c r="R122" i="11" s="1"/>
  <c r="R121" i="11" s="1"/>
  <c r="P127" i="11"/>
  <c r="J127" i="11"/>
  <c r="BE127" i="11" s="1"/>
  <c r="BK126" i="11"/>
  <c r="BI126" i="11"/>
  <c r="BH126" i="11"/>
  <c r="BG126" i="11"/>
  <c r="BF126" i="11"/>
  <c r="T126" i="11"/>
  <c r="R126" i="11"/>
  <c r="P126" i="11"/>
  <c r="J126" i="11"/>
  <c r="BE126" i="11" s="1"/>
  <c r="BK125" i="11"/>
  <c r="BI125" i="11"/>
  <c r="BH125" i="11"/>
  <c r="BG125" i="11"/>
  <c r="BF125" i="11"/>
  <c r="BE125" i="11"/>
  <c r="T125" i="11"/>
  <c r="R125" i="11"/>
  <c r="P125" i="11"/>
  <c r="J125" i="11"/>
  <c r="BK123" i="11"/>
  <c r="BI123" i="11"/>
  <c r="BH123" i="11"/>
  <c r="BG123" i="11"/>
  <c r="BF123" i="11"/>
  <c r="T123" i="11"/>
  <c r="T122" i="11" s="1"/>
  <c r="T121" i="11" s="1"/>
  <c r="R123" i="11"/>
  <c r="P123" i="11"/>
  <c r="J123" i="11"/>
  <c r="BE123" i="11" s="1"/>
  <c r="J118" i="11"/>
  <c r="J117" i="11"/>
  <c r="F117" i="11"/>
  <c r="J115" i="11"/>
  <c r="F115" i="11"/>
  <c r="E113" i="11"/>
  <c r="E109" i="11"/>
  <c r="J94" i="11"/>
  <c r="J93" i="11"/>
  <c r="F93" i="11"/>
  <c r="F91" i="11"/>
  <c r="E89" i="11"/>
  <c r="J39" i="11"/>
  <c r="J38" i="11"/>
  <c r="J37" i="11"/>
  <c r="J20" i="11"/>
  <c r="E20" i="11"/>
  <c r="F118" i="11" s="1"/>
  <c r="J19" i="11"/>
  <c r="J14" i="11"/>
  <c r="J91" i="11" s="1"/>
  <c r="E7" i="11"/>
  <c r="E85" i="11" s="1"/>
  <c r="BK125" i="10"/>
  <c r="BK124" i="10" s="1"/>
  <c r="BI125" i="10"/>
  <c r="F39" i="10" s="1"/>
  <c r="BD105" i="1" s="1"/>
  <c r="BH125" i="10"/>
  <c r="F38" i="10" s="1"/>
  <c r="BC105" i="1" s="1"/>
  <c r="BG125" i="10"/>
  <c r="BF125" i="10"/>
  <c r="J36" i="10" s="1"/>
  <c r="AW105" i="1" s="1"/>
  <c r="T125" i="10"/>
  <c r="R125" i="10"/>
  <c r="R124" i="10" s="1"/>
  <c r="R123" i="10" s="1"/>
  <c r="R122" i="10" s="1"/>
  <c r="P125" i="10"/>
  <c r="J125" i="10"/>
  <c r="BE125" i="10" s="1"/>
  <c r="T124" i="10"/>
  <c r="T123" i="10" s="1"/>
  <c r="T122" i="10" s="1"/>
  <c r="P124" i="10"/>
  <c r="P123" i="10" s="1"/>
  <c r="P122" i="10" s="1"/>
  <c r="AU105" i="1" s="1"/>
  <c r="J119" i="10"/>
  <c r="J118" i="10"/>
  <c r="F118" i="10"/>
  <c r="F116" i="10"/>
  <c r="E114" i="10"/>
  <c r="E110" i="10"/>
  <c r="J94" i="10"/>
  <c r="J93" i="10"/>
  <c r="F93" i="10"/>
  <c r="F91" i="10"/>
  <c r="E89" i="10"/>
  <c r="E85" i="10"/>
  <c r="J39" i="10"/>
  <c r="J38" i="10"/>
  <c r="J37" i="10"/>
  <c r="F37" i="10"/>
  <c r="BB105" i="1" s="1"/>
  <c r="J20" i="10"/>
  <c r="E20" i="10"/>
  <c r="F119" i="10" s="1"/>
  <c r="J19" i="10"/>
  <c r="J14" i="10"/>
  <c r="J91" i="10" s="1"/>
  <c r="E7" i="10"/>
  <c r="BK162" i="9"/>
  <c r="BI162" i="9"/>
  <c r="BH162" i="9"/>
  <c r="BG162" i="9"/>
  <c r="BF162" i="9"/>
  <c r="BE162" i="9"/>
  <c r="T162" i="9"/>
  <c r="R162" i="9"/>
  <c r="R160" i="9" s="1"/>
  <c r="P162" i="9"/>
  <c r="J162" i="9"/>
  <c r="BK161" i="9"/>
  <c r="BI161" i="9"/>
  <c r="BH161" i="9"/>
  <c r="BG161" i="9"/>
  <c r="BF161" i="9"/>
  <c r="T161" i="9"/>
  <c r="T160" i="9" s="1"/>
  <c r="R161" i="9"/>
  <c r="P161" i="9"/>
  <c r="P160" i="9" s="1"/>
  <c r="J161" i="9"/>
  <c r="BE161" i="9" s="1"/>
  <c r="BK159" i="9"/>
  <c r="BI159" i="9"/>
  <c r="BH159" i="9"/>
  <c r="BG159" i="9"/>
  <c r="BF159" i="9"/>
  <c r="T159" i="9"/>
  <c r="R159" i="9"/>
  <c r="P159" i="9"/>
  <c r="J159" i="9"/>
  <c r="BE159" i="9" s="1"/>
  <c r="BK158" i="9"/>
  <c r="BI158" i="9"/>
  <c r="BH158" i="9"/>
  <c r="BG158" i="9"/>
  <c r="BF158" i="9"/>
  <c r="T158" i="9"/>
  <c r="R158" i="9"/>
  <c r="P158" i="9"/>
  <c r="J158" i="9"/>
  <c r="BE158" i="9" s="1"/>
  <c r="BK157" i="9"/>
  <c r="BI157" i="9"/>
  <c r="BH157" i="9"/>
  <c r="BG157" i="9"/>
  <c r="BF157" i="9"/>
  <c r="T157" i="9"/>
  <c r="R157" i="9"/>
  <c r="P157" i="9"/>
  <c r="J157" i="9"/>
  <c r="BE157" i="9" s="1"/>
  <c r="BK156" i="9"/>
  <c r="BI156" i="9"/>
  <c r="BH156" i="9"/>
  <c r="BG156" i="9"/>
  <c r="BF156" i="9"/>
  <c r="BE156" i="9"/>
  <c r="T156" i="9"/>
  <c r="R156" i="9"/>
  <c r="P156" i="9"/>
  <c r="J156" i="9"/>
  <c r="BK155" i="9"/>
  <c r="BI155" i="9"/>
  <c r="BH155" i="9"/>
  <c r="BG155" i="9"/>
  <c r="BF155" i="9"/>
  <c r="BE155" i="9"/>
  <c r="T155" i="9"/>
  <c r="R155" i="9"/>
  <c r="P155" i="9"/>
  <c r="J155" i="9"/>
  <c r="BK154" i="9"/>
  <c r="BI154" i="9"/>
  <c r="BH154" i="9"/>
  <c r="BG154" i="9"/>
  <c r="BF154" i="9"/>
  <c r="T154" i="9"/>
  <c r="R154" i="9"/>
  <c r="P154" i="9"/>
  <c r="J154" i="9"/>
  <c r="BE154" i="9" s="1"/>
  <c r="BK153" i="9"/>
  <c r="BI153" i="9"/>
  <c r="BH153" i="9"/>
  <c r="BG153" i="9"/>
  <c r="BF153" i="9"/>
  <c r="T153" i="9"/>
  <c r="R153" i="9"/>
  <c r="P153" i="9"/>
  <c r="J153" i="9"/>
  <c r="BE153" i="9" s="1"/>
  <c r="BK152" i="9"/>
  <c r="BI152" i="9"/>
  <c r="BH152" i="9"/>
  <c r="BG152" i="9"/>
  <c r="BF152" i="9"/>
  <c r="T152" i="9"/>
  <c r="R152" i="9"/>
  <c r="P152" i="9"/>
  <c r="J152" i="9"/>
  <c r="BE152" i="9" s="1"/>
  <c r="BK151" i="9"/>
  <c r="BI151" i="9"/>
  <c r="BH151" i="9"/>
  <c r="BG151" i="9"/>
  <c r="BF151" i="9"/>
  <c r="T151" i="9"/>
  <c r="R151" i="9"/>
  <c r="P151" i="9"/>
  <c r="J151" i="9"/>
  <c r="BE151" i="9" s="1"/>
  <c r="BK150" i="9"/>
  <c r="BI150" i="9"/>
  <c r="BH150" i="9"/>
  <c r="BG150" i="9"/>
  <c r="BF150" i="9"/>
  <c r="BE150" i="9"/>
  <c r="T150" i="9"/>
  <c r="R150" i="9"/>
  <c r="P150" i="9"/>
  <c r="J150" i="9"/>
  <c r="BK149" i="9"/>
  <c r="BI149" i="9"/>
  <c r="BH149" i="9"/>
  <c r="BG149" i="9"/>
  <c r="BF149" i="9"/>
  <c r="BE149" i="9"/>
  <c r="T149" i="9"/>
  <c r="R149" i="9"/>
  <c r="P149" i="9"/>
  <c r="J149" i="9"/>
  <c r="BK148" i="9"/>
  <c r="BI148" i="9"/>
  <c r="BH148" i="9"/>
  <c r="BG148" i="9"/>
  <c r="BF148" i="9"/>
  <c r="T148" i="9"/>
  <c r="R148" i="9"/>
  <c r="P148" i="9"/>
  <c r="J148" i="9"/>
  <c r="BE148" i="9" s="1"/>
  <c r="BK147" i="9"/>
  <c r="BI147" i="9"/>
  <c r="BH147" i="9"/>
  <c r="BG147" i="9"/>
  <c r="BF147" i="9"/>
  <c r="T147" i="9"/>
  <c r="R147" i="9"/>
  <c r="P147" i="9"/>
  <c r="J147" i="9"/>
  <c r="BE147" i="9" s="1"/>
  <c r="BK146" i="9"/>
  <c r="BI146" i="9"/>
  <c r="BH146" i="9"/>
  <c r="BG146" i="9"/>
  <c r="BF146" i="9"/>
  <c r="T146" i="9"/>
  <c r="R146" i="9"/>
  <c r="P146" i="9"/>
  <c r="J146" i="9"/>
  <c r="BE146" i="9" s="1"/>
  <c r="BK145" i="9"/>
  <c r="BI145" i="9"/>
  <c r="BH145" i="9"/>
  <c r="BG145" i="9"/>
  <c r="BF145" i="9"/>
  <c r="T145" i="9"/>
  <c r="R145" i="9"/>
  <c r="P145" i="9"/>
  <c r="J145" i="9"/>
  <c r="BE145" i="9" s="1"/>
  <c r="BK144" i="9"/>
  <c r="BI144" i="9"/>
  <c r="BH144" i="9"/>
  <c r="BG144" i="9"/>
  <c r="BF144" i="9"/>
  <c r="BE144" i="9"/>
  <c r="T144" i="9"/>
  <c r="R144" i="9"/>
  <c r="P144" i="9"/>
  <c r="J144" i="9"/>
  <c r="BK143" i="9"/>
  <c r="BI143" i="9"/>
  <c r="BH143" i="9"/>
  <c r="BG143" i="9"/>
  <c r="BF143" i="9"/>
  <c r="BE143" i="9"/>
  <c r="T143" i="9"/>
  <c r="R143" i="9"/>
  <c r="P143" i="9"/>
  <c r="J143" i="9"/>
  <c r="BK141" i="9"/>
  <c r="BI141" i="9"/>
  <c r="BH141" i="9"/>
  <c r="BG141" i="9"/>
  <c r="BF141" i="9"/>
  <c r="T141" i="9"/>
  <c r="R141" i="9"/>
  <c r="P141" i="9"/>
  <c r="J141" i="9"/>
  <c r="BE141" i="9" s="1"/>
  <c r="BK140" i="9"/>
  <c r="BI140" i="9"/>
  <c r="BH140" i="9"/>
  <c r="BG140" i="9"/>
  <c r="BF140" i="9"/>
  <c r="T140" i="9"/>
  <c r="R140" i="9"/>
  <c r="P140" i="9"/>
  <c r="J140" i="9"/>
  <c r="BE140" i="9" s="1"/>
  <c r="BK138" i="9"/>
  <c r="BI138" i="9"/>
  <c r="BH138" i="9"/>
  <c r="BG138" i="9"/>
  <c r="BF138" i="9"/>
  <c r="T138" i="9"/>
  <c r="R138" i="9"/>
  <c r="P138" i="9"/>
  <c r="J138" i="9"/>
  <c r="BE138" i="9" s="1"/>
  <c r="BK137" i="9"/>
  <c r="BI137" i="9"/>
  <c r="BH137" i="9"/>
  <c r="BG137" i="9"/>
  <c r="BF137" i="9"/>
  <c r="T137" i="9"/>
  <c r="R137" i="9"/>
  <c r="P137" i="9"/>
  <c r="J137" i="9"/>
  <c r="BE137" i="9" s="1"/>
  <c r="BK135" i="9"/>
  <c r="BI135" i="9"/>
  <c r="BH135" i="9"/>
  <c r="BG135" i="9"/>
  <c r="BF135" i="9"/>
  <c r="BE135" i="9"/>
  <c r="T135" i="9"/>
  <c r="R135" i="9"/>
  <c r="P135" i="9"/>
  <c r="J135" i="9"/>
  <c r="BK134" i="9"/>
  <c r="BI134" i="9"/>
  <c r="BH134" i="9"/>
  <c r="BG134" i="9"/>
  <c r="BF134" i="9"/>
  <c r="BE134" i="9"/>
  <c r="T134" i="9"/>
  <c r="R134" i="9"/>
  <c r="P134" i="9"/>
  <c r="J134" i="9"/>
  <c r="BK132" i="9"/>
  <c r="BI132" i="9"/>
  <c r="BH132" i="9"/>
  <c r="BG132" i="9"/>
  <c r="BF132" i="9"/>
  <c r="T132" i="9"/>
  <c r="R132" i="9"/>
  <c r="P132" i="9"/>
  <c r="J132" i="9"/>
  <c r="BE132" i="9" s="1"/>
  <c r="BK131" i="9"/>
  <c r="BI131" i="9"/>
  <c r="BH131" i="9"/>
  <c r="BG131" i="9"/>
  <c r="BF131" i="9"/>
  <c r="T131" i="9"/>
  <c r="T125" i="9" s="1"/>
  <c r="T124" i="9" s="1"/>
  <c r="T123" i="9" s="1"/>
  <c r="R131" i="9"/>
  <c r="P131" i="9"/>
  <c r="J131" i="9"/>
  <c r="BE131" i="9" s="1"/>
  <c r="BK129" i="9"/>
  <c r="BI129" i="9"/>
  <c r="BH129" i="9"/>
  <c r="BG129" i="9"/>
  <c r="BF129" i="9"/>
  <c r="T129" i="9"/>
  <c r="R129" i="9"/>
  <c r="P129" i="9"/>
  <c r="P125" i="9" s="1"/>
  <c r="P124" i="9" s="1"/>
  <c r="P123" i="9" s="1"/>
  <c r="J129" i="9"/>
  <c r="BE129" i="9" s="1"/>
  <c r="BK127" i="9"/>
  <c r="BI127" i="9"/>
  <c r="BH127" i="9"/>
  <c r="BG127" i="9"/>
  <c r="BF127" i="9"/>
  <c r="T127" i="9"/>
  <c r="R127" i="9"/>
  <c r="P127" i="9"/>
  <c r="J127" i="9"/>
  <c r="BE127" i="9" s="1"/>
  <c r="BK126" i="9"/>
  <c r="BI126" i="9"/>
  <c r="BH126" i="9"/>
  <c r="BG126" i="9"/>
  <c r="BF126" i="9"/>
  <c r="T126" i="9"/>
  <c r="R126" i="9"/>
  <c r="P126" i="9"/>
  <c r="J126" i="9"/>
  <c r="BE126" i="9" s="1"/>
  <c r="J120" i="9"/>
  <c r="J119" i="9"/>
  <c r="F119" i="9"/>
  <c r="J117" i="9"/>
  <c r="F117" i="9"/>
  <c r="E115" i="9"/>
  <c r="J94" i="9"/>
  <c r="J93" i="9"/>
  <c r="F93" i="9"/>
  <c r="J91" i="9"/>
  <c r="F91" i="9"/>
  <c r="E89" i="9"/>
  <c r="J39" i="9"/>
  <c r="J38" i="9"/>
  <c r="J37" i="9"/>
  <c r="J20" i="9"/>
  <c r="E20" i="9"/>
  <c r="F120" i="9" s="1"/>
  <c r="J19" i="9"/>
  <c r="J14" i="9"/>
  <c r="E7" i="9"/>
  <c r="E111" i="9" s="1"/>
  <c r="BK754" i="8"/>
  <c r="BI754" i="8"/>
  <c r="BH754" i="8"/>
  <c r="BG754" i="8"/>
  <c r="BF754" i="8"/>
  <c r="T754" i="8"/>
  <c r="R754" i="8"/>
  <c r="P754" i="8"/>
  <c r="J754" i="8"/>
  <c r="BE754" i="8" s="1"/>
  <c r="BK753" i="8"/>
  <c r="J753" i="8" s="1"/>
  <c r="J123" i="8" s="1"/>
  <c r="T753" i="8"/>
  <c r="R753" i="8"/>
  <c r="P753" i="8"/>
  <c r="BK740" i="8"/>
  <c r="BI740" i="8"/>
  <c r="BH740" i="8"/>
  <c r="BG740" i="8"/>
  <c r="BF740" i="8"/>
  <c r="T740" i="8"/>
  <c r="R740" i="8"/>
  <c r="R713" i="8" s="1"/>
  <c r="P740" i="8"/>
  <c r="J740" i="8"/>
  <c r="BE740" i="8" s="1"/>
  <c r="BK727" i="8"/>
  <c r="BI727" i="8"/>
  <c r="BH727" i="8"/>
  <c r="BG727" i="8"/>
  <c r="BF727" i="8"/>
  <c r="T727" i="8"/>
  <c r="R727" i="8"/>
  <c r="P727" i="8"/>
  <c r="P713" i="8" s="1"/>
  <c r="J727" i="8"/>
  <c r="BE727" i="8" s="1"/>
  <c r="BK714" i="8"/>
  <c r="BI714" i="8"/>
  <c r="BH714" i="8"/>
  <c r="BG714" i="8"/>
  <c r="BF714" i="8"/>
  <c r="T714" i="8"/>
  <c r="R714" i="8"/>
  <c r="P714" i="8"/>
  <c r="J714" i="8"/>
  <c r="BE714" i="8" s="1"/>
  <c r="T713" i="8"/>
  <c r="BK708" i="8"/>
  <c r="BI708" i="8"/>
  <c r="BH708" i="8"/>
  <c r="BG708" i="8"/>
  <c r="BF708" i="8"/>
  <c r="T708" i="8"/>
  <c r="R708" i="8"/>
  <c r="P708" i="8"/>
  <c r="P694" i="8" s="1"/>
  <c r="J708" i="8"/>
  <c r="BE708" i="8" s="1"/>
  <c r="BK703" i="8"/>
  <c r="BI703" i="8"/>
  <c r="BH703" i="8"/>
  <c r="BG703" i="8"/>
  <c r="BF703" i="8"/>
  <c r="T703" i="8"/>
  <c r="R703" i="8"/>
  <c r="P703" i="8"/>
  <c r="J703" i="8"/>
  <c r="BE703" i="8" s="1"/>
  <c r="BK699" i="8"/>
  <c r="BI699" i="8"/>
  <c r="BH699" i="8"/>
  <c r="BG699" i="8"/>
  <c r="BF699" i="8"/>
  <c r="BE699" i="8"/>
  <c r="T699" i="8"/>
  <c r="R699" i="8"/>
  <c r="P699" i="8"/>
  <c r="J699" i="8"/>
  <c r="BK695" i="8"/>
  <c r="BK694" i="8" s="1"/>
  <c r="J694" i="8" s="1"/>
  <c r="J121" i="8" s="1"/>
  <c r="BI695" i="8"/>
  <c r="BH695" i="8"/>
  <c r="BG695" i="8"/>
  <c r="BF695" i="8"/>
  <c r="BE695" i="8"/>
  <c r="T695" i="8"/>
  <c r="R695" i="8"/>
  <c r="R694" i="8" s="1"/>
  <c r="P695" i="8"/>
  <c r="J695" i="8"/>
  <c r="T694" i="8"/>
  <c r="BK693" i="8"/>
  <c r="BI693" i="8"/>
  <c r="BH693" i="8"/>
  <c r="BG693" i="8"/>
  <c r="BF693" i="8"/>
  <c r="T693" i="8"/>
  <c r="R693" i="8"/>
  <c r="P693" i="8"/>
  <c r="J693" i="8"/>
  <c r="BE693" i="8" s="1"/>
  <c r="BK690" i="8"/>
  <c r="BI690" i="8"/>
  <c r="BH690" i="8"/>
  <c r="BG690" i="8"/>
  <c r="BF690" i="8"/>
  <c r="BE690" i="8"/>
  <c r="T690" i="8"/>
  <c r="R690" i="8"/>
  <c r="P690" i="8"/>
  <c r="J690" i="8"/>
  <c r="BK687" i="8"/>
  <c r="BI687" i="8"/>
  <c r="BH687" i="8"/>
  <c r="BG687" i="8"/>
  <c r="BF687" i="8"/>
  <c r="BE687" i="8"/>
  <c r="T687" i="8"/>
  <c r="R687" i="8"/>
  <c r="P687" i="8"/>
  <c r="J687" i="8"/>
  <c r="BK684" i="8"/>
  <c r="BI684" i="8"/>
  <c r="BH684" i="8"/>
  <c r="BG684" i="8"/>
  <c r="BF684" i="8"/>
  <c r="BE684" i="8"/>
  <c r="T684" i="8"/>
  <c r="R684" i="8"/>
  <c r="R683" i="8" s="1"/>
  <c r="P684" i="8"/>
  <c r="J684" i="8"/>
  <c r="BK683" i="8"/>
  <c r="J683" i="8" s="1"/>
  <c r="J120" i="8" s="1"/>
  <c r="BK682" i="8"/>
  <c r="BI682" i="8"/>
  <c r="BH682" i="8"/>
  <c r="BG682" i="8"/>
  <c r="BF682" i="8"/>
  <c r="BE682" i="8"/>
  <c r="T682" i="8"/>
  <c r="R682" i="8"/>
  <c r="P682" i="8"/>
  <c r="J682" i="8"/>
  <c r="BK680" i="8"/>
  <c r="BI680" i="8"/>
  <c r="BH680" i="8"/>
  <c r="BG680" i="8"/>
  <c r="BF680" i="8"/>
  <c r="T680" i="8"/>
  <c r="R680" i="8"/>
  <c r="P680" i="8"/>
  <c r="J680" i="8"/>
  <c r="BE680" i="8" s="1"/>
  <c r="BK673" i="8"/>
  <c r="BI673" i="8"/>
  <c r="BH673" i="8"/>
  <c r="BG673" i="8"/>
  <c r="BF673" i="8"/>
  <c r="T673" i="8"/>
  <c r="T665" i="8" s="1"/>
  <c r="R673" i="8"/>
  <c r="P673" i="8"/>
  <c r="J673" i="8"/>
  <c r="BE673" i="8" s="1"/>
  <c r="BK666" i="8"/>
  <c r="BI666" i="8"/>
  <c r="BH666" i="8"/>
  <c r="BG666" i="8"/>
  <c r="BF666" i="8"/>
  <c r="T666" i="8"/>
  <c r="R666" i="8"/>
  <c r="R665" i="8" s="1"/>
  <c r="P666" i="8"/>
  <c r="J666" i="8"/>
  <c r="BE666" i="8" s="1"/>
  <c r="BK665" i="8"/>
  <c r="J665" i="8" s="1"/>
  <c r="J119" i="8" s="1"/>
  <c r="P665" i="8"/>
  <c r="BK664" i="8"/>
  <c r="BI664" i="8"/>
  <c r="BH664" i="8"/>
  <c r="BG664" i="8"/>
  <c r="BF664" i="8"/>
  <c r="BE664" i="8"/>
  <c r="T664" i="8"/>
  <c r="R664" i="8"/>
  <c r="P664" i="8"/>
  <c r="J664" i="8"/>
  <c r="BK655" i="8"/>
  <c r="BI655" i="8"/>
  <c r="BH655" i="8"/>
  <c r="BG655" i="8"/>
  <c r="BF655" i="8"/>
  <c r="T655" i="8"/>
  <c r="R655" i="8"/>
  <c r="P655" i="8"/>
  <c r="J655" i="8"/>
  <c r="BE655" i="8" s="1"/>
  <c r="BK654" i="8"/>
  <c r="BI654" i="8"/>
  <c r="BH654" i="8"/>
  <c r="BG654" i="8"/>
  <c r="BF654" i="8"/>
  <c r="T654" i="8"/>
  <c r="R654" i="8"/>
  <c r="P654" i="8"/>
  <c r="J654" i="8"/>
  <c r="BE654" i="8" s="1"/>
  <c r="BK650" i="8"/>
  <c r="BI650" i="8"/>
  <c r="BH650" i="8"/>
  <c r="BG650" i="8"/>
  <c r="BF650" i="8"/>
  <c r="T650" i="8"/>
  <c r="R650" i="8"/>
  <c r="P650" i="8"/>
  <c r="J650" i="8"/>
  <c r="BE650" i="8" s="1"/>
  <c r="BK648" i="8"/>
  <c r="BI648" i="8"/>
  <c r="BH648" i="8"/>
  <c r="BG648" i="8"/>
  <c r="BF648" i="8"/>
  <c r="BE648" i="8"/>
  <c r="T648" i="8"/>
  <c r="R648" i="8"/>
  <c r="P648" i="8"/>
  <c r="J648" i="8"/>
  <c r="BK646" i="8"/>
  <c r="BI646" i="8"/>
  <c r="BH646" i="8"/>
  <c r="BG646" i="8"/>
  <c r="BF646" i="8"/>
  <c r="BE646" i="8"/>
  <c r="T646" i="8"/>
  <c r="R646" i="8"/>
  <c r="P646" i="8"/>
  <c r="P621" i="8" s="1"/>
  <c r="J646" i="8"/>
  <c r="BK644" i="8"/>
  <c r="BI644" i="8"/>
  <c r="BH644" i="8"/>
  <c r="BG644" i="8"/>
  <c r="BF644" i="8"/>
  <c r="BE644" i="8"/>
  <c r="T644" i="8"/>
  <c r="R644" i="8"/>
  <c r="P644" i="8"/>
  <c r="J644" i="8"/>
  <c r="BK640" i="8"/>
  <c r="BI640" i="8"/>
  <c r="BH640" i="8"/>
  <c r="BG640" i="8"/>
  <c r="BF640" i="8"/>
  <c r="T640" i="8"/>
  <c r="R640" i="8"/>
  <c r="R621" i="8" s="1"/>
  <c r="P640" i="8"/>
  <c r="J640" i="8"/>
  <c r="BE640" i="8" s="1"/>
  <c r="BK635" i="8"/>
  <c r="BI635" i="8"/>
  <c r="BH635" i="8"/>
  <c r="BG635" i="8"/>
  <c r="BF635" i="8"/>
  <c r="T635" i="8"/>
  <c r="R635" i="8"/>
  <c r="P635" i="8"/>
  <c r="J635" i="8"/>
  <c r="BE635" i="8" s="1"/>
  <c r="BK627" i="8"/>
  <c r="BI627" i="8"/>
  <c r="BH627" i="8"/>
  <c r="BG627" i="8"/>
  <c r="BF627" i="8"/>
  <c r="T627" i="8"/>
  <c r="R627" i="8"/>
  <c r="P627" i="8"/>
  <c r="J627" i="8"/>
  <c r="BE627" i="8" s="1"/>
  <c r="BK622" i="8"/>
  <c r="BK621" i="8" s="1"/>
  <c r="J621" i="8" s="1"/>
  <c r="J118" i="8" s="1"/>
  <c r="BI622" i="8"/>
  <c r="BH622" i="8"/>
  <c r="BG622" i="8"/>
  <c r="BF622" i="8"/>
  <c r="BE622" i="8"/>
  <c r="T622" i="8"/>
  <c r="R622" i="8"/>
  <c r="P622" i="8"/>
  <c r="J622" i="8"/>
  <c r="BK620" i="8"/>
  <c r="BI620" i="8"/>
  <c r="BH620" i="8"/>
  <c r="BG620" i="8"/>
  <c r="BF620" i="8"/>
  <c r="T620" i="8"/>
  <c r="R620" i="8"/>
  <c r="P620" i="8"/>
  <c r="J620" i="8"/>
  <c r="BE620" i="8" s="1"/>
  <c r="BK619" i="8"/>
  <c r="BI619" i="8"/>
  <c r="BH619" i="8"/>
  <c r="BG619" i="8"/>
  <c r="BF619" i="8"/>
  <c r="BE619" i="8"/>
  <c r="T619" i="8"/>
  <c r="R619" i="8"/>
  <c r="P619" i="8"/>
  <c r="J619" i="8"/>
  <c r="BK616" i="8"/>
  <c r="BK615" i="8" s="1"/>
  <c r="J615" i="8" s="1"/>
  <c r="BI616" i="8"/>
  <c r="BH616" i="8"/>
  <c r="BG616" i="8"/>
  <c r="BF616" i="8"/>
  <c r="BE616" i="8"/>
  <c r="T616" i="8"/>
  <c r="R616" i="8"/>
  <c r="R615" i="8" s="1"/>
  <c r="P616" i="8"/>
  <c r="J616" i="8"/>
  <c r="T615" i="8"/>
  <c r="P615" i="8"/>
  <c r="BK614" i="8"/>
  <c r="BI614" i="8"/>
  <c r="BH614" i="8"/>
  <c r="BG614" i="8"/>
  <c r="BF614" i="8"/>
  <c r="T614" i="8"/>
  <c r="R614" i="8"/>
  <c r="P614" i="8"/>
  <c r="J614" i="8"/>
  <c r="BE614" i="8" s="1"/>
  <c r="BK609" i="8"/>
  <c r="BI609" i="8"/>
  <c r="BH609" i="8"/>
  <c r="BG609" i="8"/>
  <c r="BF609" i="8"/>
  <c r="BE609" i="8"/>
  <c r="T609" i="8"/>
  <c r="R609" i="8"/>
  <c r="P609" i="8"/>
  <c r="J609" i="8"/>
  <c r="BK607" i="8"/>
  <c r="BI607" i="8"/>
  <c r="BH607" i="8"/>
  <c r="BG607" i="8"/>
  <c r="BF607" i="8"/>
  <c r="T607" i="8"/>
  <c r="T589" i="8" s="1"/>
  <c r="R607" i="8"/>
  <c r="P607" i="8"/>
  <c r="J607" i="8"/>
  <c r="BE607" i="8" s="1"/>
  <c r="BK601" i="8"/>
  <c r="BI601" i="8"/>
  <c r="BH601" i="8"/>
  <c r="BG601" i="8"/>
  <c r="BF601" i="8"/>
  <c r="BE601" i="8"/>
  <c r="T601" i="8"/>
  <c r="R601" i="8"/>
  <c r="P601" i="8"/>
  <c r="J601" i="8"/>
  <c r="BK595" i="8"/>
  <c r="BI595" i="8"/>
  <c r="BH595" i="8"/>
  <c r="BG595" i="8"/>
  <c r="BF595" i="8"/>
  <c r="T595" i="8"/>
  <c r="R595" i="8"/>
  <c r="R589" i="8" s="1"/>
  <c r="P595" i="8"/>
  <c r="J595" i="8"/>
  <c r="BE595" i="8" s="1"/>
  <c r="BK590" i="8"/>
  <c r="BK589" i="8" s="1"/>
  <c r="J589" i="8" s="1"/>
  <c r="J116" i="8" s="1"/>
  <c r="BI590" i="8"/>
  <c r="BH590" i="8"/>
  <c r="BG590" i="8"/>
  <c r="BF590" i="8"/>
  <c r="T590" i="8"/>
  <c r="R590" i="8"/>
  <c r="P590" i="8"/>
  <c r="P589" i="8" s="1"/>
  <c r="J590" i="8"/>
  <c r="BE590" i="8" s="1"/>
  <c r="BK588" i="8"/>
  <c r="BI588" i="8"/>
  <c r="BH588" i="8"/>
  <c r="BG588" i="8"/>
  <c r="BF588" i="8"/>
  <c r="T588" i="8"/>
  <c r="R588" i="8"/>
  <c r="P588" i="8"/>
  <c r="J588" i="8"/>
  <c r="BE588" i="8" s="1"/>
  <c r="BK584" i="8"/>
  <c r="BI584" i="8"/>
  <c r="BH584" i="8"/>
  <c r="BG584" i="8"/>
  <c r="BF584" i="8"/>
  <c r="T584" i="8"/>
  <c r="R584" i="8"/>
  <c r="P584" i="8"/>
  <c r="J584" i="8"/>
  <c r="BE584" i="8" s="1"/>
  <c r="BK580" i="8"/>
  <c r="BI580" i="8"/>
  <c r="BH580" i="8"/>
  <c r="BG580" i="8"/>
  <c r="BF580" i="8"/>
  <c r="T580" i="8"/>
  <c r="R580" i="8"/>
  <c r="P580" i="8"/>
  <c r="J580" i="8"/>
  <c r="BE580" i="8" s="1"/>
  <c r="BK576" i="8"/>
  <c r="BI576" i="8"/>
  <c r="BH576" i="8"/>
  <c r="BG576" i="8"/>
  <c r="BF576" i="8"/>
  <c r="BE576" i="8"/>
  <c r="T576" i="8"/>
  <c r="R576" i="8"/>
  <c r="P576" i="8"/>
  <c r="J576" i="8"/>
  <c r="BK572" i="8"/>
  <c r="BI572" i="8"/>
  <c r="BH572" i="8"/>
  <c r="BG572" i="8"/>
  <c r="BF572" i="8"/>
  <c r="BE572" i="8"/>
  <c r="T572" i="8"/>
  <c r="R572" i="8"/>
  <c r="R552" i="8" s="1"/>
  <c r="P572" i="8"/>
  <c r="J572" i="8"/>
  <c r="BK570" i="8"/>
  <c r="BI570" i="8"/>
  <c r="BH570" i="8"/>
  <c r="BG570" i="8"/>
  <c r="BF570" i="8"/>
  <c r="T570" i="8"/>
  <c r="R570" i="8"/>
  <c r="P570" i="8"/>
  <c r="J570" i="8"/>
  <c r="BE570" i="8" s="1"/>
  <c r="BK565" i="8"/>
  <c r="BI565" i="8"/>
  <c r="BH565" i="8"/>
  <c r="BG565" i="8"/>
  <c r="BF565" i="8"/>
  <c r="T565" i="8"/>
  <c r="R565" i="8"/>
  <c r="P565" i="8"/>
  <c r="J565" i="8"/>
  <c r="BE565" i="8" s="1"/>
  <c r="BK563" i="8"/>
  <c r="BI563" i="8"/>
  <c r="BH563" i="8"/>
  <c r="BG563" i="8"/>
  <c r="BF563" i="8"/>
  <c r="T563" i="8"/>
  <c r="R563" i="8"/>
  <c r="P563" i="8"/>
  <c r="P552" i="8" s="1"/>
  <c r="J563" i="8"/>
  <c r="BE563" i="8" s="1"/>
  <c r="BK558" i="8"/>
  <c r="BI558" i="8"/>
  <c r="BH558" i="8"/>
  <c r="BG558" i="8"/>
  <c r="BF558" i="8"/>
  <c r="T558" i="8"/>
  <c r="R558" i="8"/>
  <c r="P558" i="8"/>
  <c r="J558" i="8"/>
  <c r="BE558" i="8" s="1"/>
  <c r="BK553" i="8"/>
  <c r="BI553" i="8"/>
  <c r="BH553" i="8"/>
  <c r="BG553" i="8"/>
  <c r="BF553" i="8"/>
  <c r="BE553" i="8"/>
  <c r="T553" i="8"/>
  <c r="T552" i="8" s="1"/>
  <c r="R553" i="8"/>
  <c r="P553" i="8"/>
  <c r="J553" i="8"/>
  <c r="BK551" i="8"/>
  <c r="BI551" i="8"/>
  <c r="BH551" i="8"/>
  <c r="BG551" i="8"/>
  <c r="BF551" i="8"/>
  <c r="T551" i="8"/>
  <c r="R551" i="8"/>
  <c r="P551" i="8"/>
  <c r="J551" i="8"/>
  <c r="BE551" i="8" s="1"/>
  <c r="BK548" i="8"/>
  <c r="BI548" i="8"/>
  <c r="BH548" i="8"/>
  <c r="BG548" i="8"/>
  <c r="BF548" i="8"/>
  <c r="BE548" i="8"/>
  <c r="T548" i="8"/>
  <c r="R548" i="8"/>
  <c r="P548" i="8"/>
  <c r="J548" i="8"/>
  <c r="BK545" i="8"/>
  <c r="BI545" i="8"/>
  <c r="BH545" i="8"/>
  <c r="BG545" i="8"/>
  <c r="BF545" i="8"/>
  <c r="BE545" i="8"/>
  <c r="T545" i="8"/>
  <c r="R545" i="8"/>
  <c r="P545" i="8"/>
  <c r="J545" i="8"/>
  <c r="BK543" i="8"/>
  <c r="BI543" i="8"/>
  <c r="BH543" i="8"/>
  <c r="BG543" i="8"/>
  <c r="BF543" i="8"/>
  <c r="T543" i="8"/>
  <c r="R543" i="8"/>
  <c r="P543" i="8"/>
  <c r="J543" i="8"/>
  <c r="BE543" i="8" s="1"/>
  <c r="BK537" i="8"/>
  <c r="BI537" i="8"/>
  <c r="BH537" i="8"/>
  <c r="BG537" i="8"/>
  <c r="BF537" i="8"/>
  <c r="BE537" i="8"/>
  <c r="T537" i="8"/>
  <c r="R537" i="8"/>
  <c r="P537" i="8"/>
  <c r="J537" i="8"/>
  <c r="BK532" i="8"/>
  <c r="BI532" i="8"/>
  <c r="BH532" i="8"/>
  <c r="BG532" i="8"/>
  <c r="BF532" i="8"/>
  <c r="T532" i="8"/>
  <c r="R532" i="8"/>
  <c r="R529" i="8" s="1"/>
  <c r="P532" i="8"/>
  <c r="J532" i="8"/>
  <c r="BE532" i="8" s="1"/>
  <c r="BK530" i="8"/>
  <c r="BK529" i="8" s="1"/>
  <c r="BI530" i="8"/>
  <c r="BH530" i="8"/>
  <c r="BG530" i="8"/>
  <c r="BF530" i="8"/>
  <c r="T530" i="8"/>
  <c r="R530" i="8"/>
  <c r="P530" i="8"/>
  <c r="P529" i="8" s="1"/>
  <c r="J530" i="8"/>
  <c r="BE530" i="8" s="1"/>
  <c r="J529" i="8"/>
  <c r="J114" i="8" s="1"/>
  <c r="BK528" i="8"/>
  <c r="BK519" i="8" s="1"/>
  <c r="J519" i="8" s="1"/>
  <c r="J113" i="8" s="1"/>
  <c r="BI528" i="8"/>
  <c r="BH528" i="8"/>
  <c r="BG528" i="8"/>
  <c r="BF528" i="8"/>
  <c r="T528" i="8"/>
  <c r="T519" i="8" s="1"/>
  <c r="R528" i="8"/>
  <c r="P528" i="8"/>
  <c r="J528" i="8"/>
  <c r="BE528" i="8" s="1"/>
  <c r="BK524" i="8"/>
  <c r="BI524" i="8"/>
  <c r="BH524" i="8"/>
  <c r="BG524" i="8"/>
  <c r="BF524" i="8"/>
  <c r="T524" i="8"/>
  <c r="R524" i="8"/>
  <c r="P524" i="8"/>
  <c r="P519" i="8" s="1"/>
  <c r="J524" i="8"/>
  <c r="BE524" i="8" s="1"/>
  <c r="BK520" i="8"/>
  <c r="BI520" i="8"/>
  <c r="BH520" i="8"/>
  <c r="BG520" i="8"/>
  <c r="BF520" i="8"/>
  <c r="T520" i="8"/>
  <c r="R520" i="8"/>
  <c r="P520" i="8"/>
  <c r="J520" i="8"/>
  <c r="BE520" i="8" s="1"/>
  <c r="R519" i="8"/>
  <c r="BK518" i="8"/>
  <c r="BI518" i="8"/>
  <c r="BH518" i="8"/>
  <c r="BG518" i="8"/>
  <c r="BF518" i="8"/>
  <c r="T518" i="8"/>
  <c r="R518" i="8"/>
  <c r="P518" i="8"/>
  <c r="J518" i="8"/>
  <c r="BE518" i="8" s="1"/>
  <c r="BK515" i="8"/>
  <c r="BI515" i="8"/>
  <c r="BH515" i="8"/>
  <c r="BG515" i="8"/>
  <c r="BF515" i="8"/>
  <c r="T515" i="8"/>
  <c r="R515" i="8"/>
  <c r="P515" i="8"/>
  <c r="J515" i="8"/>
  <c r="BE515" i="8" s="1"/>
  <c r="BK513" i="8"/>
  <c r="BI513" i="8"/>
  <c r="BH513" i="8"/>
  <c r="BG513" i="8"/>
  <c r="BF513" i="8"/>
  <c r="BE513" i="8"/>
  <c r="T513" i="8"/>
  <c r="R513" i="8"/>
  <c r="P513" i="8"/>
  <c r="J513" i="8"/>
  <c r="BK509" i="8"/>
  <c r="BI509" i="8"/>
  <c r="BH509" i="8"/>
  <c r="BG509" i="8"/>
  <c r="BF509" i="8"/>
  <c r="T509" i="8"/>
  <c r="R509" i="8"/>
  <c r="R506" i="8" s="1"/>
  <c r="P509" i="8"/>
  <c r="J509" i="8"/>
  <c r="BE509" i="8" s="1"/>
  <c r="BK507" i="8"/>
  <c r="BI507" i="8"/>
  <c r="BH507" i="8"/>
  <c r="BG507" i="8"/>
  <c r="BF507" i="8"/>
  <c r="T507" i="8"/>
  <c r="T506" i="8" s="1"/>
  <c r="R507" i="8"/>
  <c r="P507" i="8"/>
  <c r="P506" i="8" s="1"/>
  <c r="J507" i="8"/>
  <c r="BE507" i="8" s="1"/>
  <c r="BK505" i="8"/>
  <c r="BI505" i="8"/>
  <c r="BH505" i="8"/>
  <c r="BG505" i="8"/>
  <c r="BF505" i="8"/>
  <c r="BE505" i="8"/>
  <c r="T505" i="8"/>
  <c r="R505" i="8"/>
  <c r="P505" i="8"/>
  <c r="J505" i="8"/>
  <c r="BK502" i="8"/>
  <c r="BI502" i="8"/>
  <c r="BH502" i="8"/>
  <c r="BG502" i="8"/>
  <c r="BF502" i="8"/>
  <c r="BE502" i="8"/>
  <c r="T502" i="8"/>
  <c r="R502" i="8"/>
  <c r="P502" i="8"/>
  <c r="J502" i="8"/>
  <c r="BK499" i="8"/>
  <c r="BI499" i="8"/>
  <c r="BH499" i="8"/>
  <c r="BG499" i="8"/>
  <c r="BF499" i="8"/>
  <c r="T499" i="8"/>
  <c r="R499" i="8"/>
  <c r="R488" i="8" s="1"/>
  <c r="P499" i="8"/>
  <c r="J499" i="8"/>
  <c r="BE499" i="8" s="1"/>
  <c r="BK495" i="8"/>
  <c r="BK488" i="8" s="1"/>
  <c r="J488" i="8" s="1"/>
  <c r="J111" i="8" s="1"/>
  <c r="BI495" i="8"/>
  <c r="BH495" i="8"/>
  <c r="BG495" i="8"/>
  <c r="BF495" i="8"/>
  <c r="T495" i="8"/>
  <c r="R495" i="8"/>
  <c r="P495" i="8"/>
  <c r="J495" i="8"/>
  <c r="BE495" i="8" s="1"/>
  <c r="BK493" i="8"/>
  <c r="BI493" i="8"/>
  <c r="BH493" i="8"/>
  <c r="BG493" i="8"/>
  <c r="BF493" i="8"/>
  <c r="T493" i="8"/>
  <c r="R493" i="8"/>
  <c r="P493" i="8"/>
  <c r="P488" i="8" s="1"/>
  <c r="J493" i="8"/>
  <c r="BE493" i="8" s="1"/>
  <c r="BK489" i="8"/>
  <c r="BI489" i="8"/>
  <c r="BH489" i="8"/>
  <c r="BG489" i="8"/>
  <c r="BF489" i="8"/>
  <c r="T489" i="8"/>
  <c r="R489" i="8"/>
  <c r="P489" i="8"/>
  <c r="J489" i="8"/>
  <c r="BE489" i="8" s="1"/>
  <c r="BK487" i="8"/>
  <c r="BI487" i="8"/>
  <c r="BH487" i="8"/>
  <c r="BG487" i="8"/>
  <c r="BF487" i="8"/>
  <c r="T487" i="8"/>
  <c r="R487" i="8"/>
  <c r="R470" i="8" s="1"/>
  <c r="R469" i="8" s="1"/>
  <c r="P487" i="8"/>
  <c r="J487" i="8"/>
  <c r="BE487" i="8" s="1"/>
  <c r="BK479" i="8"/>
  <c r="BI479" i="8"/>
  <c r="BH479" i="8"/>
  <c r="BG479" i="8"/>
  <c r="BF479" i="8"/>
  <c r="T479" i="8"/>
  <c r="R479" i="8"/>
  <c r="P479" i="8"/>
  <c r="J479" i="8"/>
  <c r="BE479" i="8" s="1"/>
  <c r="BK471" i="8"/>
  <c r="BI471" i="8"/>
  <c r="BH471" i="8"/>
  <c r="BG471" i="8"/>
  <c r="BF471" i="8"/>
  <c r="BE471" i="8"/>
  <c r="T471" i="8"/>
  <c r="R471" i="8"/>
  <c r="P471" i="8"/>
  <c r="J471" i="8"/>
  <c r="T470" i="8"/>
  <c r="P470" i="8"/>
  <c r="BK468" i="8"/>
  <c r="BK467" i="8" s="1"/>
  <c r="J467" i="8" s="1"/>
  <c r="J108" i="8" s="1"/>
  <c r="BI468" i="8"/>
  <c r="BH468" i="8"/>
  <c r="BG468" i="8"/>
  <c r="BF468" i="8"/>
  <c r="T468" i="8"/>
  <c r="T467" i="8" s="1"/>
  <c r="R468" i="8"/>
  <c r="P468" i="8"/>
  <c r="P467" i="8" s="1"/>
  <c r="J468" i="8"/>
  <c r="BE468" i="8" s="1"/>
  <c r="R467" i="8"/>
  <c r="BK466" i="8"/>
  <c r="BI466" i="8"/>
  <c r="BH466" i="8"/>
  <c r="BG466" i="8"/>
  <c r="BF466" i="8"/>
  <c r="BE466" i="8"/>
  <c r="T466" i="8"/>
  <c r="T461" i="8" s="1"/>
  <c r="R466" i="8"/>
  <c r="P466" i="8"/>
  <c r="J466" i="8"/>
  <c r="BK464" i="8"/>
  <c r="BI464" i="8"/>
  <c r="BH464" i="8"/>
  <c r="BG464" i="8"/>
  <c r="BF464" i="8"/>
  <c r="BE464" i="8"/>
  <c r="T464" i="8"/>
  <c r="R464" i="8"/>
  <c r="P464" i="8"/>
  <c r="J464" i="8"/>
  <c r="BK463" i="8"/>
  <c r="BI463" i="8"/>
  <c r="BH463" i="8"/>
  <c r="BG463" i="8"/>
  <c r="BF463" i="8"/>
  <c r="T463" i="8"/>
  <c r="R463" i="8"/>
  <c r="P463" i="8"/>
  <c r="J463" i="8"/>
  <c r="BE463" i="8" s="1"/>
  <c r="BK462" i="8"/>
  <c r="BK461" i="8" s="1"/>
  <c r="J461" i="8" s="1"/>
  <c r="J107" i="8" s="1"/>
  <c r="BI462" i="8"/>
  <c r="BH462" i="8"/>
  <c r="BG462" i="8"/>
  <c r="BF462" i="8"/>
  <c r="T462" i="8"/>
  <c r="R462" i="8"/>
  <c r="P462" i="8"/>
  <c r="J462" i="8"/>
  <c r="BE462" i="8" s="1"/>
  <c r="R461" i="8"/>
  <c r="BK460" i="8"/>
  <c r="BI460" i="8"/>
  <c r="BH460" i="8"/>
  <c r="BG460" i="8"/>
  <c r="BF460" i="8"/>
  <c r="T460" i="8"/>
  <c r="R460" i="8"/>
  <c r="P460" i="8"/>
  <c r="J460" i="8"/>
  <c r="BE460" i="8" s="1"/>
  <c r="BK449" i="8"/>
  <c r="BI449" i="8"/>
  <c r="BH449" i="8"/>
  <c r="BG449" i="8"/>
  <c r="BF449" i="8"/>
  <c r="BE449" i="8"/>
  <c r="T449" i="8"/>
  <c r="R449" i="8"/>
  <c r="P449" i="8"/>
  <c r="J449" i="8"/>
  <c r="BK439" i="8"/>
  <c r="BI439" i="8"/>
  <c r="BH439" i="8"/>
  <c r="BG439" i="8"/>
  <c r="BF439" i="8"/>
  <c r="T439" i="8"/>
  <c r="R439" i="8"/>
  <c r="P439" i="8"/>
  <c r="J439" i="8"/>
  <c r="BE439" i="8" s="1"/>
  <c r="BK429" i="8"/>
  <c r="BI429" i="8"/>
  <c r="BH429" i="8"/>
  <c r="BG429" i="8"/>
  <c r="BF429" i="8"/>
  <c r="T429" i="8"/>
  <c r="R429" i="8"/>
  <c r="P429" i="8"/>
  <c r="J429" i="8"/>
  <c r="BE429" i="8" s="1"/>
  <c r="BK426" i="8"/>
  <c r="BI426" i="8"/>
  <c r="BH426" i="8"/>
  <c r="BG426" i="8"/>
  <c r="BF426" i="8"/>
  <c r="BE426" i="8"/>
  <c r="T426" i="8"/>
  <c r="R426" i="8"/>
  <c r="P426" i="8"/>
  <c r="J426" i="8"/>
  <c r="BK423" i="8"/>
  <c r="BI423" i="8"/>
  <c r="BH423" i="8"/>
  <c r="BG423" i="8"/>
  <c r="BF423" i="8"/>
  <c r="T423" i="8"/>
  <c r="R423" i="8"/>
  <c r="P423" i="8"/>
  <c r="J423" i="8"/>
  <c r="BE423" i="8" s="1"/>
  <c r="BK421" i="8"/>
  <c r="BI421" i="8"/>
  <c r="BH421" i="8"/>
  <c r="BG421" i="8"/>
  <c r="BF421" i="8"/>
  <c r="T421" i="8"/>
  <c r="R421" i="8"/>
  <c r="P421" i="8"/>
  <c r="J421" i="8"/>
  <c r="BE421" i="8" s="1"/>
  <c r="BK419" i="8"/>
  <c r="BI419" i="8"/>
  <c r="BH419" i="8"/>
  <c r="BG419" i="8"/>
  <c r="BF419" i="8"/>
  <c r="BE419" i="8"/>
  <c r="T419" i="8"/>
  <c r="R419" i="8"/>
  <c r="P419" i="8"/>
  <c r="J419" i="8"/>
  <c r="BK417" i="8"/>
  <c r="BI417" i="8"/>
  <c r="BH417" i="8"/>
  <c r="BG417" i="8"/>
  <c r="BF417" i="8"/>
  <c r="T417" i="8"/>
  <c r="R417" i="8"/>
  <c r="P417" i="8"/>
  <c r="J417" i="8"/>
  <c r="BE417" i="8" s="1"/>
  <c r="BK415" i="8"/>
  <c r="BI415" i="8"/>
  <c r="BH415" i="8"/>
  <c r="BG415" i="8"/>
  <c r="BF415" i="8"/>
  <c r="T415" i="8"/>
  <c r="R415" i="8"/>
  <c r="P415" i="8"/>
  <c r="J415" i="8"/>
  <c r="BE415" i="8" s="1"/>
  <c r="BK409" i="8"/>
  <c r="BI409" i="8"/>
  <c r="BH409" i="8"/>
  <c r="BG409" i="8"/>
  <c r="BF409" i="8"/>
  <c r="BE409" i="8"/>
  <c r="T409" i="8"/>
  <c r="R409" i="8"/>
  <c r="P409" i="8"/>
  <c r="J409" i="8"/>
  <c r="BK404" i="8"/>
  <c r="BI404" i="8"/>
  <c r="BH404" i="8"/>
  <c r="BG404" i="8"/>
  <c r="BF404" i="8"/>
  <c r="T404" i="8"/>
  <c r="R404" i="8"/>
  <c r="P404" i="8"/>
  <c r="J404" i="8"/>
  <c r="BE404" i="8" s="1"/>
  <c r="BK401" i="8"/>
  <c r="BI401" i="8"/>
  <c r="BH401" i="8"/>
  <c r="BG401" i="8"/>
  <c r="BF401" i="8"/>
  <c r="T401" i="8"/>
  <c r="R401" i="8"/>
  <c r="P401" i="8"/>
  <c r="J401" i="8"/>
  <c r="BE401" i="8" s="1"/>
  <c r="BK399" i="8"/>
  <c r="BI399" i="8"/>
  <c r="BH399" i="8"/>
  <c r="BG399" i="8"/>
  <c r="BF399" i="8"/>
  <c r="BE399" i="8"/>
  <c r="T399" i="8"/>
  <c r="R399" i="8"/>
  <c r="P399" i="8"/>
  <c r="J399" i="8"/>
  <c r="BK393" i="8"/>
  <c r="BI393" i="8"/>
  <c r="BH393" i="8"/>
  <c r="BG393" i="8"/>
  <c r="BF393" i="8"/>
  <c r="T393" i="8"/>
  <c r="R393" i="8"/>
  <c r="P393" i="8"/>
  <c r="J393" i="8"/>
  <c r="BE393" i="8" s="1"/>
  <c r="BK391" i="8"/>
  <c r="BI391" i="8"/>
  <c r="BH391" i="8"/>
  <c r="BG391" i="8"/>
  <c r="BF391" i="8"/>
  <c r="T391" i="8"/>
  <c r="R391" i="8"/>
  <c r="P391" i="8"/>
  <c r="J391" i="8"/>
  <c r="BE391" i="8" s="1"/>
  <c r="BK387" i="8"/>
  <c r="BI387" i="8"/>
  <c r="BH387" i="8"/>
  <c r="BG387" i="8"/>
  <c r="BF387" i="8"/>
  <c r="BE387" i="8"/>
  <c r="T387" i="8"/>
  <c r="R387" i="8"/>
  <c r="P387" i="8"/>
  <c r="J387" i="8"/>
  <c r="BK382" i="8"/>
  <c r="BI382" i="8"/>
  <c r="BH382" i="8"/>
  <c r="BG382" i="8"/>
  <c r="BF382" i="8"/>
  <c r="BE382" i="8"/>
  <c r="T382" i="8"/>
  <c r="R382" i="8"/>
  <c r="P382" i="8"/>
  <c r="J382" i="8"/>
  <c r="BK380" i="8"/>
  <c r="BI380" i="8"/>
  <c r="BH380" i="8"/>
  <c r="BG380" i="8"/>
  <c r="BF380" i="8"/>
  <c r="T380" i="8"/>
  <c r="R380" i="8"/>
  <c r="P380" i="8"/>
  <c r="J380" i="8"/>
  <c r="BE380" i="8" s="1"/>
  <c r="BK373" i="8"/>
  <c r="BI373" i="8"/>
  <c r="BH373" i="8"/>
  <c r="BG373" i="8"/>
  <c r="BF373" i="8"/>
  <c r="BE373" i="8"/>
  <c r="T373" i="8"/>
  <c r="R373" i="8"/>
  <c r="P373" i="8"/>
  <c r="J373" i="8"/>
  <c r="BK367" i="8"/>
  <c r="BI367" i="8"/>
  <c r="BH367" i="8"/>
  <c r="BG367" i="8"/>
  <c r="BF367" i="8"/>
  <c r="T367" i="8"/>
  <c r="R367" i="8"/>
  <c r="P367" i="8"/>
  <c r="J367" i="8"/>
  <c r="BE367" i="8" s="1"/>
  <c r="BK366" i="8"/>
  <c r="BI366" i="8"/>
  <c r="BH366" i="8"/>
  <c r="BG366" i="8"/>
  <c r="BF366" i="8"/>
  <c r="T366" i="8"/>
  <c r="R366" i="8"/>
  <c r="P366" i="8"/>
  <c r="J366" i="8"/>
  <c r="BE366" i="8" s="1"/>
  <c r="BK354" i="8"/>
  <c r="BI354" i="8"/>
  <c r="BH354" i="8"/>
  <c r="BG354" i="8"/>
  <c r="BF354" i="8"/>
  <c r="BE354" i="8"/>
  <c r="T354" i="8"/>
  <c r="R354" i="8"/>
  <c r="P354" i="8"/>
  <c r="J354" i="8"/>
  <c r="BK353" i="8"/>
  <c r="BI353" i="8"/>
  <c r="BH353" i="8"/>
  <c r="BG353" i="8"/>
  <c r="BF353" i="8"/>
  <c r="BE353" i="8"/>
  <c r="T353" i="8"/>
  <c r="R353" i="8"/>
  <c r="P353" i="8"/>
  <c r="J353" i="8"/>
  <c r="BK351" i="8"/>
  <c r="BI351" i="8"/>
  <c r="BH351" i="8"/>
  <c r="BG351" i="8"/>
  <c r="BF351" i="8"/>
  <c r="T351" i="8"/>
  <c r="R351" i="8"/>
  <c r="P351" i="8"/>
  <c r="J351" i="8"/>
  <c r="BE351" i="8" s="1"/>
  <c r="BK349" i="8"/>
  <c r="BI349" i="8"/>
  <c r="BH349" i="8"/>
  <c r="BG349" i="8"/>
  <c r="BF349" i="8"/>
  <c r="BE349" i="8"/>
  <c r="T349" i="8"/>
  <c r="R349" i="8"/>
  <c r="P349" i="8"/>
  <c r="J349" i="8"/>
  <c r="BK344" i="8"/>
  <c r="BI344" i="8"/>
  <c r="BH344" i="8"/>
  <c r="BG344" i="8"/>
  <c r="BF344" i="8"/>
  <c r="T344" i="8"/>
  <c r="R344" i="8"/>
  <c r="P344" i="8"/>
  <c r="J344" i="8"/>
  <c r="BE344" i="8" s="1"/>
  <c r="BK339" i="8"/>
  <c r="BI339" i="8"/>
  <c r="BH339" i="8"/>
  <c r="BG339" i="8"/>
  <c r="BF339" i="8"/>
  <c r="T339" i="8"/>
  <c r="R339" i="8"/>
  <c r="P339" i="8"/>
  <c r="J339" i="8"/>
  <c r="BE339" i="8" s="1"/>
  <c r="BK337" i="8"/>
  <c r="BI337" i="8"/>
  <c r="BH337" i="8"/>
  <c r="BG337" i="8"/>
  <c r="BF337" i="8"/>
  <c r="BE337" i="8"/>
  <c r="T337" i="8"/>
  <c r="R337" i="8"/>
  <c r="P337" i="8"/>
  <c r="J337" i="8"/>
  <c r="BK335" i="8"/>
  <c r="BI335" i="8"/>
  <c r="BH335" i="8"/>
  <c r="BG335" i="8"/>
  <c r="BF335" i="8"/>
  <c r="BE335" i="8"/>
  <c r="T335" i="8"/>
  <c r="R335" i="8"/>
  <c r="P335" i="8"/>
  <c r="J335" i="8"/>
  <c r="BK330" i="8"/>
  <c r="BI330" i="8"/>
  <c r="BH330" i="8"/>
  <c r="BG330" i="8"/>
  <c r="BF330" i="8"/>
  <c r="T330" i="8"/>
  <c r="R330" i="8"/>
  <c r="P330" i="8"/>
  <c r="J330" i="8"/>
  <c r="BE330" i="8" s="1"/>
  <c r="BK324" i="8"/>
  <c r="BI324" i="8"/>
  <c r="BH324" i="8"/>
  <c r="BG324" i="8"/>
  <c r="BF324" i="8"/>
  <c r="BE324" i="8"/>
  <c r="T324" i="8"/>
  <c r="R324" i="8"/>
  <c r="R323" i="8" s="1"/>
  <c r="P324" i="8"/>
  <c r="J324" i="8"/>
  <c r="BK323" i="8"/>
  <c r="J323" i="8" s="1"/>
  <c r="J106" i="8" s="1"/>
  <c r="T323" i="8"/>
  <c r="BK322" i="8"/>
  <c r="BI322" i="8"/>
  <c r="BH322" i="8"/>
  <c r="BG322" i="8"/>
  <c r="BF322" i="8"/>
  <c r="BE322" i="8"/>
  <c r="T322" i="8"/>
  <c r="R322" i="8"/>
  <c r="P322" i="8"/>
  <c r="J322" i="8"/>
  <c r="BK320" i="8"/>
  <c r="BI320" i="8"/>
  <c r="BH320" i="8"/>
  <c r="BG320" i="8"/>
  <c r="BF320" i="8"/>
  <c r="T320" i="8"/>
  <c r="R320" i="8"/>
  <c r="P320" i="8"/>
  <c r="J320" i="8"/>
  <c r="BE320" i="8" s="1"/>
  <c r="BK319" i="8"/>
  <c r="BI319" i="8"/>
  <c r="BH319" i="8"/>
  <c r="BG319" i="8"/>
  <c r="BF319" i="8"/>
  <c r="T319" i="8"/>
  <c r="R319" i="8"/>
  <c r="P319" i="8"/>
  <c r="J319" i="8"/>
  <c r="BE319" i="8" s="1"/>
  <c r="BK317" i="8"/>
  <c r="BI317" i="8"/>
  <c r="BH317" i="8"/>
  <c r="BG317" i="8"/>
  <c r="BF317" i="8"/>
  <c r="T317" i="8"/>
  <c r="R317" i="8"/>
  <c r="P317" i="8"/>
  <c r="J317" i="8"/>
  <c r="BE317" i="8" s="1"/>
  <c r="BK312" i="8"/>
  <c r="BI312" i="8"/>
  <c r="BH312" i="8"/>
  <c r="BG312" i="8"/>
  <c r="BF312" i="8"/>
  <c r="BE312" i="8"/>
  <c r="T312" i="8"/>
  <c r="R312" i="8"/>
  <c r="P312" i="8"/>
  <c r="J312" i="8"/>
  <c r="BK310" i="8"/>
  <c r="BK307" i="8" s="1"/>
  <c r="J307" i="8" s="1"/>
  <c r="J105" i="8" s="1"/>
  <c r="BI310" i="8"/>
  <c r="BH310" i="8"/>
  <c r="BG310" i="8"/>
  <c r="BF310" i="8"/>
  <c r="BE310" i="8"/>
  <c r="T310" i="8"/>
  <c r="T307" i="8" s="1"/>
  <c r="R310" i="8"/>
  <c r="P310" i="8"/>
  <c r="J310" i="8"/>
  <c r="BK308" i="8"/>
  <c r="BI308" i="8"/>
  <c r="BH308" i="8"/>
  <c r="BG308" i="8"/>
  <c r="BF308" i="8"/>
  <c r="BE308" i="8"/>
  <c r="T308" i="8"/>
  <c r="R308" i="8"/>
  <c r="R307" i="8" s="1"/>
  <c r="P308" i="8"/>
  <c r="J308" i="8"/>
  <c r="BK303" i="8"/>
  <c r="BI303" i="8"/>
  <c r="BH303" i="8"/>
  <c r="BG303" i="8"/>
  <c r="BF303" i="8"/>
  <c r="BE303" i="8"/>
  <c r="T303" i="8"/>
  <c r="R303" i="8"/>
  <c r="P303" i="8"/>
  <c r="J303" i="8"/>
  <c r="BK295" i="8"/>
  <c r="BI295" i="8"/>
  <c r="BH295" i="8"/>
  <c r="BG295" i="8"/>
  <c r="BF295" i="8"/>
  <c r="BE295" i="8"/>
  <c r="T295" i="8"/>
  <c r="R295" i="8"/>
  <c r="P295" i="8"/>
  <c r="J295" i="8"/>
  <c r="BK294" i="8"/>
  <c r="BI294" i="8"/>
  <c r="BH294" i="8"/>
  <c r="BG294" i="8"/>
  <c r="BF294" i="8"/>
  <c r="T294" i="8"/>
  <c r="R294" i="8"/>
  <c r="P294" i="8"/>
  <c r="J294" i="8"/>
  <c r="BE294" i="8" s="1"/>
  <c r="BK286" i="8"/>
  <c r="BI286" i="8"/>
  <c r="BH286" i="8"/>
  <c r="BG286" i="8"/>
  <c r="BF286" i="8"/>
  <c r="BE286" i="8"/>
  <c r="T286" i="8"/>
  <c r="R286" i="8"/>
  <c r="P286" i="8"/>
  <c r="J286" i="8"/>
  <c r="BK284" i="8"/>
  <c r="BK244" i="8" s="1"/>
  <c r="J244" i="8" s="1"/>
  <c r="J104" i="8" s="1"/>
  <c r="BI284" i="8"/>
  <c r="BH284" i="8"/>
  <c r="BG284" i="8"/>
  <c r="BF284" i="8"/>
  <c r="T284" i="8"/>
  <c r="R284" i="8"/>
  <c r="P284" i="8"/>
  <c r="J284" i="8"/>
  <c r="BE284" i="8" s="1"/>
  <c r="BK279" i="8"/>
  <c r="BI279" i="8"/>
  <c r="BH279" i="8"/>
  <c r="BG279" i="8"/>
  <c r="BF279" i="8"/>
  <c r="T279" i="8"/>
  <c r="R279" i="8"/>
  <c r="P279" i="8"/>
  <c r="J279" i="8"/>
  <c r="BE279" i="8" s="1"/>
  <c r="BK277" i="8"/>
  <c r="BI277" i="8"/>
  <c r="BH277" i="8"/>
  <c r="BG277" i="8"/>
  <c r="BF277" i="8"/>
  <c r="BE277" i="8"/>
  <c r="T277" i="8"/>
  <c r="R277" i="8"/>
  <c r="P277" i="8"/>
  <c r="J277" i="8"/>
  <c r="BK269" i="8"/>
  <c r="BI269" i="8"/>
  <c r="BH269" i="8"/>
  <c r="BG269" i="8"/>
  <c r="BF269" i="8"/>
  <c r="BE269" i="8"/>
  <c r="T269" i="8"/>
  <c r="T244" i="8" s="1"/>
  <c r="R269" i="8"/>
  <c r="P269" i="8"/>
  <c r="J269" i="8"/>
  <c r="BK266" i="8"/>
  <c r="BI266" i="8"/>
  <c r="BH266" i="8"/>
  <c r="BG266" i="8"/>
  <c r="BF266" i="8"/>
  <c r="T266" i="8"/>
  <c r="R266" i="8"/>
  <c r="P266" i="8"/>
  <c r="J266" i="8"/>
  <c r="BE266" i="8" s="1"/>
  <c r="BK264" i="8"/>
  <c r="BI264" i="8"/>
  <c r="BH264" i="8"/>
  <c r="BG264" i="8"/>
  <c r="BF264" i="8"/>
  <c r="BE264" i="8"/>
  <c r="T264" i="8"/>
  <c r="R264" i="8"/>
  <c r="P264" i="8"/>
  <c r="J264" i="8"/>
  <c r="BK261" i="8"/>
  <c r="BI261" i="8"/>
  <c r="BH261" i="8"/>
  <c r="BG261" i="8"/>
  <c r="BF261" i="8"/>
  <c r="T261" i="8"/>
  <c r="R261" i="8"/>
  <c r="P261" i="8"/>
  <c r="J261" i="8"/>
  <c r="BE261" i="8" s="1"/>
  <c r="BK258" i="8"/>
  <c r="BI258" i="8"/>
  <c r="BH258" i="8"/>
  <c r="BG258" i="8"/>
  <c r="BF258" i="8"/>
  <c r="T258" i="8"/>
  <c r="R258" i="8"/>
  <c r="P258" i="8"/>
  <c r="J258" i="8"/>
  <c r="BE258" i="8" s="1"/>
  <c r="BK254" i="8"/>
  <c r="BI254" i="8"/>
  <c r="BH254" i="8"/>
  <c r="BG254" i="8"/>
  <c r="BF254" i="8"/>
  <c r="BE254" i="8"/>
  <c r="T254" i="8"/>
  <c r="R254" i="8"/>
  <c r="P254" i="8"/>
  <c r="J254" i="8"/>
  <c r="BK252" i="8"/>
  <c r="BI252" i="8"/>
  <c r="BH252" i="8"/>
  <c r="BG252" i="8"/>
  <c r="BF252" i="8"/>
  <c r="BE252" i="8"/>
  <c r="T252" i="8"/>
  <c r="R252" i="8"/>
  <c r="P252" i="8"/>
  <c r="J252" i="8"/>
  <c r="BK247" i="8"/>
  <c r="BI247" i="8"/>
  <c r="BH247" i="8"/>
  <c r="BG247" i="8"/>
  <c r="BF247" i="8"/>
  <c r="T247" i="8"/>
  <c r="R247" i="8"/>
  <c r="P247" i="8"/>
  <c r="J247" i="8"/>
  <c r="BE247" i="8" s="1"/>
  <c r="BK245" i="8"/>
  <c r="BI245" i="8"/>
  <c r="BH245" i="8"/>
  <c r="BG245" i="8"/>
  <c r="BF245" i="8"/>
  <c r="BE245" i="8"/>
  <c r="T245" i="8"/>
  <c r="R245" i="8"/>
  <c r="P245" i="8"/>
  <c r="J245" i="8"/>
  <c r="BK242" i="8"/>
  <c r="BI242" i="8"/>
  <c r="BH242" i="8"/>
  <c r="BG242" i="8"/>
  <c r="BF242" i="8"/>
  <c r="BE242" i="8"/>
  <c r="T242" i="8"/>
  <c r="R242" i="8"/>
  <c r="P242" i="8"/>
  <c r="J242" i="8"/>
  <c r="BK240" i="8"/>
  <c r="BI240" i="8"/>
  <c r="BH240" i="8"/>
  <c r="BG240" i="8"/>
  <c r="BF240" i="8"/>
  <c r="T240" i="8"/>
  <c r="R240" i="8"/>
  <c r="R235" i="8" s="1"/>
  <c r="P240" i="8"/>
  <c r="J240" i="8"/>
  <c r="BE240" i="8" s="1"/>
  <c r="BK238" i="8"/>
  <c r="BK235" i="8" s="1"/>
  <c r="BI238" i="8"/>
  <c r="BH238" i="8"/>
  <c r="BG238" i="8"/>
  <c r="BF238" i="8"/>
  <c r="T238" i="8"/>
  <c r="T235" i="8" s="1"/>
  <c r="R238" i="8"/>
  <c r="P238" i="8"/>
  <c r="J238" i="8"/>
  <c r="BE238" i="8" s="1"/>
  <c r="BK236" i="8"/>
  <c r="BI236" i="8"/>
  <c r="BH236" i="8"/>
  <c r="BG236" i="8"/>
  <c r="BF236" i="8"/>
  <c r="T236" i="8"/>
  <c r="R236" i="8"/>
  <c r="P236" i="8"/>
  <c r="J236" i="8"/>
  <c r="BE236" i="8" s="1"/>
  <c r="P235" i="8"/>
  <c r="J235" i="8"/>
  <c r="J103" i="8" s="1"/>
  <c r="BK231" i="8"/>
  <c r="BI231" i="8"/>
  <c r="BH231" i="8"/>
  <c r="BG231" i="8"/>
  <c r="BF231" i="8"/>
  <c r="BE231" i="8"/>
  <c r="T231" i="8"/>
  <c r="R231" i="8"/>
  <c r="P231" i="8"/>
  <c r="J231" i="8"/>
  <c r="BK227" i="8"/>
  <c r="BI227" i="8"/>
  <c r="BH227" i="8"/>
  <c r="BG227" i="8"/>
  <c r="BF227" i="8"/>
  <c r="T227" i="8"/>
  <c r="R227" i="8"/>
  <c r="P227" i="8"/>
  <c r="J227" i="8"/>
  <c r="BE227" i="8" s="1"/>
  <c r="BK221" i="8"/>
  <c r="BI221" i="8"/>
  <c r="BH221" i="8"/>
  <c r="BG221" i="8"/>
  <c r="BF221" i="8"/>
  <c r="T221" i="8"/>
  <c r="R221" i="8"/>
  <c r="P221" i="8"/>
  <c r="J221" i="8"/>
  <c r="BE221" i="8" s="1"/>
  <c r="BK220" i="8"/>
  <c r="BI220" i="8"/>
  <c r="BH220" i="8"/>
  <c r="BG220" i="8"/>
  <c r="BF220" i="8"/>
  <c r="BE220" i="8"/>
  <c r="T220" i="8"/>
  <c r="R220" i="8"/>
  <c r="P220" i="8"/>
  <c r="J220" i="8"/>
  <c r="BK219" i="8"/>
  <c r="BI219" i="8"/>
  <c r="BH219" i="8"/>
  <c r="BG219" i="8"/>
  <c r="BF219" i="8"/>
  <c r="BE219" i="8"/>
  <c r="T219" i="8"/>
  <c r="R219" i="8"/>
  <c r="P219" i="8"/>
  <c r="J219" i="8"/>
  <c r="BK218" i="8"/>
  <c r="BI218" i="8"/>
  <c r="BH218" i="8"/>
  <c r="BG218" i="8"/>
  <c r="BF218" i="8"/>
  <c r="T218" i="8"/>
  <c r="R218" i="8"/>
  <c r="P218" i="8"/>
  <c r="J218" i="8"/>
  <c r="BE218" i="8" s="1"/>
  <c r="BK212" i="8"/>
  <c r="BI212" i="8"/>
  <c r="BH212" i="8"/>
  <c r="BG212" i="8"/>
  <c r="BF212" i="8"/>
  <c r="BE212" i="8"/>
  <c r="T212" i="8"/>
  <c r="R212" i="8"/>
  <c r="P212" i="8"/>
  <c r="J212" i="8"/>
  <c r="BK206" i="8"/>
  <c r="BI206" i="8"/>
  <c r="BH206" i="8"/>
  <c r="BG206" i="8"/>
  <c r="BF206" i="8"/>
  <c r="T206" i="8"/>
  <c r="R206" i="8"/>
  <c r="P206" i="8"/>
  <c r="J206" i="8"/>
  <c r="BE206" i="8" s="1"/>
  <c r="BK205" i="8"/>
  <c r="BI205" i="8"/>
  <c r="BH205" i="8"/>
  <c r="BG205" i="8"/>
  <c r="BF205" i="8"/>
  <c r="T205" i="8"/>
  <c r="R205" i="8"/>
  <c r="P205" i="8"/>
  <c r="J205" i="8"/>
  <c r="BE205" i="8" s="1"/>
  <c r="BK203" i="8"/>
  <c r="BI203" i="8"/>
  <c r="BH203" i="8"/>
  <c r="BG203" i="8"/>
  <c r="BF203" i="8"/>
  <c r="BE203" i="8"/>
  <c r="T203" i="8"/>
  <c r="R203" i="8"/>
  <c r="P203" i="8"/>
  <c r="J203" i="8"/>
  <c r="BK202" i="8"/>
  <c r="BI202" i="8"/>
  <c r="BH202" i="8"/>
  <c r="BG202" i="8"/>
  <c r="BF202" i="8"/>
  <c r="BE202" i="8"/>
  <c r="T202" i="8"/>
  <c r="R202" i="8"/>
  <c r="P202" i="8"/>
  <c r="J202" i="8"/>
  <c r="BK196" i="8"/>
  <c r="BI196" i="8"/>
  <c r="BH196" i="8"/>
  <c r="BG196" i="8"/>
  <c r="BF196" i="8"/>
  <c r="T196" i="8"/>
  <c r="T189" i="8" s="1"/>
  <c r="R196" i="8"/>
  <c r="P196" i="8"/>
  <c r="J196" i="8"/>
  <c r="BE196" i="8" s="1"/>
  <c r="BK195" i="8"/>
  <c r="BI195" i="8"/>
  <c r="BH195" i="8"/>
  <c r="BG195" i="8"/>
  <c r="BF195" i="8"/>
  <c r="BE195" i="8"/>
  <c r="T195" i="8"/>
  <c r="R195" i="8"/>
  <c r="P195" i="8"/>
  <c r="P189" i="8" s="1"/>
  <c r="J195" i="8"/>
  <c r="BK194" i="8"/>
  <c r="BI194" i="8"/>
  <c r="BH194" i="8"/>
  <c r="BG194" i="8"/>
  <c r="BF194" i="8"/>
  <c r="T194" i="8"/>
  <c r="R194" i="8"/>
  <c r="P194" i="8"/>
  <c r="J194" i="8"/>
  <c r="BE194" i="8" s="1"/>
  <c r="BK190" i="8"/>
  <c r="BK189" i="8" s="1"/>
  <c r="J189" i="8" s="1"/>
  <c r="J102" i="8" s="1"/>
  <c r="BI190" i="8"/>
  <c r="BH190" i="8"/>
  <c r="BG190" i="8"/>
  <c r="BF190" i="8"/>
  <c r="T190" i="8"/>
  <c r="R190" i="8"/>
  <c r="P190" i="8"/>
  <c r="J190" i="8"/>
  <c r="BE190" i="8" s="1"/>
  <c r="BK187" i="8"/>
  <c r="BI187" i="8"/>
  <c r="BH187" i="8"/>
  <c r="BG187" i="8"/>
  <c r="BF187" i="8"/>
  <c r="T187" i="8"/>
  <c r="R187" i="8"/>
  <c r="P187" i="8"/>
  <c r="J187" i="8"/>
  <c r="BE187" i="8" s="1"/>
  <c r="BK177" i="8"/>
  <c r="BI177" i="8"/>
  <c r="BH177" i="8"/>
  <c r="BG177" i="8"/>
  <c r="BF177" i="8"/>
  <c r="BE177" i="8"/>
  <c r="T177" i="8"/>
  <c r="R177" i="8"/>
  <c r="P177" i="8"/>
  <c r="J177" i="8"/>
  <c r="BK175" i="8"/>
  <c r="BI175" i="8"/>
  <c r="BH175" i="8"/>
  <c r="BG175" i="8"/>
  <c r="BF175" i="8"/>
  <c r="BE175" i="8"/>
  <c r="T175" i="8"/>
  <c r="R175" i="8"/>
  <c r="P175" i="8"/>
  <c r="J175" i="8"/>
  <c r="BK173" i="8"/>
  <c r="BI173" i="8"/>
  <c r="BH173" i="8"/>
  <c r="BG173" i="8"/>
  <c r="BF173" i="8"/>
  <c r="BE173" i="8"/>
  <c r="T173" i="8"/>
  <c r="T172" i="8" s="1"/>
  <c r="R173" i="8"/>
  <c r="P173" i="8"/>
  <c r="P172" i="8" s="1"/>
  <c r="J173" i="8"/>
  <c r="R172" i="8"/>
  <c r="BK170" i="8"/>
  <c r="BI170" i="8"/>
  <c r="BH170" i="8"/>
  <c r="BG170" i="8"/>
  <c r="BF170" i="8"/>
  <c r="T170" i="8"/>
  <c r="R170" i="8"/>
  <c r="P170" i="8"/>
  <c r="J170" i="8"/>
  <c r="BE170" i="8" s="1"/>
  <c r="BK168" i="8"/>
  <c r="BI168" i="8"/>
  <c r="BH168" i="8"/>
  <c r="BG168" i="8"/>
  <c r="BF168" i="8"/>
  <c r="BE168" i="8"/>
  <c r="T168" i="8"/>
  <c r="R168" i="8"/>
  <c r="P168" i="8"/>
  <c r="J168" i="8"/>
  <c r="BK166" i="8"/>
  <c r="BI166" i="8"/>
  <c r="BH166" i="8"/>
  <c r="BG166" i="8"/>
  <c r="BF166" i="8"/>
  <c r="BE166" i="8"/>
  <c r="T166" i="8"/>
  <c r="R166" i="8"/>
  <c r="P166" i="8"/>
  <c r="J166" i="8"/>
  <c r="BK164" i="8"/>
  <c r="BI164" i="8"/>
  <c r="BH164" i="8"/>
  <c r="BG164" i="8"/>
  <c r="BF164" i="8"/>
  <c r="T164" i="8"/>
  <c r="R164" i="8"/>
  <c r="P164" i="8"/>
  <c r="J164" i="8"/>
  <c r="BE164" i="8" s="1"/>
  <c r="BK162" i="8"/>
  <c r="BI162" i="8"/>
  <c r="BH162" i="8"/>
  <c r="BG162" i="8"/>
  <c r="BF162" i="8"/>
  <c r="BE162" i="8"/>
  <c r="T162" i="8"/>
  <c r="R162" i="8"/>
  <c r="P162" i="8"/>
  <c r="J162" i="8"/>
  <c r="BK160" i="8"/>
  <c r="BI160" i="8"/>
  <c r="BH160" i="8"/>
  <c r="BG160" i="8"/>
  <c r="BF160" i="8"/>
  <c r="T160" i="8"/>
  <c r="R160" i="8"/>
  <c r="P160" i="8"/>
  <c r="J160" i="8"/>
  <c r="BE160" i="8" s="1"/>
  <c r="BK156" i="8"/>
  <c r="BK147" i="8" s="1"/>
  <c r="J147" i="8" s="1"/>
  <c r="J100" i="8" s="1"/>
  <c r="BI156" i="8"/>
  <c r="BH156" i="8"/>
  <c r="BG156" i="8"/>
  <c r="BF156" i="8"/>
  <c r="T156" i="8"/>
  <c r="R156" i="8"/>
  <c r="P156" i="8"/>
  <c r="J156" i="8"/>
  <c r="BE156" i="8" s="1"/>
  <c r="BK152" i="8"/>
  <c r="BI152" i="8"/>
  <c r="BH152" i="8"/>
  <c r="BG152" i="8"/>
  <c r="BF152" i="8"/>
  <c r="BE152" i="8"/>
  <c r="T152" i="8"/>
  <c r="R152" i="8"/>
  <c r="P152" i="8"/>
  <c r="J152" i="8"/>
  <c r="BK150" i="8"/>
  <c r="BI150" i="8"/>
  <c r="BH150" i="8"/>
  <c r="BG150" i="8"/>
  <c r="BF150" i="8"/>
  <c r="BE150" i="8"/>
  <c r="T150" i="8"/>
  <c r="R150" i="8"/>
  <c r="P150" i="8"/>
  <c r="J150" i="8"/>
  <c r="BK148" i="8"/>
  <c r="BI148" i="8"/>
  <c r="BH148" i="8"/>
  <c r="BG148" i="8"/>
  <c r="BF148" i="8"/>
  <c r="T148" i="8"/>
  <c r="R148" i="8"/>
  <c r="P148" i="8"/>
  <c r="P147" i="8" s="1"/>
  <c r="J148" i="8"/>
  <c r="BE148" i="8" s="1"/>
  <c r="J142" i="8"/>
  <c r="J141" i="8"/>
  <c r="F141" i="8"/>
  <c r="J139" i="8"/>
  <c r="F139" i="8"/>
  <c r="E137" i="8"/>
  <c r="E133" i="8"/>
  <c r="J117" i="8"/>
  <c r="J94" i="8"/>
  <c r="J93" i="8"/>
  <c r="F93" i="8"/>
  <c r="J91" i="8"/>
  <c r="F91" i="8"/>
  <c r="E89" i="8"/>
  <c r="E85" i="8"/>
  <c r="J39" i="8"/>
  <c r="J38" i="8"/>
  <c r="J37" i="8"/>
  <c r="J20" i="8"/>
  <c r="E20" i="8"/>
  <c r="J19" i="8"/>
  <c r="J14" i="8"/>
  <c r="E7" i="8"/>
  <c r="BK141" i="7"/>
  <c r="BI141" i="7"/>
  <c r="BH141" i="7"/>
  <c r="BG141" i="7"/>
  <c r="BF141" i="7"/>
  <c r="T141" i="7"/>
  <c r="R141" i="7"/>
  <c r="P141" i="7"/>
  <c r="J141" i="7"/>
  <c r="BE141" i="7" s="1"/>
  <c r="BK135" i="7"/>
  <c r="BI135" i="7"/>
  <c r="BH135" i="7"/>
  <c r="BG135" i="7"/>
  <c r="BF135" i="7"/>
  <c r="T135" i="7"/>
  <c r="R135" i="7"/>
  <c r="P135" i="7"/>
  <c r="J135" i="7"/>
  <c r="BE135" i="7" s="1"/>
  <c r="BK134" i="7"/>
  <c r="BI134" i="7"/>
  <c r="BH134" i="7"/>
  <c r="BG134" i="7"/>
  <c r="BF134" i="7"/>
  <c r="T134" i="7"/>
  <c r="R134" i="7"/>
  <c r="P134" i="7"/>
  <c r="J134" i="7"/>
  <c r="BE134" i="7" s="1"/>
  <c r="BK133" i="7"/>
  <c r="BI133" i="7"/>
  <c r="BH133" i="7"/>
  <c r="BG133" i="7"/>
  <c r="BF133" i="7"/>
  <c r="T133" i="7"/>
  <c r="R133" i="7"/>
  <c r="P133" i="7"/>
  <c r="J133" i="7"/>
  <c r="BE133" i="7" s="1"/>
  <c r="BK132" i="7"/>
  <c r="BI132" i="7"/>
  <c r="BH132" i="7"/>
  <c r="BG132" i="7"/>
  <c r="BF132" i="7"/>
  <c r="BE132" i="7"/>
  <c r="T132" i="7"/>
  <c r="R132" i="7"/>
  <c r="P132" i="7"/>
  <c r="J132" i="7"/>
  <c r="BK131" i="7"/>
  <c r="BI131" i="7"/>
  <c r="BH131" i="7"/>
  <c r="BG131" i="7"/>
  <c r="BF131" i="7"/>
  <c r="BE131" i="7"/>
  <c r="T131" i="7"/>
  <c r="R131" i="7"/>
  <c r="P131" i="7"/>
  <c r="J131" i="7"/>
  <c r="BK130" i="7"/>
  <c r="BI130" i="7"/>
  <c r="BH130" i="7"/>
  <c r="BG130" i="7"/>
  <c r="BF130" i="7"/>
  <c r="T130" i="7"/>
  <c r="R130" i="7"/>
  <c r="P130" i="7"/>
  <c r="J130" i="7"/>
  <c r="BE130" i="7" s="1"/>
  <c r="BK129" i="7"/>
  <c r="BI129" i="7"/>
  <c r="BH129" i="7"/>
  <c r="BG129" i="7"/>
  <c r="BF129" i="7"/>
  <c r="BE129" i="7"/>
  <c r="T129" i="7"/>
  <c r="R129" i="7"/>
  <c r="R128" i="7" s="1"/>
  <c r="R127" i="7" s="1"/>
  <c r="R126" i="7" s="1"/>
  <c r="P129" i="7"/>
  <c r="P128" i="7" s="1"/>
  <c r="P127" i="7" s="1"/>
  <c r="P126" i="7" s="1"/>
  <c r="AU102" i="1" s="1"/>
  <c r="J129" i="7"/>
  <c r="T128" i="7"/>
  <c r="T127" i="7" s="1"/>
  <c r="T126" i="7" s="1"/>
  <c r="J123" i="7"/>
  <c r="J122" i="7"/>
  <c r="F122" i="7"/>
  <c r="J120" i="7"/>
  <c r="F120" i="7"/>
  <c r="E118" i="7"/>
  <c r="E112" i="7"/>
  <c r="J96" i="7"/>
  <c r="J95" i="7"/>
  <c r="F95" i="7"/>
  <c r="F93" i="7"/>
  <c r="E91" i="7"/>
  <c r="E85" i="7"/>
  <c r="J41" i="7"/>
  <c r="J40" i="7"/>
  <c r="AY102" i="1" s="1"/>
  <c r="J39" i="7"/>
  <c r="J22" i="7"/>
  <c r="E22" i="7"/>
  <c r="F96" i="7" s="1"/>
  <c r="J21" i="7"/>
  <c r="J16" i="7"/>
  <c r="J93" i="7" s="1"/>
  <c r="E7" i="7"/>
  <c r="BK266" i="6"/>
  <c r="BI266" i="6"/>
  <c r="BH266" i="6"/>
  <c r="BG266" i="6"/>
  <c r="BF266" i="6"/>
  <c r="T266" i="6"/>
  <c r="R266" i="6"/>
  <c r="P266" i="6"/>
  <c r="J266" i="6"/>
  <c r="BE266" i="6" s="1"/>
  <c r="BK264" i="6"/>
  <c r="BK263" i="6" s="1"/>
  <c r="J263" i="6" s="1"/>
  <c r="J113" i="6" s="1"/>
  <c r="BI264" i="6"/>
  <c r="BH264" i="6"/>
  <c r="BG264" i="6"/>
  <c r="BF264" i="6"/>
  <c r="T264" i="6"/>
  <c r="T263" i="6" s="1"/>
  <c r="R264" i="6"/>
  <c r="P264" i="6"/>
  <c r="P263" i="6" s="1"/>
  <c r="J264" i="6"/>
  <c r="BE264" i="6" s="1"/>
  <c r="R263" i="6"/>
  <c r="BK262" i="6"/>
  <c r="BI262" i="6"/>
  <c r="BH262" i="6"/>
  <c r="BG262" i="6"/>
  <c r="BF262" i="6"/>
  <c r="T262" i="6"/>
  <c r="R262" i="6"/>
  <c r="P262" i="6"/>
  <c r="J262" i="6"/>
  <c r="BE262" i="6" s="1"/>
  <c r="BK256" i="6"/>
  <c r="BI256" i="6"/>
  <c r="BH256" i="6"/>
  <c r="BG256" i="6"/>
  <c r="BF256" i="6"/>
  <c r="BE256" i="6"/>
  <c r="T256" i="6"/>
  <c r="R256" i="6"/>
  <c r="P256" i="6"/>
  <c r="J256" i="6"/>
  <c r="BK255" i="6"/>
  <c r="BI255" i="6"/>
  <c r="BH255" i="6"/>
  <c r="BG255" i="6"/>
  <c r="BF255" i="6"/>
  <c r="T255" i="6"/>
  <c r="R255" i="6"/>
  <c r="P255" i="6"/>
  <c r="J255" i="6"/>
  <c r="BE255" i="6" s="1"/>
  <c r="BK252" i="6"/>
  <c r="BI252" i="6"/>
  <c r="BH252" i="6"/>
  <c r="BG252" i="6"/>
  <c r="BF252" i="6"/>
  <c r="T252" i="6"/>
  <c r="R252" i="6"/>
  <c r="P252" i="6"/>
  <c r="J252" i="6"/>
  <c r="BE252" i="6" s="1"/>
  <c r="BK251" i="6"/>
  <c r="BI251" i="6"/>
  <c r="BH251" i="6"/>
  <c r="BG251" i="6"/>
  <c r="BF251" i="6"/>
  <c r="BE251" i="6"/>
  <c r="T251" i="6"/>
  <c r="R251" i="6"/>
  <c r="P251" i="6"/>
  <c r="J251" i="6"/>
  <c r="BK250" i="6"/>
  <c r="BI250" i="6"/>
  <c r="BH250" i="6"/>
  <c r="BG250" i="6"/>
  <c r="BF250" i="6"/>
  <c r="T250" i="6"/>
  <c r="R250" i="6"/>
  <c r="P250" i="6"/>
  <c r="J250" i="6"/>
  <c r="BE250" i="6" s="1"/>
  <c r="BK249" i="6"/>
  <c r="BI249" i="6"/>
  <c r="BH249" i="6"/>
  <c r="BG249" i="6"/>
  <c r="BF249" i="6"/>
  <c r="T249" i="6"/>
  <c r="R249" i="6"/>
  <c r="P249" i="6"/>
  <c r="J249" i="6"/>
  <c r="BE249" i="6" s="1"/>
  <c r="BK248" i="6"/>
  <c r="BI248" i="6"/>
  <c r="BH248" i="6"/>
  <c r="BG248" i="6"/>
  <c r="BF248" i="6"/>
  <c r="BE248" i="6"/>
  <c r="T248" i="6"/>
  <c r="R248" i="6"/>
  <c r="P248" i="6"/>
  <c r="J248" i="6"/>
  <c r="BK247" i="6"/>
  <c r="BI247" i="6"/>
  <c r="BH247" i="6"/>
  <c r="BG247" i="6"/>
  <c r="BF247" i="6"/>
  <c r="T247" i="6"/>
  <c r="R247" i="6"/>
  <c r="P247" i="6"/>
  <c r="J247" i="6"/>
  <c r="BE247" i="6" s="1"/>
  <c r="BK246" i="6"/>
  <c r="BI246" i="6"/>
  <c r="BH246" i="6"/>
  <c r="BG246" i="6"/>
  <c r="BF246" i="6"/>
  <c r="T246" i="6"/>
  <c r="R246" i="6"/>
  <c r="P246" i="6"/>
  <c r="J246" i="6"/>
  <c r="BE246" i="6" s="1"/>
  <c r="BK245" i="6"/>
  <c r="BI245" i="6"/>
  <c r="BH245" i="6"/>
  <c r="BG245" i="6"/>
  <c r="BF245" i="6"/>
  <c r="BE245" i="6"/>
  <c r="T245" i="6"/>
  <c r="R245" i="6"/>
  <c r="P245" i="6"/>
  <c r="J245" i="6"/>
  <c r="T244" i="6"/>
  <c r="BK243" i="6"/>
  <c r="BI243" i="6"/>
  <c r="BH243" i="6"/>
  <c r="BG243" i="6"/>
  <c r="BF243" i="6"/>
  <c r="BE243" i="6"/>
  <c r="T243" i="6"/>
  <c r="R243" i="6"/>
  <c r="P243" i="6"/>
  <c r="J243" i="6"/>
  <c r="BK242" i="6"/>
  <c r="BI242" i="6"/>
  <c r="BH242" i="6"/>
  <c r="BG242" i="6"/>
  <c r="BF242" i="6"/>
  <c r="BE242" i="6"/>
  <c r="T242" i="6"/>
  <c r="R242" i="6"/>
  <c r="P242" i="6"/>
  <c r="J242" i="6"/>
  <c r="BK236" i="6"/>
  <c r="BK232" i="6" s="1"/>
  <c r="J232" i="6" s="1"/>
  <c r="J111" i="6" s="1"/>
  <c r="BI236" i="6"/>
  <c r="BH236" i="6"/>
  <c r="BG236" i="6"/>
  <c r="BF236" i="6"/>
  <c r="BE236" i="6"/>
  <c r="T236" i="6"/>
  <c r="R236" i="6"/>
  <c r="P236" i="6"/>
  <c r="J236" i="6"/>
  <c r="BK233" i="6"/>
  <c r="BI233" i="6"/>
  <c r="BH233" i="6"/>
  <c r="BG233" i="6"/>
  <c r="BF233" i="6"/>
  <c r="BE233" i="6"/>
  <c r="T233" i="6"/>
  <c r="T232" i="6" s="1"/>
  <c r="R233" i="6"/>
  <c r="R232" i="6" s="1"/>
  <c r="P233" i="6"/>
  <c r="J233" i="6"/>
  <c r="BK231" i="6"/>
  <c r="BI231" i="6"/>
  <c r="BH231" i="6"/>
  <c r="BG231" i="6"/>
  <c r="BF231" i="6"/>
  <c r="BE231" i="6"/>
  <c r="T231" i="6"/>
  <c r="R231" i="6"/>
  <c r="P231" i="6"/>
  <c r="J231" i="6"/>
  <c r="BK228" i="6"/>
  <c r="BI228" i="6"/>
  <c r="BH228" i="6"/>
  <c r="BG228" i="6"/>
  <c r="BF228" i="6"/>
  <c r="BE228" i="6"/>
  <c r="T228" i="6"/>
  <c r="T227" i="6" s="1"/>
  <c r="R228" i="6"/>
  <c r="R227" i="6" s="1"/>
  <c r="P228" i="6"/>
  <c r="J228" i="6"/>
  <c r="BK227" i="6"/>
  <c r="J227" i="6" s="1"/>
  <c r="J110" i="6" s="1"/>
  <c r="P227" i="6"/>
  <c r="BK226" i="6"/>
  <c r="BI226" i="6"/>
  <c r="BH226" i="6"/>
  <c r="BG226" i="6"/>
  <c r="BF226" i="6"/>
  <c r="BE226" i="6"/>
  <c r="T226" i="6"/>
  <c r="R226" i="6"/>
  <c r="P226" i="6"/>
  <c r="J226" i="6"/>
  <c r="BK223" i="6"/>
  <c r="BI223" i="6"/>
  <c r="BH223" i="6"/>
  <c r="BG223" i="6"/>
  <c r="BF223" i="6"/>
  <c r="BE223" i="6"/>
  <c r="T223" i="6"/>
  <c r="R223" i="6"/>
  <c r="P223" i="6"/>
  <c r="J223" i="6"/>
  <c r="BK220" i="6"/>
  <c r="BI220" i="6"/>
  <c r="BH220" i="6"/>
  <c r="BG220" i="6"/>
  <c r="BF220" i="6"/>
  <c r="BE220" i="6"/>
  <c r="T220" i="6"/>
  <c r="R220" i="6"/>
  <c r="R210" i="6" s="1"/>
  <c r="P220" i="6"/>
  <c r="J220" i="6"/>
  <c r="BK217" i="6"/>
  <c r="BI217" i="6"/>
  <c r="BH217" i="6"/>
  <c r="BG217" i="6"/>
  <c r="BF217" i="6"/>
  <c r="T217" i="6"/>
  <c r="R217" i="6"/>
  <c r="P217" i="6"/>
  <c r="J217" i="6"/>
  <c r="BE217" i="6" s="1"/>
  <c r="BK211" i="6"/>
  <c r="BK210" i="6" s="1"/>
  <c r="J210" i="6" s="1"/>
  <c r="J109" i="6" s="1"/>
  <c r="BI211" i="6"/>
  <c r="BH211" i="6"/>
  <c r="BG211" i="6"/>
  <c r="BF211" i="6"/>
  <c r="T211" i="6"/>
  <c r="T210" i="6" s="1"/>
  <c r="R211" i="6"/>
  <c r="P211" i="6"/>
  <c r="J211" i="6"/>
  <c r="BE211" i="6" s="1"/>
  <c r="BK209" i="6"/>
  <c r="BI209" i="6"/>
  <c r="BH209" i="6"/>
  <c r="BG209" i="6"/>
  <c r="BF209" i="6"/>
  <c r="T209" i="6"/>
  <c r="T204" i="6" s="1"/>
  <c r="R209" i="6"/>
  <c r="P209" i="6"/>
  <c r="P204" i="6" s="1"/>
  <c r="J209" i="6"/>
  <c r="BE209" i="6" s="1"/>
  <c r="BK207" i="6"/>
  <c r="BI207" i="6"/>
  <c r="BH207" i="6"/>
  <c r="BG207" i="6"/>
  <c r="BF207" i="6"/>
  <c r="BE207" i="6"/>
  <c r="T207" i="6"/>
  <c r="R207" i="6"/>
  <c r="P207" i="6"/>
  <c r="J207" i="6"/>
  <c r="BK205" i="6"/>
  <c r="BK204" i="6" s="1"/>
  <c r="J204" i="6" s="1"/>
  <c r="J108" i="6" s="1"/>
  <c r="BI205" i="6"/>
  <c r="BH205" i="6"/>
  <c r="BG205" i="6"/>
  <c r="BF205" i="6"/>
  <c r="T205" i="6"/>
  <c r="R205" i="6"/>
  <c r="P205" i="6"/>
  <c r="J205" i="6"/>
  <c r="BE205" i="6" s="1"/>
  <c r="R204" i="6"/>
  <c r="BK202" i="6"/>
  <c r="BI202" i="6"/>
  <c r="BH202" i="6"/>
  <c r="BG202" i="6"/>
  <c r="BF202" i="6"/>
  <c r="T202" i="6"/>
  <c r="T201" i="6" s="1"/>
  <c r="R202" i="6"/>
  <c r="R201" i="6" s="1"/>
  <c r="P202" i="6"/>
  <c r="P201" i="6" s="1"/>
  <c r="J202" i="6"/>
  <c r="BE202" i="6" s="1"/>
  <c r="BK201" i="6"/>
  <c r="J201" i="6" s="1"/>
  <c r="J107" i="6" s="1"/>
  <c r="BK200" i="6"/>
  <c r="BI200" i="6"/>
  <c r="BH200" i="6"/>
  <c r="BG200" i="6"/>
  <c r="BF200" i="6"/>
  <c r="BE200" i="6"/>
  <c r="T200" i="6"/>
  <c r="R200" i="6"/>
  <c r="P200" i="6"/>
  <c r="J200" i="6"/>
  <c r="BK198" i="6"/>
  <c r="BI198" i="6"/>
  <c r="BH198" i="6"/>
  <c r="BG198" i="6"/>
  <c r="BF198" i="6"/>
  <c r="T198" i="6"/>
  <c r="R198" i="6"/>
  <c r="P198" i="6"/>
  <c r="J198" i="6"/>
  <c r="BE198" i="6" s="1"/>
  <c r="BK194" i="6"/>
  <c r="BI194" i="6"/>
  <c r="BH194" i="6"/>
  <c r="BG194" i="6"/>
  <c r="BF194" i="6"/>
  <c r="BE194" i="6"/>
  <c r="T194" i="6"/>
  <c r="R194" i="6"/>
  <c r="P194" i="6"/>
  <c r="J194" i="6"/>
  <c r="BK192" i="6"/>
  <c r="BI192" i="6"/>
  <c r="BH192" i="6"/>
  <c r="BG192" i="6"/>
  <c r="BF192" i="6"/>
  <c r="T192" i="6"/>
  <c r="R192" i="6"/>
  <c r="P192" i="6"/>
  <c r="J192" i="6"/>
  <c r="BE192" i="6" s="1"/>
  <c r="BK191" i="6"/>
  <c r="BI191" i="6"/>
  <c r="BH191" i="6"/>
  <c r="BG191" i="6"/>
  <c r="BF191" i="6"/>
  <c r="T191" i="6"/>
  <c r="R191" i="6"/>
  <c r="P191" i="6"/>
  <c r="J191" i="6"/>
  <c r="BE191" i="6" s="1"/>
  <c r="BK188" i="6"/>
  <c r="BI188" i="6"/>
  <c r="BH188" i="6"/>
  <c r="BG188" i="6"/>
  <c r="BF188" i="6"/>
  <c r="BE188" i="6"/>
  <c r="T188" i="6"/>
  <c r="R188" i="6"/>
  <c r="P188" i="6"/>
  <c r="J188" i="6"/>
  <c r="BK185" i="6"/>
  <c r="BI185" i="6"/>
  <c r="BH185" i="6"/>
  <c r="BG185" i="6"/>
  <c r="BF185" i="6"/>
  <c r="T185" i="6"/>
  <c r="R185" i="6"/>
  <c r="P185" i="6"/>
  <c r="J185" i="6"/>
  <c r="BE185" i="6" s="1"/>
  <c r="BK179" i="6"/>
  <c r="BI179" i="6"/>
  <c r="BH179" i="6"/>
  <c r="BG179" i="6"/>
  <c r="BF179" i="6"/>
  <c r="T179" i="6"/>
  <c r="R179" i="6"/>
  <c r="P179" i="6"/>
  <c r="J179" i="6"/>
  <c r="BE179" i="6" s="1"/>
  <c r="BK176" i="6"/>
  <c r="BI176" i="6"/>
  <c r="BH176" i="6"/>
  <c r="BG176" i="6"/>
  <c r="BF176" i="6"/>
  <c r="BE176" i="6"/>
  <c r="T176" i="6"/>
  <c r="R176" i="6"/>
  <c r="P176" i="6"/>
  <c r="P175" i="6" s="1"/>
  <c r="J176" i="6"/>
  <c r="BK175" i="6"/>
  <c r="J175" i="6" s="1"/>
  <c r="J106" i="6" s="1"/>
  <c r="T175" i="6"/>
  <c r="BK174" i="6"/>
  <c r="BI174" i="6"/>
  <c r="BH174" i="6"/>
  <c r="BG174" i="6"/>
  <c r="BF174" i="6"/>
  <c r="BE174" i="6"/>
  <c r="T174" i="6"/>
  <c r="R174" i="6"/>
  <c r="P174" i="6"/>
  <c r="J174" i="6"/>
  <c r="BK168" i="6"/>
  <c r="BI168" i="6"/>
  <c r="BH168" i="6"/>
  <c r="BG168" i="6"/>
  <c r="BF168" i="6"/>
  <c r="T168" i="6"/>
  <c r="R168" i="6"/>
  <c r="P168" i="6"/>
  <c r="J168" i="6"/>
  <c r="BE168" i="6" s="1"/>
  <c r="BK162" i="6"/>
  <c r="BI162" i="6"/>
  <c r="BH162" i="6"/>
  <c r="BG162" i="6"/>
  <c r="BF162" i="6"/>
  <c r="T162" i="6"/>
  <c r="R162" i="6"/>
  <c r="P162" i="6"/>
  <c r="J162" i="6"/>
  <c r="BE162" i="6" s="1"/>
  <c r="BK159" i="6"/>
  <c r="BI159" i="6"/>
  <c r="BH159" i="6"/>
  <c r="BG159" i="6"/>
  <c r="BF159" i="6"/>
  <c r="BE159" i="6"/>
  <c r="T159" i="6"/>
  <c r="R159" i="6"/>
  <c r="P159" i="6"/>
  <c r="J159" i="6"/>
  <c r="BK156" i="6"/>
  <c r="BI156" i="6"/>
  <c r="BH156" i="6"/>
  <c r="BG156" i="6"/>
  <c r="BF156" i="6"/>
  <c r="BE156" i="6"/>
  <c r="T156" i="6"/>
  <c r="R156" i="6"/>
  <c r="P156" i="6"/>
  <c r="J156" i="6"/>
  <c r="BK153" i="6"/>
  <c r="BK152" i="6" s="1"/>
  <c r="BI153" i="6"/>
  <c r="BH153" i="6"/>
  <c r="BG153" i="6"/>
  <c r="BF153" i="6"/>
  <c r="BE153" i="6"/>
  <c r="T153" i="6"/>
  <c r="R153" i="6"/>
  <c r="P153" i="6"/>
  <c r="J153" i="6"/>
  <c r="R152" i="6"/>
  <c r="BK145" i="6"/>
  <c r="BI145" i="6"/>
  <c r="BH145" i="6"/>
  <c r="BG145" i="6"/>
  <c r="BF145" i="6"/>
  <c r="T145" i="6"/>
  <c r="R145" i="6"/>
  <c r="P145" i="6"/>
  <c r="J145" i="6"/>
  <c r="BE145" i="6" s="1"/>
  <c r="BK144" i="6"/>
  <c r="BK142" i="6" s="1"/>
  <c r="J142" i="6" s="1"/>
  <c r="J103" i="6" s="1"/>
  <c r="BI144" i="6"/>
  <c r="BH144" i="6"/>
  <c r="BG144" i="6"/>
  <c r="BF144" i="6"/>
  <c r="T144" i="6"/>
  <c r="T142" i="6" s="1"/>
  <c r="R144" i="6"/>
  <c r="P144" i="6"/>
  <c r="J144" i="6"/>
  <c r="BE144" i="6" s="1"/>
  <c r="BK143" i="6"/>
  <c r="BI143" i="6"/>
  <c r="BH143" i="6"/>
  <c r="F40" i="6" s="1"/>
  <c r="BC101" i="1" s="1"/>
  <c r="BG143" i="6"/>
  <c r="BF143" i="6"/>
  <c r="BE143" i="6"/>
  <c r="T143" i="6"/>
  <c r="R143" i="6"/>
  <c r="R142" i="6" s="1"/>
  <c r="P143" i="6"/>
  <c r="J143" i="6"/>
  <c r="P142" i="6"/>
  <c r="BK140" i="6"/>
  <c r="BI140" i="6"/>
  <c r="BH140" i="6"/>
  <c r="BG140" i="6"/>
  <c r="BF140" i="6"/>
  <c r="BE140" i="6"/>
  <c r="J37" i="6" s="1"/>
  <c r="AV101" i="1" s="1"/>
  <c r="T140" i="6"/>
  <c r="R140" i="6"/>
  <c r="R139" i="6" s="1"/>
  <c r="P140" i="6"/>
  <c r="P139" i="6" s="1"/>
  <c r="J140" i="6"/>
  <c r="BK139" i="6"/>
  <c r="T139" i="6"/>
  <c r="R138" i="6"/>
  <c r="J134" i="6"/>
  <c r="J133" i="6"/>
  <c r="F133" i="6"/>
  <c r="F131" i="6"/>
  <c r="E129" i="6"/>
  <c r="J96" i="6"/>
  <c r="J95" i="6"/>
  <c r="F95" i="6"/>
  <c r="F93" i="6"/>
  <c r="E91" i="6"/>
  <c r="J41" i="6"/>
  <c r="J40" i="6"/>
  <c r="J39" i="6"/>
  <c r="J22" i="6"/>
  <c r="E22" i="6"/>
  <c r="F96" i="6" s="1"/>
  <c r="J21" i="6"/>
  <c r="J16" i="6"/>
  <c r="J93" i="6" s="1"/>
  <c r="E7" i="6"/>
  <c r="BK257" i="5"/>
  <c r="BI257" i="5"/>
  <c r="BH257" i="5"/>
  <c r="BG257" i="5"/>
  <c r="BF257" i="5"/>
  <c r="BE257" i="5"/>
  <c r="T257" i="5"/>
  <c r="R257" i="5"/>
  <c r="P257" i="5"/>
  <c r="J257" i="5"/>
  <c r="BK255" i="5"/>
  <c r="BK254" i="5" s="1"/>
  <c r="J254" i="5" s="1"/>
  <c r="J113" i="5" s="1"/>
  <c r="BI255" i="5"/>
  <c r="BH255" i="5"/>
  <c r="BG255" i="5"/>
  <c r="BF255" i="5"/>
  <c r="T255" i="5"/>
  <c r="R255" i="5"/>
  <c r="P255" i="5"/>
  <c r="J255" i="5"/>
  <c r="BE255" i="5" s="1"/>
  <c r="T254" i="5"/>
  <c r="R254" i="5"/>
  <c r="P254" i="5"/>
  <c r="BK253" i="5"/>
  <c r="BI253" i="5"/>
  <c r="BH253" i="5"/>
  <c r="BG253" i="5"/>
  <c r="BF253" i="5"/>
  <c r="T253" i="5"/>
  <c r="R253" i="5"/>
  <c r="P253" i="5"/>
  <c r="J253" i="5"/>
  <c r="BE253" i="5" s="1"/>
  <c r="BK247" i="5"/>
  <c r="BI247" i="5"/>
  <c r="BH247" i="5"/>
  <c r="BG247" i="5"/>
  <c r="BF247" i="5"/>
  <c r="T247" i="5"/>
  <c r="R247" i="5"/>
  <c r="P247" i="5"/>
  <c r="J247" i="5"/>
  <c r="BE247" i="5" s="1"/>
  <c r="BK246" i="5"/>
  <c r="BI246" i="5"/>
  <c r="BH246" i="5"/>
  <c r="BG246" i="5"/>
  <c r="BF246" i="5"/>
  <c r="T246" i="5"/>
  <c r="R246" i="5"/>
  <c r="P246" i="5"/>
  <c r="J246" i="5"/>
  <c r="BE246" i="5" s="1"/>
  <c r="BK245" i="5"/>
  <c r="BI245" i="5"/>
  <c r="BH245" i="5"/>
  <c r="BG245" i="5"/>
  <c r="BF245" i="5"/>
  <c r="BE245" i="5"/>
  <c r="T245" i="5"/>
  <c r="R245" i="5"/>
  <c r="P245" i="5"/>
  <c r="J245" i="5"/>
  <c r="BK244" i="5"/>
  <c r="BI244" i="5"/>
  <c r="BH244" i="5"/>
  <c r="BG244" i="5"/>
  <c r="BF244" i="5"/>
  <c r="BE244" i="5"/>
  <c r="T244" i="5"/>
  <c r="R244" i="5"/>
  <c r="P244" i="5"/>
  <c r="J244" i="5"/>
  <c r="BK243" i="5"/>
  <c r="BI243" i="5"/>
  <c r="BH243" i="5"/>
  <c r="BG243" i="5"/>
  <c r="BF243" i="5"/>
  <c r="BE243" i="5"/>
  <c r="T243" i="5"/>
  <c r="R243" i="5"/>
  <c r="P243" i="5"/>
  <c r="J243" i="5"/>
  <c r="BK242" i="5"/>
  <c r="BI242" i="5"/>
  <c r="BH242" i="5"/>
  <c r="BG242" i="5"/>
  <c r="BF242" i="5"/>
  <c r="T242" i="5"/>
  <c r="R242" i="5"/>
  <c r="P242" i="5"/>
  <c r="J242" i="5"/>
  <c r="BE242" i="5" s="1"/>
  <c r="BK241" i="5"/>
  <c r="BI241" i="5"/>
  <c r="BH241" i="5"/>
  <c r="BG241" i="5"/>
  <c r="BF241" i="5"/>
  <c r="T241" i="5"/>
  <c r="R241" i="5"/>
  <c r="P241" i="5"/>
  <c r="J241" i="5"/>
  <c r="BE241" i="5" s="1"/>
  <c r="BK240" i="5"/>
  <c r="BI240" i="5"/>
  <c r="BH240" i="5"/>
  <c r="BG240" i="5"/>
  <c r="BF240" i="5"/>
  <c r="BE240" i="5"/>
  <c r="T240" i="5"/>
  <c r="R240" i="5"/>
  <c r="P240" i="5"/>
  <c r="J240" i="5"/>
  <c r="BK239" i="5"/>
  <c r="BI239" i="5"/>
  <c r="BH239" i="5"/>
  <c r="BG239" i="5"/>
  <c r="BF239" i="5"/>
  <c r="BE239" i="5"/>
  <c r="T239" i="5"/>
  <c r="R239" i="5"/>
  <c r="P239" i="5"/>
  <c r="J239" i="5"/>
  <c r="BK238" i="5"/>
  <c r="BK236" i="5" s="1"/>
  <c r="J236" i="5" s="1"/>
  <c r="J112" i="5" s="1"/>
  <c r="BI238" i="5"/>
  <c r="BH238" i="5"/>
  <c r="BG238" i="5"/>
  <c r="BF238" i="5"/>
  <c r="BE238" i="5"/>
  <c r="T238" i="5"/>
  <c r="R238" i="5"/>
  <c r="P238" i="5"/>
  <c r="J238" i="5"/>
  <c r="BK237" i="5"/>
  <c r="BI237" i="5"/>
  <c r="BH237" i="5"/>
  <c r="BG237" i="5"/>
  <c r="BF237" i="5"/>
  <c r="BE237" i="5"/>
  <c r="T237" i="5"/>
  <c r="R237" i="5"/>
  <c r="P237" i="5"/>
  <c r="J237" i="5"/>
  <c r="BK235" i="5"/>
  <c r="BI235" i="5"/>
  <c r="BH235" i="5"/>
  <c r="BG235" i="5"/>
  <c r="BF235" i="5"/>
  <c r="BE235" i="5"/>
  <c r="T235" i="5"/>
  <c r="R235" i="5"/>
  <c r="P235" i="5"/>
  <c r="J235" i="5"/>
  <c r="BK229" i="5"/>
  <c r="BK228" i="5" s="1"/>
  <c r="J228" i="5" s="1"/>
  <c r="J111" i="5" s="1"/>
  <c r="BI229" i="5"/>
  <c r="BH229" i="5"/>
  <c r="BG229" i="5"/>
  <c r="BF229" i="5"/>
  <c r="BE229" i="5"/>
  <c r="T229" i="5"/>
  <c r="T228" i="5" s="1"/>
  <c r="R229" i="5"/>
  <c r="R228" i="5" s="1"/>
  <c r="P229" i="5"/>
  <c r="J229" i="5"/>
  <c r="P228" i="5"/>
  <c r="BK227" i="5"/>
  <c r="BI227" i="5"/>
  <c r="BH227" i="5"/>
  <c r="BG227" i="5"/>
  <c r="BF227" i="5"/>
  <c r="BE227" i="5"/>
  <c r="T227" i="5"/>
  <c r="R227" i="5"/>
  <c r="P227" i="5"/>
  <c r="J227" i="5"/>
  <c r="BK226" i="5"/>
  <c r="BI226" i="5"/>
  <c r="BH226" i="5"/>
  <c r="BG226" i="5"/>
  <c r="BF226" i="5"/>
  <c r="BE226" i="5"/>
  <c r="T226" i="5"/>
  <c r="R226" i="5"/>
  <c r="P226" i="5"/>
  <c r="J226" i="5"/>
  <c r="BK225" i="5"/>
  <c r="BI225" i="5"/>
  <c r="BH225" i="5"/>
  <c r="BG225" i="5"/>
  <c r="BF225" i="5"/>
  <c r="BE225" i="5"/>
  <c r="T225" i="5"/>
  <c r="R225" i="5"/>
  <c r="P225" i="5"/>
  <c r="J225" i="5"/>
  <c r="BK222" i="5"/>
  <c r="BI222" i="5"/>
  <c r="BH222" i="5"/>
  <c r="BG222" i="5"/>
  <c r="BF222" i="5"/>
  <c r="T222" i="5"/>
  <c r="R222" i="5"/>
  <c r="R221" i="5" s="1"/>
  <c r="P222" i="5"/>
  <c r="J222" i="5"/>
  <c r="BE222" i="5" s="1"/>
  <c r="BK221" i="5"/>
  <c r="J221" i="5" s="1"/>
  <c r="J110" i="5" s="1"/>
  <c r="BK220" i="5"/>
  <c r="BI220" i="5"/>
  <c r="BH220" i="5"/>
  <c r="BG220" i="5"/>
  <c r="BF220" i="5"/>
  <c r="BE220" i="5"/>
  <c r="T220" i="5"/>
  <c r="R220" i="5"/>
  <c r="P220" i="5"/>
  <c r="J220" i="5"/>
  <c r="BK217" i="5"/>
  <c r="BI217" i="5"/>
  <c r="BH217" i="5"/>
  <c r="BG217" i="5"/>
  <c r="BF217" i="5"/>
  <c r="T217" i="5"/>
  <c r="T207" i="5" s="1"/>
  <c r="R217" i="5"/>
  <c r="P217" i="5"/>
  <c r="J217" i="5"/>
  <c r="BE217" i="5" s="1"/>
  <c r="BK214" i="5"/>
  <c r="BI214" i="5"/>
  <c r="BH214" i="5"/>
  <c r="BG214" i="5"/>
  <c r="BF214" i="5"/>
  <c r="BE214" i="5"/>
  <c r="T214" i="5"/>
  <c r="R214" i="5"/>
  <c r="P214" i="5"/>
  <c r="J214" i="5"/>
  <c r="BK211" i="5"/>
  <c r="BI211" i="5"/>
  <c r="BH211" i="5"/>
  <c r="BG211" i="5"/>
  <c r="BF211" i="5"/>
  <c r="T211" i="5"/>
  <c r="R211" i="5"/>
  <c r="R207" i="5" s="1"/>
  <c r="P211" i="5"/>
  <c r="J211" i="5"/>
  <c r="BE211" i="5" s="1"/>
  <c r="BK208" i="5"/>
  <c r="BI208" i="5"/>
  <c r="BH208" i="5"/>
  <c r="BG208" i="5"/>
  <c r="BF208" i="5"/>
  <c r="T208" i="5"/>
  <c r="R208" i="5"/>
  <c r="P208" i="5"/>
  <c r="J208" i="5"/>
  <c r="BE208" i="5" s="1"/>
  <c r="BK206" i="5"/>
  <c r="BI206" i="5"/>
  <c r="BH206" i="5"/>
  <c r="BG206" i="5"/>
  <c r="BF206" i="5"/>
  <c r="T206" i="5"/>
  <c r="R206" i="5"/>
  <c r="P206" i="5"/>
  <c r="J206" i="5"/>
  <c r="BE206" i="5" s="1"/>
  <c r="BK204" i="5"/>
  <c r="BI204" i="5"/>
  <c r="BH204" i="5"/>
  <c r="BG204" i="5"/>
  <c r="BF204" i="5"/>
  <c r="BE204" i="5"/>
  <c r="T204" i="5"/>
  <c r="R204" i="5"/>
  <c r="P204" i="5"/>
  <c r="P201" i="5" s="1"/>
  <c r="J204" i="5"/>
  <c r="BK202" i="5"/>
  <c r="BI202" i="5"/>
  <c r="BH202" i="5"/>
  <c r="BG202" i="5"/>
  <c r="BF202" i="5"/>
  <c r="T202" i="5"/>
  <c r="R202" i="5"/>
  <c r="P202" i="5"/>
  <c r="J202" i="5"/>
  <c r="BE202" i="5" s="1"/>
  <c r="BK201" i="5"/>
  <c r="J201" i="5" s="1"/>
  <c r="J108" i="5" s="1"/>
  <c r="R201" i="5"/>
  <c r="BK199" i="5"/>
  <c r="BK198" i="5" s="1"/>
  <c r="J198" i="5" s="1"/>
  <c r="J107" i="5" s="1"/>
  <c r="BI199" i="5"/>
  <c r="BH199" i="5"/>
  <c r="BG199" i="5"/>
  <c r="BF199" i="5"/>
  <c r="T199" i="5"/>
  <c r="T198" i="5" s="1"/>
  <c r="R199" i="5"/>
  <c r="P199" i="5"/>
  <c r="J199" i="5"/>
  <c r="BE199" i="5" s="1"/>
  <c r="R198" i="5"/>
  <c r="P198" i="5"/>
  <c r="BK197" i="5"/>
  <c r="BI197" i="5"/>
  <c r="BH197" i="5"/>
  <c r="BG197" i="5"/>
  <c r="BF197" i="5"/>
  <c r="T197" i="5"/>
  <c r="R197" i="5"/>
  <c r="P197" i="5"/>
  <c r="J197" i="5"/>
  <c r="BE197" i="5" s="1"/>
  <c r="BK195" i="5"/>
  <c r="BI195" i="5"/>
  <c r="BH195" i="5"/>
  <c r="BG195" i="5"/>
  <c r="BF195" i="5"/>
  <c r="T195" i="5"/>
  <c r="R195" i="5"/>
  <c r="P195" i="5"/>
  <c r="J195" i="5"/>
  <c r="BE195" i="5" s="1"/>
  <c r="BK193" i="5"/>
  <c r="BI193" i="5"/>
  <c r="BH193" i="5"/>
  <c r="BG193" i="5"/>
  <c r="BF193" i="5"/>
  <c r="BE193" i="5"/>
  <c r="T193" i="5"/>
  <c r="R193" i="5"/>
  <c r="P193" i="5"/>
  <c r="J193" i="5"/>
  <c r="BK192" i="5"/>
  <c r="BI192" i="5"/>
  <c r="BH192" i="5"/>
  <c r="BG192" i="5"/>
  <c r="BF192" i="5"/>
  <c r="T192" i="5"/>
  <c r="R192" i="5"/>
  <c r="P192" i="5"/>
  <c r="J192" i="5"/>
  <c r="BE192" i="5" s="1"/>
  <c r="BK189" i="5"/>
  <c r="BI189" i="5"/>
  <c r="BH189" i="5"/>
  <c r="BG189" i="5"/>
  <c r="BF189" i="5"/>
  <c r="BE189" i="5"/>
  <c r="T189" i="5"/>
  <c r="R189" i="5"/>
  <c r="P189" i="5"/>
  <c r="J189" i="5"/>
  <c r="BK186" i="5"/>
  <c r="BI186" i="5"/>
  <c r="BH186" i="5"/>
  <c r="BG186" i="5"/>
  <c r="BF186" i="5"/>
  <c r="BE186" i="5"/>
  <c r="T186" i="5"/>
  <c r="R186" i="5"/>
  <c r="R176" i="5" s="1"/>
  <c r="P186" i="5"/>
  <c r="J186" i="5"/>
  <c r="BK180" i="5"/>
  <c r="BI180" i="5"/>
  <c r="BH180" i="5"/>
  <c r="BG180" i="5"/>
  <c r="BF180" i="5"/>
  <c r="T180" i="5"/>
  <c r="R180" i="5"/>
  <c r="P180" i="5"/>
  <c r="J180" i="5"/>
  <c r="BE180" i="5" s="1"/>
  <c r="BK177" i="5"/>
  <c r="BI177" i="5"/>
  <c r="BH177" i="5"/>
  <c r="BG177" i="5"/>
  <c r="BF177" i="5"/>
  <c r="T177" i="5"/>
  <c r="T176" i="5" s="1"/>
  <c r="R177" i="5"/>
  <c r="P177" i="5"/>
  <c r="J177" i="5"/>
  <c r="BE177" i="5" s="1"/>
  <c r="BK175" i="5"/>
  <c r="BI175" i="5"/>
  <c r="BH175" i="5"/>
  <c r="BG175" i="5"/>
  <c r="BF175" i="5"/>
  <c r="T175" i="5"/>
  <c r="R175" i="5"/>
  <c r="P175" i="5"/>
  <c r="P153" i="5" s="1"/>
  <c r="J175" i="5"/>
  <c r="BE175" i="5" s="1"/>
  <c r="BK169" i="5"/>
  <c r="BI169" i="5"/>
  <c r="BH169" i="5"/>
  <c r="BG169" i="5"/>
  <c r="BF169" i="5"/>
  <c r="BE169" i="5"/>
  <c r="T169" i="5"/>
  <c r="R169" i="5"/>
  <c r="P169" i="5"/>
  <c r="J169" i="5"/>
  <c r="BK163" i="5"/>
  <c r="BI163" i="5"/>
  <c r="BH163" i="5"/>
  <c r="BG163" i="5"/>
  <c r="BF163" i="5"/>
  <c r="T163" i="5"/>
  <c r="R163" i="5"/>
  <c r="P163" i="5"/>
  <c r="J163" i="5"/>
  <c r="BE163" i="5" s="1"/>
  <c r="BK160" i="5"/>
  <c r="BI160" i="5"/>
  <c r="BH160" i="5"/>
  <c r="BG160" i="5"/>
  <c r="F39" i="5" s="1"/>
  <c r="BB100" i="1" s="1"/>
  <c r="BF160" i="5"/>
  <c r="T160" i="5"/>
  <c r="R160" i="5"/>
  <c r="P160" i="5"/>
  <c r="J160" i="5"/>
  <c r="BE160" i="5" s="1"/>
  <c r="BK157" i="5"/>
  <c r="BI157" i="5"/>
  <c r="BH157" i="5"/>
  <c r="BG157" i="5"/>
  <c r="BF157" i="5"/>
  <c r="BE157" i="5"/>
  <c r="T157" i="5"/>
  <c r="R157" i="5"/>
  <c r="P157" i="5"/>
  <c r="J157" i="5"/>
  <c r="BK154" i="5"/>
  <c r="BI154" i="5"/>
  <c r="BH154" i="5"/>
  <c r="BG154" i="5"/>
  <c r="BF154" i="5"/>
  <c r="T154" i="5"/>
  <c r="T153" i="5" s="1"/>
  <c r="R154" i="5"/>
  <c r="R153" i="5" s="1"/>
  <c r="P154" i="5"/>
  <c r="J154" i="5"/>
  <c r="BE154" i="5" s="1"/>
  <c r="BK146" i="5"/>
  <c r="BI146" i="5"/>
  <c r="BH146" i="5"/>
  <c r="BG146" i="5"/>
  <c r="BF146" i="5"/>
  <c r="BE146" i="5"/>
  <c r="T146" i="5"/>
  <c r="R146" i="5"/>
  <c r="P146" i="5"/>
  <c r="P142" i="5" s="1"/>
  <c r="J146" i="5"/>
  <c r="BK145" i="5"/>
  <c r="BI145" i="5"/>
  <c r="BH145" i="5"/>
  <c r="BG145" i="5"/>
  <c r="BF145" i="5"/>
  <c r="T145" i="5"/>
  <c r="R145" i="5"/>
  <c r="P145" i="5"/>
  <c r="J145" i="5"/>
  <c r="BE145" i="5" s="1"/>
  <c r="BK144" i="5"/>
  <c r="BK142" i="5" s="1"/>
  <c r="J142" i="5" s="1"/>
  <c r="J103" i="5" s="1"/>
  <c r="BI144" i="5"/>
  <c r="BH144" i="5"/>
  <c r="BG144" i="5"/>
  <c r="BF144" i="5"/>
  <c r="T144" i="5"/>
  <c r="R144" i="5"/>
  <c r="P144" i="5"/>
  <c r="J144" i="5"/>
  <c r="BE144" i="5" s="1"/>
  <c r="BK143" i="5"/>
  <c r="BI143" i="5"/>
  <c r="BH143" i="5"/>
  <c r="BG143" i="5"/>
  <c r="BF143" i="5"/>
  <c r="BE143" i="5"/>
  <c r="T143" i="5"/>
  <c r="R143" i="5"/>
  <c r="P143" i="5"/>
  <c r="J143" i="5"/>
  <c r="T142" i="5"/>
  <c r="BK140" i="5"/>
  <c r="BI140" i="5"/>
  <c r="F41" i="5" s="1"/>
  <c r="BD100" i="1" s="1"/>
  <c r="BH140" i="5"/>
  <c r="BG140" i="5"/>
  <c r="BF140" i="5"/>
  <c r="BE140" i="5"/>
  <c r="T140" i="5"/>
  <c r="R140" i="5"/>
  <c r="R139" i="5" s="1"/>
  <c r="P140" i="5"/>
  <c r="J140" i="5"/>
  <c r="BK139" i="5"/>
  <c r="T139" i="5"/>
  <c r="T138" i="5" s="1"/>
  <c r="P139" i="5"/>
  <c r="J139" i="5"/>
  <c r="J102" i="5" s="1"/>
  <c r="J134" i="5"/>
  <c r="J133" i="5"/>
  <c r="F133" i="5"/>
  <c r="F131" i="5"/>
  <c r="E129" i="5"/>
  <c r="E123" i="5"/>
  <c r="J96" i="5"/>
  <c r="J95" i="5"/>
  <c r="F95" i="5"/>
  <c r="F93" i="5"/>
  <c r="E91" i="5"/>
  <c r="J41" i="5"/>
  <c r="J40" i="5"/>
  <c r="J39" i="5"/>
  <c r="J22" i="5"/>
  <c r="E22" i="5"/>
  <c r="F96" i="5" s="1"/>
  <c r="J21" i="5"/>
  <c r="J16" i="5"/>
  <c r="J93" i="5" s="1"/>
  <c r="E7" i="5"/>
  <c r="E85" i="5" s="1"/>
  <c r="BK232" i="4"/>
  <c r="BI232" i="4"/>
  <c r="F41" i="4" s="1"/>
  <c r="BD99" i="1" s="1"/>
  <c r="BH232" i="4"/>
  <c r="BG232" i="4"/>
  <c r="BF232" i="4"/>
  <c r="BE232" i="4"/>
  <c r="T232" i="4"/>
  <c r="R232" i="4"/>
  <c r="P232" i="4"/>
  <c r="P229" i="4" s="1"/>
  <c r="J232" i="4"/>
  <c r="BK230" i="4"/>
  <c r="BI230" i="4"/>
  <c r="BH230" i="4"/>
  <c r="BG230" i="4"/>
  <c r="BF230" i="4"/>
  <c r="BE230" i="4"/>
  <c r="T230" i="4"/>
  <c r="T229" i="4" s="1"/>
  <c r="R230" i="4"/>
  <c r="P230" i="4"/>
  <c r="J230" i="4"/>
  <c r="BK229" i="4"/>
  <c r="J229" i="4" s="1"/>
  <c r="J112" i="4" s="1"/>
  <c r="R229" i="4"/>
  <c r="BK228" i="4"/>
  <c r="BI228" i="4"/>
  <c r="BH228" i="4"/>
  <c r="BG228" i="4"/>
  <c r="BF228" i="4"/>
  <c r="T228" i="4"/>
  <c r="R228" i="4"/>
  <c r="P228" i="4"/>
  <c r="J228" i="4"/>
  <c r="BE228" i="4" s="1"/>
  <c r="BK222" i="4"/>
  <c r="BI222" i="4"/>
  <c r="BH222" i="4"/>
  <c r="BG222" i="4"/>
  <c r="BF222" i="4"/>
  <c r="T222" i="4"/>
  <c r="R222" i="4"/>
  <c r="P222" i="4"/>
  <c r="J222" i="4"/>
  <c r="BE222" i="4" s="1"/>
  <c r="BK221" i="4"/>
  <c r="BI221" i="4"/>
  <c r="BH221" i="4"/>
  <c r="BG221" i="4"/>
  <c r="BF221" i="4"/>
  <c r="BE221" i="4"/>
  <c r="T221" i="4"/>
  <c r="R221" i="4"/>
  <c r="P221" i="4"/>
  <c r="J221" i="4"/>
  <c r="BK218" i="4"/>
  <c r="BI218" i="4"/>
  <c r="BH218" i="4"/>
  <c r="BG218" i="4"/>
  <c r="BF218" i="4"/>
  <c r="T218" i="4"/>
  <c r="R218" i="4"/>
  <c r="P218" i="4"/>
  <c r="J218" i="4"/>
  <c r="BE218" i="4" s="1"/>
  <c r="BK217" i="4"/>
  <c r="BI217" i="4"/>
  <c r="BH217" i="4"/>
  <c r="BG217" i="4"/>
  <c r="BF217" i="4"/>
  <c r="T217" i="4"/>
  <c r="R217" i="4"/>
  <c r="P217" i="4"/>
  <c r="J217" i="4"/>
  <c r="BE217" i="4" s="1"/>
  <c r="BK216" i="4"/>
  <c r="BI216" i="4"/>
  <c r="BH216" i="4"/>
  <c r="BG216" i="4"/>
  <c r="BF216" i="4"/>
  <c r="BE216" i="4"/>
  <c r="T216" i="4"/>
  <c r="R216" i="4"/>
  <c r="P216" i="4"/>
  <c r="J216" i="4"/>
  <c r="BK215" i="4"/>
  <c r="BI215" i="4"/>
  <c r="BH215" i="4"/>
  <c r="BG215" i="4"/>
  <c r="BF215" i="4"/>
  <c r="T215" i="4"/>
  <c r="R215" i="4"/>
  <c r="P215" i="4"/>
  <c r="J215" i="4"/>
  <c r="BE215" i="4" s="1"/>
  <c r="BK214" i="4"/>
  <c r="BI214" i="4"/>
  <c r="BH214" i="4"/>
  <c r="BG214" i="4"/>
  <c r="BF214" i="4"/>
  <c r="T214" i="4"/>
  <c r="R214" i="4"/>
  <c r="P214" i="4"/>
  <c r="J214" i="4"/>
  <c r="BE214" i="4" s="1"/>
  <c r="BK213" i="4"/>
  <c r="BI213" i="4"/>
  <c r="BH213" i="4"/>
  <c r="BG213" i="4"/>
  <c r="BF213" i="4"/>
  <c r="BE213" i="4"/>
  <c r="T213" i="4"/>
  <c r="R213" i="4"/>
  <c r="P213" i="4"/>
  <c r="J213" i="4"/>
  <c r="BK212" i="4"/>
  <c r="BI212" i="4"/>
  <c r="BH212" i="4"/>
  <c r="BG212" i="4"/>
  <c r="BF212" i="4"/>
  <c r="T212" i="4"/>
  <c r="R212" i="4"/>
  <c r="P212" i="4"/>
  <c r="J212" i="4"/>
  <c r="BE212" i="4" s="1"/>
  <c r="BK211" i="4"/>
  <c r="BI211" i="4"/>
  <c r="BH211" i="4"/>
  <c r="BG211" i="4"/>
  <c r="BF211" i="4"/>
  <c r="T211" i="4"/>
  <c r="R211" i="4"/>
  <c r="P211" i="4"/>
  <c r="P205" i="4" s="1"/>
  <c r="J211" i="4"/>
  <c r="BE211" i="4" s="1"/>
  <c r="BK210" i="4"/>
  <c r="BI210" i="4"/>
  <c r="BH210" i="4"/>
  <c r="BG210" i="4"/>
  <c r="BF210" i="4"/>
  <c r="BE210" i="4"/>
  <c r="T210" i="4"/>
  <c r="R210" i="4"/>
  <c r="P210" i="4"/>
  <c r="J210" i="4"/>
  <c r="BK209" i="4"/>
  <c r="BI209" i="4"/>
  <c r="BH209" i="4"/>
  <c r="BG209" i="4"/>
  <c r="BF209" i="4"/>
  <c r="T209" i="4"/>
  <c r="R209" i="4"/>
  <c r="P209" i="4"/>
  <c r="J209" i="4"/>
  <c r="BE209" i="4" s="1"/>
  <c r="BK208" i="4"/>
  <c r="BI208" i="4"/>
  <c r="BH208" i="4"/>
  <c r="BG208" i="4"/>
  <c r="BF208" i="4"/>
  <c r="T208" i="4"/>
  <c r="R208" i="4"/>
  <c r="P208" i="4"/>
  <c r="J208" i="4"/>
  <c r="BE208" i="4" s="1"/>
  <c r="BK207" i="4"/>
  <c r="BI207" i="4"/>
  <c r="BH207" i="4"/>
  <c r="BG207" i="4"/>
  <c r="BF207" i="4"/>
  <c r="BE207" i="4"/>
  <c r="T207" i="4"/>
  <c r="R207" i="4"/>
  <c r="P207" i="4"/>
  <c r="J207" i="4"/>
  <c r="BK206" i="4"/>
  <c r="BI206" i="4"/>
  <c r="BH206" i="4"/>
  <c r="BG206" i="4"/>
  <c r="BF206" i="4"/>
  <c r="T206" i="4"/>
  <c r="T205" i="4" s="1"/>
  <c r="R206" i="4"/>
  <c r="R205" i="4" s="1"/>
  <c r="P206" i="4"/>
  <c r="J206" i="4"/>
  <c r="BE206" i="4" s="1"/>
  <c r="BK204" i="4"/>
  <c r="BI204" i="4"/>
  <c r="BH204" i="4"/>
  <c r="BG204" i="4"/>
  <c r="BF204" i="4"/>
  <c r="BE204" i="4"/>
  <c r="T204" i="4"/>
  <c r="R204" i="4"/>
  <c r="P204" i="4"/>
  <c r="J204" i="4"/>
  <c r="BK198" i="4"/>
  <c r="BK197" i="4" s="1"/>
  <c r="J197" i="4" s="1"/>
  <c r="J110" i="4" s="1"/>
  <c r="BI198" i="4"/>
  <c r="BH198" i="4"/>
  <c r="BG198" i="4"/>
  <c r="BF198" i="4"/>
  <c r="BE198" i="4"/>
  <c r="T198" i="4"/>
  <c r="T197" i="4" s="1"/>
  <c r="R198" i="4"/>
  <c r="P198" i="4"/>
  <c r="P197" i="4" s="1"/>
  <c r="J198" i="4"/>
  <c r="R197" i="4"/>
  <c r="BK196" i="4"/>
  <c r="BK191" i="4" s="1"/>
  <c r="J191" i="4" s="1"/>
  <c r="J109" i="4" s="1"/>
  <c r="BI196" i="4"/>
  <c r="BH196" i="4"/>
  <c r="BG196" i="4"/>
  <c r="BF196" i="4"/>
  <c r="T196" i="4"/>
  <c r="R196" i="4"/>
  <c r="P196" i="4"/>
  <c r="J196" i="4"/>
  <c r="BE196" i="4" s="1"/>
  <c r="BK195" i="4"/>
  <c r="BI195" i="4"/>
  <c r="BH195" i="4"/>
  <c r="BG195" i="4"/>
  <c r="BF195" i="4"/>
  <c r="BE195" i="4"/>
  <c r="T195" i="4"/>
  <c r="R195" i="4"/>
  <c r="P195" i="4"/>
  <c r="J195" i="4"/>
  <c r="BK192" i="4"/>
  <c r="BI192" i="4"/>
  <c r="BH192" i="4"/>
  <c r="BG192" i="4"/>
  <c r="BF192" i="4"/>
  <c r="BE192" i="4"/>
  <c r="T192" i="4"/>
  <c r="T191" i="4" s="1"/>
  <c r="R192" i="4"/>
  <c r="R191" i="4" s="1"/>
  <c r="P192" i="4"/>
  <c r="J192" i="4"/>
  <c r="P191" i="4"/>
  <c r="BK190" i="4"/>
  <c r="BI190" i="4"/>
  <c r="BH190" i="4"/>
  <c r="BG190" i="4"/>
  <c r="BF190" i="4"/>
  <c r="BE190" i="4"/>
  <c r="T190" i="4"/>
  <c r="R190" i="4"/>
  <c r="P190" i="4"/>
  <c r="J190" i="4"/>
  <c r="BK187" i="4"/>
  <c r="BI187" i="4"/>
  <c r="BH187" i="4"/>
  <c r="BG187" i="4"/>
  <c r="BF187" i="4"/>
  <c r="BE187" i="4"/>
  <c r="T187" i="4"/>
  <c r="T177" i="4" s="1"/>
  <c r="T144" i="4" s="1"/>
  <c r="R187" i="4"/>
  <c r="P187" i="4"/>
  <c r="J187" i="4"/>
  <c r="BK184" i="4"/>
  <c r="BI184" i="4"/>
  <c r="BH184" i="4"/>
  <c r="BG184" i="4"/>
  <c r="BF184" i="4"/>
  <c r="BE184" i="4"/>
  <c r="T184" i="4"/>
  <c r="R184" i="4"/>
  <c r="P184" i="4"/>
  <c r="J184" i="4"/>
  <c r="BK181" i="4"/>
  <c r="BI181" i="4"/>
  <c r="BH181" i="4"/>
  <c r="BG181" i="4"/>
  <c r="BF181" i="4"/>
  <c r="T181" i="4"/>
  <c r="R181" i="4"/>
  <c r="P181" i="4"/>
  <c r="J181" i="4"/>
  <c r="BE181" i="4" s="1"/>
  <c r="BK178" i="4"/>
  <c r="BK177" i="4" s="1"/>
  <c r="J177" i="4" s="1"/>
  <c r="J108" i="4" s="1"/>
  <c r="BI178" i="4"/>
  <c r="BH178" i="4"/>
  <c r="BG178" i="4"/>
  <c r="BF178" i="4"/>
  <c r="T178" i="4"/>
  <c r="R178" i="4"/>
  <c r="P178" i="4"/>
  <c r="J178" i="4"/>
  <c r="BE178" i="4" s="1"/>
  <c r="R177" i="4"/>
  <c r="BK176" i="4"/>
  <c r="BI176" i="4"/>
  <c r="BH176" i="4"/>
  <c r="BG176" i="4"/>
  <c r="BF176" i="4"/>
  <c r="T176" i="4"/>
  <c r="T171" i="4" s="1"/>
  <c r="R176" i="4"/>
  <c r="P176" i="4"/>
  <c r="P171" i="4" s="1"/>
  <c r="J176" i="4"/>
  <c r="BE176" i="4" s="1"/>
  <c r="BK174" i="4"/>
  <c r="BI174" i="4"/>
  <c r="BH174" i="4"/>
  <c r="BG174" i="4"/>
  <c r="BF174" i="4"/>
  <c r="BE174" i="4"/>
  <c r="T174" i="4"/>
  <c r="R174" i="4"/>
  <c r="P174" i="4"/>
  <c r="J174" i="4"/>
  <c r="BK172" i="4"/>
  <c r="BK171" i="4" s="1"/>
  <c r="J171" i="4" s="1"/>
  <c r="J107" i="4" s="1"/>
  <c r="BI172" i="4"/>
  <c r="BH172" i="4"/>
  <c r="BG172" i="4"/>
  <c r="BF172" i="4"/>
  <c r="T172" i="4"/>
  <c r="R172" i="4"/>
  <c r="P172" i="4"/>
  <c r="J172" i="4"/>
  <c r="BE172" i="4" s="1"/>
  <c r="R171" i="4"/>
  <c r="BK169" i="4"/>
  <c r="BI169" i="4"/>
  <c r="BH169" i="4"/>
  <c r="BG169" i="4"/>
  <c r="BF169" i="4"/>
  <c r="T169" i="4"/>
  <c r="T168" i="4" s="1"/>
  <c r="R169" i="4"/>
  <c r="R168" i="4" s="1"/>
  <c r="P169" i="4"/>
  <c r="P168" i="4" s="1"/>
  <c r="J169" i="4"/>
  <c r="BE169" i="4" s="1"/>
  <c r="BK168" i="4"/>
  <c r="J168" i="4" s="1"/>
  <c r="J106" i="4" s="1"/>
  <c r="BK167" i="4"/>
  <c r="BI167" i="4"/>
  <c r="BH167" i="4"/>
  <c r="BG167" i="4"/>
  <c r="BF167" i="4"/>
  <c r="BE167" i="4"/>
  <c r="T167" i="4"/>
  <c r="R167" i="4"/>
  <c r="P167" i="4"/>
  <c r="J167" i="4"/>
  <c r="BK161" i="4"/>
  <c r="BI161" i="4"/>
  <c r="BH161" i="4"/>
  <c r="BG161" i="4"/>
  <c r="BF161" i="4"/>
  <c r="T161" i="4"/>
  <c r="R161" i="4"/>
  <c r="P161" i="4"/>
  <c r="J161" i="4"/>
  <c r="BE161" i="4" s="1"/>
  <c r="BK155" i="4"/>
  <c r="BI155" i="4"/>
  <c r="BH155" i="4"/>
  <c r="BG155" i="4"/>
  <c r="BF155" i="4"/>
  <c r="T155" i="4"/>
  <c r="R155" i="4"/>
  <c r="P155" i="4"/>
  <c r="J155" i="4"/>
  <c r="BE155" i="4" s="1"/>
  <c r="BK152" i="4"/>
  <c r="BI152" i="4"/>
  <c r="BH152" i="4"/>
  <c r="BG152" i="4"/>
  <c r="BF152" i="4"/>
  <c r="T152" i="4"/>
  <c r="R152" i="4"/>
  <c r="P152" i="4"/>
  <c r="J152" i="4"/>
  <c r="BE152" i="4" s="1"/>
  <c r="BK149" i="4"/>
  <c r="BI149" i="4"/>
  <c r="BH149" i="4"/>
  <c r="BG149" i="4"/>
  <c r="BF149" i="4"/>
  <c r="T149" i="4"/>
  <c r="R149" i="4"/>
  <c r="P149" i="4"/>
  <c r="J149" i="4"/>
  <c r="BE149" i="4" s="1"/>
  <c r="BK146" i="4"/>
  <c r="BI146" i="4"/>
  <c r="BH146" i="4"/>
  <c r="BG146" i="4"/>
  <c r="BF146" i="4"/>
  <c r="BE146" i="4"/>
  <c r="T146" i="4"/>
  <c r="R146" i="4"/>
  <c r="P146" i="4"/>
  <c r="J146" i="4"/>
  <c r="T145" i="4"/>
  <c r="BK143" i="4"/>
  <c r="BI143" i="4"/>
  <c r="BH143" i="4"/>
  <c r="BG143" i="4"/>
  <c r="BF143" i="4"/>
  <c r="T143" i="4"/>
  <c r="R143" i="4"/>
  <c r="P143" i="4"/>
  <c r="J143" i="4"/>
  <c r="BE143" i="4" s="1"/>
  <c r="BK142" i="4"/>
  <c r="BI142" i="4"/>
  <c r="BH142" i="4"/>
  <c r="BG142" i="4"/>
  <c r="BF142" i="4"/>
  <c r="BE142" i="4"/>
  <c r="T142" i="4"/>
  <c r="R142" i="4"/>
  <c r="R141" i="4" s="1"/>
  <c r="P142" i="4"/>
  <c r="P141" i="4" s="1"/>
  <c r="J142" i="4"/>
  <c r="BK141" i="4"/>
  <c r="J141" i="4" s="1"/>
  <c r="J103" i="4" s="1"/>
  <c r="T141" i="4"/>
  <c r="BK139" i="4"/>
  <c r="BK138" i="4" s="1"/>
  <c r="BI139" i="4"/>
  <c r="BH139" i="4"/>
  <c r="BG139" i="4"/>
  <c r="BF139" i="4"/>
  <c r="BE139" i="4"/>
  <c r="T139" i="4"/>
  <c r="T138" i="4" s="1"/>
  <c r="R139" i="4"/>
  <c r="R138" i="4" s="1"/>
  <c r="R137" i="4" s="1"/>
  <c r="P139" i="4"/>
  <c r="P138" i="4" s="1"/>
  <c r="P137" i="4" s="1"/>
  <c r="J139" i="4"/>
  <c r="J138" i="4"/>
  <c r="J133" i="4"/>
  <c r="F133" i="4"/>
  <c r="J132" i="4"/>
  <c r="F132" i="4"/>
  <c r="J130" i="4"/>
  <c r="F130" i="4"/>
  <c r="E128" i="4"/>
  <c r="E122" i="4"/>
  <c r="J102" i="4"/>
  <c r="J96" i="4"/>
  <c r="J95" i="4"/>
  <c r="F95" i="4"/>
  <c r="J93" i="4"/>
  <c r="F93" i="4"/>
  <c r="E91" i="4"/>
  <c r="E85" i="4"/>
  <c r="J41" i="4"/>
  <c r="J40" i="4"/>
  <c r="J39" i="4"/>
  <c r="J22" i="4"/>
  <c r="E22" i="4"/>
  <c r="F96" i="4" s="1"/>
  <c r="J21" i="4"/>
  <c r="J16" i="4"/>
  <c r="E7" i="4"/>
  <c r="BK268" i="3"/>
  <c r="BI268" i="3"/>
  <c r="BH268" i="3"/>
  <c r="BG268" i="3"/>
  <c r="BF268" i="3"/>
  <c r="T268" i="3"/>
  <c r="R268" i="3"/>
  <c r="P268" i="3"/>
  <c r="J268" i="3"/>
  <c r="BE268" i="3" s="1"/>
  <c r="BK266" i="3"/>
  <c r="BI266" i="3"/>
  <c r="BH266" i="3"/>
  <c r="BG266" i="3"/>
  <c r="BF266" i="3"/>
  <c r="BE266" i="3"/>
  <c r="T266" i="3"/>
  <c r="R266" i="3"/>
  <c r="R265" i="3" s="1"/>
  <c r="P266" i="3"/>
  <c r="P265" i="3" s="1"/>
  <c r="J266" i="3"/>
  <c r="BK265" i="3"/>
  <c r="J265" i="3" s="1"/>
  <c r="T265" i="3"/>
  <c r="BK264" i="3"/>
  <c r="BI264" i="3"/>
  <c r="BH264" i="3"/>
  <c r="BG264" i="3"/>
  <c r="BF264" i="3"/>
  <c r="BE264" i="3"/>
  <c r="T264" i="3"/>
  <c r="R264" i="3"/>
  <c r="P264" i="3"/>
  <c r="J264" i="3"/>
  <c r="BK258" i="3"/>
  <c r="BI258" i="3"/>
  <c r="BH258" i="3"/>
  <c r="BG258" i="3"/>
  <c r="BF258" i="3"/>
  <c r="T258" i="3"/>
  <c r="R258" i="3"/>
  <c r="P258" i="3"/>
  <c r="J258" i="3"/>
  <c r="BE258" i="3" s="1"/>
  <c r="BK257" i="3"/>
  <c r="BI257" i="3"/>
  <c r="BH257" i="3"/>
  <c r="BG257" i="3"/>
  <c r="BF257" i="3"/>
  <c r="T257" i="3"/>
  <c r="R257" i="3"/>
  <c r="P257" i="3"/>
  <c r="J257" i="3"/>
  <c r="BE257" i="3" s="1"/>
  <c r="BK254" i="3"/>
  <c r="BI254" i="3"/>
  <c r="BH254" i="3"/>
  <c r="BG254" i="3"/>
  <c r="BF254" i="3"/>
  <c r="T254" i="3"/>
  <c r="R254" i="3"/>
  <c r="P254" i="3"/>
  <c r="J254" i="3"/>
  <c r="BE254" i="3" s="1"/>
  <c r="BK251" i="3"/>
  <c r="BI251" i="3"/>
  <c r="BH251" i="3"/>
  <c r="BG251" i="3"/>
  <c r="BF251" i="3"/>
  <c r="BE251" i="3"/>
  <c r="T251" i="3"/>
  <c r="R251" i="3"/>
  <c r="P251" i="3"/>
  <c r="J251" i="3"/>
  <c r="BK250" i="3"/>
  <c r="BI250" i="3"/>
  <c r="BH250" i="3"/>
  <c r="BG250" i="3"/>
  <c r="BF250" i="3"/>
  <c r="BE250" i="3"/>
  <c r="T250" i="3"/>
  <c r="R250" i="3"/>
  <c r="P250" i="3"/>
  <c r="J250" i="3"/>
  <c r="BK249" i="3"/>
  <c r="BI249" i="3"/>
  <c r="BH249" i="3"/>
  <c r="BG249" i="3"/>
  <c r="BF249" i="3"/>
  <c r="BE249" i="3"/>
  <c r="T249" i="3"/>
  <c r="R249" i="3"/>
  <c r="P249" i="3"/>
  <c r="J249" i="3"/>
  <c r="BK248" i="3"/>
  <c r="BI248" i="3"/>
  <c r="BH248" i="3"/>
  <c r="BG248" i="3"/>
  <c r="BF248" i="3"/>
  <c r="T248" i="3"/>
  <c r="R248" i="3"/>
  <c r="P248" i="3"/>
  <c r="J248" i="3"/>
  <c r="BE248" i="3" s="1"/>
  <c r="BK247" i="3"/>
  <c r="BI247" i="3"/>
  <c r="BH247" i="3"/>
  <c r="BG247" i="3"/>
  <c r="BF247" i="3"/>
  <c r="T247" i="3"/>
  <c r="R247" i="3"/>
  <c r="P247" i="3"/>
  <c r="J247" i="3"/>
  <c r="BE247" i="3" s="1"/>
  <c r="BK246" i="3"/>
  <c r="BI246" i="3"/>
  <c r="BH246" i="3"/>
  <c r="BG246" i="3"/>
  <c r="BF246" i="3"/>
  <c r="T246" i="3"/>
  <c r="R246" i="3"/>
  <c r="P246" i="3"/>
  <c r="J246" i="3"/>
  <c r="BE246" i="3" s="1"/>
  <c r="BK245" i="3"/>
  <c r="BI245" i="3"/>
  <c r="BH245" i="3"/>
  <c r="BG245" i="3"/>
  <c r="BF245" i="3"/>
  <c r="BE245" i="3"/>
  <c r="T245" i="3"/>
  <c r="R245" i="3"/>
  <c r="P245" i="3"/>
  <c r="J245" i="3"/>
  <c r="BK244" i="3"/>
  <c r="BI244" i="3"/>
  <c r="BH244" i="3"/>
  <c r="BG244" i="3"/>
  <c r="BF244" i="3"/>
  <c r="BE244" i="3"/>
  <c r="T244" i="3"/>
  <c r="R244" i="3"/>
  <c r="P244" i="3"/>
  <c r="J244" i="3"/>
  <c r="BK243" i="3"/>
  <c r="BI243" i="3"/>
  <c r="BH243" i="3"/>
  <c r="BG243" i="3"/>
  <c r="BF243" i="3"/>
  <c r="BE243" i="3"/>
  <c r="T243" i="3"/>
  <c r="R243" i="3"/>
  <c r="P243" i="3"/>
  <c r="J243" i="3"/>
  <c r="BK242" i="3"/>
  <c r="BI242" i="3"/>
  <c r="BH242" i="3"/>
  <c r="BG242" i="3"/>
  <c r="BF242" i="3"/>
  <c r="T242" i="3"/>
  <c r="R242" i="3"/>
  <c r="P242" i="3"/>
  <c r="J242" i="3"/>
  <c r="BE242" i="3" s="1"/>
  <c r="BK241" i="3"/>
  <c r="J241" i="3" s="1"/>
  <c r="J112" i="3" s="1"/>
  <c r="BK240" i="3"/>
  <c r="BI240" i="3"/>
  <c r="BH240" i="3"/>
  <c r="BG240" i="3"/>
  <c r="BF240" i="3"/>
  <c r="T240" i="3"/>
  <c r="R240" i="3"/>
  <c r="P240" i="3"/>
  <c r="J240" i="3"/>
  <c r="BE240" i="3" s="1"/>
  <c r="BK239" i="3"/>
  <c r="BI239" i="3"/>
  <c r="BH239" i="3"/>
  <c r="BG239" i="3"/>
  <c r="BF239" i="3"/>
  <c r="T239" i="3"/>
  <c r="T229" i="3" s="1"/>
  <c r="R239" i="3"/>
  <c r="P239" i="3"/>
  <c r="P229" i="3" s="1"/>
  <c r="J239" i="3"/>
  <c r="BE239" i="3" s="1"/>
  <c r="BK236" i="3"/>
  <c r="BI236" i="3"/>
  <c r="BH236" i="3"/>
  <c r="BG236" i="3"/>
  <c r="BF236" i="3"/>
  <c r="BE236" i="3"/>
  <c r="T236" i="3"/>
  <c r="R236" i="3"/>
  <c r="P236" i="3"/>
  <c r="J236" i="3"/>
  <c r="BK230" i="3"/>
  <c r="BK229" i="3" s="1"/>
  <c r="J229" i="3" s="1"/>
  <c r="J111" i="3" s="1"/>
  <c r="BI230" i="3"/>
  <c r="BH230" i="3"/>
  <c r="BG230" i="3"/>
  <c r="BF230" i="3"/>
  <c r="T230" i="3"/>
  <c r="R230" i="3"/>
  <c r="R229" i="3" s="1"/>
  <c r="P230" i="3"/>
  <c r="J230" i="3"/>
  <c r="BE230" i="3" s="1"/>
  <c r="BK228" i="3"/>
  <c r="BI228" i="3"/>
  <c r="BH228" i="3"/>
  <c r="BG228" i="3"/>
  <c r="BF228" i="3"/>
  <c r="T228" i="3"/>
  <c r="R228" i="3"/>
  <c r="P228" i="3"/>
  <c r="J228" i="3"/>
  <c r="BE228" i="3" s="1"/>
  <c r="BK227" i="3"/>
  <c r="BI227" i="3"/>
  <c r="BH227" i="3"/>
  <c r="BG227" i="3"/>
  <c r="BF227" i="3"/>
  <c r="T227" i="3"/>
  <c r="R227" i="3"/>
  <c r="P227" i="3"/>
  <c r="J227" i="3"/>
  <c r="BE227" i="3" s="1"/>
  <c r="BK226" i="3"/>
  <c r="BI226" i="3"/>
  <c r="BH226" i="3"/>
  <c r="BG226" i="3"/>
  <c r="BF226" i="3"/>
  <c r="BE226" i="3"/>
  <c r="T226" i="3"/>
  <c r="R226" i="3"/>
  <c r="P226" i="3"/>
  <c r="J226" i="3"/>
  <c r="BK225" i="3"/>
  <c r="BI225" i="3"/>
  <c r="BH225" i="3"/>
  <c r="BG225" i="3"/>
  <c r="BF225" i="3"/>
  <c r="BE225" i="3"/>
  <c r="T225" i="3"/>
  <c r="R225" i="3"/>
  <c r="P225" i="3"/>
  <c r="J225" i="3"/>
  <c r="BK224" i="3"/>
  <c r="BK220" i="3" s="1"/>
  <c r="J220" i="3" s="1"/>
  <c r="J110" i="3" s="1"/>
  <c r="BI224" i="3"/>
  <c r="BH224" i="3"/>
  <c r="BG224" i="3"/>
  <c r="BF224" i="3"/>
  <c r="BE224" i="3"/>
  <c r="T224" i="3"/>
  <c r="R224" i="3"/>
  <c r="P224" i="3"/>
  <c r="J224" i="3"/>
  <c r="BK221" i="3"/>
  <c r="BI221" i="3"/>
  <c r="BH221" i="3"/>
  <c r="BG221" i="3"/>
  <c r="BF221" i="3"/>
  <c r="BE221" i="3"/>
  <c r="T221" i="3"/>
  <c r="R221" i="3"/>
  <c r="R220" i="3" s="1"/>
  <c r="P221" i="3"/>
  <c r="P220" i="3" s="1"/>
  <c r="J221" i="3"/>
  <c r="BK219" i="3"/>
  <c r="BI219" i="3"/>
  <c r="BH219" i="3"/>
  <c r="BG219" i="3"/>
  <c r="BF219" i="3"/>
  <c r="BE219" i="3"/>
  <c r="T219" i="3"/>
  <c r="R219" i="3"/>
  <c r="P219" i="3"/>
  <c r="J219" i="3"/>
  <c r="BK216" i="3"/>
  <c r="BI216" i="3"/>
  <c r="BH216" i="3"/>
  <c r="BG216" i="3"/>
  <c r="BF216" i="3"/>
  <c r="T216" i="3"/>
  <c r="R216" i="3"/>
  <c r="P216" i="3"/>
  <c r="J216" i="3"/>
  <c r="BE216" i="3" s="1"/>
  <c r="BK213" i="3"/>
  <c r="BI213" i="3"/>
  <c r="BH213" i="3"/>
  <c r="BG213" i="3"/>
  <c r="BF213" i="3"/>
  <c r="T213" i="3"/>
  <c r="T206" i="3" s="1"/>
  <c r="R213" i="3"/>
  <c r="P213" i="3"/>
  <c r="P206" i="3" s="1"/>
  <c r="J213" i="3"/>
  <c r="BE213" i="3" s="1"/>
  <c r="BK210" i="3"/>
  <c r="BI210" i="3"/>
  <c r="BH210" i="3"/>
  <c r="BG210" i="3"/>
  <c r="BF210" i="3"/>
  <c r="BE210" i="3"/>
  <c r="T210" i="3"/>
  <c r="R210" i="3"/>
  <c r="P210" i="3"/>
  <c r="J210" i="3"/>
  <c r="BK207" i="3"/>
  <c r="BK206" i="3" s="1"/>
  <c r="J206" i="3" s="1"/>
  <c r="BI207" i="3"/>
  <c r="BH207" i="3"/>
  <c r="BG207" i="3"/>
  <c r="BF207" i="3"/>
  <c r="T207" i="3"/>
  <c r="R207" i="3"/>
  <c r="R206" i="3" s="1"/>
  <c r="P207" i="3"/>
  <c r="J207" i="3"/>
  <c r="BE207" i="3" s="1"/>
  <c r="BK205" i="3"/>
  <c r="BI205" i="3"/>
  <c r="BH205" i="3"/>
  <c r="BG205" i="3"/>
  <c r="BF205" i="3"/>
  <c r="T205" i="3"/>
  <c r="R205" i="3"/>
  <c r="R200" i="3" s="1"/>
  <c r="P205" i="3"/>
  <c r="J205" i="3"/>
  <c r="BE205" i="3" s="1"/>
  <c r="BK203" i="3"/>
  <c r="BK200" i="3" s="1"/>
  <c r="BI203" i="3"/>
  <c r="BH203" i="3"/>
  <c r="BG203" i="3"/>
  <c r="BF203" i="3"/>
  <c r="T203" i="3"/>
  <c r="T200" i="3" s="1"/>
  <c r="R203" i="3"/>
  <c r="P203" i="3"/>
  <c r="J203" i="3"/>
  <c r="BE203" i="3" s="1"/>
  <c r="BK201" i="3"/>
  <c r="BI201" i="3"/>
  <c r="BH201" i="3"/>
  <c r="BG201" i="3"/>
  <c r="BF201" i="3"/>
  <c r="T201" i="3"/>
  <c r="R201" i="3"/>
  <c r="P201" i="3"/>
  <c r="P200" i="3" s="1"/>
  <c r="J201" i="3"/>
  <c r="BE201" i="3" s="1"/>
  <c r="J200" i="3"/>
  <c r="J108" i="3" s="1"/>
  <c r="BK198" i="3"/>
  <c r="BI198" i="3"/>
  <c r="BH198" i="3"/>
  <c r="BG198" i="3"/>
  <c r="BF198" i="3"/>
  <c r="BE198" i="3"/>
  <c r="T198" i="3"/>
  <c r="R198" i="3"/>
  <c r="R197" i="3" s="1"/>
  <c r="P198" i="3"/>
  <c r="P197" i="3" s="1"/>
  <c r="J198" i="3"/>
  <c r="BK197" i="3"/>
  <c r="J197" i="3" s="1"/>
  <c r="J107" i="3" s="1"/>
  <c r="T197" i="3"/>
  <c r="BK196" i="3"/>
  <c r="BI196" i="3"/>
  <c r="BH196" i="3"/>
  <c r="BG196" i="3"/>
  <c r="BF196" i="3"/>
  <c r="BE196" i="3"/>
  <c r="T196" i="3"/>
  <c r="R196" i="3"/>
  <c r="P196" i="3"/>
  <c r="J196" i="3"/>
  <c r="BK194" i="3"/>
  <c r="BI194" i="3"/>
  <c r="BH194" i="3"/>
  <c r="BG194" i="3"/>
  <c r="BF194" i="3"/>
  <c r="T194" i="3"/>
  <c r="R194" i="3"/>
  <c r="P194" i="3"/>
  <c r="J194" i="3"/>
  <c r="BE194" i="3" s="1"/>
  <c r="BK192" i="3"/>
  <c r="BI192" i="3"/>
  <c r="BH192" i="3"/>
  <c r="BG192" i="3"/>
  <c r="BF192" i="3"/>
  <c r="T192" i="3"/>
  <c r="R192" i="3"/>
  <c r="P192" i="3"/>
  <c r="J192" i="3"/>
  <c r="BE192" i="3" s="1"/>
  <c r="BK191" i="3"/>
  <c r="BI191" i="3"/>
  <c r="BH191" i="3"/>
  <c r="BG191" i="3"/>
  <c r="BF191" i="3"/>
  <c r="BE191" i="3"/>
  <c r="T191" i="3"/>
  <c r="R191" i="3"/>
  <c r="P191" i="3"/>
  <c r="J191" i="3"/>
  <c r="BK188" i="3"/>
  <c r="BI188" i="3"/>
  <c r="BH188" i="3"/>
  <c r="BG188" i="3"/>
  <c r="BF188" i="3"/>
  <c r="BE188" i="3"/>
  <c r="T188" i="3"/>
  <c r="R188" i="3"/>
  <c r="P188" i="3"/>
  <c r="J188" i="3"/>
  <c r="BK185" i="3"/>
  <c r="BI185" i="3"/>
  <c r="BH185" i="3"/>
  <c r="BG185" i="3"/>
  <c r="BF185" i="3"/>
  <c r="BE185" i="3"/>
  <c r="T185" i="3"/>
  <c r="R185" i="3"/>
  <c r="P185" i="3"/>
  <c r="J185" i="3"/>
  <c r="BK179" i="3"/>
  <c r="BI179" i="3"/>
  <c r="BH179" i="3"/>
  <c r="BG179" i="3"/>
  <c r="BF179" i="3"/>
  <c r="T179" i="3"/>
  <c r="R179" i="3"/>
  <c r="P179" i="3"/>
  <c r="J179" i="3"/>
  <c r="BE179" i="3" s="1"/>
  <c r="BK176" i="3"/>
  <c r="BI176" i="3"/>
  <c r="BH176" i="3"/>
  <c r="BG176" i="3"/>
  <c r="BF176" i="3"/>
  <c r="T176" i="3"/>
  <c r="T175" i="3" s="1"/>
  <c r="R176" i="3"/>
  <c r="R175" i="3" s="1"/>
  <c r="P176" i="3"/>
  <c r="J176" i="3"/>
  <c r="BE176" i="3" s="1"/>
  <c r="BK174" i="3"/>
  <c r="BI174" i="3"/>
  <c r="BH174" i="3"/>
  <c r="BG174" i="3"/>
  <c r="BF174" i="3"/>
  <c r="T174" i="3"/>
  <c r="R174" i="3"/>
  <c r="P174" i="3"/>
  <c r="J174" i="3"/>
  <c r="BE174" i="3" s="1"/>
  <c r="BK171" i="3"/>
  <c r="BI171" i="3"/>
  <c r="BH171" i="3"/>
  <c r="BG171" i="3"/>
  <c r="BF171" i="3"/>
  <c r="BE171" i="3"/>
  <c r="T171" i="3"/>
  <c r="R171" i="3"/>
  <c r="P171" i="3"/>
  <c r="J171" i="3"/>
  <c r="BK168" i="3"/>
  <c r="BI168" i="3"/>
  <c r="BH168" i="3"/>
  <c r="BG168" i="3"/>
  <c r="BF168" i="3"/>
  <c r="T168" i="3"/>
  <c r="R168" i="3"/>
  <c r="P168" i="3"/>
  <c r="J168" i="3"/>
  <c r="BE168" i="3" s="1"/>
  <c r="BK165" i="3"/>
  <c r="BI165" i="3"/>
  <c r="BH165" i="3"/>
  <c r="BG165" i="3"/>
  <c r="BF165" i="3"/>
  <c r="T165" i="3"/>
  <c r="R165" i="3"/>
  <c r="P165" i="3"/>
  <c r="J165" i="3"/>
  <c r="BE165" i="3" s="1"/>
  <c r="BK162" i="3"/>
  <c r="BI162" i="3"/>
  <c r="BH162" i="3"/>
  <c r="BG162" i="3"/>
  <c r="BF162" i="3"/>
  <c r="BE162" i="3"/>
  <c r="T162" i="3"/>
  <c r="R162" i="3"/>
  <c r="P162" i="3"/>
  <c r="J162" i="3"/>
  <c r="BK159" i="3"/>
  <c r="BI159" i="3"/>
  <c r="BH159" i="3"/>
  <c r="BG159" i="3"/>
  <c r="BF159" i="3"/>
  <c r="BE159" i="3"/>
  <c r="T159" i="3"/>
  <c r="R159" i="3"/>
  <c r="P159" i="3"/>
  <c r="J159" i="3"/>
  <c r="BK153" i="3"/>
  <c r="BI153" i="3"/>
  <c r="BH153" i="3"/>
  <c r="BG153" i="3"/>
  <c r="BF153" i="3"/>
  <c r="T153" i="3"/>
  <c r="T152" i="3" s="1"/>
  <c r="R153" i="3"/>
  <c r="R152" i="3" s="1"/>
  <c r="P153" i="3"/>
  <c r="P152" i="3" s="1"/>
  <c r="J153" i="3"/>
  <c r="BE153" i="3" s="1"/>
  <c r="BK152" i="3"/>
  <c r="BK150" i="3"/>
  <c r="BI150" i="3"/>
  <c r="BH150" i="3"/>
  <c r="BG150" i="3"/>
  <c r="BF150" i="3"/>
  <c r="T150" i="3"/>
  <c r="R150" i="3"/>
  <c r="P150" i="3"/>
  <c r="J150" i="3"/>
  <c r="BE150" i="3" s="1"/>
  <c r="BK149" i="3"/>
  <c r="BI149" i="3"/>
  <c r="BH149" i="3"/>
  <c r="BG149" i="3"/>
  <c r="BF149" i="3"/>
  <c r="T149" i="3"/>
  <c r="R149" i="3"/>
  <c r="P149" i="3"/>
  <c r="J149" i="3"/>
  <c r="BE149" i="3" s="1"/>
  <c r="BK148" i="3"/>
  <c r="BI148" i="3"/>
  <c r="BH148" i="3"/>
  <c r="BG148" i="3"/>
  <c r="BF148" i="3"/>
  <c r="BE148" i="3"/>
  <c r="T148" i="3"/>
  <c r="R148" i="3"/>
  <c r="P148" i="3"/>
  <c r="J148" i="3"/>
  <c r="BK147" i="3"/>
  <c r="BI147" i="3"/>
  <c r="BH147" i="3"/>
  <c r="BG147" i="3"/>
  <c r="BF147" i="3"/>
  <c r="BE147" i="3"/>
  <c r="T147" i="3"/>
  <c r="R147" i="3"/>
  <c r="R142" i="3" s="1"/>
  <c r="P147" i="3"/>
  <c r="J147" i="3"/>
  <c r="BK146" i="3"/>
  <c r="BI146" i="3"/>
  <c r="BH146" i="3"/>
  <c r="BG146" i="3"/>
  <c r="BF146" i="3"/>
  <c r="T146" i="3"/>
  <c r="T142" i="3" s="1"/>
  <c r="R146" i="3"/>
  <c r="P146" i="3"/>
  <c r="J146" i="3"/>
  <c r="BE146" i="3" s="1"/>
  <c r="BK145" i="3"/>
  <c r="BI145" i="3"/>
  <c r="BH145" i="3"/>
  <c r="BG145" i="3"/>
  <c r="BF145" i="3"/>
  <c r="BE145" i="3"/>
  <c r="T145" i="3"/>
  <c r="R145" i="3"/>
  <c r="P145" i="3"/>
  <c r="P142" i="3" s="1"/>
  <c r="J145" i="3"/>
  <c r="BK144" i="3"/>
  <c r="BI144" i="3"/>
  <c r="BH144" i="3"/>
  <c r="BG144" i="3"/>
  <c r="BF144" i="3"/>
  <c r="T144" i="3"/>
  <c r="R144" i="3"/>
  <c r="P144" i="3"/>
  <c r="J144" i="3"/>
  <c r="BE144" i="3" s="1"/>
  <c r="BK143" i="3"/>
  <c r="BK142" i="3" s="1"/>
  <c r="J142" i="3" s="1"/>
  <c r="J103" i="3" s="1"/>
  <c r="BI143" i="3"/>
  <c r="BH143" i="3"/>
  <c r="BG143" i="3"/>
  <c r="BF143" i="3"/>
  <c r="T143" i="3"/>
  <c r="R143" i="3"/>
  <c r="P143" i="3"/>
  <c r="J143" i="3"/>
  <c r="BE143" i="3" s="1"/>
  <c r="BK140" i="3"/>
  <c r="BK139" i="3" s="1"/>
  <c r="BI140" i="3"/>
  <c r="BH140" i="3"/>
  <c r="BG140" i="3"/>
  <c r="BF140" i="3"/>
  <c r="J38" i="3" s="1"/>
  <c r="AW98" i="1" s="1"/>
  <c r="T140" i="3"/>
  <c r="T139" i="3" s="1"/>
  <c r="R140" i="3"/>
  <c r="P140" i="3"/>
  <c r="J140" i="3"/>
  <c r="BE140" i="3" s="1"/>
  <c r="R139" i="3"/>
  <c r="R138" i="3" s="1"/>
  <c r="P139" i="3"/>
  <c r="P138" i="3" s="1"/>
  <c r="J134" i="3"/>
  <c r="J133" i="3"/>
  <c r="F133" i="3"/>
  <c r="F131" i="3"/>
  <c r="E129" i="3"/>
  <c r="J113" i="3"/>
  <c r="J109" i="3"/>
  <c r="J96" i="3"/>
  <c r="J95" i="3"/>
  <c r="F95" i="3"/>
  <c r="F93" i="3"/>
  <c r="E91" i="3"/>
  <c r="E85" i="3"/>
  <c r="J41" i="3"/>
  <c r="J40" i="3"/>
  <c r="J39" i="3"/>
  <c r="AX98" i="1" s="1"/>
  <c r="F39" i="3"/>
  <c r="BB98" i="1" s="1"/>
  <c r="J22" i="3"/>
  <c r="E22" i="3"/>
  <c r="F134" i="3" s="1"/>
  <c r="J21" i="3"/>
  <c r="J16" i="3"/>
  <c r="J131" i="3" s="1"/>
  <c r="E7" i="3"/>
  <c r="E123" i="3" s="1"/>
  <c r="BK288" i="2"/>
  <c r="BI288" i="2"/>
  <c r="BH288" i="2"/>
  <c r="BG288" i="2"/>
  <c r="BF288" i="2"/>
  <c r="T288" i="2"/>
  <c r="R288" i="2"/>
  <c r="P288" i="2"/>
  <c r="J288" i="2"/>
  <c r="BE288" i="2" s="1"/>
  <c r="BK286" i="2"/>
  <c r="BI286" i="2"/>
  <c r="BH286" i="2"/>
  <c r="BG286" i="2"/>
  <c r="BF286" i="2"/>
  <c r="T286" i="2"/>
  <c r="R286" i="2"/>
  <c r="P286" i="2"/>
  <c r="P285" i="2" s="1"/>
  <c r="J286" i="2"/>
  <c r="BE286" i="2" s="1"/>
  <c r="T285" i="2"/>
  <c r="R285" i="2"/>
  <c r="BK284" i="2"/>
  <c r="BI284" i="2"/>
  <c r="BH284" i="2"/>
  <c r="BG284" i="2"/>
  <c r="BF284" i="2"/>
  <c r="T284" i="2"/>
  <c r="R284" i="2"/>
  <c r="P284" i="2"/>
  <c r="J284" i="2"/>
  <c r="BE284" i="2" s="1"/>
  <c r="BK278" i="2"/>
  <c r="BI278" i="2"/>
  <c r="BH278" i="2"/>
  <c r="BG278" i="2"/>
  <c r="BF278" i="2"/>
  <c r="T278" i="2"/>
  <c r="R278" i="2"/>
  <c r="P278" i="2"/>
  <c r="J278" i="2"/>
  <c r="BE278" i="2" s="1"/>
  <c r="BK277" i="2"/>
  <c r="BI277" i="2"/>
  <c r="BH277" i="2"/>
  <c r="BG277" i="2"/>
  <c r="BF277" i="2"/>
  <c r="T277" i="2"/>
  <c r="R277" i="2"/>
  <c r="P277" i="2"/>
  <c r="J277" i="2"/>
  <c r="BE277" i="2" s="1"/>
  <c r="BK276" i="2"/>
  <c r="BI276" i="2"/>
  <c r="BH276" i="2"/>
  <c r="BG276" i="2"/>
  <c r="BF276" i="2"/>
  <c r="T276" i="2"/>
  <c r="R276" i="2"/>
  <c r="P276" i="2"/>
  <c r="J276" i="2"/>
  <c r="BE276" i="2" s="1"/>
  <c r="BK274" i="2"/>
  <c r="BI274" i="2"/>
  <c r="BH274" i="2"/>
  <c r="BG274" i="2"/>
  <c r="BF274" i="2"/>
  <c r="T274" i="2"/>
  <c r="R274" i="2"/>
  <c r="P274" i="2"/>
  <c r="J274" i="2"/>
  <c r="BE274" i="2" s="1"/>
  <c r="BK272" i="2"/>
  <c r="BI272" i="2"/>
  <c r="BH272" i="2"/>
  <c r="BG272" i="2"/>
  <c r="BF272" i="2"/>
  <c r="T272" i="2"/>
  <c r="R272" i="2"/>
  <c r="P272" i="2"/>
  <c r="J272" i="2"/>
  <c r="BE272" i="2" s="1"/>
  <c r="BK271" i="2"/>
  <c r="BI271" i="2"/>
  <c r="BH271" i="2"/>
  <c r="BG271" i="2"/>
  <c r="BF271" i="2"/>
  <c r="T271" i="2"/>
  <c r="R271" i="2"/>
  <c r="P271" i="2"/>
  <c r="J271" i="2"/>
  <c r="BE271" i="2" s="1"/>
  <c r="BK270" i="2"/>
  <c r="BI270" i="2"/>
  <c r="BH270" i="2"/>
  <c r="BG270" i="2"/>
  <c r="BF270" i="2"/>
  <c r="T270" i="2"/>
  <c r="R270" i="2"/>
  <c r="P270" i="2"/>
  <c r="J270" i="2"/>
  <c r="BE270" i="2" s="1"/>
  <c r="BK269" i="2"/>
  <c r="BI269" i="2"/>
  <c r="BH269" i="2"/>
  <c r="BG269" i="2"/>
  <c r="BF269" i="2"/>
  <c r="T269" i="2"/>
  <c r="R269" i="2"/>
  <c r="P269" i="2"/>
  <c r="J269" i="2"/>
  <c r="BE269" i="2" s="1"/>
  <c r="BK268" i="2"/>
  <c r="BI268" i="2"/>
  <c r="BH268" i="2"/>
  <c r="BG268" i="2"/>
  <c r="BF268" i="2"/>
  <c r="T268" i="2"/>
  <c r="R268" i="2"/>
  <c r="P268" i="2"/>
  <c r="J268" i="2"/>
  <c r="BE268" i="2" s="1"/>
  <c r="BK267" i="2"/>
  <c r="BI267" i="2"/>
  <c r="BH267" i="2"/>
  <c r="BG267" i="2"/>
  <c r="BF267" i="2"/>
  <c r="T267" i="2"/>
  <c r="R267" i="2"/>
  <c r="P267" i="2"/>
  <c r="J267" i="2"/>
  <c r="BE267" i="2" s="1"/>
  <c r="BK266" i="2"/>
  <c r="BI266" i="2"/>
  <c r="BH266" i="2"/>
  <c r="BG266" i="2"/>
  <c r="BF266" i="2"/>
  <c r="T266" i="2"/>
  <c r="R266" i="2"/>
  <c r="P266" i="2"/>
  <c r="J266" i="2"/>
  <c r="BE266" i="2" s="1"/>
  <c r="BK265" i="2"/>
  <c r="BI265" i="2"/>
  <c r="BH265" i="2"/>
  <c r="BG265" i="2"/>
  <c r="BF265" i="2"/>
  <c r="T265" i="2"/>
  <c r="R265" i="2"/>
  <c r="P265" i="2"/>
  <c r="P261" i="2" s="1"/>
  <c r="J265" i="2"/>
  <c r="BE265" i="2" s="1"/>
  <c r="BK264" i="2"/>
  <c r="BI264" i="2"/>
  <c r="BH264" i="2"/>
  <c r="BG264" i="2"/>
  <c r="BF264" i="2"/>
  <c r="T264" i="2"/>
  <c r="R264" i="2"/>
  <c r="P264" i="2"/>
  <c r="J264" i="2"/>
  <c r="BE264" i="2" s="1"/>
  <c r="BK263" i="2"/>
  <c r="BI263" i="2"/>
  <c r="BH263" i="2"/>
  <c r="BG263" i="2"/>
  <c r="BF263" i="2"/>
  <c r="T263" i="2"/>
  <c r="R263" i="2"/>
  <c r="R261" i="2" s="1"/>
  <c r="P263" i="2"/>
  <c r="J263" i="2"/>
  <c r="BE263" i="2" s="1"/>
  <c r="BK262" i="2"/>
  <c r="BI262" i="2"/>
  <c r="BH262" i="2"/>
  <c r="BG262" i="2"/>
  <c r="BF262" i="2"/>
  <c r="T262" i="2"/>
  <c r="T261" i="2" s="1"/>
  <c r="R262" i="2"/>
  <c r="P262" i="2"/>
  <c r="J262" i="2"/>
  <c r="BE262" i="2" s="1"/>
  <c r="BK260" i="2"/>
  <c r="BI260" i="2"/>
  <c r="BH260" i="2"/>
  <c r="BG260" i="2"/>
  <c r="BF260" i="2"/>
  <c r="T260" i="2"/>
  <c r="R260" i="2"/>
  <c r="P260" i="2"/>
  <c r="J260" i="2"/>
  <c r="BE260" i="2" s="1"/>
  <c r="BK259" i="2"/>
  <c r="BI259" i="2"/>
  <c r="BH259" i="2"/>
  <c r="BG259" i="2"/>
  <c r="BF259" i="2"/>
  <c r="BE259" i="2"/>
  <c r="T259" i="2"/>
  <c r="R259" i="2"/>
  <c r="P259" i="2"/>
  <c r="J259" i="2"/>
  <c r="BK258" i="2"/>
  <c r="BI258" i="2"/>
  <c r="BH258" i="2"/>
  <c r="BG258" i="2"/>
  <c r="BF258" i="2"/>
  <c r="T258" i="2"/>
  <c r="R258" i="2"/>
  <c r="R248" i="2" s="1"/>
  <c r="P258" i="2"/>
  <c r="J258" i="2"/>
  <c r="BE258" i="2" s="1"/>
  <c r="BK255" i="2"/>
  <c r="BI255" i="2"/>
  <c r="BH255" i="2"/>
  <c r="BG255" i="2"/>
  <c r="BF255" i="2"/>
  <c r="T255" i="2"/>
  <c r="R255" i="2"/>
  <c r="P255" i="2"/>
  <c r="J255" i="2"/>
  <c r="BE255" i="2" s="1"/>
  <c r="BK252" i="2"/>
  <c r="BI252" i="2"/>
  <c r="BH252" i="2"/>
  <c r="BG252" i="2"/>
  <c r="BF252" i="2"/>
  <c r="T252" i="2"/>
  <c r="R252" i="2"/>
  <c r="P252" i="2"/>
  <c r="J252" i="2"/>
  <c r="BE252" i="2" s="1"/>
  <c r="BK249" i="2"/>
  <c r="BI249" i="2"/>
  <c r="BH249" i="2"/>
  <c r="BG249" i="2"/>
  <c r="BF249" i="2"/>
  <c r="T249" i="2"/>
  <c r="T248" i="2" s="1"/>
  <c r="R249" i="2"/>
  <c r="P249" i="2"/>
  <c r="J249" i="2"/>
  <c r="BE249" i="2" s="1"/>
  <c r="P248" i="2"/>
  <c r="BK247" i="2"/>
  <c r="BI247" i="2"/>
  <c r="BH247" i="2"/>
  <c r="BG247" i="2"/>
  <c r="BF247" i="2"/>
  <c r="T247" i="2"/>
  <c r="R247" i="2"/>
  <c r="P247" i="2"/>
  <c r="J247" i="2"/>
  <c r="BE247" i="2" s="1"/>
  <c r="BK246" i="2"/>
  <c r="BI246" i="2"/>
  <c r="BH246" i="2"/>
  <c r="BG246" i="2"/>
  <c r="BF246" i="2"/>
  <c r="T246" i="2"/>
  <c r="R246" i="2"/>
  <c r="P246" i="2"/>
  <c r="J246" i="2"/>
  <c r="BE246" i="2" s="1"/>
  <c r="BK245" i="2"/>
  <c r="BI245" i="2"/>
  <c r="BH245" i="2"/>
  <c r="BG245" i="2"/>
  <c r="BF245" i="2"/>
  <c r="T245" i="2"/>
  <c r="R245" i="2"/>
  <c r="P245" i="2"/>
  <c r="J245" i="2"/>
  <c r="BE245" i="2" s="1"/>
  <c r="BK242" i="2"/>
  <c r="BI242" i="2"/>
  <c r="BH242" i="2"/>
  <c r="BG242" i="2"/>
  <c r="BF242" i="2"/>
  <c r="T242" i="2"/>
  <c r="R242" i="2"/>
  <c r="P242" i="2"/>
  <c r="J242" i="2"/>
  <c r="BE242" i="2" s="1"/>
  <c r="BK241" i="2"/>
  <c r="BI241" i="2"/>
  <c r="BH241" i="2"/>
  <c r="BG241" i="2"/>
  <c r="BF241" i="2"/>
  <c r="BE241" i="2"/>
  <c r="T241" i="2"/>
  <c r="T235" i="2" s="1"/>
  <c r="R241" i="2"/>
  <c r="P241" i="2"/>
  <c r="J241" i="2"/>
  <c r="BK238" i="2"/>
  <c r="BI238" i="2"/>
  <c r="BH238" i="2"/>
  <c r="BG238" i="2"/>
  <c r="BF238" i="2"/>
  <c r="BE238" i="2"/>
  <c r="T238" i="2"/>
  <c r="R238" i="2"/>
  <c r="P238" i="2"/>
  <c r="J238" i="2"/>
  <c r="BK237" i="2"/>
  <c r="BI237" i="2"/>
  <c r="BH237" i="2"/>
  <c r="BG237" i="2"/>
  <c r="BF237" i="2"/>
  <c r="T237" i="2"/>
  <c r="R237" i="2"/>
  <c r="P237" i="2"/>
  <c r="J237" i="2"/>
  <c r="BE237" i="2" s="1"/>
  <c r="BK236" i="2"/>
  <c r="BI236" i="2"/>
  <c r="BH236" i="2"/>
  <c r="BG236" i="2"/>
  <c r="BF236" i="2"/>
  <c r="T236" i="2"/>
  <c r="R236" i="2"/>
  <c r="P236" i="2"/>
  <c r="P235" i="2" s="1"/>
  <c r="J236" i="2"/>
  <c r="BE236" i="2" s="1"/>
  <c r="R235" i="2"/>
  <c r="BK234" i="2"/>
  <c r="BI234" i="2"/>
  <c r="BH234" i="2"/>
  <c r="BG234" i="2"/>
  <c r="BF234" i="2"/>
  <c r="T234" i="2"/>
  <c r="R234" i="2"/>
  <c r="P234" i="2"/>
  <c r="J234" i="2"/>
  <c r="BE234" i="2" s="1"/>
  <c r="BK231" i="2"/>
  <c r="BI231" i="2"/>
  <c r="BH231" i="2"/>
  <c r="BG231" i="2"/>
  <c r="BF231" i="2"/>
  <c r="T231" i="2"/>
  <c r="R231" i="2"/>
  <c r="P231" i="2"/>
  <c r="J231" i="2"/>
  <c r="BE231" i="2" s="1"/>
  <c r="BK228" i="2"/>
  <c r="BI228" i="2"/>
  <c r="BH228" i="2"/>
  <c r="BG228" i="2"/>
  <c r="BF228" i="2"/>
  <c r="T228" i="2"/>
  <c r="R228" i="2"/>
  <c r="P228" i="2"/>
  <c r="J228" i="2"/>
  <c r="BE228" i="2" s="1"/>
  <c r="BK225" i="2"/>
  <c r="BI225" i="2"/>
  <c r="BH225" i="2"/>
  <c r="BG225" i="2"/>
  <c r="BF225" i="2"/>
  <c r="T225" i="2"/>
  <c r="R225" i="2"/>
  <c r="P225" i="2"/>
  <c r="J225" i="2"/>
  <c r="BE225" i="2" s="1"/>
  <c r="BK222" i="2"/>
  <c r="BI222" i="2"/>
  <c r="BH222" i="2"/>
  <c r="BG222" i="2"/>
  <c r="BF222" i="2"/>
  <c r="T222" i="2"/>
  <c r="R222" i="2"/>
  <c r="P222" i="2"/>
  <c r="J222" i="2"/>
  <c r="BE222" i="2" s="1"/>
  <c r="BK219" i="2"/>
  <c r="BI219" i="2"/>
  <c r="BH219" i="2"/>
  <c r="BG219" i="2"/>
  <c r="BF219" i="2"/>
  <c r="T219" i="2"/>
  <c r="R219" i="2"/>
  <c r="P219" i="2"/>
  <c r="J219" i="2"/>
  <c r="BE219" i="2" s="1"/>
  <c r="BK216" i="2"/>
  <c r="BI216" i="2"/>
  <c r="BH216" i="2"/>
  <c r="BG216" i="2"/>
  <c r="BF216" i="2"/>
  <c r="T216" i="2"/>
  <c r="T215" i="2" s="1"/>
  <c r="R216" i="2"/>
  <c r="R215" i="2" s="1"/>
  <c r="P216" i="2"/>
  <c r="P215" i="2" s="1"/>
  <c r="J216" i="2"/>
  <c r="BE216" i="2" s="1"/>
  <c r="BK214" i="2"/>
  <c r="BI214" i="2"/>
  <c r="BH214" i="2"/>
  <c r="BG214" i="2"/>
  <c r="BF214" i="2"/>
  <c r="T214" i="2"/>
  <c r="R214" i="2"/>
  <c r="P214" i="2"/>
  <c r="J214" i="2"/>
  <c r="BE214" i="2" s="1"/>
  <c r="BK212" i="2"/>
  <c r="BI212" i="2"/>
  <c r="BH212" i="2"/>
  <c r="BG212" i="2"/>
  <c r="BF212" i="2"/>
  <c r="T212" i="2"/>
  <c r="R212" i="2"/>
  <c r="P212" i="2"/>
  <c r="J212" i="2"/>
  <c r="BE212" i="2" s="1"/>
  <c r="BK210" i="2"/>
  <c r="BI210" i="2"/>
  <c r="BH210" i="2"/>
  <c r="BG210" i="2"/>
  <c r="BF210" i="2"/>
  <c r="T210" i="2"/>
  <c r="T209" i="2" s="1"/>
  <c r="R210" i="2"/>
  <c r="R209" i="2" s="1"/>
  <c r="P210" i="2"/>
  <c r="P209" i="2" s="1"/>
  <c r="J210" i="2"/>
  <c r="BE210" i="2" s="1"/>
  <c r="BK207" i="2"/>
  <c r="BK206" i="2" s="1"/>
  <c r="J206" i="2" s="1"/>
  <c r="J106" i="2" s="1"/>
  <c r="BI207" i="2"/>
  <c r="BH207" i="2"/>
  <c r="BG207" i="2"/>
  <c r="BF207" i="2"/>
  <c r="BE207" i="2"/>
  <c r="T207" i="2"/>
  <c r="T206" i="2" s="1"/>
  <c r="R207" i="2"/>
  <c r="R206" i="2" s="1"/>
  <c r="P207" i="2"/>
  <c r="J207" i="2"/>
  <c r="P206" i="2"/>
  <c r="BK205" i="2"/>
  <c r="BI205" i="2"/>
  <c r="BH205" i="2"/>
  <c r="BG205" i="2"/>
  <c r="BF205" i="2"/>
  <c r="T205" i="2"/>
  <c r="R205" i="2"/>
  <c r="P205" i="2"/>
  <c r="J205" i="2"/>
  <c r="BE205" i="2" s="1"/>
  <c r="BK203" i="2"/>
  <c r="BI203" i="2"/>
  <c r="BH203" i="2"/>
  <c r="BG203" i="2"/>
  <c r="BF203" i="2"/>
  <c r="T203" i="2"/>
  <c r="R203" i="2"/>
  <c r="P203" i="2"/>
  <c r="J203" i="2"/>
  <c r="BE203" i="2" s="1"/>
  <c r="BK201" i="2"/>
  <c r="BI201" i="2"/>
  <c r="BH201" i="2"/>
  <c r="BG201" i="2"/>
  <c r="BF201" i="2"/>
  <c r="T201" i="2"/>
  <c r="R201" i="2"/>
  <c r="P201" i="2"/>
  <c r="J201" i="2"/>
  <c r="BE201" i="2" s="1"/>
  <c r="BK200" i="2"/>
  <c r="BI200" i="2"/>
  <c r="BH200" i="2"/>
  <c r="BG200" i="2"/>
  <c r="BF200" i="2"/>
  <c r="T200" i="2"/>
  <c r="R200" i="2"/>
  <c r="P200" i="2"/>
  <c r="J200" i="2"/>
  <c r="BE200" i="2" s="1"/>
  <c r="BK197" i="2"/>
  <c r="BI197" i="2"/>
  <c r="BH197" i="2"/>
  <c r="BG197" i="2"/>
  <c r="BF197" i="2"/>
  <c r="T197" i="2"/>
  <c r="R197" i="2"/>
  <c r="P197" i="2"/>
  <c r="P184" i="2" s="1"/>
  <c r="J197" i="2"/>
  <c r="BE197" i="2" s="1"/>
  <c r="BK194" i="2"/>
  <c r="BI194" i="2"/>
  <c r="BH194" i="2"/>
  <c r="BG194" i="2"/>
  <c r="BF194" i="2"/>
  <c r="T194" i="2"/>
  <c r="R194" i="2"/>
  <c r="P194" i="2"/>
  <c r="J194" i="2"/>
  <c r="BE194" i="2" s="1"/>
  <c r="BK188" i="2"/>
  <c r="BI188" i="2"/>
  <c r="BH188" i="2"/>
  <c r="BG188" i="2"/>
  <c r="BF188" i="2"/>
  <c r="T188" i="2"/>
  <c r="R188" i="2"/>
  <c r="R184" i="2" s="1"/>
  <c r="P188" i="2"/>
  <c r="J188" i="2"/>
  <c r="BE188" i="2" s="1"/>
  <c r="BK185" i="2"/>
  <c r="BI185" i="2"/>
  <c r="BH185" i="2"/>
  <c r="BG185" i="2"/>
  <c r="BF185" i="2"/>
  <c r="T185" i="2"/>
  <c r="T184" i="2" s="1"/>
  <c r="R185" i="2"/>
  <c r="P185" i="2"/>
  <c r="J185" i="2"/>
  <c r="BE185" i="2" s="1"/>
  <c r="BK183" i="2"/>
  <c r="BI183" i="2"/>
  <c r="BH183" i="2"/>
  <c r="BG183" i="2"/>
  <c r="BF183" i="2"/>
  <c r="T183" i="2"/>
  <c r="R183" i="2"/>
  <c r="P183" i="2"/>
  <c r="J183" i="2"/>
  <c r="BE183" i="2" s="1"/>
  <c r="BK179" i="2"/>
  <c r="BI179" i="2"/>
  <c r="BH179" i="2"/>
  <c r="BG179" i="2"/>
  <c r="BF179" i="2"/>
  <c r="T179" i="2"/>
  <c r="R179" i="2"/>
  <c r="P179" i="2"/>
  <c r="J179" i="2"/>
  <c r="BE179" i="2" s="1"/>
  <c r="BK176" i="2"/>
  <c r="BI176" i="2"/>
  <c r="BH176" i="2"/>
  <c r="BG176" i="2"/>
  <c r="BF176" i="2"/>
  <c r="T176" i="2"/>
  <c r="R176" i="2"/>
  <c r="P176" i="2"/>
  <c r="J176" i="2"/>
  <c r="BE176" i="2" s="1"/>
  <c r="BK173" i="2"/>
  <c r="BI173" i="2"/>
  <c r="BH173" i="2"/>
  <c r="BG173" i="2"/>
  <c r="BF173" i="2"/>
  <c r="T173" i="2"/>
  <c r="R173" i="2"/>
  <c r="P173" i="2"/>
  <c r="J173" i="2"/>
  <c r="BE173" i="2" s="1"/>
  <c r="BK170" i="2"/>
  <c r="BI170" i="2"/>
  <c r="BH170" i="2"/>
  <c r="BG170" i="2"/>
  <c r="BF170" i="2"/>
  <c r="T170" i="2"/>
  <c r="R170" i="2"/>
  <c r="P170" i="2"/>
  <c r="J170" i="2"/>
  <c r="BE170" i="2" s="1"/>
  <c r="BK167" i="2"/>
  <c r="BI167" i="2"/>
  <c r="BH167" i="2"/>
  <c r="BG167" i="2"/>
  <c r="BF167" i="2"/>
  <c r="T167" i="2"/>
  <c r="R167" i="2"/>
  <c r="P167" i="2"/>
  <c r="J167" i="2"/>
  <c r="BE167" i="2" s="1"/>
  <c r="BK164" i="2"/>
  <c r="BI164" i="2"/>
  <c r="BH164" i="2"/>
  <c r="BG164" i="2"/>
  <c r="BF164" i="2"/>
  <c r="T164" i="2"/>
  <c r="R164" i="2"/>
  <c r="P164" i="2"/>
  <c r="J164" i="2"/>
  <c r="BE164" i="2" s="1"/>
  <c r="BK158" i="2"/>
  <c r="BI158" i="2"/>
  <c r="BH158" i="2"/>
  <c r="BG158" i="2"/>
  <c r="BF158" i="2"/>
  <c r="T158" i="2"/>
  <c r="R158" i="2"/>
  <c r="P158" i="2"/>
  <c r="J158" i="2"/>
  <c r="BE158" i="2" s="1"/>
  <c r="BK155" i="2"/>
  <c r="BI155" i="2"/>
  <c r="BH155" i="2"/>
  <c r="BG155" i="2"/>
  <c r="BF155" i="2"/>
  <c r="T155" i="2"/>
  <c r="R155" i="2"/>
  <c r="R142" i="2" s="1"/>
  <c r="P155" i="2"/>
  <c r="J155" i="2"/>
  <c r="BE155" i="2" s="1"/>
  <c r="BK152" i="2"/>
  <c r="BI152" i="2"/>
  <c r="BH152" i="2"/>
  <c r="BG152" i="2"/>
  <c r="BF152" i="2"/>
  <c r="T152" i="2"/>
  <c r="R152" i="2"/>
  <c r="P152" i="2"/>
  <c r="J152" i="2"/>
  <c r="BE152" i="2" s="1"/>
  <c r="BK146" i="2"/>
  <c r="BI146" i="2"/>
  <c r="BH146" i="2"/>
  <c r="BG146" i="2"/>
  <c r="BF146" i="2"/>
  <c r="T146" i="2"/>
  <c r="R146" i="2"/>
  <c r="P146" i="2"/>
  <c r="J146" i="2"/>
  <c r="BE146" i="2" s="1"/>
  <c r="BK143" i="2"/>
  <c r="BI143" i="2"/>
  <c r="BH143" i="2"/>
  <c r="BG143" i="2"/>
  <c r="BF143" i="2"/>
  <c r="T143" i="2"/>
  <c r="T142" i="2" s="1"/>
  <c r="R143" i="2"/>
  <c r="P143" i="2"/>
  <c r="J143" i="2"/>
  <c r="BE143" i="2" s="1"/>
  <c r="P142" i="2"/>
  <c r="BK139" i="2"/>
  <c r="BK138" i="2" s="1"/>
  <c r="J138" i="2" s="1"/>
  <c r="J102" i="2" s="1"/>
  <c r="BI139" i="2"/>
  <c r="BH139" i="2"/>
  <c r="BG139" i="2"/>
  <c r="BF139" i="2"/>
  <c r="T139" i="2"/>
  <c r="R139" i="2"/>
  <c r="P139" i="2"/>
  <c r="J139" i="2"/>
  <c r="BE139" i="2" s="1"/>
  <c r="T138" i="2"/>
  <c r="R138" i="2"/>
  <c r="P138" i="2"/>
  <c r="P137" i="2" s="1"/>
  <c r="T137" i="2"/>
  <c r="R137" i="2"/>
  <c r="J133" i="2"/>
  <c r="J132" i="2"/>
  <c r="F132" i="2"/>
  <c r="J130" i="2"/>
  <c r="F130" i="2"/>
  <c r="E128" i="2"/>
  <c r="J96" i="2"/>
  <c r="F96" i="2"/>
  <c r="J95" i="2"/>
  <c r="F95" i="2"/>
  <c r="J93" i="2"/>
  <c r="F93" i="2"/>
  <c r="E91" i="2"/>
  <c r="E85" i="2"/>
  <c r="J41" i="2"/>
  <c r="J40" i="2"/>
  <c r="J39" i="2"/>
  <c r="J22" i="2"/>
  <c r="E22" i="2"/>
  <c r="F133" i="2" s="1"/>
  <c r="J21" i="2"/>
  <c r="J16" i="2"/>
  <c r="E7" i="2"/>
  <c r="E122" i="2" s="1"/>
  <c r="AY106" i="1"/>
  <c r="AX106" i="1"/>
  <c r="AY105" i="1"/>
  <c r="AX105" i="1"/>
  <c r="AY104" i="1"/>
  <c r="AX104" i="1"/>
  <c r="AU104" i="1"/>
  <c r="AY103" i="1"/>
  <c r="AX103" i="1"/>
  <c r="AX102" i="1"/>
  <c r="AY101" i="1"/>
  <c r="AX101" i="1"/>
  <c r="AY100" i="1"/>
  <c r="AX100" i="1"/>
  <c r="AY99" i="1"/>
  <c r="AX99" i="1"/>
  <c r="AY98" i="1"/>
  <c r="AY97" i="1"/>
  <c r="AX97" i="1"/>
  <c r="AS96" i="1"/>
  <c r="AS95" i="1"/>
  <c r="AS94" i="1" s="1"/>
  <c r="AM90" i="1"/>
  <c r="L90" i="1"/>
  <c r="AM89" i="1"/>
  <c r="L89" i="1"/>
  <c r="AM87" i="1"/>
  <c r="L87" i="1"/>
  <c r="L85" i="1"/>
  <c r="L84" i="1"/>
  <c r="BK209" i="2" l="1"/>
  <c r="J209" i="2" s="1"/>
  <c r="J107" i="2" s="1"/>
  <c r="F38" i="4"/>
  <c r="BA99" i="1" s="1"/>
  <c r="BK128" i="7"/>
  <c r="BK127" i="7" s="1"/>
  <c r="F36" i="9"/>
  <c r="BA104" i="1" s="1"/>
  <c r="J36" i="11"/>
  <c r="AW106" i="1" s="1"/>
  <c r="F37" i="11"/>
  <c r="BB106" i="1" s="1"/>
  <c r="F39" i="11"/>
  <c r="BD106" i="1" s="1"/>
  <c r="F38" i="11"/>
  <c r="BC106" i="1" s="1"/>
  <c r="BK122" i="11"/>
  <c r="BK123" i="10"/>
  <c r="J124" i="10"/>
  <c r="J100" i="10" s="1"/>
  <c r="F36" i="10"/>
  <c r="BA105" i="1" s="1"/>
  <c r="F39" i="9"/>
  <c r="BD104" i="1" s="1"/>
  <c r="BK125" i="9"/>
  <c r="J125" i="9" s="1"/>
  <c r="J100" i="9" s="1"/>
  <c r="J36" i="9"/>
  <c r="AW104" i="1" s="1"/>
  <c r="F36" i="8"/>
  <c r="BA103" i="1" s="1"/>
  <c r="F39" i="8"/>
  <c r="BD103" i="1" s="1"/>
  <c r="J37" i="7"/>
  <c r="AV102" i="1" s="1"/>
  <c r="F41" i="7"/>
  <c r="BD102" i="1" s="1"/>
  <c r="F38" i="5"/>
  <c r="BA100" i="1" s="1"/>
  <c r="F41" i="3"/>
  <c r="BD98" i="1" s="1"/>
  <c r="BK175" i="3"/>
  <c r="J175" i="3" s="1"/>
  <c r="J106" i="3" s="1"/>
  <c r="F40" i="3"/>
  <c r="BC98" i="1" s="1"/>
  <c r="BK285" i="2"/>
  <c r="J285" i="2" s="1"/>
  <c r="J112" i="2" s="1"/>
  <c r="BK261" i="2"/>
  <c r="J261" i="2" s="1"/>
  <c r="J111" i="2" s="1"/>
  <c r="BK248" i="2"/>
  <c r="J248" i="2" s="1"/>
  <c r="J110" i="2" s="1"/>
  <c r="BK235" i="2"/>
  <c r="J235" i="2" s="1"/>
  <c r="J109" i="2" s="1"/>
  <c r="BK215" i="2"/>
  <c r="J215" i="2" s="1"/>
  <c r="J108" i="2" s="1"/>
  <c r="BK184" i="2"/>
  <c r="J184" i="2" s="1"/>
  <c r="J105" i="2" s="1"/>
  <c r="F40" i="2"/>
  <c r="BC97" i="1" s="1"/>
  <c r="BK142" i="2"/>
  <c r="J142" i="2" s="1"/>
  <c r="J104" i="2" s="1"/>
  <c r="J38" i="2"/>
  <c r="AW97" i="1" s="1"/>
  <c r="F41" i="2"/>
  <c r="BD97" i="1" s="1"/>
  <c r="F39" i="2"/>
  <c r="BB97" i="1" s="1"/>
  <c r="F94" i="10"/>
  <c r="F134" i="5"/>
  <c r="F96" i="3"/>
  <c r="T136" i="2"/>
  <c r="J139" i="3"/>
  <c r="J102" i="3" s="1"/>
  <c r="BK138" i="3"/>
  <c r="P141" i="2"/>
  <c r="P136" i="2" s="1"/>
  <c r="AU97" i="1" s="1"/>
  <c r="J37" i="2"/>
  <c r="AV97" i="1" s="1"/>
  <c r="R141" i="2"/>
  <c r="R136" i="2" s="1"/>
  <c r="J37" i="3"/>
  <c r="AV98" i="1" s="1"/>
  <c r="AT98" i="1" s="1"/>
  <c r="F37" i="3"/>
  <c r="AZ98" i="1" s="1"/>
  <c r="T141" i="2"/>
  <c r="T138" i="3"/>
  <c r="F40" i="4"/>
  <c r="BC99" i="1" s="1"/>
  <c r="F38" i="3"/>
  <c r="BA98" i="1" s="1"/>
  <c r="J93" i="3"/>
  <c r="J37" i="4"/>
  <c r="AV99" i="1" s="1"/>
  <c r="F37" i="4"/>
  <c r="AZ99" i="1" s="1"/>
  <c r="BK145" i="4"/>
  <c r="T221" i="5"/>
  <c r="P236" i="5"/>
  <c r="T236" i="5"/>
  <c r="P232" i="6"/>
  <c r="BK172" i="8"/>
  <c r="R244" i="8"/>
  <c r="F38" i="9"/>
  <c r="BC104" i="1" s="1"/>
  <c r="J35" i="11"/>
  <c r="AV106" i="1" s="1"/>
  <c r="F35" i="11"/>
  <c r="AZ106" i="1" s="1"/>
  <c r="P241" i="3"/>
  <c r="P151" i="3" s="1"/>
  <c r="P137" i="3" s="1"/>
  <c r="AU98" i="1" s="1"/>
  <c r="J38" i="4"/>
  <c r="AW99" i="1" s="1"/>
  <c r="J37" i="5"/>
  <c r="AV100" i="1" s="1"/>
  <c r="F37" i="5"/>
  <c r="AZ100" i="1" s="1"/>
  <c r="P176" i="5"/>
  <c r="P152" i="5" s="1"/>
  <c r="R236" i="5"/>
  <c r="J131" i="6"/>
  <c r="P210" i="6"/>
  <c r="J38" i="7"/>
  <c r="AW102" i="1" s="1"/>
  <c r="AT102" i="1" s="1"/>
  <c r="F40" i="7"/>
  <c r="BC102" i="1" s="1"/>
  <c r="T488" i="8"/>
  <c r="T621" i="8"/>
  <c r="T683" i="8"/>
  <c r="BK713" i="8"/>
  <c r="J713" i="8" s="1"/>
  <c r="J122" i="8" s="1"/>
  <c r="BK160" i="9"/>
  <c r="J160" i="9" s="1"/>
  <c r="J101" i="9" s="1"/>
  <c r="J152" i="6"/>
  <c r="J105" i="6" s="1"/>
  <c r="F37" i="2"/>
  <c r="AZ97" i="1" s="1"/>
  <c r="J35" i="8"/>
  <c r="AV103" i="1" s="1"/>
  <c r="F35" i="8"/>
  <c r="AZ103" i="1" s="1"/>
  <c r="BK137" i="2"/>
  <c r="T220" i="3"/>
  <c r="T151" i="3" s="1"/>
  <c r="BK205" i="4"/>
  <c r="J205" i="4" s="1"/>
  <c r="J111" i="4" s="1"/>
  <c r="R152" i="5"/>
  <c r="E85" i="6"/>
  <c r="E123" i="6"/>
  <c r="F39" i="7"/>
  <c r="BB102" i="1" s="1"/>
  <c r="J123" i="10"/>
  <c r="J99" i="10" s="1"/>
  <c r="BK122" i="10"/>
  <c r="J122" i="10" s="1"/>
  <c r="F38" i="2"/>
  <c r="BA97" i="1" s="1"/>
  <c r="R241" i="3"/>
  <c r="R151" i="3" s="1"/>
  <c r="R137" i="3" s="1"/>
  <c r="BK137" i="4"/>
  <c r="F40" i="5"/>
  <c r="BC100" i="1" s="1"/>
  <c r="T152" i="5"/>
  <c r="T137" i="5" s="1"/>
  <c r="BK207" i="5"/>
  <c r="J207" i="5" s="1"/>
  <c r="J109" i="5" s="1"/>
  <c r="F37" i="7"/>
  <c r="AZ102" i="1" s="1"/>
  <c r="R147" i="8"/>
  <c r="J36" i="8"/>
  <c r="AW103" i="1" s="1"/>
  <c r="F38" i="8"/>
  <c r="BC103" i="1" s="1"/>
  <c r="P323" i="8"/>
  <c r="J35" i="10"/>
  <c r="AV105" i="1" s="1"/>
  <c r="AT105" i="1" s="1"/>
  <c r="F35" i="10"/>
  <c r="AZ105" i="1" s="1"/>
  <c r="T241" i="3"/>
  <c r="F41" i="6"/>
  <c r="BD101" i="1" s="1"/>
  <c r="P152" i="6"/>
  <c r="P151" i="6" s="1"/>
  <c r="R244" i="6"/>
  <c r="T147" i="8"/>
  <c r="T146" i="8" s="1"/>
  <c r="R189" i="8"/>
  <c r="BK552" i="8"/>
  <c r="J552" i="8" s="1"/>
  <c r="J115" i="8" s="1"/>
  <c r="P138" i="5"/>
  <c r="T201" i="5"/>
  <c r="R175" i="6"/>
  <c r="R125" i="9"/>
  <c r="R124" i="9" s="1"/>
  <c r="R123" i="9" s="1"/>
  <c r="R145" i="4"/>
  <c r="R144" i="4" s="1"/>
  <c r="R136" i="4" s="1"/>
  <c r="BK176" i="5"/>
  <c r="J176" i="5" s="1"/>
  <c r="J106" i="5" s="1"/>
  <c r="T138" i="6"/>
  <c r="T152" i="6"/>
  <c r="T151" i="6" s="1"/>
  <c r="F94" i="8"/>
  <c r="F142" i="8"/>
  <c r="F37" i="8"/>
  <c r="BB103" i="1" s="1"/>
  <c r="P307" i="8"/>
  <c r="BK506" i="8"/>
  <c r="J506" i="8" s="1"/>
  <c r="J112" i="8" s="1"/>
  <c r="J122" i="11"/>
  <c r="J99" i="11" s="1"/>
  <c r="BK121" i="11"/>
  <c r="J121" i="11" s="1"/>
  <c r="J38" i="5"/>
  <c r="AW100" i="1" s="1"/>
  <c r="BK138" i="5"/>
  <c r="F37" i="6"/>
  <c r="AZ101" i="1" s="1"/>
  <c r="J139" i="6"/>
  <c r="J102" i="6" s="1"/>
  <c r="BK138" i="6"/>
  <c r="J38" i="6"/>
  <c r="AW101" i="1" s="1"/>
  <c r="AT101" i="1" s="1"/>
  <c r="F38" i="6"/>
  <c r="BA101" i="1" s="1"/>
  <c r="P244" i="6"/>
  <c r="P461" i="8"/>
  <c r="BK470" i="8"/>
  <c r="J152" i="3"/>
  <c r="J105" i="3" s="1"/>
  <c r="P177" i="4"/>
  <c r="BK153" i="5"/>
  <c r="P207" i="5"/>
  <c r="P221" i="5"/>
  <c r="BK244" i="6"/>
  <c r="J244" i="6" s="1"/>
  <c r="J112" i="6" s="1"/>
  <c r="T529" i="8"/>
  <c r="F37" i="9"/>
  <c r="BB104" i="1" s="1"/>
  <c r="P175" i="3"/>
  <c r="T137" i="4"/>
  <c r="T136" i="4" s="1"/>
  <c r="F39" i="4"/>
  <c r="BB99" i="1" s="1"/>
  <c r="P145" i="4"/>
  <c r="R142" i="5"/>
  <c r="R138" i="5" s="1"/>
  <c r="R137" i="5" s="1"/>
  <c r="P138" i="6"/>
  <c r="F39" i="6"/>
  <c r="BB101" i="1" s="1"/>
  <c r="P244" i="8"/>
  <c r="P146" i="8" s="1"/>
  <c r="P683" i="8"/>
  <c r="P469" i="8" s="1"/>
  <c r="J35" i="9"/>
  <c r="AV104" i="1" s="1"/>
  <c r="F35" i="9"/>
  <c r="AZ104" i="1" s="1"/>
  <c r="F94" i="11"/>
  <c r="F94" i="9"/>
  <c r="F38" i="7"/>
  <c r="BA102" i="1" s="1"/>
  <c r="J131" i="5"/>
  <c r="F134" i="6"/>
  <c r="F123" i="7"/>
  <c r="J116" i="10"/>
  <c r="E85" i="9"/>
  <c r="F36" i="11"/>
  <c r="BA106" i="1" s="1"/>
  <c r="BK151" i="3" l="1"/>
  <c r="J151" i="3" s="1"/>
  <c r="J104" i="3" s="1"/>
  <c r="J128" i="7"/>
  <c r="J102" i="7" s="1"/>
  <c r="BK124" i="9"/>
  <c r="J124" i="9" s="1"/>
  <c r="J99" i="9" s="1"/>
  <c r="AT106" i="1"/>
  <c r="AT104" i="1"/>
  <c r="BB96" i="1"/>
  <c r="AX96" i="1" s="1"/>
  <c r="BC96" i="1"/>
  <c r="AY96" i="1" s="1"/>
  <c r="BK141" i="2"/>
  <c r="J141" i="2" s="1"/>
  <c r="J103" i="2" s="1"/>
  <c r="AT97" i="1"/>
  <c r="BD96" i="1"/>
  <c r="BD95" i="1" s="1"/>
  <c r="BD94" i="1" s="1"/>
  <c r="W33" i="1" s="1"/>
  <c r="P145" i="8"/>
  <c r="AU103" i="1" s="1"/>
  <c r="J138" i="3"/>
  <c r="J101" i="3" s="1"/>
  <c r="BK137" i="3"/>
  <c r="J137" i="3" s="1"/>
  <c r="T469" i="8"/>
  <c r="T145" i="8" s="1"/>
  <c r="BK151" i="6"/>
  <c r="J151" i="6" s="1"/>
  <c r="J104" i="6" s="1"/>
  <c r="R146" i="8"/>
  <c r="R145" i="8" s="1"/>
  <c r="J138" i="5"/>
  <c r="J101" i="5" s="1"/>
  <c r="J137" i="4"/>
  <c r="J101" i="4" s="1"/>
  <c r="P137" i="5"/>
  <c r="AU100" i="1" s="1"/>
  <c r="AT100" i="1"/>
  <c r="AT99" i="1"/>
  <c r="J145" i="4"/>
  <c r="J105" i="4" s="1"/>
  <c r="BK144" i="4"/>
  <c r="J144" i="4" s="1"/>
  <c r="J104" i="4" s="1"/>
  <c r="T137" i="6"/>
  <c r="P137" i="6"/>
  <c r="AU101" i="1" s="1"/>
  <c r="J127" i="7"/>
  <c r="J101" i="7" s="1"/>
  <c r="BK126" i="7"/>
  <c r="J126" i="7" s="1"/>
  <c r="BA96" i="1"/>
  <c r="J32" i="11"/>
  <c r="J98" i="11"/>
  <c r="J32" i="10"/>
  <c r="J98" i="10"/>
  <c r="J172" i="8"/>
  <c r="J101" i="8" s="1"/>
  <c r="BK146" i="8"/>
  <c r="J138" i="6"/>
  <c r="J101" i="6" s="1"/>
  <c r="J153" i="5"/>
  <c r="J105" i="5" s="1"/>
  <c r="BK152" i="5"/>
  <c r="J152" i="5" s="1"/>
  <c r="J104" i="5" s="1"/>
  <c r="P144" i="4"/>
  <c r="P136" i="4" s="1"/>
  <c r="AU99" i="1" s="1"/>
  <c r="AU96" i="1" s="1"/>
  <c r="AU95" i="1" s="1"/>
  <c r="AU94" i="1" s="1"/>
  <c r="J137" i="2"/>
  <c r="J101" i="2" s="1"/>
  <c r="J470" i="8"/>
  <c r="J110" i="8" s="1"/>
  <c r="BK469" i="8"/>
  <c r="J469" i="8" s="1"/>
  <c r="J109" i="8" s="1"/>
  <c r="R151" i="6"/>
  <c r="R137" i="6" s="1"/>
  <c r="AT103" i="1"/>
  <c r="AZ96" i="1"/>
  <c r="T137" i="3"/>
  <c r="BK123" i="9" l="1"/>
  <c r="J123" i="9" s="1"/>
  <c r="J32" i="9" s="1"/>
  <c r="BB95" i="1"/>
  <c r="AX95" i="1" s="1"/>
  <c r="BC95" i="1"/>
  <c r="AY95" i="1" s="1"/>
  <c r="BK136" i="2"/>
  <c r="J136" i="2" s="1"/>
  <c r="J34" i="2" s="1"/>
  <c r="J34" i="7"/>
  <c r="J100" i="7"/>
  <c r="BK137" i="6"/>
  <c r="J137" i="6" s="1"/>
  <c r="J146" i="8"/>
  <c r="J99" i="8" s="1"/>
  <c r="BK145" i="8"/>
  <c r="J145" i="8" s="1"/>
  <c r="AZ95" i="1"/>
  <c r="AV96" i="1"/>
  <c r="J34" i="3"/>
  <c r="J100" i="3"/>
  <c r="J41" i="10"/>
  <c r="AG105" i="1"/>
  <c r="AN105" i="1" s="1"/>
  <c r="BK136" i="4"/>
  <c r="J136" i="4" s="1"/>
  <c r="J41" i="11"/>
  <c r="AG106" i="1"/>
  <c r="AN106" i="1" s="1"/>
  <c r="BA95" i="1"/>
  <c r="AW96" i="1"/>
  <c r="BK137" i="5"/>
  <c r="J137" i="5" s="1"/>
  <c r="J98" i="9" l="1"/>
  <c r="BB94" i="1"/>
  <c r="W31" i="1" s="1"/>
  <c r="BC94" i="1"/>
  <c r="AY94" i="1" s="1"/>
  <c r="J100" i="2"/>
  <c r="J34" i="5"/>
  <c r="J100" i="5"/>
  <c r="AG97" i="1"/>
  <c r="J43" i="2"/>
  <c r="AZ94" i="1"/>
  <c r="AV95" i="1"/>
  <c r="J43" i="7"/>
  <c r="AG102" i="1"/>
  <c r="AN102" i="1" s="1"/>
  <c r="J43" i="3"/>
  <c r="AG98" i="1"/>
  <c r="AN98" i="1" s="1"/>
  <c r="BA94" i="1"/>
  <c r="AW95" i="1"/>
  <c r="J41" i="9"/>
  <c r="AG104" i="1"/>
  <c r="AN104" i="1" s="1"/>
  <c r="AT96" i="1"/>
  <c r="J98" i="8"/>
  <c r="J32" i="8"/>
  <c r="J100" i="4"/>
  <c r="J34" i="4"/>
  <c r="J34" i="6"/>
  <c r="J100" i="6"/>
  <c r="AX94" i="1" l="1"/>
  <c r="W32" i="1"/>
  <c r="AT95" i="1"/>
  <c r="J43" i="4"/>
  <c r="AG99" i="1"/>
  <c r="AN99" i="1" s="1"/>
  <c r="J41" i="8"/>
  <c r="AG103" i="1"/>
  <c r="AN103" i="1" s="1"/>
  <c r="AV94" i="1"/>
  <c r="W29" i="1"/>
  <c r="AN97" i="1"/>
  <c r="AW94" i="1"/>
  <c r="AK30" i="1" s="1"/>
  <c r="W30" i="1"/>
  <c r="J43" i="5"/>
  <c r="AG100" i="1"/>
  <c r="AN100" i="1" s="1"/>
  <c r="J43" i="6"/>
  <c r="AG101" i="1"/>
  <c r="AN101" i="1" s="1"/>
  <c r="AG96" i="1" l="1"/>
  <c r="AT94" i="1"/>
  <c r="AK29" i="1"/>
  <c r="AN96" i="1" l="1"/>
  <c r="AG95" i="1"/>
  <c r="AN95" i="1" l="1"/>
  <c r="AG94" i="1"/>
  <c r="AN94" i="1" l="1"/>
  <c r="AK26" i="1"/>
  <c r="AK35" i="1" s="1"/>
</calcChain>
</file>

<file path=xl/sharedStrings.xml><?xml version="1.0" encoding="utf-8"?>
<sst xmlns="http://schemas.openxmlformats.org/spreadsheetml/2006/main" count="15895" uniqueCount="1743">
  <si>
    <t>Export Komplet</t>
  </si>
  <si>
    <t/>
  </si>
  <si>
    <t>2.0</t>
  </si>
  <si>
    <t>ZAMOK</t>
  </si>
  <si>
    <t>False</t>
  </si>
  <si>
    <t>{55ee3b8b-6bac-4157-819e-0d7f53e9f7c5}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</si>
  <si>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</si>
  <si>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</si>
  <si>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</si>
  <si>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</si>
  <si>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</si>
  <si>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</si>
  <si>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Kód:</t>
  </si>
  <si>
    <t>SONA6942-26</t>
  </si>
  <si>
    <t>Měnit lze pouze buňky se žlutým podbarvením!
1) na prvním listu Rekapitulace stavby vyplňte v sestavě
    a) Souhrnný list
       - údaje o Uchazeči
         (přenesou se do ostatních sestav i v jiných listech)
    b) Rekapitulace objektů
       - potřebné Ostatní náklady
2) na vybraných listech vyplňte v sestavě
    a) Krycí list
       - údaje o Uchazeči, pokud se liší od údajů o Uchazeči na Souhrnném listu
         (údaje se přenesou do ostatních sestav v daném listu)
    b) Rekapitulace rozpočtu
       - potřebné Ostatní náklady
    c) Celkové náklady za stavbu
       - ceny u položek
       - množství, pokud má žluté podbarvení
       - a v případě potřeby poznámku (ta je ve skrytém sloupci)</t>
  </si>
  <si>
    <t>Stavba:</t>
  </si>
  <si>
    <t>Připojení GO k CZT, OT a.s., SO 03 - Směšovací stanice a rozvody - AKTUALIZACE 2026</t>
  </si>
  <si>
    <t>KSO:</t>
  </si>
  <si>
    <t>CC-CZ:</t>
  </si>
  <si>
    <t>Místo:</t>
  </si>
  <si>
    <t xml:space="preserve"> </t>
  </si>
  <si>
    <t>Datum:</t>
  </si>
  <si>
    <t>17. 2. 2026</t>
  </si>
  <si>
    <t>Zadavatel:</t>
  </si>
  <si>
    <t>IČ:</t>
  </si>
  <si>
    <t>Gymnázium Ostrov</t>
  </si>
  <si>
    <t>DIČ:</t>
  </si>
  <si>
    <t>Uchazeč:</t>
  </si>
  <si>
    <t>Projektant:</t>
  </si>
  <si>
    <t>Ing.Jan Matoušek, Ostrov</t>
  </si>
  <si>
    <t>True</t>
  </si>
  <si>
    <t>Zpracovatel:</t>
  </si>
  <si>
    <t>Neubauerová Soňa, SK-Projekt Ostrov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</si>
  <si>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</si>
  <si>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</si>
  <si>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</si>
  <si>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</si>
  <si>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</si>
  <si>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</si>
  <si>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</si>
  <si>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</si>
  <si>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</si>
  <si>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</si>
  <si>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</si>
  <si>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</si>
  <si>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</si>
  <si>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</si>
  <si>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</si>
  <si>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</si>
  <si>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</si>
  <si>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</si>
  <si>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</si>
  <si>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</si>
  <si>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</si>
  <si>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</si>
  <si>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</si>
  <si>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</si>
  <si>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</si>
  <si>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</si>
  <si>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</si>
  <si>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
náklady [CZK]</t>
  </si>
  <si>
    <t>DPH [CZK]</t>
  </si>
  <si>
    <t>Normohodiny [h]</t>
  </si>
  <si>
    <t>DPH základní [CZK]</t>
  </si>
  <si>
    <t>DPH snížená [CZK]</t>
  </si>
  <si>
    <t>DPH základní přenesená
[CZK]</t>
  </si>
  <si>
    <t>DPH snížená přenesená
[CZK]</t>
  </si>
  <si>
    <t>Základna
DPH základní</t>
  </si>
  <si>
    <t>Základna
DPH snížená</t>
  </si>
  <si>
    <t>Základna
DPH zákl. přenesená</t>
  </si>
  <si>
    <t>Základna
DPH sníž. přenesená</t>
  </si>
  <si>
    <t>Základna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</si>
  <si>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</si>
  <si>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</si>
  <si>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</si>
  <si>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</si>
  <si>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</si>
  <si>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</si>
  <si>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03</t>
  </si>
  <si>
    <t>SO 03 - Směšovací stanice a rozvody - AKTUALIZACE 2026</t>
  </si>
  <si>
    <t>STA</t>
  </si>
  <si>
    <t>1</t>
  </si>
  <si>
    <t>{c778a4c4-7195-48b5-aca8-694f0644a0a4}</t>
  </si>
  <si>
    <t>2</t>
  </si>
  <si>
    <t>03-01</t>
  </si>
  <si>
    <t xml:space="preserve">D.3.a - Technologická část - AKTUALIZACE 2026 </t>
  </si>
  <si>
    <t>Soupis</t>
  </si>
  <si>
    <t>{6fe9119b-0c79-48bc-9f57-b7535775e9ba}</t>
  </si>
  <si>
    <t>/</t>
  </si>
  <si>
    <t>03-01-01</t>
  </si>
  <si>
    <t>D.3.a - Pavilon A</t>
  </si>
  <si>
    <t>3</t>
  </si>
  <si>
    <t>{dcd09b46-20e0-43f1-ae1b-25fd9ee394e0}</t>
  </si>
  <si>
    <t>03-01-02</t>
  </si>
  <si>
    <t>D.3.a - Pavilon B</t>
  </si>
  <si>
    <t>{3e2f9bac-e0be-421b-8f81-115aca1ada51}</t>
  </si>
  <si>
    <t>03-01-03</t>
  </si>
  <si>
    <t>D.3.a - Šatny</t>
  </si>
  <si>
    <t>{0bfc2d31-0860-46f7-a29f-5010ba696466}</t>
  </si>
  <si>
    <t>03-01-04</t>
  </si>
  <si>
    <t>D.3.a - Tělocvična</t>
  </si>
  <si>
    <t>{93ad97de-3bdd-42db-8d16-5dbb1dfcba30}</t>
  </si>
  <si>
    <t>03-01-05</t>
  </si>
  <si>
    <t>D.3.a - Jídelna</t>
  </si>
  <si>
    <t>{78d21841-b552-4a34-bb68-b824c92d8d64}</t>
  </si>
  <si>
    <t>03-01-06</t>
  </si>
  <si>
    <t>D.3.a - Dílny</t>
  </si>
  <si>
    <t>{17dd3fe2-7038-4138-9c30-e876482accfd}</t>
  </si>
  <si>
    <t>03-02</t>
  </si>
  <si>
    <t>D.3.b - Stavební část - AKTUALIZACE 2026</t>
  </si>
  <si>
    <t>{ebeb3b2c-66a7-4506-9422-7699a2433420}</t>
  </si>
  <si>
    <t>03-03</t>
  </si>
  <si>
    <t>D.3.c - Elektročást - AKTUALIZACE 2026</t>
  </si>
  <si>
    <t>{29f1f7e8-6990-41d2-bb24-770cd302e4df}</t>
  </si>
  <si>
    <t>03-04</t>
  </si>
  <si>
    <t>D.3.d - Měření a regulace - AKTUALIZACE 2026</t>
  </si>
  <si>
    <t>{875a52db-3c7e-43dc-a59f-e3e00abb59e5}</t>
  </si>
  <si>
    <t>03-05</t>
  </si>
  <si>
    <t>Vedlejší náklady -- AKTUALIZACE 2026</t>
  </si>
  <si>
    <t>{ca958a9d-95b4-41d0-b4c7-0331c0af84ee}</t>
  </si>
  <si>
    <t>KRYCÍ LIST SOUPISU PRACÍ</t>
  </si>
  <si>
    <t>Objekt:</t>
  </si>
  <si>
    <t>03 - SO 03 - Směšovací stanice a rozvody - AKTUALIZACE 2026</t>
  </si>
  <si>
    <t>Soupis:</t>
  </si>
  <si>
    <t xml:space="preserve">03-01 - D.3.a - Technologická část - AKTUALIZACE 2026 </t>
  </si>
  <si>
    <t>Úroveň 3:</t>
  </si>
  <si>
    <t>03-01-01 - D.3.a - Pavilon A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</si>
  <si>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</si>
  <si>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</si>
  <si>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</si>
  <si>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</si>
  <si>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</si>
  <si>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</si>
  <si>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ZED - Zednické výpomoci</t>
  </si>
  <si>
    <t>PSV - Práce a dodávky PSV</t>
  </si>
  <si>
    <t xml:space="preserve">    713 - Izolace tepelné</t>
  </si>
  <si>
    <t xml:space="preserve">    722 - Zdravotechnika - vnitřní vodovod</t>
  </si>
  <si>
    <t xml:space="preserve">    727 - Zdravotechnika - požární ochrana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</si>
  <si>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</si>
  <si>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</si>
  <si>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</si>
  <si>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783 - Dokončovací práce - nátěry</t>
  </si>
  <si>
    <t xml:space="preserve">    DEM - Demontáže</t>
  </si>
  <si>
    <t xml:space="preserve">    ZKO - Zkoušky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</si>
  <si>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</si>
  <si>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</si>
  <si>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</si>
  <si>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</si>
  <si>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</si>
  <si>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</si>
  <si>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</si>
  <si>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</si>
  <si>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</si>
  <si>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</si>
  <si>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</si>
  <si>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</si>
  <si>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</si>
  <si>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</si>
  <si>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</si>
  <si>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</si>
  <si>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ZED</t>
  </si>
  <si>
    <t>Zednické výpomoci</t>
  </si>
  <si>
    <t>K</t>
  </si>
  <si>
    <t>310000001</t>
  </si>
  <si>
    <t>Zednické výpomoci pro montáž výměníkové stanice vč.potrubí</t>
  </si>
  <si>
    <t>kpl</t>
  </si>
  <si>
    <t>4</t>
  </si>
  <si>
    <t>-265539007</t>
  </si>
  <si>
    <t>P</t>
  </si>
  <si>
    <t>Poznámka k položce:
drobné práce položkově nevykázané
např.vrtání, sekání rýh, kapes, prostupů a jejich začištění apod.</t>
  </si>
  <si>
    <t>PSV</t>
  </si>
  <si>
    <t>Práce a dodávky PSV</t>
  </si>
  <si>
    <t>713</t>
  </si>
  <si>
    <t>Izolace tepelné</t>
  </si>
  <si>
    <t>713410811</t>
  </si>
  <si>
    <t>Odstranění izolace tepelné potrubí pásy nebo rohožemi bez úpravy staženými drátem tl do 50 mm</t>
  </si>
  <si>
    <t>m</t>
  </si>
  <si>
    <t>CS ÚRS 2026 01</t>
  </si>
  <si>
    <t>16</t>
  </si>
  <si>
    <t>-1232944459</t>
  </si>
  <si>
    <t>VV</t>
  </si>
  <si>
    <t>na stávajícím potrubí pod stropem - skelná vata</t>
  </si>
  <si>
    <t>713463211</t>
  </si>
  <si>
    <t>Montáž izolace tepelné potrubí potrubními pouzdry s Al fólií staženými Al páskou 1x D do 50 mm</t>
  </si>
  <si>
    <t>1951990012</t>
  </si>
  <si>
    <t>potrubí ve strojovně</t>
  </si>
  <si>
    <t>na stávající potrubí ležatě</t>
  </si>
  <si>
    <t>Součet</t>
  </si>
  <si>
    <t>M</t>
  </si>
  <si>
    <t>63154571</t>
  </si>
  <si>
    <t>pouzdro izolační potrubní z minerální vlny s Al fólií max. 250/100°C 28/40mm</t>
  </si>
  <si>
    <t>32</t>
  </si>
  <si>
    <t>-1577083084</t>
  </si>
  <si>
    <t>teplovodní</t>
  </si>
  <si>
    <t>12*1,02+0,76</t>
  </si>
  <si>
    <t>5</t>
  </si>
  <si>
    <t>63154572</t>
  </si>
  <si>
    <t>pouzdro izolační potrubní z minerální vlny s Al fólií max. 250/100°C 35/40mm</t>
  </si>
  <si>
    <t>747715781</t>
  </si>
  <si>
    <t>6</t>
  </si>
  <si>
    <t>713463212</t>
  </si>
  <si>
    <t>Montáž izolace tepelné potrubí potrubními pouzdry s Al fólií staženými Al páskou 1x D přes 50 do 100 mm</t>
  </si>
  <si>
    <t>-1264192566</t>
  </si>
  <si>
    <t>30+10+38</t>
  </si>
  <si>
    <t xml:space="preserve">pro kulové kohouty </t>
  </si>
  <si>
    <t>1+1</t>
  </si>
  <si>
    <t>7</t>
  </si>
  <si>
    <t>63154018</t>
  </si>
  <si>
    <t>pouzdro izolační potrubní z minerální vlny s Al fólií max. 250/100°C 54/40mm</t>
  </si>
  <si>
    <t>-840828110</t>
  </si>
  <si>
    <t>30*1,02+0,4</t>
  </si>
  <si>
    <t>8</t>
  </si>
  <si>
    <t>63154032</t>
  </si>
  <si>
    <t>pouzdro izolační potrubní z minerální vlny s Al fólií max. 250/100°C 76/60mm</t>
  </si>
  <si>
    <t>1191300705</t>
  </si>
  <si>
    <t>(10+1)*1,02+0,78</t>
  </si>
  <si>
    <t>9</t>
  </si>
  <si>
    <t>63154033</t>
  </si>
  <si>
    <t>pouzdro izolační potrubní z minerální vlny s Al fólií max. 250/100°C 89/60mm</t>
  </si>
  <si>
    <t>2043054994</t>
  </si>
  <si>
    <t>(38+1)*1,02+0,22</t>
  </si>
  <si>
    <t>10</t>
  </si>
  <si>
    <t>713463213</t>
  </si>
  <si>
    <t>Montáž izolace tepelné potrubí potrubními pouzdry s Al fólií staženými Al páskou 1x D přes 100 do 150 mm</t>
  </si>
  <si>
    <t>1260310608</t>
  </si>
  <si>
    <t>19+60</t>
  </si>
  <si>
    <t>11</t>
  </si>
  <si>
    <t>63154034</t>
  </si>
  <si>
    <t>pouzdro izolační potrubní z minerální vlny s Al fólií max. 250/100°C 108/60mm</t>
  </si>
  <si>
    <t>-1371790208</t>
  </si>
  <si>
    <t>19*1,02+0,62</t>
  </si>
  <si>
    <t>63154052</t>
  </si>
  <si>
    <t>pouzdro izolační potrubní z minerální vlny s Al fólií max. 250/100°C 133/80mm</t>
  </si>
  <si>
    <t>-1708807028</t>
  </si>
  <si>
    <t>potrubí v kotelně</t>
  </si>
  <si>
    <t>60*1,02+0,8</t>
  </si>
  <si>
    <t>13</t>
  </si>
  <si>
    <t>998713113</t>
  </si>
  <si>
    <t>Přesun hmot tonážní pro izolace tepelné s omezením mechanizace v objektech v přes 12 do 24 m</t>
  </si>
  <si>
    <t>t</t>
  </si>
  <si>
    <t>-1992258003</t>
  </si>
  <si>
    <t>722</t>
  </si>
  <si>
    <t>Zdravotechnika - vnitřní vodovod</t>
  </si>
  <si>
    <t>14</t>
  </si>
  <si>
    <t>722174004</t>
  </si>
  <si>
    <t>Potrubí vodovodní plastové PPR S3,2 spojované svařováním D 32x4,4 mm</t>
  </si>
  <si>
    <t>-446279995</t>
  </si>
  <si>
    <t>cirkulace</t>
  </si>
  <si>
    <t>22</t>
  </si>
  <si>
    <t>15</t>
  </si>
  <si>
    <t>722174005</t>
  </si>
  <si>
    <t>Potrubí vodovodní plastové PPR S3,2 spojované svařováním D 40x5,5 mm</t>
  </si>
  <si>
    <t>-207044733</t>
  </si>
  <si>
    <t>teplá voda</t>
  </si>
  <si>
    <t>30</t>
  </si>
  <si>
    <t>studená voda</t>
  </si>
  <si>
    <t>17</t>
  </si>
  <si>
    <t>722182013</t>
  </si>
  <si>
    <t>Podpůrný žlab pro potrubí D 32</t>
  </si>
  <si>
    <t>-1975257667</t>
  </si>
  <si>
    <t>pro PPR potrubí</t>
  </si>
  <si>
    <t>722182014</t>
  </si>
  <si>
    <t>Podpůrný žlab pro potrubí D 40</t>
  </si>
  <si>
    <t>588231473</t>
  </si>
  <si>
    <t>17+30</t>
  </si>
  <si>
    <t>18</t>
  </si>
  <si>
    <t>722181242</t>
  </si>
  <si>
    <t>Ochrana vodovodního potrubí přilepenými termoizolačními trubicemi z PE tl přes 13 do 20 mm DN přes 22 do 45 mm</t>
  </si>
  <si>
    <t>1149138439</t>
  </si>
  <si>
    <t>19</t>
  </si>
  <si>
    <t>722181252</t>
  </si>
  <si>
    <t>Ochrana vodovodního potrubí přilepenými termoizolačními trubicemi z PE tl přes 20 do 25 mm DN přes 22 do 45 mm</t>
  </si>
  <si>
    <t>33762824</t>
  </si>
  <si>
    <t>30+22</t>
  </si>
  <si>
    <t>20</t>
  </si>
  <si>
    <t>722290234</t>
  </si>
  <si>
    <t>Proplach a dezinfekce vodovodního potrubí DN do 80</t>
  </si>
  <si>
    <t>-1046027166</t>
  </si>
  <si>
    <t>17+30+22</t>
  </si>
  <si>
    <t>998722113</t>
  </si>
  <si>
    <t>Přesun hmot tonážní pro vnitřní vodovod s omezením mechanizace v objektech v přes 12 do 24 m</t>
  </si>
  <si>
    <t>-1831033868</t>
  </si>
  <si>
    <t>727</t>
  </si>
  <si>
    <t>Zdravotechnika - požární ochrana</t>
  </si>
  <si>
    <t>7270000R1</t>
  </si>
  <si>
    <t>Požární ucpávky při průchodu potrubí pož.dělícími konstrukcemi</t>
  </si>
  <si>
    <t>kus</t>
  </si>
  <si>
    <t>440981196</t>
  </si>
  <si>
    <t>Poznámka k položce:
vel.300x300mm</t>
  </si>
  <si>
    <t>732</t>
  </si>
  <si>
    <t>Ústřední vytápění - strojovny</t>
  </si>
  <si>
    <t>23</t>
  </si>
  <si>
    <t>4840000R1</t>
  </si>
  <si>
    <t>Bloková směšovací stanice - dodávka včetně dopravy</t>
  </si>
  <si>
    <t>-10413029</t>
  </si>
  <si>
    <t xml:space="preserve">Poznámka k položce:
parametry viz popis v PD
součást dodávka:
- Rozdělovač a sběrač
- Úpravna vody 
- Tlakovací zařízení 
- Uzavřená exp.nádoba 
- Oživení a zaškolení obsluhy
</t>
  </si>
  <si>
    <t>24</t>
  </si>
  <si>
    <t>7320000R1</t>
  </si>
  <si>
    <t xml:space="preserve">Bloková výměníková stanice - montáž </t>
  </si>
  <si>
    <t>1908497262</t>
  </si>
  <si>
    <t xml:space="preserve">Poznámka k položce:
parametry viz popis v PD </t>
  </si>
  <si>
    <t>25</t>
  </si>
  <si>
    <t>7320000R2</t>
  </si>
  <si>
    <t>Izolace blokové výměníkové stanice - montáž a dodávka vč.dopravy</t>
  </si>
  <si>
    <t>-773092471</t>
  </si>
  <si>
    <t>733</t>
  </si>
  <si>
    <t>Ústřední vytápění - rozvodné potrubí</t>
  </si>
  <si>
    <t>26</t>
  </si>
  <si>
    <t>733121212</t>
  </si>
  <si>
    <t>Potrubí ocelové hladké bezešvé v kotelnách nebo strojovnách spojované svařováním D 28x2,6 mm</t>
  </si>
  <si>
    <t>-1976082922</t>
  </si>
  <si>
    <t>27</t>
  </si>
  <si>
    <t>733121218</t>
  </si>
  <si>
    <t>Potrubí ocelové hladké bezešvé v kotelnách nebo strojovnách spojované svařováním D 57x3,2 mm</t>
  </si>
  <si>
    <t>1885565288</t>
  </si>
  <si>
    <t>28</t>
  </si>
  <si>
    <t>733121224</t>
  </si>
  <si>
    <t>Potrubí ocelové hladké bezešvé v kotelnách nebo strojovnách spojované svařováním D 76x3,6 mm</t>
  </si>
  <si>
    <t>1052405543</t>
  </si>
  <si>
    <t>29</t>
  </si>
  <si>
    <t>733121225</t>
  </si>
  <si>
    <t>Potrubí ocelové hladké bezešvé v kotelnách nebo strojovnách spojované svařováním D 89x3,6 mm</t>
  </si>
  <si>
    <t>-1812841918</t>
  </si>
  <si>
    <t>38</t>
  </si>
  <si>
    <t>733121228</t>
  </si>
  <si>
    <t>Potrubí ocelové hladké bezešvé v kotelnách nebo strojovnách spojované svařováním D 108x4,0 mm</t>
  </si>
  <si>
    <t>1817819706</t>
  </si>
  <si>
    <t>31</t>
  </si>
  <si>
    <t>733121232</t>
  </si>
  <si>
    <t>Potrubí ocelové hladké bezešvé v kotelnách nebo strojovnách spojované svařováním D 133x4,0 mm</t>
  </si>
  <si>
    <t>341852604</t>
  </si>
  <si>
    <t>60</t>
  </si>
  <si>
    <t>998733113</t>
  </si>
  <si>
    <t>Přesun hmot tonážní pro rozvody potrubí s omezením mechanizace v objektech v přes 12 do 24 m</t>
  </si>
  <si>
    <t>-1590758762</t>
  </si>
  <si>
    <t>734</t>
  </si>
  <si>
    <t>Ústřední vytápění - armatury</t>
  </si>
  <si>
    <t>33</t>
  </si>
  <si>
    <t>734292719</t>
  </si>
  <si>
    <t>Kohout kulový přímý G 2 1/2 PN 42 do 185°C vnitřní závit</t>
  </si>
  <si>
    <t>-760368874</t>
  </si>
  <si>
    <t>34</t>
  </si>
  <si>
    <t>734292720</t>
  </si>
  <si>
    <t>Kohout kulový přímý G 3 PN 42 do 185°C vnitřní závit</t>
  </si>
  <si>
    <t>-1505378572</t>
  </si>
  <si>
    <t>35</t>
  </si>
  <si>
    <t>734209118</t>
  </si>
  <si>
    <t>Montáž armatury závitové s dvěma závity G 2</t>
  </si>
  <si>
    <t>25630988</t>
  </si>
  <si>
    <t>vyvažovací ventil STAD</t>
  </si>
  <si>
    <t>36</t>
  </si>
  <si>
    <t>42243013</t>
  </si>
  <si>
    <t>ventil vyvažovací stoupačkový vnitřní závit PN 25 T 120°C s vypouštěním 2"</t>
  </si>
  <si>
    <t>1713809379</t>
  </si>
  <si>
    <t>37</t>
  </si>
  <si>
    <t>7341919R1</t>
  </si>
  <si>
    <t>Montáž armatury přírubové se dvěma přírubami DN 65</t>
  </si>
  <si>
    <t>423964798</t>
  </si>
  <si>
    <t>vyvažovací ventil STAF</t>
  </si>
  <si>
    <t>42243002</t>
  </si>
  <si>
    <t>ventil vyvažovací přírubový šedá litina PN 16 T 120°C DN 65</t>
  </si>
  <si>
    <t>-1343910268</t>
  </si>
  <si>
    <t>39</t>
  </si>
  <si>
    <t>734000001</t>
  </si>
  <si>
    <t>Vyvážení ventilů STAD + STAF pomocí měřícího přístroje CBI + protokol</t>
  </si>
  <si>
    <t>1240525005</t>
  </si>
  <si>
    <t>40</t>
  </si>
  <si>
    <t>998734113</t>
  </si>
  <si>
    <t>Přesun hmot tonážní pro armatury s omezením mechanizace v objektech v přes 12 do 24 m</t>
  </si>
  <si>
    <t>1587399700</t>
  </si>
  <si>
    <t>783</t>
  </si>
  <si>
    <t>Dokončovací práce - nátěry</t>
  </si>
  <si>
    <t>41</t>
  </si>
  <si>
    <t>783614651</t>
  </si>
  <si>
    <t>Základní antikorozní jednonásobný syntetický potrubí DN do 50 mm</t>
  </si>
  <si>
    <t>1142663107</t>
  </si>
  <si>
    <t>12+30</t>
  </si>
  <si>
    <t>42</t>
  </si>
  <si>
    <t>783614661</t>
  </si>
  <si>
    <t>Základní antikorozní jednonásobný syntetický potrubí přes DN 50 do DN 100 mm</t>
  </si>
  <si>
    <t>1755147211</t>
  </si>
  <si>
    <t>10+38+19</t>
  </si>
  <si>
    <t>43</t>
  </si>
  <si>
    <t>783614671</t>
  </si>
  <si>
    <t>Základní antikorozní jednonásobný syntetický potrubí přes DN 100 do DN 150 mm</t>
  </si>
  <si>
    <t>247241750</t>
  </si>
  <si>
    <t>44</t>
  </si>
  <si>
    <t>783617611</t>
  </si>
  <si>
    <t>Krycí dvojnásobný syntetický nátěr potrubí DN do 50 mm</t>
  </si>
  <si>
    <t>1551821997</t>
  </si>
  <si>
    <t>45</t>
  </si>
  <si>
    <t>783617631</t>
  </si>
  <si>
    <t>Krycí dvojnásobný syntetický nátěr potrubí přes DN 50 do DN 100 mm</t>
  </si>
  <si>
    <t>-1679043166</t>
  </si>
  <si>
    <t>46</t>
  </si>
  <si>
    <t>783617651</t>
  </si>
  <si>
    <t>Krycí dvojnásobný syntetický nátěr potrubí přes DN 100 do DN 150 mm</t>
  </si>
  <si>
    <t>-1980517591</t>
  </si>
  <si>
    <t>DEM</t>
  </si>
  <si>
    <t>Demontáže</t>
  </si>
  <si>
    <t>47</t>
  </si>
  <si>
    <t>DEM 01</t>
  </si>
  <si>
    <t>Demontáž izolace z potrubí a těles</t>
  </si>
  <si>
    <t>-2133479012</t>
  </si>
  <si>
    <t>48</t>
  </si>
  <si>
    <t>DEM 02</t>
  </si>
  <si>
    <t>Demontáž litinového kotle 99kW vč.rozřezání</t>
  </si>
  <si>
    <t>-69170247</t>
  </si>
  <si>
    <t>49</t>
  </si>
  <si>
    <t>DEM 03</t>
  </si>
  <si>
    <t>Demontáž expanzní nádoby 280l vč.rozřezání</t>
  </si>
  <si>
    <t>-2039309455</t>
  </si>
  <si>
    <t>50</t>
  </si>
  <si>
    <t>DEM 04</t>
  </si>
  <si>
    <t>Demontáž zásobníkové nádrže TV 300l vč.rozřezání</t>
  </si>
  <si>
    <t>1438550217</t>
  </si>
  <si>
    <t>51</t>
  </si>
  <si>
    <t>DEM 05</t>
  </si>
  <si>
    <t>Demontáž vyrovnávače dyn.tlaků DN100</t>
  </si>
  <si>
    <t>-1746683480</t>
  </si>
  <si>
    <t>52</t>
  </si>
  <si>
    <t>DEM 06</t>
  </si>
  <si>
    <t>Demontáž rozvodného potrubí ÚT DN25-DN65 vč rozřezání (1,2t)</t>
  </si>
  <si>
    <t>-351343531</t>
  </si>
  <si>
    <t>53</t>
  </si>
  <si>
    <t>DEM 07</t>
  </si>
  <si>
    <t>Demontáž rozvodného potrubí SV, TV, C PPR 20,25,32 (0,1t)</t>
  </si>
  <si>
    <t>-1191208882</t>
  </si>
  <si>
    <t>54</t>
  </si>
  <si>
    <t>DEM 08</t>
  </si>
  <si>
    <t>Demontáž rozvodného potrubí STL, resp.NTL plynu - ocel svařovaná vč.rozřezání  (0,6t)</t>
  </si>
  <si>
    <t>-2088112109</t>
  </si>
  <si>
    <t>55</t>
  </si>
  <si>
    <t>DEM 09</t>
  </si>
  <si>
    <t>Demontáž odvodu spalin - komín + kouřovod pr.300mm dl.6m vč.rozřezání (0,4t)</t>
  </si>
  <si>
    <t>-1338052915</t>
  </si>
  <si>
    <t>56</t>
  </si>
  <si>
    <t>DEM 10</t>
  </si>
  <si>
    <t>Demontáž rozdělovače a sběrače topné vody DN125 vč.rozřezání (0,6t)</t>
  </si>
  <si>
    <t>-1768751077</t>
  </si>
  <si>
    <t>57</t>
  </si>
  <si>
    <t>733120826</t>
  </si>
  <si>
    <t>Demontáž potrubí ocelového hladkého D přes 60,3 do 89</t>
  </si>
  <si>
    <t>323587256</t>
  </si>
  <si>
    <t>54+34</t>
  </si>
  <si>
    <t>58</t>
  </si>
  <si>
    <t>722170804</t>
  </si>
  <si>
    <t>Demontáž rozvodů vody z plastů D přes 25 do 50</t>
  </si>
  <si>
    <t>1793914662</t>
  </si>
  <si>
    <t>22+22</t>
  </si>
  <si>
    <t>59</t>
  </si>
  <si>
    <t>722170807</t>
  </si>
  <si>
    <t>Demontáž rozvodů vody z plastů D přes 50 do 110</t>
  </si>
  <si>
    <t>-2001887852</t>
  </si>
  <si>
    <t>DEM 11</t>
  </si>
  <si>
    <t>Demontáž ostatních drobných konstrukcí - závěsů, uchycení...</t>
  </si>
  <si>
    <t>-366574018</t>
  </si>
  <si>
    <t>61</t>
  </si>
  <si>
    <t>7309900R1</t>
  </si>
  <si>
    <t>Odvoz vybouraných hmot</t>
  </si>
  <si>
    <t>-1256288776</t>
  </si>
  <si>
    <t xml:space="preserve">Poznámka k položce:
likvidaci železného šrotu zajistí objednatel
izolace a plast.trubky a chráničky na skládku vč.poplatku dle platné legislativy
</t>
  </si>
  <si>
    <t>předpoklad 5tun</t>
  </si>
  <si>
    <t>ocel do sběru</t>
  </si>
  <si>
    <t>izolace na placenou skládku</t>
  </si>
  <si>
    <t>62</t>
  </si>
  <si>
    <t>POPLATEK01</t>
  </si>
  <si>
    <t>Poplatek za uložení izolace na placenou skládku</t>
  </si>
  <si>
    <t>-78365336</t>
  </si>
  <si>
    <t>ZKO</t>
  </si>
  <si>
    <t>Zkoušky</t>
  </si>
  <si>
    <t>63</t>
  </si>
  <si>
    <t>01.1</t>
  </si>
  <si>
    <t>Tlakové zkoušky těsnosti potrubí vč.proplachu</t>
  </si>
  <si>
    <t>539199246</t>
  </si>
  <si>
    <t>Poznámka k položce:
potrubí ÚT a SV,TV,C</t>
  </si>
  <si>
    <t>64</t>
  </si>
  <si>
    <t>02.1</t>
  </si>
  <si>
    <t>Výchozí revize a zpráva</t>
  </si>
  <si>
    <t>-925531159</t>
  </si>
  <si>
    <t>03-01-02 - D.3.a - Pavilon B</t>
  </si>
  <si>
    <t xml:space="preserve">    89 - Ostatní konstrukce</t>
  </si>
  <si>
    <t>Zednické výpomoci pro montáž směšovací stanice vč.potrubí</t>
  </si>
  <si>
    <t>-248762793</t>
  </si>
  <si>
    <t xml:space="preserve">Poznámka k položce:
drobné práce položkově nevykázané
např.vrtání, sekání rýh, kapes, prostupů a jejich začištění apod. </t>
  </si>
  <si>
    <t>89</t>
  </si>
  <si>
    <t>Ostatní konstrukce</t>
  </si>
  <si>
    <t>8919101R1</t>
  </si>
  <si>
    <t>Podpěra kluzná DN125, typ 13 0800 - výška 150mm (atyp.) - montáž a dodávka vč.dopravy</t>
  </si>
  <si>
    <t>-175724618</t>
  </si>
  <si>
    <t>8919101R2</t>
  </si>
  <si>
    <t>Podpěra kluzná s osovým vedením DN125, typ 13 0801 - výška 150mm (atyp.) - montáž a dodávka vč.dopravy</t>
  </si>
  <si>
    <t>-1943600337</t>
  </si>
  <si>
    <t>8919101R3</t>
  </si>
  <si>
    <t>Stojan kotevní DN125, typ 13 0871 - výška 150mm (atyp.) - montáž a dodávka vč.dopravy</t>
  </si>
  <si>
    <t>-1960946512</t>
  </si>
  <si>
    <t>8919101R4</t>
  </si>
  <si>
    <t>Podpěra kluzná DN80, typ 13 0800 - montáž a dodávka vč.dopravy</t>
  </si>
  <si>
    <t>1944999621</t>
  </si>
  <si>
    <t>8919101R5</t>
  </si>
  <si>
    <t>Podpěra kluzná s osovým vedením DN80, typ 13 0801 - montáž a dodávka vč.dopravy</t>
  </si>
  <si>
    <t>170189171</t>
  </si>
  <si>
    <t>8919101R6</t>
  </si>
  <si>
    <t>Podpěra kluzná DN65, typ 13 0800 - montáž a dodávka vč.dopravy</t>
  </si>
  <si>
    <t>-1470637566</t>
  </si>
  <si>
    <t>8919101R7</t>
  </si>
  <si>
    <t>Podpěra kluzná s osovým vedením DN65, typ 13 0801 - montáž a dodávka vč.dopravy</t>
  </si>
  <si>
    <t>416780317</t>
  </si>
  <si>
    <t>8919101R8</t>
  </si>
  <si>
    <t>Pouto pro svislé potrubí DN65, typ 13 0615 - montáž a dodávka vč.dopravy</t>
  </si>
  <si>
    <t>2079909578</t>
  </si>
  <si>
    <t>-1859276161</t>
  </si>
  <si>
    <t>propojovací potrubí ÚT</t>
  </si>
  <si>
    <t>69</t>
  </si>
  <si>
    <t>potrubí v topném kanálu</t>
  </si>
  <si>
    <t>44+58</t>
  </si>
  <si>
    <t>63154607</t>
  </si>
  <si>
    <t>pouzdro izolační potrubní z minerální vlny s Al fólií max. 250/100°C 76/50mm</t>
  </si>
  <si>
    <t>-364570056</t>
  </si>
  <si>
    <t>44*1,02+0,12</t>
  </si>
  <si>
    <t>300874822</t>
  </si>
  <si>
    <t>69*1,02+0,62</t>
  </si>
  <si>
    <t>-389996326</t>
  </si>
  <si>
    <t>58*1,02-0,16</t>
  </si>
  <si>
    <t>-1601254356</t>
  </si>
  <si>
    <t>97</t>
  </si>
  <si>
    <t>63154036</t>
  </si>
  <si>
    <t>pouzdro izolační potrubní z minerální vlny s Al fólií max. 250/100°C 133/60mm</t>
  </si>
  <si>
    <t>987518348</t>
  </si>
  <si>
    <t>97*1,02+0,06</t>
  </si>
  <si>
    <t>947629180</t>
  </si>
  <si>
    <t>40680194</t>
  </si>
  <si>
    <t>-65156262</t>
  </si>
  <si>
    <t>-1688735644</t>
  </si>
  <si>
    <t>563337937</t>
  </si>
  <si>
    <t>26+29</t>
  </si>
  <si>
    <t>1657874052</t>
  </si>
  <si>
    <t>704536935</t>
  </si>
  <si>
    <t>26+14</t>
  </si>
  <si>
    <t>-1678143444</t>
  </si>
  <si>
    <t>14+26+29</t>
  </si>
  <si>
    <t>1672847085</t>
  </si>
  <si>
    <t>1035035081</t>
  </si>
  <si>
    <t>4840000R2</t>
  </si>
  <si>
    <t>Bloková směšovací stanice + MAR- dodávka včetně dopravy</t>
  </si>
  <si>
    <t>-649458865</t>
  </si>
  <si>
    <t xml:space="preserve">Poznámka k položce:
parametry viz popis v PD
Pavilon B - umístění +10,92 IV.nadz.podl.
</t>
  </si>
  <si>
    <t xml:space="preserve">Bloková směšovací stanice - montáž </t>
  </si>
  <si>
    <t>-554700844</t>
  </si>
  <si>
    <t>Poznámka k položce:
včetně uvedení do provozu, zaškolení obsluhy</t>
  </si>
  <si>
    <t>Izolace blokové směšovací stanice - montáž a dodávka vč.dopravy</t>
  </si>
  <si>
    <t>2084091948</t>
  </si>
  <si>
    <t>733121164</t>
  </si>
  <si>
    <t>Potrubí ocelové hladké bezešvé středotlaké spojované svařováním D 76x3,6 mm</t>
  </si>
  <si>
    <t>-1286767934</t>
  </si>
  <si>
    <t>733121165</t>
  </si>
  <si>
    <t>Potrubí ocelové hladké bezešvé středotlaké spojované svařováním D 89x3,6 mm</t>
  </si>
  <si>
    <t>863811389</t>
  </si>
  <si>
    <t>733121172</t>
  </si>
  <si>
    <t>Potrubí ocelové hladké bezešvé středotlaké spojované svařováním D 133x4,0 mm</t>
  </si>
  <si>
    <t>-663952644</t>
  </si>
  <si>
    <t>933248979</t>
  </si>
  <si>
    <t>-924170691</t>
  </si>
  <si>
    <t>734209115</t>
  </si>
  <si>
    <t>Montáž armatury závitové s dvěma závity G 1</t>
  </si>
  <si>
    <t>938315340</t>
  </si>
  <si>
    <t>vypouštěcí kohout</t>
  </si>
  <si>
    <t>55114128</t>
  </si>
  <si>
    <t>kohout kulový PN 35 T 185°C chromovaný 1" červený</t>
  </si>
  <si>
    <t>18880070</t>
  </si>
  <si>
    <t>1763918172</t>
  </si>
  <si>
    <t>-495032926</t>
  </si>
  <si>
    <t>734292721</t>
  </si>
  <si>
    <t>Kohout kulový přímý G 4 PN 42 do 185°C vnitřní závit</t>
  </si>
  <si>
    <t>-1005988466</t>
  </si>
  <si>
    <t>-1468118340</t>
  </si>
  <si>
    <t>-1506407397</t>
  </si>
  <si>
    <t>926280023</t>
  </si>
  <si>
    <t>-1795349068</t>
  </si>
  <si>
    <t>543898651</t>
  </si>
  <si>
    <t>-1194333471</t>
  </si>
  <si>
    <t>-892396074</t>
  </si>
  <si>
    <t>1813447639</t>
  </si>
  <si>
    <t>-1789544582</t>
  </si>
  <si>
    <t>-642646415</t>
  </si>
  <si>
    <t>888728716</t>
  </si>
  <si>
    <t>1268489731</t>
  </si>
  <si>
    <t>-719132277</t>
  </si>
  <si>
    <t>-1921014506</t>
  </si>
  <si>
    <t>733120819</t>
  </si>
  <si>
    <t>Demontáž potrubí ocelového hladkého D přes 38 do 60,3</t>
  </si>
  <si>
    <t>-213402935</t>
  </si>
  <si>
    <t>65</t>
  </si>
  <si>
    <t>-764357812</t>
  </si>
  <si>
    <t>154</t>
  </si>
  <si>
    <t>-695930647</t>
  </si>
  <si>
    <t>-281106276</t>
  </si>
  <si>
    <t>-1608550186</t>
  </si>
  <si>
    <t>1647226371</t>
  </si>
  <si>
    <t>-1545189128</t>
  </si>
  <si>
    <t>03-01-03 - D.3.a - Šatny</t>
  </si>
  <si>
    <t>263913357</t>
  </si>
  <si>
    <t>74+10</t>
  </si>
  <si>
    <t>2051028638</t>
  </si>
  <si>
    <t>74*1,02+0,52</t>
  </si>
  <si>
    <t>63154026</t>
  </si>
  <si>
    <t>pouzdro izolační potrubní z minerální vlny s Al fólií max. 250/100°C 42/60mm</t>
  </si>
  <si>
    <t>1366155018</t>
  </si>
  <si>
    <t>109</t>
  </si>
  <si>
    <t>63154022</t>
  </si>
  <si>
    <t>pouzdro izolační potrubní z minerální vlny s Al fólií max. 250/100°C 54/50mm</t>
  </si>
  <si>
    <t>22*1,02+0,56</t>
  </si>
  <si>
    <t>109*1,02-0,18</t>
  </si>
  <si>
    <t xml:space="preserve">Poznámka k položce:
parametry viz popis v PD
šatny - umístění +0,0 I.nadzemní podlaží
</t>
  </si>
  <si>
    <t>733121158</t>
  </si>
  <si>
    <t>Potrubí ocelové hladké bezešvé středotlaké spojované svařováním D 57x3,2 mm</t>
  </si>
  <si>
    <t>74</t>
  </si>
  <si>
    <t>733121216</t>
  </si>
  <si>
    <t>Potrubí ocelové hladké bezešvé v kotelnách nebo strojovnách spojované svařováním D 44,5x3,2 mm</t>
  </si>
  <si>
    <t>200219019</t>
  </si>
  <si>
    <t>348245894</t>
  </si>
  <si>
    <t>734292718</t>
  </si>
  <si>
    <t>Kohout kulový přímý G 2 PN 42 do 185°C vnitřní závit</t>
  </si>
  <si>
    <t>74+10+22</t>
  </si>
  <si>
    <t>DEM 101</t>
  </si>
  <si>
    <t>DEM 102</t>
  </si>
  <si>
    <t>Demontáž závěsného  kotle 26kW vč.rozřezání</t>
  </si>
  <si>
    <t>DEM 103</t>
  </si>
  <si>
    <t>Demontáž vyrovnávače dyn.tlaků do 53,6kW vč.rozřezání</t>
  </si>
  <si>
    <t>-803755582</t>
  </si>
  <si>
    <t>DEM 104</t>
  </si>
  <si>
    <t>Demontáž rozdělovače a sběrače</t>
  </si>
  <si>
    <t>-29328907</t>
  </si>
  <si>
    <t>DEM 105</t>
  </si>
  <si>
    <t>Demontáž odvodu spalin - kouřovod a komín na fasádě dl.13m vč rozřezání</t>
  </si>
  <si>
    <t>609193846</t>
  </si>
  <si>
    <t>DEM 106</t>
  </si>
  <si>
    <t>Demontáž kabinetové úpravny vody vč.filtru a mont.bloku vč rozřezání</t>
  </si>
  <si>
    <t>-1868427721</t>
  </si>
  <si>
    <t>DEM 107</t>
  </si>
  <si>
    <t>Demontáž expanzní nádoby 50l vč.rozřezání</t>
  </si>
  <si>
    <t>DEM 108</t>
  </si>
  <si>
    <t>Demontáž oběhového čerpadla DN25</t>
  </si>
  <si>
    <t>-459240998</t>
  </si>
  <si>
    <t>DEM 109</t>
  </si>
  <si>
    <t>Demontáž trojcestného ventilu DN25</t>
  </si>
  <si>
    <t>548900602</t>
  </si>
  <si>
    <t>DEM 110</t>
  </si>
  <si>
    <t>Demontáž rozvodného potrubí ÚT DN25-DN80 vč rozřezání (0,6t)</t>
  </si>
  <si>
    <t>DEM 111</t>
  </si>
  <si>
    <t>Demontáž rozvodného potrubí SV, TV, C PPR 20,25,32 (0,025t)</t>
  </si>
  <si>
    <t>DEM 112</t>
  </si>
  <si>
    <t>Demontáž rozvodného potrubí STL, resp.NTL plynu - ocel svařovaná vč.rozřezání  (0,1t)</t>
  </si>
  <si>
    <t>383524376</t>
  </si>
  <si>
    <t>108+324</t>
  </si>
  <si>
    <t>DEM 113</t>
  </si>
  <si>
    <t>03-01-04 - D.3.a - Tělocvična</t>
  </si>
  <si>
    <t xml:space="preserve">Poznámka k položce:
drobné práce položkově nevykázané
např.vrtání, sekání rýh, kapes, prostupů a jejich začištění apod.  </t>
  </si>
  <si>
    <t>891910R11</t>
  </si>
  <si>
    <t>Podpěra kluzná DN100, typ 13 0800 - montáž a dodávka vč.dopravy</t>
  </si>
  <si>
    <t>891910R12</t>
  </si>
  <si>
    <t>Podpěra kluzná s osovým vedením DN100, typ 13 0801 - montáž a dodávka vč.dopravy</t>
  </si>
  <si>
    <t>891910R13</t>
  </si>
  <si>
    <t>891910R14</t>
  </si>
  <si>
    <t>Třmen kotevní se sedlem DN100, typ 13 0860 - montáž a dodávka vč.dopravy</t>
  </si>
  <si>
    <t>nedotažený šrouby</t>
  </si>
  <si>
    <t>dotažený šrouby</t>
  </si>
  <si>
    <t>26+24</t>
  </si>
  <si>
    <t>propojovací potrubí</t>
  </si>
  <si>
    <t>26*1,02+0,48</t>
  </si>
  <si>
    <t>24*1,02+0,52</t>
  </si>
  <si>
    <t>potrubí vedené pod stropem</t>
  </si>
  <si>
    <t>224</t>
  </si>
  <si>
    <t>63154050</t>
  </si>
  <si>
    <t>pouzdro izolační potrubní z minerální vlny s Al fólií max. 250/100°C 108/80mm</t>
  </si>
  <si>
    <t>46*1,02+0,08</t>
  </si>
  <si>
    <t>224*1,02+0,52</t>
  </si>
  <si>
    <t>32+16</t>
  </si>
  <si>
    <t>32+30</t>
  </si>
  <si>
    <t>30+32+16</t>
  </si>
  <si>
    <t xml:space="preserve">Poznámka k položce:
parametry viz popis v PD
Tělocvična - umístění +0,0  I.nadzemní podlaží
</t>
  </si>
  <si>
    <t>733121168</t>
  </si>
  <si>
    <t>Potrubí ocelové hladké bezešvé středotlaké spojované svařováním D 108x4,0 mm</t>
  </si>
  <si>
    <t>-1710049776</t>
  </si>
  <si>
    <t>-134477327</t>
  </si>
  <si>
    <t>26+24+46</t>
  </si>
  <si>
    <t>DEM 201</t>
  </si>
  <si>
    <t>DEM 202</t>
  </si>
  <si>
    <t>DEM 203</t>
  </si>
  <si>
    <t>DEM 204</t>
  </si>
  <si>
    <t>Demontáž zásobníkové nádrže TV 250l vč.rozřezání</t>
  </si>
  <si>
    <t>DEM 205</t>
  </si>
  <si>
    <t>Demontáž rozdělovačů a sběračů topné vody DN125</t>
  </si>
  <si>
    <t>DEM 206</t>
  </si>
  <si>
    <t>Demontáž rozvodného potrubí ÚT DN25-DN80 vč rozřezání (1,2t)</t>
  </si>
  <si>
    <t>DEM 207</t>
  </si>
  <si>
    <t>DEM 208</t>
  </si>
  <si>
    <t>DEM 209</t>
  </si>
  <si>
    <t>Demontáž odvodu spalin - komín + kouřovod pr.300mm dl.3m vč.rozřezání (0,4t)</t>
  </si>
  <si>
    <t>DEM 211</t>
  </si>
  <si>
    <t>předpoklad 3tuny</t>
  </si>
  <si>
    <t>03-01-05 - D.3.a - Jídelna</t>
  </si>
  <si>
    <t>-11283964</t>
  </si>
  <si>
    <t>1135514069</t>
  </si>
  <si>
    <t>1230045834</t>
  </si>
  <si>
    <t>17+19</t>
  </si>
  <si>
    <t>-1106370790</t>
  </si>
  <si>
    <t>17*1,02+0,66</t>
  </si>
  <si>
    <t>63154573</t>
  </si>
  <si>
    <t>pouzdro izolační potrubní z minerální vlny s Al fólií max. 250/100°C 42/40mm</t>
  </si>
  <si>
    <t>1895964180</t>
  </si>
  <si>
    <t>potrubí vedené pod stropem a v kanálu</t>
  </si>
  <si>
    <t>20+40</t>
  </si>
  <si>
    <t>15*1,02+0,7</t>
  </si>
  <si>
    <t>(20+40)*1,02+0,8</t>
  </si>
  <si>
    <t>34+19</t>
  </si>
  <si>
    <t>34+17</t>
  </si>
  <si>
    <t>722181243</t>
  </si>
  <si>
    <t>Ochrana vodovodního potrubí přilepenými termoizolačními trubicemi z PE tl přes 13 do 20 mm DN přes 45 do 63 mm</t>
  </si>
  <si>
    <t>1891277741</t>
  </si>
  <si>
    <t>doplnění izolace na stávající pozink.potrubí DN50</t>
  </si>
  <si>
    <t>studené vody v kanálu</t>
  </si>
  <si>
    <t>34+17+19</t>
  </si>
  <si>
    <t xml:space="preserve">Poznámka k položce:
parametry viz popis v PD
Jídelna - umístění -3,1  I.podzemní podlaží
</t>
  </si>
  <si>
    <t>1067831241</t>
  </si>
  <si>
    <t>vedené v kanálu</t>
  </si>
  <si>
    <t>vedené pod stropem</t>
  </si>
  <si>
    <t>733121215</t>
  </si>
  <si>
    <t>Potrubí ocelové hladké bezešvé v kotelnách nebo strojovnách spojované svařováním D 38x2,6 mm</t>
  </si>
  <si>
    <t>-1415143690</t>
  </si>
  <si>
    <t>1994599837</t>
  </si>
  <si>
    <t>1989268231</t>
  </si>
  <si>
    <t>19+17</t>
  </si>
  <si>
    <t>609064606</t>
  </si>
  <si>
    <t>DEM 301</t>
  </si>
  <si>
    <t>DEM 302</t>
  </si>
  <si>
    <t>Demontáž závěsného  kotle 24kW vč.rozřezání</t>
  </si>
  <si>
    <t>586669090</t>
  </si>
  <si>
    <t>DEM 303</t>
  </si>
  <si>
    <t>32691318</t>
  </si>
  <si>
    <t>DEM 304</t>
  </si>
  <si>
    <t>Demontáž odvodu spalin - kouřovod a komín na fasádě dl.8,5m vč rozřezání</t>
  </si>
  <si>
    <t>711031989</t>
  </si>
  <si>
    <t>DEM 305</t>
  </si>
  <si>
    <t>Demontáž rozvodného potrubí ÚT DN25-DN50 vč rozřezání (1,2t)</t>
  </si>
  <si>
    <t>DEM 306</t>
  </si>
  <si>
    <t>DEM 307</t>
  </si>
  <si>
    <t>-1573378324</t>
  </si>
  <si>
    <t>18+18+36</t>
  </si>
  <si>
    <t>DEM 308</t>
  </si>
  <si>
    <t>předpoklad 2tuny</t>
  </si>
  <si>
    <t>03-01-06 - D.3.a - Dílny</t>
  </si>
  <si>
    <t>DEM 401</t>
  </si>
  <si>
    <t>DEM 402</t>
  </si>
  <si>
    <t>Demontáž závěsného  kotle 28kW vč.rozřezání</t>
  </si>
  <si>
    <t>DEM 403</t>
  </si>
  <si>
    <t>Demontáž odvodu spalin - kouřovod a komín na fasádě dl.5,0 vč rozřezání</t>
  </si>
  <si>
    <t>DEM 404</t>
  </si>
  <si>
    <t>Demontáž rozvodného potrubí ÚT DN25-DN50 vč rozřezání (0,05t)</t>
  </si>
  <si>
    <t>DEM 405</t>
  </si>
  <si>
    <t>Demontáž rozvodného potrubí STL, resp.NTL plynu - ocel svařovaná vč.rozřezání  (0,05t)</t>
  </si>
  <si>
    <t>DEM 406</t>
  </si>
  <si>
    <t>předpoklad 200kg</t>
  </si>
  <si>
    <t>03-02 - D.3.b - Stavební část - AKTUALIZACE 2026</t>
  </si>
  <si>
    <t>Kerimprojekt s.r.o. Ostrov</t>
  </si>
  <si>
    <t>Šimková Dita, K.Vary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</si>
  <si>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</si>
  <si>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 xml:space="preserve">    1 - Zemní práce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</si>
  <si>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</si>
  <si>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</si>
  <si>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</si>
  <si>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</si>
  <si>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</si>
  <si>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</si>
  <si>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</si>
  <si>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</si>
  <si>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 xml:space="preserve">    711 - Izolace proti vodě, vlhkosti a plynům</t>
  </si>
  <si>
    <t xml:space="preserve">    712 - Povlakové krytiny</t>
  </si>
  <si>
    <t xml:space="preserve">    721 - Zdravotechnika - vnitřní kanalizace</t>
  </si>
  <si>
    <t xml:space="preserve">    762 - Konstrukce tesařské</t>
  </si>
  <si>
    <t xml:space="preserve">    763 - Konstrukce suché výstavby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</si>
  <si>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</si>
  <si>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</si>
  <si>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</si>
  <si>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</si>
  <si>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777 - Podlahy lité</t>
  </si>
  <si>
    <t xml:space="preserve">    784 - Dokončovací práce - malby a tapety</t>
  </si>
  <si>
    <t>HZS - Hodinové zúčtovací sazby</t>
  </si>
  <si>
    <t>Zemní práce</t>
  </si>
  <si>
    <t>113107523</t>
  </si>
  <si>
    <t>Odstranění podkladů nebo krytů při překopech inženýrských sítí s přemístěním hmot na skládku ve vzdálenosti do 3 m nebo s naložením na dopravní prostředek strojně plochy jednotlivě přes 15 m2 z kameniva hrubého drceného, o tl. vrstvy přes 200 do 300 mm</t>
  </si>
  <si>
    <t>m2</t>
  </si>
  <si>
    <t>875519559</t>
  </si>
  <si>
    <t>13,1*2,5 "jídelna -kanál</t>
  </si>
  <si>
    <t>113107543</t>
  </si>
  <si>
    <t>Odstranění podkladů nebo krytů při překopech inženýrských sítí s přemístěním hmot na skládku ve vzdálenosti do 3 m nebo s naložením na dopravní prostředek strojně plochy jednotlivě přes 15 m2 živičných, o tl. vrstvy přes 100 do 150 mm</t>
  </si>
  <si>
    <t>-476052378</t>
  </si>
  <si>
    <t>132251251</t>
  </si>
  <si>
    <t>Hloubení nezapažených rýh šířky přes 800 do 2 000 mm strojně s urovnáním dna do předepsaného profilu a spádu v hornině třídy těžitelnosti I skupiny 3 do 20 m3</t>
  </si>
  <si>
    <t>m3</t>
  </si>
  <si>
    <t>1996934911</t>
  </si>
  <si>
    <t>13,1*2,5*0,65 " jídelna -vněj.kanál</t>
  </si>
  <si>
    <t>4,5*2,7*0,45 " pavilon B -vněj.kanál</t>
  </si>
  <si>
    <t>174151101</t>
  </si>
  <si>
    <t>Zásyp sypaninou z jakékoliv horniny strojně s uložením výkopku ve vrstvách se zhutněním jam, šachet, rýh nebo kolem objektů v těchto vykopávkách</t>
  </si>
  <si>
    <t>-1662291381</t>
  </si>
  <si>
    <t>13,1*2,5*0,65 " jídelna -kanál</t>
  </si>
  <si>
    <t>181351003</t>
  </si>
  <si>
    <t>Rozprostření a urovnání ornice v rovině nebo ve svahu sklonu do 1:5 strojně při souvislé ploše do 100 m2, tl. vrstvy do 200 mm</t>
  </si>
  <si>
    <t>1295887768</t>
  </si>
  <si>
    <t>5*3 " pavilon B -vněj.kanál</t>
  </si>
  <si>
    <t>10371500</t>
  </si>
  <si>
    <t>substrát pro trávníky VL</t>
  </si>
  <si>
    <t>-885072031</t>
  </si>
  <si>
    <t>15*0,1</t>
  </si>
  <si>
    <t>181411131</t>
  </si>
  <si>
    <t>Založení trávníku na půdě předem připravené plochy do 1000 m2 výsevem včetně utažení parkového v rovině nebo na svahu do 1:5</t>
  </si>
  <si>
    <t>386496996</t>
  </si>
  <si>
    <t>00572410</t>
  </si>
  <si>
    <t>osivo směs travní parková</t>
  </si>
  <si>
    <t>kg</t>
  </si>
  <si>
    <t>1254835754</t>
  </si>
  <si>
    <t>15*0,02 "Přepočtené koeficientem množství</t>
  </si>
  <si>
    <t>181951111</t>
  </si>
  <si>
    <t>Úprava pláně vyrovnáním výškových rozdílů strojně v hornině třídy těžitelnosti I, skupiny 1 až 3 bez zhutnění</t>
  </si>
  <si>
    <t>-756026146</t>
  </si>
  <si>
    <t>181951112</t>
  </si>
  <si>
    <t>Úprava pláně vyrovnáním výškových rozdílů strojně v hornině třídy těžitelnosti I, skupiny 1 až 3 se zhutněním</t>
  </si>
  <si>
    <t>-1514280359</t>
  </si>
  <si>
    <t>Svislé a kompletní konstrukce</t>
  </si>
  <si>
    <t>310236241</t>
  </si>
  <si>
    <t>Zazdívka otvorů ve zdivu nadzákladovém cihlami pálenými plochy přes 0,0225 m2 do 0,09 m2, ve zdi tl. do 300 mm</t>
  </si>
  <si>
    <t>919755381</t>
  </si>
  <si>
    <t>1 "jídelna -po nerez komínu</t>
  </si>
  <si>
    <t>310237241</t>
  </si>
  <si>
    <t>Zazdívka otvorů ve zdivu nadzákladovém cihlami pálenými plochy přes 0,09 m2 do 0,25 m2, ve zdi tl. do 300 mm</t>
  </si>
  <si>
    <t>1518533334</t>
  </si>
  <si>
    <t>3 "jídelna</t>
  </si>
  <si>
    <t>31027884R</t>
  </si>
  <si>
    <t>Zazdívka otvorů pl přes 0,25 do 1 m2 ve zdivu nadzákladovém z beton.cihel tl do 300 mm</t>
  </si>
  <si>
    <t>583278936</t>
  </si>
  <si>
    <t>0,8*0,45*0,3*2 "jídelna -kanál</t>
  </si>
  <si>
    <t>1,1*1,1*2*0,3 "pavilon B -vněj.kanál</t>
  </si>
  <si>
    <t xml:space="preserve">0,6*0,25*0,3*8 "schodiště pavilon A+B </t>
  </si>
  <si>
    <t xml:space="preserve">0,6*0,25*0,25*5+0,6*0,25*0,15*1 "šatny, tělocvična </t>
  </si>
  <si>
    <t>Mezisoučet</t>
  </si>
  <si>
    <t>směšovací stanice -pavilon A</t>
  </si>
  <si>
    <t>0,8*0,45*0,3*1</t>
  </si>
  <si>
    <t>38838111R</t>
  </si>
  <si>
    <t>Kanály pro IS vnitř. průřezu 400x200 mm betonové volné</t>
  </si>
  <si>
    <t>1911770259</t>
  </si>
  <si>
    <t>1,5 "pavilon B -směs.stanice -kanálek</t>
  </si>
  <si>
    <t>Vodorovné konstrukce</t>
  </si>
  <si>
    <t>411121221</t>
  </si>
  <si>
    <t>Montáž prefabrikovaných železobetonových stropů se zalitím spár, včetně podpěrné konstrukce, na cementovou maltu ze stropních desek, šířky do 600 mm a délky do 900 mm</t>
  </si>
  <si>
    <t>1032744955</t>
  </si>
  <si>
    <t>3 "pavilon B -směs.stanice -kanálek</t>
  </si>
  <si>
    <t>14 "pavilon B -kanálek 450x450</t>
  </si>
  <si>
    <t>59341208</t>
  </si>
  <si>
    <t>deska stropní plná PZD 590x290x65mm</t>
  </si>
  <si>
    <t>2101429804</t>
  </si>
  <si>
    <t>59341111</t>
  </si>
  <si>
    <t>deska stropní plná PZD 740x340x70mm</t>
  </si>
  <si>
    <t>1391328162</t>
  </si>
  <si>
    <t>411121232</t>
  </si>
  <si>
    <t>Montáž prefabrikovaných železobetonových stropů se zalitím spár, včetně podpěrné konstrukce, na cementovou maltu ze stropních desek, šířky do 600 mm a délky přes 900 do 1800 mm</t>
  </si>
  <si>
    <t>864026165</t>
  </si>
  <si>
    <t>4*4 "pavilon A</t>
  </si>
  <si>
    <t>39 "jídelna -kanál</t>
  </si>
  <si>
    <t>12 "pavilon B -vněj.kanál</t>
  </si>
  <si>
    <t xml:space="preserve">4*5 "pavilon B </t>
  </si>
  <si>
    <t>59341051</t>
  </si>
  <si>
    <t>deska stropní plná PZD 1490x340x70mm</t>
  </si>
  <si>
    <t>60542869</t>
  </si>
  <si>
    <t>59341219</t>
  </si>
  <si>
    <t>deska stropní plná PZD 1500x300x90mm</t>
  </si>
  <si>
    <t>-1050663295</t>
  </si>
  <si>
    <t>12+20</t>
  </si>
  <si>
    <t>59341218</t>
  </si>
  <si>
    <t>deska stropní plná PZD 1200x300x90mm</t>
  </si>
  <si>
    <t>-2015127607</t>
  </si>
  <si>
    <t>411321515</t>
  </si>
  <si>
    <t>Stropy z betonu železového (bez výztuže) stropů deskových, plochých střech, desek balkonových, desek hřibových stropů včetně hlavic hřibových sloupů tř. C 20/25</t>
  </si>
  <si>
    <t>1936697984</t>
  </si>
  <si>
    <t>0,8*0,4*2*4*0,1 "pavilon A -dobetonávka</t>
  </si>
  <si>
    <t>1,4*0,1 "jídelna -dobetonávka (kanál)</t>
  </si>
  <si>
    <t>0,65*0,1 "pavilon B -vněj.kanál -dobetonávka</t>
  </si>
  <si>
    <t xml:space="preserve">0,8*0,4*2*5*0,1 "pavilon B </t>
  </si>
  <si>
    <t>411351011</t>
  </si>
  <si>
    <t>Bednění stropních konstrukcí - bez podpěrné konstrukce desek tloušťky stropní desky přes 5 do 25 cm zřízení</t>
  </si>
  <si>
    <t>-11183440</t>
  </si>
  <si>
    <t>0,8*0,4*2*4 "pavilon A</t>
  </si>
  <si>
    <t xml:space="preserve">1,4 "jídelna </t>
  </si>
  <si>
    <t>0,65 "pavilon B -vněj.kanál</t>
  </si>
  <si>
    <t>0,8*0,8*5 "pavilon B</t>
  </si>
  <si>
    <t>411351012</t>
  </si>
  <si>
    <t>Bednění stropních konstrukcí - bez podpěrné konstrukce desek tloušťky stropní desky přes 5 do 25 cm odstranění</t>
  </si>
  <si>
    <t>-1321568397</t>
  </si>
  <si>
    <t>411354313</t>
  </si>
  <si>
    <t>Podpěrná konstrukce stropů - desek, kleneb a skořepin výška podepření do 4 m tloušťka stropu přes 15 do 25 cm zřízení</t>
  </si>
  <si>
    <t>-1125234214</t>
  </si>
  <si>
    <t>411354314</t>
  </si>
  <si>
    <t>Podpěrná konstrukce stropů - desek, kleneb a skořepin výška podepření do 4 m tloušťka stropu přes 15 do 25 cm odstranění</t>
  </si>
  <si>
    <t>-1697141868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</si>
  <si>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</si>
  <si>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</t>
  </si>
  <si>
    <t>-2032461932</t>
  </si>
  <si>
    <t>0,8*0,4*2*4*0,008*1,08 "pavilon A</t>
  </si>
  <si>
    <t>1,4*0,008*1,08 "jídelna</t>
  </si>
  <si>
    <t>0,65*0,008*1,08 "pavilon B -vněj.kanál</t>
  </si>
  <si>
    <t>0,8*0,8*5*0,008*1,08 "pavilon B</t>
  </si>
  <si>
    <t>411386611</t>
  </si>
  <si>
    <t>Zabetonování prostupů v instalačních šachtách ve stropech železobetonových ze suchých směsí, včetně bednění, odbednění, výztuže a zajištění potrubí skelnou vatou s folií (materiál v ceně), plochy do 0,09 m2</t>
  </si>
  <si>
    <t>-1265880690</t>
  </si>
  <si>
    <t xml:space="preserve">3*2 " 4.np -pavilon A+B </t>
  </si>
  <si>
    <t>1 "pavilon B -směs.stanice</t>
  </si>
  <si>
    <t>411386621</t>
  </si>
  <si>
    <t>Zabetonování prostupů v instalačních šachtách ve stropech železobetonových ze suchých směsí, včetně bednění, odbednění, výztuže a zajištění potrubí skelnou vatou s folií (materiál v ceně), plochy přes 0,09 do 0,25 m2</t>
  </si>
  <si>
    <t>751437842</t>
  </si>
  <si>
    <t>2 "tělocvična -směš.stanice</t>
  </si>
  <si>
    <t>1 "pavilon B -směs.stanice -kanálek</t>
  </si>
  <si>
    <t>Komunikace pozemní</t>
  </si>
  <si>
    <t>565171111</t>
  </si>
  <si>
    <t>Vyrovnání povrchu dosavadních podkladů s rozprostřením hmot a zhutněním obalovaným kamenivem ACP (OK) tl. 100 mm</t>
  </si>
  <si>
    <t>-172092445</t>
  </si>
  <si>
    <t xml:space="preserve">13,1*2,5 "jídelna </t>
  </si>
  <si>
    <t>566901134</t>
  </si>
  <si>
    <t>Vyspravení podkladu po překopech inženýrských sítí plochy do 15 m2 s rozprostřením a zhutněním štěrkodrtí tl. 250 mm</t>
  </si>
  <si>
    <t>1415490049</t>
  </si>
  <si>
    <t>13,1*2,5 "jídelna</t>
  </si>
  <si>
    <t>572141112</t>
  </si>
  <si>
    <t>Vyrovnání povrchu dosavadních krytů s rozprostřením hmot a zhutněním asfaltovým betonem ACO (AB) tl. přes 40 do 60 mm</t>
  </si>
  <si>
    <t>1322672735</t>
  </si>
  <si>
    <t>599141111</t>
  </si>
  <si>
    <t>Vyplnění spár mezi silničními dílci jakékoliv tloušťky živičnou zálivkou</t>
  </si>
  <si>
    <t>-85071754</t>
  </si>
  <si>
    <t>13,1*2 "jídelna</t>
  </si>
  <si>
    <t>Úpravy povrchů, podlahy a osazování výplní</t>
  </si>
  <si>
    <t>611321131</t>
  </si>
  <si>
    <t>Vápenocementový štuk vnitřních ploch tloušťky do 3 mm vodorovných konstrukcí stropů rovných</t>
  </si>
  <si>
    <t>648358482</t>
  </si>
  <si>
    <t>25 "dle potřeby</t>
  </si>
  <si>
    <t>61213115R</t>
  </si>
  <si>
    <t>Sanační postřik vnitřních stěn nanášený celoplošně ručně (dle PD)</t>
  </si>
  <si>
    <t>-441134419</t>
  </si>
  <si>
    <t>(6,25+1,5)*2*3,2 "jídelna -směš.stanice</t>
  </si>
  <si>
    <t>(5,3+6,125)*2*3,6</t>
  </si>
  <si>
    <t>612142001</t>
  </si>
  <si>
    <t>Pletivo vnitřních ploch v ploše nebo pruzích, na plném podkladu sklovláknité vtlačené do tmelu včetně tmelu stěn</t>
  </si>
  <si>
    <t>2016909609</t>
  </si>
  <si>
    <t>(4,485+2,81)*2*2,7*0,15 "stěny tělocvična -směš.stanice -praskliny</t>
  </si>
  <si>
    <t>612321131</t>
  </si>
  <si>
    <t>Vápenocementový štuk vnitřních ploch tloušťky do 3 mm svislých konstrukcí stěn</t>
  </si>
  <si>
    <t>1990342599</t>
  </si>
  <si>
    <t>(4,485+2,81)*2*2,7*0,3 "stěny tělocvična -směš.stanice (30% vyspravení)</t>
  </si>
  <si>
    <t>50 "ostatní, dle potřeby</t>
  </si>
  <si>
    <t>61232411R</t>
  </si>
  <si>
    <t>Sanační omítka podkladní vnitřních stěn tl.10mm nanášená ručně (dle PD)</t>
  </si>
  <si>
    <t>1385134110</t>
  </si>
  <si>
    <t>82,26</t>
  </si>
  <si>
    <t>612324191</t>
  </si>
  <si>
    <t>Omítka sanační vnitřních ploch podkladní (vyrovnávací) Příplatek k cenám podkladní sanační omítky nanášené ručně za každých dalších i započatých 5 mm tloušťky omítky přes 10 mm stěn (dle PD)</t>
  </si>
  <si>
    <t>2036082692</t>
  </si>
  <si>
    <t>82,26*2 "celkem 20mm</t>
  </si>
  <si>
    <t>612326121</t>
  </si>
  <si>
    <t>Omítka sanační vnitřních ploch jednovrstvá jednovrstvá, tloušťky do 20 mm nanášená ručně svislých konstrukcí stěn (dle PD)</t>
  </si>
  <si>
    <t>-92340042</t>
  </si>
  <si>
    <t>61232612R</t>
  </si>
  <si>
    <t>Sanační omítka jednovrstvá vnitřních stěn tl.10mm nanášená ručně (dle PD)</t>
  </si>
  <si>
    <t>-710136776</t>
  </si>
  <si>
    <t>619991001</t>
  </si>
  <si>
    <t>Zakrytí vnitřních ploch před znečištěním fólií včetně pozdějšího odkrytí podlah</t>
  </si>
  <si>
    <t>-830377526</t>
  </si>
  <si>
    <t>100 "pavilon A -odhad</t>
  </si>
  <si>
    <t>12,6 "tělocvična</t>
  </si>
  <si>
    <t>38,5*2 "4.np pavilon A+B</t>
  </si>
  <si>
    <t>9,4 "jídelna -směš.stanice</t>
  </si>
  <si>
    <t>2,6*3,25 "pavilon B -smeš.stanice</t>
  </si>
  <si>
    <t>100 "pavilon B -odhad</t>
  </si>
  <si>
    <t>619991011</t>
  </si>
  <si>
    <t>Zakrytí vnitřních ploch před znečištěním fólií včetně pozdějšího odkrytí samostatných konstrukcí a prvků</t>
  </si>
  <si>
    <t>362620647</t>
  </si>
  <si>
    <t>150 "odhad</t>
  </si>
  <si>
    <t>619995001</t>
  </si>
  <si>
    <t>Začištění omítek (s dodáním hmot) kolem oken, dveří, podlah, obkladů apod.</t>
  </si>
  <si>
    <t>389700670</t>
  </si>
  <si>
    <t>50 "dle potřeby</t>
  </si>
  <si>
    <t>(0,8+0,4)*2*2 "otvor nade dveřmi</t>
  </si>
  <si>
    <t>62250001R</t>
  </si>
  <si>
    <t xml:space="preserve">Oprava fasády po dmtz konzol pro pův.nerez komín </t>
  </si>
  <si>
    <t>-867533235</t>
  </si>
  <si>
    <t>3 "pavilon B -směs.stanice</t>
  </si>
  <si>
    <t>631311125</t>
  </si>
  <si>
    <t>Mazanina z betonu prostého bez zvýšených nároků na prostředí tl. přes 80 do 120 mm tř. C 20/25</t>
  </si>
  <si>
    <t>-779769787</t>
  </si>
  <si>
    <t>2*1,7*4*0,11 "pavilon A</t>
  </si>
  <si>
    <t>13,1*1,4*0,12 "jídelna topný kanál</t>
  </si>
  <si>
    <t>1*0,12 "pavilon B -směs.stanice -kanálek</t>
  </si>
  <si>
    <t>4,9*0,75*0,11 "pavilon B -kanálek 450x450</t>
  </si>
  <si>
    <t>4,3*1,7*0,14 "pavilon B -vněj.kanál</t>
  </si>
  <si>
    <t>2*1,7*5*0,11 "pavilon B</t>
  </si>
  <si>
    <t>631319173</t>
  </si>
  <si>
    <t>Příplatek k cenám mazanin za stržení povrchu spodní vrstvy mazaniny latí před vložením výztuže nebo pletiva pro tl. obou vrstev mazaniny přes 80 do 120 mm</t>
  </si>
  <si>
    <t>808730734</t>
  </si>
  <si>
    <t>631362021</t>
  </si>
  <si>
    <t>Výztuž mazanin ze svařovaných sítí z drátů typu KARI</t>
  </si>
  <si>
    <t>1436600941</t>
  </si>
  <si>
    <t>2*1,7*4*0,008*1,08 "pavilon A</t>
  </si>
  <si>
    <t>13,1*1,4*0,008*1,08 "jídelna topný kanál</t>
  </si>
  <si>
    <t>1*0,008*1,08 "pavilon B -směs.stanice -kanálek</t>
  </si>
  <si>
    <t>4,9*0,75*0,008*1,08 "pavilon B -kanálek 450x450</t>
  </si>
  <si>
    <t>4,3*1,7*0,008*1,08 "pavilon B -vněj.kanál</t>
  </si>
  <si>
    <t>2*1,7*5*0,008*1,08 "pavilon B</t>
  </si>
  <si>
    <t>632450133</t>
  </si>
  <si>
    <t>Potěr cementový vyrovnávací ze suchých směsí v ploše o průměrné (střední) tl. přes 30 do 40 mm</t>
  </si>
  <si>
    <t>-666740656</t>
  </si>
  <si>
    <t>1*2 "tělocvična -otvor ve stropě</t>
  </si>
  <si>
    <t>Trubní vedení</t>
  </si>
  <si>
    <t>89421511R</t>
  </si>
  <si>
    <t>Šachta -obestavěný prostor do 1,3 m3 se stěnami z beton.cihel, izolace živičnou hydrostěrkou</t>
  </si>
  <si>
    <t>-1391199969</t>
  </si>
  <si>
    <t>0,25 " pavilon B, vněj.kanál</t>
  </si>
  <si>
    <t>899101211</t>
  </si>
  <si>
    <t>Demontáž poklopů litinových a ocelových včetně rámů, hmotnosti jednotlivě do 50 kg</t>
  </si>
  <si>
    <t>1498313970</t>
  </si>
  <si>
    <t>1 "tělocvična</t>
  </si>
  <si>
    <t>899102112</t>
  </si>
  <si>
    <t>Osazení poklopů šachtových litinových, ocelových nebo železobetonových včetně rámů pro třídu zatížení A15, A50</t>
  </si>
  <si>
    <t>-1950061884</t>
  </si>
  <si>
    <t>4 "pavilon A</t>
  </si>
  <si>
    <t>5 "pavilon B</t>
  </si>
  <si>
    <t>55341466</t>
  </si>
  <si>
    <t>poklop šachtový AL zadlažďovací s výztuží s těsněním zatížení A15 v 75mm rám 820x820mm vstup 700x700mm</t>
  </si>
  <si>
    <t>1138427508</t>
  </si>
  <si>
    <t>4+5</t>
  </si>
  <si>
    <t>55341465</t>
  </si>
  <si>
    <t>poklop šachtový AL zadlažďovací s výztuží s těsněním zatížení A15 v 75mm rám 720x720mm vstup 600x600mm</t>
  </si>
  <si>
    <t>-1776690999</t>
  </si>
  <si>
    <t>899112112</t>
  </si>
  <si>
    <t>Osazení poklopů šachtových plastových nebo kompozitních včetně rámů pro třídu zatížení A15, A50</t>
  </si>
  <si>
    <t>132571787</t>
  </si>
  <si>
    <t>1 "pavilon B -vněj.kanál</t>
  </si>
  <si>
    <t>63126044</t>
  </si>
  <si>
    <t>poklop kompozitní pochůzný hranatý včetně rámů a příslušenství 700/900mm A15</t>
  </si>
  <si>
    <t>-1037487377</t>
  </si>
  <si>
    <t>Ostatní konstrukce a práce, bourání</t>
  </si>
  <si>
    <t>90000001R</t>
  </si>
  <si>
    <t>Dod+mtz gumové průchodky potrubí (zazděný vstup do kanálu)</t>
  </si>
  <si>
    <t>-1546193355</t>
  </si>
  <si>
    <t>5*4 "jídelna</t>
  </si>
  <si>
    <t>2*4 " pavilon B -vněj.kanál</t>
  </si>
  <si>
    <t>8*4 "schodiště pavilon A+B</t>
  </si>
  <si>
    <t>6*4 "šatny, tělocvična</t>
  </si>
  <si>
    <t>90000002R</t>
  </si>
  <si>
    <t>Vyvěsení, provizorní podepření, přeložení a zpětné přikotvení dvou potrubí kotvených do zakrytí kanálu (v místě rozkrytí)</t>
  </si>
  <si>
    <t>2004862571</t>
  </si>
  <si>
    <t>4 " Pavilon A</t>
  </si>
  <si>
    <t>2 " pavilon B -vněj.kanál</t>
  </si>
  <si>
    <t>90000003R</t>
  </si>
  <si>
    <t xml:space="preserve">Dod+mtz gumové průchodky potrubí </t>
  </si>
  <si>
    <t>1020790455</t>
  </si>
  <si>
    <t>8 "směšovací stanice -pavilon A</t>
  </si>
  <si>
    <t>919735113</t>
  </si>
  <si>
    <t>Řezání stávajícího živičného krytu nebo podkladu hloubky přes 100 do 150 mm</t>
  </si>
  <si>
    <t>-422239888</t>
  </si>
  <si>
    <t>919735122</t>
  </si>
  <si>
    <t>Řezání stávajícího betonového krytu nebo podkladu hloubky přes 50 do 100 mm</t>
  </si>
  <si>
    <t>52257987</t>
  </si>
  <si>
    <t>(2+1,7)*2*4 "pavilon A</t>
  </si>
  <si>
    <t>(4,9+0,75)*2 "pavilon B -kanálek 450x450</t>
  </si>
  <si>
    <t>(2+1,7)*2*5 "pavilon B</t>
  </si>
  <si>
    <t>93890220R</t>
  </si>
  <si>
    <t>Čištění kanálů ručně š dna přes 400 mm objem nánosu do 0,15 m3/m</t>
  </si>
  <si>
    <t>1076977803</t>
  </si>
  <si>
    <t>39 "pavilon A</t>
  </si>
  <si>
    <t>13 "jídelna</t>
  </si>
  <si>
    <t>70 "pavilon B</t>
  </si>
  <si>
    <t>941111121</t>
  </si>
  <si>
    <t>Lešení řadové trubkové lehké pracovní s podlahami s provozním zatížením tř. 3 do 200 kg/m2 šířky tř. W09 od 0,9 do 1,2 m, výšky výšky do 10 m montáž</t>
  </si>
  <si>
    <t>-232577293</t>
  </si>
  <si>
    <t>16 "pavilon B -směš.stanice</t>
  </si>
  <si>
    <t>941111221</t>
  </si>
  <si>
    <t>Lešení řadové trubkové lehké pracovní s podlahami s provozním zatížením tř. 3 do 200 kg/m2 šířky tř. W09 od 0,9 do 1,2 m, výšky výšky do 10 m příplatek k ceně za každý den použití</t>
  </si>
  <si>
    <t>860525369</t>
  </si>
  <si>
    <t>16*14 "14 dní</t>
  </si>
  <si>
    <t>941111821</t>
  </si>
  <si>
    <t>Lešení řadové trubkové lehké pracovní s podlahami s provozním zatížením tř. 3 do 200 kg/m2 šířky tř. W09 od 0,9 do 1,2 m, výšky výšky do 10 m demontáž</t>
  </si>
  <si>
    <t>-1368838955</t>
  </si>
  <si>
    <t>66</t>
  </si>
  <si>
    <t>949101111</t>
  </si>
  <si>
    <t>Lešení pomocné pracovní pro objekty pozemních staveb pro zatížení do 150 kg/m2, o výšce lešeňové podlahy do 1,9 m</t>
  </si>
  <si>
    <t>598447846</t>
  </si>
  <si>
    <t xml:space="preserve">100 "pavilon A -odhad </t>
  </si>
  <si>
    <t xml:space="preserve">38,5*2 " 4.np -pavilon A+B </t>
  </si>
  <si>
    <t>9,4 "jídelna</t>
  </si>
  <si>
    <t>8,5 "pavilon B -směš.stanice</t>
  </si>
  <si>
    <t>32,4</t>
  </si>
  <si>
    <t>67</t>
  </si>
  <si>
    <t>952901111</t>
  </si>
  <si>
    <t>Vyčištění budov nebo objektů před předáním do užívání budov bytové nebo občanské výstavby, světlé výšky podlaží do 4 m</t>
  </si>
  <si>
    <t>-774188052</t>
  </si>
  <si>
    <t>68</t>
  </si>
  <si>
    <t>961055111</t>
  </si>
  <si>
    <t>Bourání základů z betonu železového</t>
  </si>
  <si>
    <t>-1057038264</t>
  </si>
  <si>
    <t>2,1*0,65*0,05+4,5*1,4*0,05 "tělocvična (opatrné odbourání)</t>
  </si>
  <si>
    <t>1*0,65*0,6*5</t>
  </si>
  <si>
    <t>1,6*0,25*0,8*3</t>
  </si>
  <si>
    <t>963012510</t>
  </si>
  <si>
    <t>Bourání stropů z desek nebo panelů železobetonových prefabrikovaných s dutinami z desek, š. do 300 mm tl. do 140 mm</t>
  </si>
  <si>
    <t>-1845216291</t>
  </si>
  <si>
    <t>2*1,5*4*0,1 "pavilon A</t>
  </si>
  <si>
    <t>13,1*1,2*0,1 "jídelna topný kanál</t>
  </si>
  <si>
    <t>4,9*0,75*0,1 "pavilon B -kanálek 450x450</t>
  </si>
  <si>
    <t>4,3*1,7*0,1 " pavilon B -vněj.kanál</t>
  </si>
  <si>
    <t>2*1,5*5*0,1 "pavilon B</t>
  </si>
  <si>
    <t>70</t>
  </si>
  <si>
    <t>965042121</t>
  </si>
  <si>
    <t>Bourání mazanin betonových nebo z litého asfaltu tl. do 100 mm, plochy do 1 m2</t>
  </si>
  <si>
    <t>686775597</t>
  </si>
  <si>
    <t>1*0,1*2 "pavilon B -směs.stanice -kanálek</t>
  </si>
  <si>
    <t>71</t>
  </si>
  <si>
    <t>965042131</t>
  </si>
  <si>
    <t>Bourání mazanin betonových nebo z litého asfaltu tl. do 100 mm, plochy do 4 m2</t>
  </si>
  <si>
    <t>657578025</t>
  </si>
  <si>
    <t>2*1,7*4*0,1 "pavilon A</t>
  </si>
  <si>
    <t>2*1,7*5*0,1 "pavilon B</t>
  </si>
  <si>
    <t>72</t>
  </si>
  <si>
    <t>965042141</t>
  </si>
  <si>
    <t>Bourání mazanin betonových nebo z litého asfaltu tl. do 100 mm, plochy přes 4 m2</t>
  </si>
  <si>
    <t>-1090288188</t>
  </si>
  <si>
    <t>13,1*1,4*0,1 "jídelna topný kanál</t>
  </si>
  <si>
    <t>73</t>
  </si>
  <si>
    <t>965081222</t>
  </si>
  <si>
    <t>Bourání podlah z dlaždic bez podkladního lože nebo mazaniny, s jakoukoliv výplní spár keramických nebo xylolitových tl. přes 10 mm plochy do 1 m2</t>
  </si>
  <si>
    <t>-302361882</t>
  </si>
  <si>
    <t>965081223</t>
  </si>
  <si>
    <t>Bourání podlah z dlaždic bez podkladního lože nebo mazaniny, s jakoukoliv výplní spár keramických nebo xylolitových tl. přes 10 mm plochy přes 1 m2</t>
  </si>
  <si>
    <t>548014058</t>
  </si>
  <si>
    <t>2*1,7*4 "pavilon A</t>
  </si>
  <si>
    <t>4,9*0,75 "pavilon B -kanálek 450x450</t>
  </si>
  <si>
    <t>2*1,7*5 "pavilon B</t>
  </si>
  <si>
    <t>75</t>
  </si>
  <si>
    <t>965082941</t>
  </si>
  <si>
    <t>Odstranění násypu pod podlahami nebo ochranného násypu na střechách tl. přes 200 mm jakékoliv plochy</t>
  </si>
  <si>
    <t>-451718153</t>
  </si>
  <si>
    <t>1*0,25 "pavilon B -směs.stanice -kanálek</t>
  </si>
  <si>
    <t>76</t>
  </si>
  <si>
    <t>968072245</t>
  </si>
  <si>
    <t>Vybourání kovových rámů oken s křídly, dveřních zárubní, vrat, stěn, ostění nebo obkladů okenních rámů s křídly jednoduchých, plochy do 2 m2</t>
  </si>
  <si>
    <t>-997080255</t>
  </si>
  <si>
    <t>1,5*0,75*2</t>
  </si>
  <si>
    <t>77</t>
  </si>
  <si>
    <t>971033441</t>
  </si>
  <si>
    <t>Vybourání otvorů ve zdivu základovém nebo nadzákladovém z cihel, tvárnic, příčkovek z cihel pálených na maltu vápennou nebo vápenocementovou plochy do 0,25 m2, tl. do 300 mm</t>
  </si>
  <si>
    <t>-602321049</t>
  </si>
  <si>
    <t>8 "schodiště pavilon A+B</t>
  </si>
  <si>
    <t>6 "šatny, tělocvična</t>
  </si>
  <si>
    <t>78</t>
  </si>
  <si>
    <t>971033561</t>
  </si>
  <si>
    <t>Vybourání otvorů ve zdivu základovém nebo nadzákladovém z cihel, tvárnic, příčkovek z cihel pálených na maltu vápennou nebo vápenocementovou plochy do 1 m2, tl. do 600 mm</t>
  </si>
  <si>
    <t>-1059218012</t>
  </si>
  <si>
    <t>0,8*0,45*0,45*1 "jídelna</t>
  </si>
  <si>
    <t>0,8*0,45*0,5*1</t>
  </si>
  <si>
    <t>0,8*0,4*0,375*1</t>
  </si>
  <si>
    <t>79</t>
  </si>
  <si>
    <t>971033641</t>
  </si>
  <si>
    <t>Vybourání otvorů ve zdivu základovém nebo nadzákladovém z cihel, tvárnic, příčkovek z cihel pálených na maltu vápennou nebo vápenocementovou plochy do 4 m2, tl. do 300 mm</t>
  </si>
  <si>
    <t>-1512525007</t>
  </si>
  <si>
    <t>1,1*1,5*0,25 "šatny</t>
  </si>
  <si>
    <t>80</t>
  </si>
  <si>
    <t>977151114</t>
  </si>
  <si>
    <t>Jádrové vrty diamantovými korunkami do stavebních materiálů (železobetonu, betonu, cihel, obkladů, dlažeb, kamene) průměru přes 50 do 60 mm</t>
  </si>
  <si>
    <t>366236491</t>
  </si>
  <si>
    <t>0,2*6 "pavilon B -směš.stanice pro trubky UT</t>
  </si>
  <si>
    <t>81</t>
  </si>
  <si>
    <t>977151116</t>
  </si>
  <si>
    <t>Jádrové vrty diamantovými korunkami do stavebních materiálů (železobetonu, betonu, cihel, obkladů, dlažeb, kamene) průměru přes 70 do 80 mm</t>
  </si>
  <si>
    <t>-578734995</t>
  </si>
  <si>
    <t>0,2*4 "pavilon B -směš.stanice pro trubky UT</t>
  </si>
  <si>
    <t>82</t>
  </si>
  <si>
    <t>978013191</t>
  </si>
  <si>
    <t>Otlučení vápenných nebo vápenocementových omítek vnitřních ploch stěn s vyškrabáním spar, s očištěním zdiva, v rozsahu přes 50 do 100 %</t>
  </si>
  <si>
    <t>-1734935804</t>
  </si>
  <si>
    <t>83</t>
  </si>
  <si>
    <t>978021191</t>
  </si>
  <si>
    <t>Otlučení cementových vnitřních ploch stěn, v rozsahu do 100 %</t>
  </si>
  <si>
    <t>1062566696</t>
  </si>
  <si>
    <t>84</t>
  </si>
  <si>
    <t>985132311</t>
  </si>
  <si>
    <t>Očištění ploch líce kleneb a podhledů ruční dočištění ocelovými kartáči</t>
  </si>
  <si>
    <t>-1985855079</t>
  </si>
  <si>
    <t>32,4 "strop</t>
  </si>
  <si>
    <t>85</t>
  </si>
  <si>
    <t>985311112</t>
  </si>
  <si>
    <t>Reprofilace betonu sanačními maltami na cementové bázi ručně stěn, tloušťky přes 10 do 20 mm</t>
  </si>
  <si>
    <t>-2022393114</t>
  </si>
  <si>
    <t>39*1,4*2*0,1 "pavilon A -10% výměry</t>
  </si>
  <si>
    <t>13,5*0,45*2*0,1 "jídelna -10% výměry</t>
  </si>
  <si>
    <t>(5*0,45*2+65*1,1*2)*0,1 "pavilon B -10% výměry</t>
  </si>
  <si>
    <t>angl.dvorky -15% výměry</t>
  </si>
  <si>
    <t>(2+0,75)*2*1,4*2*0,15</t>
  </si>
  <si>
    <t>86</t>
  </si>
  <si>
    <t>985311312</t>
  </si>
  <si>
    <t>Reprofilace betonu sanačními maltami na cementové bázi ručně rubu kleneb a podlah, tloušťky přes 10 do 20 mm</t>
  </si>
  <si>
    <t>924963816</t>
  </si>
  <si>
    <t>39*1,1*0,1 "pavilon A -10% výměry</t>
  </si>
  <si>
    <t>13,5*0,8*0,1 "jídelna -10% výměry</t>
  </si>
  <si>
    <t>(5*0,45+65*1,1)*0,1 "pavilon B -10% výměry</t>
  </si>
  <si>
    <t>2*0,75*2*0,15</t>
  </si>
  <si>
    <t>87</t>
  </si>
  <si>
    <t>98532311R</t>
  </si>
  <si>
    <t>Spojovací můstek reprofilovaného betonu (dle PD)</t>
  </si>
  <si>
    <t>-638979975</t>
  </si>
  <si>
    <t>39*(1,1+1,4+1,4)*0,1 "pavilon A -10% výměry</t>
  </si>
  <si>
    <t>13,5*(0,45+0,45+0,8)*0,1 "jídelny 10% výměry</t>
  </si>
  <si>
    <t>5*0,45*3*0,1+65*1,1*3*0,1 "pavilon B -10% výměry</t>
  </si>
  <si>
    <t>angl.dvorky</t>
  </si>
  <si>
    <t>2*0,75*2</t>
  </si>
  <si>
    <t>(2+0,75)*2*1,4*2</t>
  </si>
  <si>
    <t>88</t>
  </si>
  <si>
    <t>98950001R</t>
  </si>
  <si>
    <t>Odstranění stříšky, kterou prochází nerez komín vně fasády vč.likvidace (jídelna)</t>
  </si>
  <si>
    <t>443252335</t>
  </si>
  <si>
    <t>997</t>
  </si>
  <si>
    <t>Přesun sutě</t>
  </si>
  <si>
    <t>997013113</t>
  </si>
  <si>
    <t>Vnitrostaveništní doprava suti a vybouraných hmot vodorovně do 50 m s naložením základní pro budovy a haly výšky přes 9 do 12 m</t>
  </si>
  <si>
    <t>1898276147</t>
  </si>
  <si>
    <t>90</t>
  </si>
  <si>
    <t>997013501</t>
  </si>
  <si>
    <t>Odvoz suti a vybouraných hmot na skládku nebo meziskládku se složením, na vzdálenost do 1 km</t>
  </si>
  <si>
    <t>-1469532643</t>
  </si>
  <si>
    <t>91</t>
  </si>
  <si>
    <t>997013509</t>
  </si>
  <si>
    <t>Odvoz suti a vybouraných hmot na skládku nebo meziskládku se složením, na vzdálenost Příplatek k ceně za každý další započatý 1 km přes 1 km</t>
  </si>
  <si>
    <t>-120897386</t>
  </si>
  <si>
    <t>86,235*24 "celkem do 25km</t>
  </si>
  <si>
    <t>92</t>
  </si>
  <si>
    <t>997013631</t>
  </si>
  <si>
    <t>Poplatek za uložení stavebního odpadu na skládce (skládkovné) směsného stavebního a demoličního zatříděného do Katalogu odpadů pod kódem 17 09 04</t>
  </si>
  <si>
    <t>1683177764</t>
  </si>
  <si>
    <t>998</t>
  </si>
  <si>
    <t>Přesun hmot</t>
  </si>
  <si>
    <t>93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</si>
  <si>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</si>
  <si>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</si>
  <si>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-1445226550</t>
  </si>
  <si>
    <t>711</t>
  </si>
  <si>
    <t>Izolace proti vodě, vlhkosti a plynům</t>
  </si>
  <si>
    <t>94</t>
  </si>
  <si>
    <t>711141811</t>
  </si>
  <si>
    <t>Odstranění izolace proti vodě, vlhkosti a plynům z přitavených pásů NAIP z plochy vodorovné V jednovrstvé</t>
  </si>
  <si>
    <t>-1089490188</t>
  </si>
  <si>
    <t>13,1*1,4 "jídelna topný kanál</t>
  </si>
  <si>
    <t>4,3*1,7 " pavilon B -vněj.kanál</t>
  </si>
  <si>
    <t>95</t>
  </si>
  <si>
    <t>71149311R</t>
  </si>
  <si>
    <t>Živičná hydroizolační stěrka tl.4mm (dle PD)</t>
  </si>
  <si>
    <t>-653484391</t>
  </si>
  <si>
    <t>4,3*1,7 "pavilon B -vněj.kanál</t>
  </si>
  <si>
    <t>96</t>
  </si>
  <si>
    <t>998711202</t>
  </si>
  <si>
    <t>Přesun hmot pro izolace proti vodě, vlhkosti a plynům stanovený procentní sazbou (%) z ceny vodorovná dopravní vzdálenost do 50 m základní v objektech výšky přes 6 do 12 m</t>
  </si>
  <si>
    <t>%</t>
  </si>
  <si>
    <t>673701364</t>
  </si>
  <si>
    <t>712</t>
  </si>
  <si>
    <t>Povlakové krytiny</t>
  </si>
  <si>
    <t>712311101</t>
  </si>
  <si>
    <t>Provedení povlakové krytiny střech plochých do 10° natěradly a tmely za studena nátěrem lakem penetračním nebo asfaltovým</t>
  </si>
  <si>
    <t>558050031</t>
  </si>
  <si>
    <t>1*2 "tělocvična</t>
  </si>
  <si>
    <t>98</t>
  </si>
  <si>
    <t>11163150R</t>
  </si>
  <si>
    <t>lak penetrační asfaltový</t>
  </si>
  <si>
    <t>-614650121</t>
  </si>
  <si>
    <t>1,0</t>
  </si>
  <si>
    <t>99</t>
  </si>
  <si>
    <t>712341559</t>
  </si>
  <si>
    <t>Provedení povlakové krytiny střech plochých do 10° pásy přitavením NAIP v plné ploše</t>
  </si>
  <si>
    <t>221897146</t>
  </si>
  <si>
    <t>1*2*2 "tělocvična</t>
  </si>
  <si>
    <t>1*2 "pavilon B -směs.stanice</t>
  </si>
  <si>
    <t>100</t>
  </si>
  <si>
    <t>62853004</t>
  </si>
  <si>
    <t>pás asfaltový natavitelný modifikovaný SBS s vložkou ze skleněné tkaniny a spalitelnou PE fólií nebo jemnozrnným minerálním posypem na horním povrchu tl 4,0mm</t>
  </si>
  <si>
    <t>-1239331390</t>
  </si>
  <si>
    <t>2+1</t>
  </si>
  <si>
    <t>3*1,15 "Přepočtené koeficientem množství</t>
  </si>
  <si>
    <t>101</t>
  </si>
  <si>
    <t>62855001</t>
  </si>
  <si>
    <t>pás asfaltový natavitelný modifikovaný SBS s vložkou z polyesterové rohože a spalitelnou PE fólií nebo jemnozrnným minerálním posypem na horním povrchu tl 4,0mm</t>
  </si>
  <si>
    <t>1680613368</t>
  </si>
  <si>
    <t>102</t>
  </si>
  <si>
    <t>998712202</t>
  </si>
  <si>
    <t>Přesun hmot pro povlakové krytiny stanovený procentní sazbou (%) z ceny vodorovná dopravní vzdálenost do 50 m základní v objektech výšky přes 6 do 12 m</t>
  </si>
  <si>
    <t>-1780172161</t>
  </si>
  <si>
    <t>103</t>
  </si>
  <si>
    <t>713110813</t>
  </si>
  <si>
    <t>Odstranění tepelné izolace stropů nebo podhledů z rohoží, pásů, dílců, desek, bloků volně kladených z vláknitých materiálů suchých, tloušťka izolace přes 100 do 200 mm</t>
  </si>
  <si>
    <t>-466971629</t>
  </si>
  <si>
    <t>3*1,2*2+1*1*2 "4.np -pavilon A a B</t>
  </si>
  <si>
    <t>104</t>
  </si>
  <si>
    <t>713141131</t>
  </si>
  <si>
    <t>Montáž tepelné izolace střech plochých rohožemi, pásy, deskami, dílci, bloky (izolační materiál ve specifikaci) přilepenými za studena jednovrstvá zplna</t>
  </si>
  <si>
    <t>-1272490702</t>
  </si>
  <si>
    <t>105</t>
  </si>
  <si>
    <t>28376421</t>
  </si>
  <si>
    <t>deska XPS hrana polodrážková a hladký povrch 300kPA λ=0,035 tl 80mm</t>
  </si>
  <si>
    <t>1758456552</t>
  </si>
  <si>
    <t>2*1,05 "Přepočtené koeficientem množství</t>
  </si>
  <si>
    <t>106</t>
  </si>
  <si>
    <t>28376423</t>
  </si>
  <si>
    <t>deska XPS hrana polodrážková a hladký povrch 300kPA λ=0,035 tl 120mm</t>
  </si>
  <si>
    <t>-97239287</t>
  </si>
  <si>
    <t>1*1,05 "Přepočtené koeficientem množství</t>
  </si>
  <si>
    <t>107</t>
  </si>
  <si>
    <t>998713202</t>
  </si>
  <si>
    <t>Přesun hmot pro izolace tepelné stanovený procentní sazbou (%) z ceny vodorovná dopravní vzdálenost do 50 m s užitím mechanizace v objektech výšky přes 6 do 12 m</t>
  </si>
  <si>
    <t>1342530494</t>
  </si>
  <si>
    <t>721</t>
  </si>
  <si>
    <t>Zdravotechnika - vnitřní kanalizace</t>
  </si>
  <si>
    <t>108</t>
  </si>
  <si>
    <t>721210813</t>
  </si>
  <si>
    <t>Demontáž kanalizačního příslušenství vpustí podlahových z kyselinovzdorné kameniny DN 100</t>
  </si>
  <si>
    <t>-1786860831</t>
  </si>
  <si>
    <t>1 "jídelna</t>
  </si>
  <si>
    <t>1 "směšovací stanice -pavilon A</t>
  </si>
  <si>
    <t>721211502</t>
  </si>
  <si>
    <t>Podlahové vpusti sklepní vpusti s vodorovným odtokem DN 110 mřížka litina 170x240</t>
  </si>
  <si>
    <t>1851671604</t>
  </si>
  <si>
    <t>110</t>
  </si>
  <si>
    <t>998721202</t>
  </si>
  <si>
    <t>Přesun hmot pro vnitřní kanalizaci stanovený procentní sazbou (%) z ceny vodorovná dopravní vzdálenost do 50 m základní v objektech výšky přes 6 do 12 m</t>
  </si>
  <si>
    <t>486876284</t>
  </si>
  <si>
    <t>762</t>
  </si>
  <si>
    <t>Konstrukce tesařské</t>
  </si>
  <si>
    <t>111</t>
  </si>
  <si>
    <t>762083111</t>
  </si>
  <si>
    <t>Impregnace řeziva máčením proti dřevokaznému hmyzu a houbám, třída ohrožení 1 a 2 (dřevo v interiéru)</t>
  </si>
  <si>
    <t>1583258543</t>
  </si>
  <si>
    <t>(9,2+2+2+1)*0,024</t>
  </si>
  <si>
    <t>112</t>
  </si>
  <si>
    <t>762341932</t>
  </si>
  <si>
    <t>Vyřezání otvorů v bednění střech bez rozebrání krytiny z prken tl. do 32 mm, otvoru plochy jednotlivě přes 1 do 4 m2</t>
  </si>
  <si>
    <t>-928889660</t>
  </si>
  <si>
    <t>1*1 "objekt dílen</t>
  </si>
  <si>
    <t>2 "pavilon B -směs.stanice</t>
  </si>
  <si>
    <t>113</t>
  </si>
  <si>
    <t>762343912</t>
  </si>
  <si>
    <t>Zabednění otvorů ve střeše prkny (materiál v ceně) tl. do 32 mm, otvoru plochy jednotlivě přes 1 do 4 m2</t>
  </si>
  <si>
    <t>-1870629782</t>
  </si>
  <si>
    <t>2 "jídelna</t>
  </si>
  <si>
    <t>114</t>
  </si>
  <si>
    <t>762395000</t>
  </si>
  <si>
    <t>Spojovací prostředky krovů, bednění a laťování, nadstřešních konstrukcí svorníky, prkna, hřebíky, pásová ocel, vruty</t>
  </si>
  <si>
    <t>-1253674944</t>
  </si>
  <si>
    <t>115</t>
  </si>
  <si>
    <t>762841821</t>
  </si>
  <si>
    <t>Demontáž podbíjení obkladů stropů a střech sklonu do 60° z desek měkkých (minerálněvláknitých, dřevovláknitých apod.)</t>
  </si>
  <si>
    <t>796464148</t>
  </si>
  <si>
    <t>116</t>
  </si>
  <si>
    <t>766421822</t>
  </si>
  <si>
    <t>Demontáž obložení podhledů podkladových roštů</t>
  </si>
  <si>
    <t>-534756310</t>
  </si>
  <si>
    <t>117</t>
  </si>
  <si>
    <t>998762202</t>
  </si>
  <si>
    <t>Přesun hmot pro konstrukce tesařské stanovený procentní sazbou (%) z ceny vodorovná dopravní vzdálenost do 50 m základní v objektech výšky přes 6 do 12 m</t>
  </si>
  <si>
    <t>-1598185580</t>
  </si>
  <si>
    <t>763</t>
  </si>
  <si>
    <t>Konstrukce suché výstavby</t>
  </si>
  <si>
    <t>118</t>
  </si>
  <si>
    <t>763131714</t>
  </si>
  <si>
    <t>Podhled ze sádrokartonových desek ostatní práce a konstrukce na podhledech ze sádrokartonových desek základní penetrační nátěr</t>
  </si>
  <si>
    <t>394096839</t>
  </si>
  <si>
    <t>119</t>
  </si>
  <si>
    <t>763131751</t>
  </si>
  <si>
    <t>Podhled ze sádrokartonových desek ostatní práce a konstrukce na podhledech ze sádrokartonových desek montáž parotěsné zábrany</t>
  </si>
  <si>
    <t>-1803610620</t>
  </si>
  <si>
    <t>120</t>
  </si>
  <si>
    <t>28329276</t>
  </si>
  <si>
    <t>fólie PE vyztužená pro parotěsnou vrstvu (reakce na oheň - třída E) 140g/m2</t>
  </si>
  <si>
    <t>1828031014</t>
  </si>
  <si>
    <t>12,2*1,15 "Přepočtené koeficientem množství</t>
  </si>
  <si>
    <t>121</t>
  </si>
  <si>
    <t>763131752</t>
  </si>
  <si>
    <t>Podhled ze sádrokartonových desek ostatní práce a konstrukce na podhledech ze sádrokartonových desek montáž jedné vrstvy tepelné izolace</t>
  </si>
  <si>
    <t>645762840</t>
  </si>
  <si>
    <t>122</t>
  </si>
  <si>
    <t>63152104</t>
  </si>
  <si>
    <t>pás tepelně izolační univerzální λ=0,032-0,033 tl 160mm</t>
  </si>
  <si>
    <t>-835910149</t>
  </si>
  <si>
    <t>12,2*1,02 "Přepočtené koeficientem množství</t>
  </si>
  <si>
    <t>123</t>
  </si>
  <si>
    <t>763131914</t>
  </si>
  <si>
    <t>Zhotovení otvorů v podhledech a podkrovích ze sádrokartonových desek pro prostupy (voda, elektro, topení, VZT), osvětlení, sprinklery, revizní klapky a dvířka včetně vyztužení profily, velikost přes 0,50 do 1,00 m2</t>
  </si>
  <si>
    <t>1845713164</t>
  </si>
  <si>
    <t>2 "4.np -pavilon A a B</t>
  </si>
  <si>
    <t>124</t>
  </si>
  <si>
    <t>763131916</t>
  </si>
  <si>
    <t>Zhotovení otvorů v podhledech a podkrovích ze sádrokartonových desek pro prostupy (voda, elektro, topení, VZT), osvětlení, sprinklery, revizní klapky a dvířka včetně vyztužení profily, velikost přes 2,00 do 4,00 m2</t>
  </si>
  <si>
    <t>-2116974525</t>
  </si>
  <si>
    <t>125</t>
  </si>
  <si>
    <t>763132972</t>
  </si>
  <si>
    <t>Vyspravení sádrokartonových podhledů nebo podkroví plochy jednotlivě přes 0,50 do 1,00 m2 desky tl. 12,5 mm protipožární DF</t>
  </si>
  <si>
    <t>1277482048</t>
  </si>
  <si>
    <t>126</t>
  </si>
  <si>
    <t>76313297R</t>
  </si>
  <si>
    <t>Vyspravení SDK podhledu, podkroví pl přes 2 do 4 m2 deska 1xDF 12,5</t>
  </si>
  <si>
    <t>1057592599</t>
  </si>
  <si>
    <t>127</t>
  </si>
  <si>
    <t>998763402</t>
  </si>
  <si>
    <t>Přesun hmot pro konstrukce montované z desek sádrokartonových, sádrovláknitých, cementovláknitých nebo cementových stanovený procentní sazbou (%) z ceny vodorovná dopravní vzdálenost do 50 m základní v objektech výšky přes 6 do 12 m</t>
  </si>
  <si>
    <t>-993103428</t>
  </si>
  <si>
    <t>765</t>
  </si>
  <si>
    <t>Krytina skládaná</t>
  </si>
  <si>
    <t>128</t>
  </si>
  <si>
    <t>765151801</t>
  </si>
  <si>
    <t>Demontáž krytiny bitumenové ze šindelů sklonu do 30° do suti</t>
  </si>
  <si>
    <t>412286696</t>
  </si>
  <si>
    <t>129</t>
  </si>
  <si>
    <t>765153012</t>
  </si>
  <si>
    <t>Krytina bitumenová ze šindelů diagonálního tvaru, sklonu přes 20 do 30°</t>
  </si>
  <si>
    <t>1547141605</t>
  </si>
  <si>
    <t>130</t>
  </si>
  <si>
    <t>765191023</t>
  </si>
  <si>
    <t>Montáž pojistné hydroizolační nebo parotěsné fólie kladené ve sklonu přes 20° s lepenými přesahy na bednění nebo tepelnou izolaci</t>
  </si>
  <si>
    <t>484629762</t>
  </si>
  <si>
    <t>131</t>
  </si>
  <si>
    <t>28329051</t>
  </si>
  <si>
    <t>fólie kontaktní difuzně propustná pro doplňkovou hydroizolační vrstvu, čtyřvrstvá 200-230g/m2 s integrovanou samolepící páskou</t>
  </si>
  <si>
    <t>-388723075</t>
  </si>
  <si>
    <t>14,2*1,1 "Přepočtené koeficientem množství</t>
  </si>
  <si>
    <t>132</t>
  </si>
  <si>
    <t>765191901</t>
  </si>
  <si>
    <t>Demontáž pojistné hydroizolační fólie kladené ve sklonu do 30°</t>
  </si>
  <si>
    <t>-368742278</t>
  </si>
  <si>
    <t>133</t>
  </si>
  <si>
    <t>998765202</t>
  </si>
  <si>
    <t>Přesun hmot pro krytiny skládané stanovený procentní sazbou (%) z ceny vodorovná dopravní vzdálenost do 50 m základní v objektech výšky přes 6 do 12 m</t>
  </si>
  <si>
    <t>-2009980950</t>
  </si>
  <si>
    <t>766</t>
  </si>
  <si>
    <t>Konstrukce truhlářské</t>
  </si>
  <si>
    <t>134</t>
  </si>
  <si>
    <t>766622131</t>
  </si>
  <si>
    <t>Montáž oken plastových včetně montáže rámu plochy přes 1 m2 otevíravých do zdiva, výšky do 1,5 m</t>
  </si>
  <si>
    <t>40227362</t>
  </si>
  <si>
    <t>135</t>
  </si>
  <si>
    <t>6114005R</t>
  </si>
  <si>
    <t>okno plastové vyklápěcí, dvojsklo přes plochu 1m2 do v 1,5m s pák.ovladačem</t>
  </si>
  <si>
    <t>984071080</t>
  </si>
  <si>
    <t>136</t>
  </si>
  <si>
    <t>998766202</t>
  </si>
  <si>
    <t>Přesun hmot pro konstrukce truhlářské stanovený procentní sazbou (%) z ceny vodorovná dopravní vzdálenost do 50 m základní v objektech výšky přes 6 do 12 m</t>
  </si>
  <si>
    <t>1514497233</t>
  </si>
  <si>
    <t>767</t>
  </si>
  <si>
    <t>Konstrukce zámečnické</t>
  </si>
  <si>
    <t>137</t>
  </si>
  <si>
    <t>76750000R</t>
  </si>
  <si>
    <t>Dod+mtz ocel.profil z U 100 pozinkované</t>
  </si>
  <si>
    <t>-1376198422</t>
  </si>
  <si>
    <t xml:space="preserve">1,4*2*4*10,6*1,08 "pavilon A </t>
  </si>
  <si>
    <t>1,4*2*10,6*1,08 "pavilon B -vněj.kanál</t>
  </si>
  <si>
    <t>1,4*2*5*10,6*1,08 "pavilon B</t>
  </si>
  <si>
    <t>138</t>
  </si>
  <si>
    <t>76750001R</t>
  </si>
  <si>
    <t xml:space="preserve">Dod+mtz ocel. pozinkované konzoly </t>
  </si>
  <si>
    <t>-658663086</t>
  </si>
  <si>
    <t>12*10 "pavilon A -konzola K1</t>
  </si>
  <si>
    <t>8*6 "jídelna -podpora P1</t>
  </si>
  <si>
    <t>11*(15+7) "pavilon B -konzola K2</t>
  </si>
  <si>
    <t>9*3 "pavilon B -konzola K4</t>
  </si>
  <si>
    <t>18*1 "podpora P4 -šatny a tělocvična</t>
  </si>
  <si>
    <t>27 "podpora P3 -šatny a tělocvična</t>
  </si>
  <si>
    <t>139</t>
  </si>
  <si>
    <t>76750002R</t>
  </si>
  <si>
    <t>Dod+mtz kotvení konzol v kanálech do betonu, mechanická kotva do betonu 12/10-105 s účinnou hloubkou 60mm, s podložkou, vše galvanicky zinkované</t>
  </si>
  <si>
    <t>-1389164125</t>
  </si>
  <si>
    <t>10*3 "pavilon A</t>
  </si>
  <si>
    <t>6*3 " jídelna</t>
  </si>
  <si>
    <t>(15+7)*3+2*3 "pavilon B</t>
  </si>
  <si>
    <t>140</t>
  </si>
  <si>
    <t>76750003R</t>
  </si>
  <si>
    <t>Dod+mtz závěsy ze stropu pro potrubí ozn.F1 (pro 1ks -2x natloukací kotva M12x50, podložky, matky, 2x závitová tyč 10mm, 1x úložný profil 60x60x6-700, upínací podložky, vše galvanicky zinkované)</t>
  </si>
  <si>
    <t>2062696133</t>
  </si>
  <si>
    <t>5 "jídelna</t>
  </si>
  <si>
    <t>14 " šatny a tělocvična</t>
  </si>
  <si>
    <t>141</t>
  </si>
  <si>
    <t>76750004R</t>
  </si>
  <si>
    <t>Dod+mtz konzola pro potrubí ozn.F2 -konzola U80-700 s kotevní deskou 180/240/10, kotevní šroub M12-210 s podložkou na chemickou injektážní kotvu do zdiva, vše galvanicky zinkované</t>
  </si>
  <si>
    <t>1128852927</t>
  </si>
  <si>
    <t>1 " šatny a tělocvična</t>
  </si>
  <si>
    <t>142</t>
  </si>
  <si>
    <t>76750005R</t>
  </si>
  <si>
    <t>Dod+mtz závěsy do žb trámku pro potrubí ozn.F3 (pro 1ks -2x mechanická kotva do betonu 12/10-105 s účinnou hloubkou kotvení 60mm, s podložkami, matkami, 2x závitová tyč 10mm, 1x úložný profil 60x60x5-700, montážní úhelníky, vše galvanicky zinkované)</t>
  </si>
  <si>
    <t>-1978438014</t>
  </si>
  <si>
    <t>9 " šatny a tělocvična</t>
  </si>
  <si>
    <t>143</t>
  </si>
  <si>
    <t>76755001R</t>
  </si>
  <si>
    <t xml:space="preserve">Dod+mtz odvětrávací ocel.trubka pr.200/6mm dl.2m s vrchní krytkou a třemi packami do betonu, pozinkované </t>
  </si>
  <si>
    <t>-583152348</t>
  </si>
  <si>
    <t>1 " jídelna</t>
  </si>
  <si>
    <t>144</t>
  </si>
  <si>
    <t>767640311</t>
  </si>
  <si>
    <t>Montáž dveří ocelových nebo hliníkových vnitřních jednokřídlových</t>
  </si>
  <si>
    <t>1247782968</t>
  </si>
  <si>
    <t>145</t>
  </si>
  <si>
    <t>55341322</t>
  </si>
  <si>
    <t>dveře jednokřídlé ocelové interierové plné 800x1970mm</t>
  </si>
  <si>
    <t>275076735</t>
  </si>
  <si>
    <t>146</t>
  </si>
  <si>
    <t>767691822</t>
  </si>
  <si>
    <t>Ostatní práce - vyvěšení nebo zavěšení kovových křídel dveří, plochy do 2 m2</t>
  </si>
  <si>
    <t>-948477637</t>
  </si>
  <si>
    <t>1+1 "pavolin B -směš.stanice (vyvěšení a zavěšení)</t>
  </si>
  <si>
    <t>1*2 "dveře 900/1970 (vyvěšení, zavěšení)</t>
  </si>
  <si>
    <t>147</t>
  </si>
  <si>
    <t>998767202</t>
  </si>
  <si>
    <t>Přesun hmot pro zámečnické konstrukce stanovený procentní sazbou (%) z ceny vodorovná dopravní vzdálenost do 50 m základní v objektech výšky přes 6 do 12 m</t>
  </si>
  <si>
    <t>-1762098832</t>
  </si>
  <si>
    <t>771</t>
  </si>
  <si>
    <t>Podlahy z dlaždic</t>
  </si>
  <si>
    <t>148</t>
  </si>
  <si>
    <t>771121011</t>
  </si>
  <si>
    <t>Příprava podkladu před provedením dlažby nátěr penetrační na podlahu</t>
  </si>
  <si>
    <t>1076618483</t>
  </si>
  <si>
    <t>149</t>
  </si>
  <si>
    <t>771574418</t>
  </si>
  <si>
    <t>Montáž podlah z dlaždic keramických lepených cementovým flexibilním lepidlem hladkých, tloušťky do 10 mm přes 19 do 22 ks/m2</t>
  </si>
  <si>
    <t>120449156</t>
  </si>
  <si>
    <t>150</t>
  </si>
  <si>
    <t>59761133</t>
  </si>
  <si>
    <t>dlažba keramická slinutá nemrazuvzdorná povrch hladký/matný tl do 10mm přes 22 do 25ks/m2</t>
  </si>
  <si>
    <t>476444602</t>
  </si>
  <si>
    <t>47,875*1,08 "Přepočtené koeficientem množství</t>
  </si>
  <si>
    <t>151</t>
  </si>
  <si>
    <t>998771202</t>
  </si>
  <si>
    <t>Přesun hmot pro podlahy z dlaždic stanovený procentní sazbou (%) z ceny vodorovná dopravní vzdálenost do 50 m základní v objektech výšky přes 6 do 12 m</t>
  </si>
  <si>
    <t>544948089</t>
  </si>
  <si>
    <t>777</t>
  </si>
  <si>
    <t>Podlahy lité</t>
  </si>
  <si>
    <t>152</t>
  </si>
  <si>
    <t>777111123</t>
  </si>
  <si>
    <t>Broušení podkladu před provedením lpodlahy</t>
  </si>
  <si>
    <t>1214359450</t>
  </si>
  <si>
    <t>153</t>
  </si>
  <si>
    <t>77712111R</t>
  </si>
  <si>
    <t>Rychlehutnoucí mrazuvzdorná vyrovnávací malta na podlahy tl 2-30 mm (dle PD)</t>
  </si>
  <si>
    <t>414237163</t>
  </si>
  <si>
    <t>32,4 "výměník.stanice</t>
  </si>
  <si>
    <t>77713110R</t>
  </si>
  <si>
    <t>Penetrační nátěr podlahy -kontaktní můstek (dle PD)</t>
  </si>
  <si>
    <t>-736898006</t>
  </si>
  <si>
    <t>155</t>
  </si>
  <si>
    <t>998777202</t>
  </si>
  <si>
    <t>Přesun hmot pro podlahy lité stanovený procentní sazbou (%) z ceny vodorovná dopravní vzdálenost do 50 m základní v objektech výšky přes 6 do 12 m</t>
  </si>
  <si>
    <t>-704131641</t>
  </si>
  <si>
    <t>156</t>
  </si>
  <si>
    <t>783823134</t>
  </si>
  <si>
    <t>Penetrační nátěr omítek hladkých omítek hladkých, zrnitých tenkovrstvých nebo štukových stupně členitosti 1 a 2 sol-silikátový</t>
  </si>
  <si>
    <t>-99221135</t>
  </si>
  <si>
    <t xml:space="preserve">(6,25+1,5)*2*3,2 "jídelna stěny směš.stanice </t>
  </si>
  <si>
    <t>82,26 "směšovací stanice -pavilon A</t>
  </si>
  <si>
    <t>157</t>
  </si>
  <si>
    <t>783827424</t>
  </si>
  <si>
    <t>Krycí (ochranný ) nátěr omítek dvojnásobný hladkých omítek hladkých, zrnitých tenkovrstvých nebo štukových stupně členitosti 1 a 2 sol-silikátový</t>
  </si>
  <si>
    <t>824945547</t>
  </si>
  <si>
    <t>158</t>
  </si>
  <si>
    <t>78391315R</t>
  </si>
  <si>
    <t>Penetrační nátěr hladkých betonových podlah (dle PD)</t>
  </si>
  <si>
    <t>1159087723</t>
  </si>
  <si>
    <t>2*0,75*2 "ang.dvorky -dno</t>
  </si>
  <si>
    <t>159</t>
  </si>
  <si>
    <t>78391716R</t>
  </si>
  <si>
    <t>Vrchní nátěr betonové podlahy s hydroizolační a protiskluznou funkcí (dle PD)</t>
  </si>
  <si>
    <t>-939994426</t>
  </si>
  <si>
    <t>784</t>
  </si>
  <si>
    <t>Dokončovací práce - malby a tapety</t>
  </si>
  <si>
    <t>160</t>
  </si>
  <si>
    <t>784121001</t>
  </si>
  <si>
    <t>Oškrabání malby v místnostech výšky do 3,80 m</t>
  </si>
  <si>
    <t>21374218</t>
  </si>
  <si>
    <t>100+250 "pavilon A -odhad (dotčené stropy a stěny)</t>
  </si>
  <si>
    <t>12,6 "strop tělocvična -směš.stanice</t>
  </si>
  <si>
    <t>(4,485+2,81)*2*2,7 "stěny tělocvična -směš.stanice</t>
  </si>
  <si>
    <t>7,4*5,2*2+(7,4+5,2)*2*1,6 "strop+stěny 4.np -pavilon A+B</t>
  </si>
  <si>
    <t>6,25*1,5 "jídelna, směš.stanice -strop</t>
  </si>
  <si>
    <t>2,6*3,25+(2,6+3,25)*2*3,3 "pavilob B -sm,ěš.stanice</t>
  </si>
  <si>
    <t>100+250 "pavilon B -odhad (dotčené stropy a stěny)</t>
  </si>
  <si>
    <t>161</t>
  </si>
  <si>
    <t>784181121</t>
  </si>
  <si>
    <t>Penetrace podkladu jednonásobná hloubková akrylátová bezbarvá v místnostech výšky do 3,80 m</t>
  </si>
  <si>
    <t>-1782796717</t>
  </si>
  <si>
    <t>162</t>
  </si>
  <si>
    <t>784211101</t>
  </si>
  <si>
    <t>Malby z malířských směsí oděruvzdorných za mokra dvojnásobné, bílé za mokra oděruvzdorné výborně v místnostech výšky do 3,80 m</t>
  </si>
  <si>
    <t>677650353</t>
  </si>
  <si>
    <t>HZS</t>
  </si>
  <si>
    <t>Hodinové zúčtovací sazby</t>
  </si>
  <si>
    <t>163</t>
  </si>
  <si>
    <t>HZS1292</t>
  </si>
  <si>
    <t>Hodinové zúčtovací sazby profesí HSV zemní a pomocné práce stavební dělník</t>
  </si>
  <si>
    <t>hod</t>
  </si>
  <si>
    <t>512</t>
  </si>
  <si>
    <t>-152220686</t>
  </si>
  <si>
    <t>3*2 "vybourání chráničky po nerez komínu ve stropě (tělocvična -směš.stanice)</t>
  </si>
  <si>
    <t xml:space="preserve">3*2 " 4.np -pavilon A+B (zatmelení otvorů po uchycení potrubí) </t>
  </si>
  <si>
    <t xml:space="preserve">4 "jídelna -pročištění odpadu u vpusti, propojení s pův.kanalizací </t>
  </si>
  <si>
    <t xml:space="preserve">4 "stav.začištění otvorů po průchodu potrubí -pavilon B </t>
  </si>
  <si>
    <t>10 "ostatní nespecifikované práce</t>
  </si>
  <si>
    <t>4*2 "vyčištění angl.dvorků 2ks a pročištění jejich odvodnění</t>
  </si>
  <si>
    <t>4 "pročištění odpadu, propojení s původní kanalizací  -gula v podlaze</t>
  </si>
  <si>
    <t>03-03 - D.3.c - Elektročást - AKTUALIZACE 2026</t>
  </si>
  <si>
    <t xml:space="preserve">    741 - Elektroinstalace - silnoproud</t>
  </si>
  <si>
    <t>741</t>
  </si>
  <si>
    <t>Elektroinstalace - silnoproud</t>
  </si>
  <si>
    <t>741110511</t>
  </si>
  <si>
    <t>Montáž lišt a kanálků elektroinstalačních se spojkami, ohyby a rohy a s nasunutím do krabic vkládacích s víčkem, šířky do 60 mm</t>
  </si>
  <si>
    <t>1491042037</t>
  </si>
  <si>
    <t>34571015</t>
  </si>
  <si>
    <t>lišta elektroinstalační hranatá bezhalogenová 40x20mm</t>
  </si>
  <si>
    <t>1399638202</t>
  </si>
  <si>
    <t>94*1,05 "Přepočtené koeficientem množství</t>
  </si>
  <si>
    <t>34571005</t>
  </si>
  <si>
    <t>lišta elektroinstalační hranatá PVC 25x20mm</t>
  </si>
  <si>
    <t>617732752</t>
  </si>
  <si>
    <t>116*1,05 "Přepočtené koeficientem množství</t>
  </si>
  <si>
    <t>741120003</t>
  </si>
  <si>
    <t>Montáž vodičů izolovaných měděných bez ukončení uložených pod omítku plných a laněných (např. CY), průřezu žíly 10 až 16 mm2</t>
  </si>
  <si>
    <t>1486153101</t>
  </si>
  <si>
    <t>34141029</t>
  </si>
  <si>
    <t>vodič propojovací flexibilní jádro Cu lanované izolace PVC 450/750V (H07V-K) 1x16mm2</t>
  </si>
  <si>
    <t>1733467713</t>
  </si>
  <si>
    <t>190*1,15 "Přepočtené koeficientem množství</t>
  </si>
  <si>
    <t>741122211</t>
  </si>
  <si>
    <t>Montáž kabelů měděných bez ukončení uložených volně nebo v liště plných kulatých (např. CYKY) počtu a průřezu žil 3x1,5 až 6 mm2</t>
  </si>
  <si>
    <t>-1344428237</t>
  </si>
  <si>
    <t>34111030</t>
  </si>
  <si>
    <t>kabel instalační jádro Cu plné izolace PVC plášť PVC 450/750V (CYKY) 3x1,5mm2</t>
  </si>
  <si>
    <t>8576018</t>
  </si>
  <si>
    <t>125*1,15 "Přepočtené koeficientem množství</t>
  </si>
  <si>
    <t>741122231</t>
  </si>
  <si>
    <t>Montáž kabelů měděných bez ukončení uložených volně nebo v liště plných kulatých (např. CYKY) počtu a průřezu žil 5x1,5 až 2,5 mm2</t>
  </si>
  <si>
    <t>-920391066</t>
  </si>
  <si>
    <t>34111094</t>
  </si>
  <si>
    <t>kabel instalační jádro Cu plné izolace PVC plášť PVC 450/750V (CYKY) 5x2,5mm2</t>
  </si>
  <si>
    <t>-561045797</t>
  </si>
  <si>
    <t>103*1,15 "Přepočtené koeficientem množství</t>
  </si>
  <si>
    <t>741122232</t>
  </si>
  <si>
    <t>Montáž kabelů měděných bez ukončení uložených volně nebo v liště plných kulatých (např. CYKY) počtu a průřezu žil 5x4 až 6 mm2</t>
  </si>
  <si>
    <t>130386180</t>
  </si>
  <si>
    <t>34111098</t>
  </si>
  <si>
    <t>kabel instalační jádro Cu plné izolace PVC plášť PVC 450/750V (CYKY) 5x4mm2</t>
  </si>
  <si>
    <t>-793752908</t>
  </si>
  <si>
    <t>140*1,15 "Přepočtené koeficientem množství</t>
  </si>
  <si>
    <t>741130001</t>
  </si>
  <si>
    <t>Ukončení vodičů izolovaných s označením a zapojením v rozváděči nebo na přístroji, průřezu žíly do 2,5 mm2</t>
  </si>
  <si>
    <t>-1525038256</t>
  </si>
  <si>
    <t>741130003</t>
  </si>
  <si>
    <t>Ukončení vodičů izolovaných s označením a zapojením v rozváděči nebo na přístroji, průřezu žíly do 4 mm2</t>
  </si>
  <si>
    <t>-572873936</t>
  </si>
  <si>
    <t>741210001</t>
  </si>
  <si>
    <t>Montáž rozvodnic oceloplechových nebo plastových bez zapojení vodičů běžných, hmotnosti do 20 kg</t>
  </si>
  <si>
    <t>-443465619</t>
  </si>
  <si>
    <t>RMAT0001</t>
  </si>
  <si>
    <t>Rozvaděč R-SV, R-SS, mat vč. montáže</t>
  </si>
  <si>
    <t>8508474</t>
  </si>
  <si>
    <t>RMAT001</t>
  </si>
  <si>
    <t>Zásuvková skříň  IP54 jištěná s chráničem 40/4/003, zásuvky 2x230V, 1x24V, 1x16/5, přístroje 10kA: 2xB16/1, 1xB6/2, 1xB16/3, trafo 125VA, FI40/4/003 na vstupu, 500x330x155mm</t>
  </si>
  <si>
    <t>-1413412761</t>
  </si>
  <si>
    <t>741310001</t>
  </si>
  <si>
    <t>Montáž spínačů jedno nebo dvoupólových nástěnných se zapojením vodičů, pro prostředí normální spínačů, řazení 1-jednopólových</t>
  </si>
  <si>
    <t>-1038478395</t>
  </si>
  <si>
    <t>34535015</t>
  </si>
  <si>
    <t>spínač nástěnný jednopólový, řazení 1, IP44, šroubové svorky</t>
  </si>
  <si>
    <t>1027424199</t>
  </si>
  <si>
    <t>741320165</t>
  </si>
  <si>
    <t>Montáž jističů se zapojením vodičů třípólových nn do 25 A ve skříni</t>
  </si>
  <si>
    <t>556662537</t>
  </si>
  <si>
    <t>35822403</t>
  </si>
  <si>
    <t>jistič 3-pólový 25 A vypínací charakteristika B vypínací schopnost 10 kA</t>
  </si>
  <si>
    <t>-1037632713</t>
  </si>
  <si>
    <t>741372154</t>
  </si>
  <si>
    <t>Montáž svítidel s integrovaným zdrojem LED se zapojením vodičů průmyslových přisazených stropních</t>
  </si>
  <si>
    <t>701906022</t>
  </si>
  <si>
    <t>RMAT0002</t>
  </si>
  <si>
    <t>LED prachotěsné svítidlo, polyesterové tělo, opálový PC kryt, IK08, 1 x LED, 32W, 4400lm, Ra80, 4000K</t>
  </si>
  <si>
    <t>-1081634669</t>
  </si>
  <si>
    <t>741410003</t>
  </si>
  <si>
    <t>Montáž uzemňovacího vedení s upevněním, propojením a připojením pomocí svorek na povrchu drátu nebo lana Ø do 10 mm</t>
  </si>
  <si>
    <t>-374209286</t>
  </si>
  <si>
    <t>34141026</t>
  </si>
  <si>
    <t>vodič propojovací flexibilní jádro Cu lanované izolace PVC 450/750V (H07V-K) 1x4mm2</t>
  </si>
  <si>
    <t>398852541</t>
  </si>
  <si>
    <t>741450002</t>
  </si>
  <si>
    <t>Montáž prvků pro vyrovnání potenciálu svorkovnice ekvipotenciálního pospojení</t>
  </si>
  <si>
    <t>-1940064388</t>
  </si>
  <si>
    <t>34565001</t>
  </si>
  <si>
    <t>svorkovnice ekvipotenciální 160x60mm</t>
  </si>
  <si>
    <t>-1333463264</t>
  </si>
  <si>
    <t>741810002</t>
  </si>
  <si>
    <t>Zkoušky a prohlídky elektrických rozvodů a zařízení celková prohlídka a vyhotovení revizní zprávy pro objem montážních prací přes 100 do 500 tis. Kč</t>
  </si>
  <si>
    <t>1607893822</t>
  </si>
  <si>
    <t>998741101</t>
  </si>
  <si>
    <t>Přesun hmot pro silnoproud stanovený z hmotnosti přesunovaného materiálu vodorovná dopravní vzdálenost do 50 m základní v objektech výšky do 6 m</t>
  </si>
  <si>
    <t>-2022499702</t>
  </si>
  <si>
    <t>HZS2232</t>
  </si>
  <si>
    <t>Hodinová zúčtovací sazba elektrikář odborný (úprava stávajícího rozvaděče)</t>
  </si>
  <si>
    <t>1262929321</t>
  </si>
  <si>
    <t>HZS2491</t>
  </si>
  <si>
    <t>Hodinové zúčtovací sazby profesí PSV zednické výpomoci a pomocné práce PSV dělník zednických výpomocí</t>
  </si>
  <si>
    <t>1336721526</t>
  </si>
  <si>
    <t>03-04 - D.3.d - Měření a regulace - AKTUALIZACE 2026</t>
  </si>
  <si>
    <t>M - Práce a dodávky M</t>
  </si>
  <si>
    <t xml:space="preserve">    MAR - Měření a regulace</t>
  </si>
  <si>
    <t>Práce a dodávky M</t>
  </si>
  <si>
    <t>MAR</t>
  </si>
  <si>
    <t>Měření a regulace</t>
  </si>
  <si>
    <t>Přenos</t>
  </si>
  <si>
    <t>MaR - viz samostatný rozpočet a výkaz výměr</t>
  </si>
  <si>
    <t>-1408367335</t>
  </si>
  <si>
    <t>03-05 - Vedlejší náklady -- AKTUALIZACE 2026</t>
  </si>
  <si>
    <t>VRN - Vedlejší rozpočtové náklady</t>
  </si>
  <si>
    <t>VRN</t>
  </si>
  <si>
    <t>Vedlejší rozpočtové náklady</t>
  </si>
  <si>
    <t>0130000R2</t>
  </si>
  <si>
    <t>Dokumentace skutečného provedení stavby</t>
  </si>
  <si>
    <t>1024</t>
  </si>
  <si>
    <t>1007562495</t>
  </si>
  <si>
    <t xml:space="preserve">Poznámka k položce:
 </t>
  </si>
  <si>
    <t>0300010R1</t>
  </si>
  <si>
    <t>Zařízení staveniště - vybavení, zabezpečení, ohražení, připojení a spotřeba energií, zrušení</t>
  </si>
  <si>
    <t>Kč</t>
  </si>
  <si>
    <t>1358914093</t>
  </si>
  <si>
    <t>0453030R1</t>
  </si>
  <si>
    <t>Kompletační a koordinační činnost</t>
  </si>
  <si>
    <t>-697438773</t>
  </si>
  <si>
    <t>0630000R1</t>
  </si>
  <si>
    <t>Příplatek za ztížené práce ve výškách</t>
  </si>
  <si>
    <t>-723541973</t>
  </si>
  <si>
    <t>0630000R2</t>
  </si>
  <si>
    <t>Příplatek za práce bez pevné pracovní podlahy</t>
  </si>
  <si>
    <t>1392705073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</si>
</sst>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%"/>
    <numFmt numFmtId="165" formatCode="dd\.mm\.yyyy"/>
    <numFmt numFmtId="166" formatCode="#,##0.00000"/>
  </numFmts>
  <fonts count="42">
    <font>
      <sz val="8"/>
      <color rgb="FF000000"/>
      <name val="Calibri"/>
      <scheme val="minor"/>
    </font>
    <font>
      <sz val="8"/>
      <color rgb="FFFFFFFF"/>
      <name val="Arial"/>
    </font>
    <font>
      <sz val="8"/>
      <color theme="1"/>
      <name val="Arial"/>
    </font>
    <font>
      <b/>
      <sz val="14"/>
      <color theme="1"/>
      <name val="Arial"/>
    </font>
    <font>
      <sz val="8"/>
      <color rgb="FF3366FF"/>
      <name val="Arial"/>
    </font>
    <font>
      <b/>
      <sz val="12"/>
      <color rgb="FF969696"/>
      <name val="Arial"/>
    </font>
    <font>
      <sz val="10"/>
      <color rgb="FF969696"/>
      <name val="Arial"/>
    </font>
    <font>
      <sz val="10"/>
      <color theme="1"/>
      <name val="Arial"/>
    </font>
    <font>
      <b/>
      <sz val="8"/>
      <color rgb="FF969696"/>
      <name val="Arial"/>
    </font>
    <font>
      <b/>
      <sz val="11"/>
      <color theme="1"/>
      <name val="Arial"/>
    </font>
    <font>
      <sz val="8"/>
      <name val="Calibri"/>
    </font>
    <font>
      <b/>
      <sz val="10"/>
      <color theme="1"/>
      <name val="Arial"/>
    </font>
    <font>
      <b/>
      <sz val="10"/>
      <color rgb="FF969696"/>
      <name val="Arial"/>
    </font>
    <font>
      <b/>
      <sz val="12"/>
      <color theme="1"/>
      <name val="Arial"/>
    </font>
    <font>
      <b/>
      <sz val="10"/>
      <color rgb="FF464646"/>
      <name val="Arial"/>
    </font>
    <font>
      <sz val="12"/>
      <color rgb="FF969696"/>
      <name val="Arial"/>
    </font>
    <font>
      <sz val="9"/>
      <color theme="1"/>
      <name val="Arial"/>
    </font>
    <font>
      <sz val="9"/>
      <color rgb="FF969696"/>
      <name val="Arial"/>
    </font>
    <font>
      <b/>
      <sz val="12"/>
      <color rgb="FF960000"/>
      <name val="Arial"/>
    </font>
    <font>
      <sz val="12"/>
      <color theme="1"/>
      <name val="Arial"/>
    </font>
    <font>
      <sz val="11"/>
      <color theme="1"/>
      <name val="Arial"/>
    </font>
    <font>
      <b/>
      <sz val="11"/>
      <color rgb="FF003366"/>
      <name val="Arial"/>
    </font>
    <font>
      <sz val="11"/>
      <color rgb="FF003366"/>
      <name val="Arial"/>
    </font>
    <font>
      <sz val="11"/>
      <color rgb="FF969696"/>
      <name val="Arial"/>
    </font>
    <font>
      <sz val="10"/>
      <color rgb="FF003366"/>
      <name val="Arial"/>
    </font>
    <font>
      <b/>
      <sz val="10"/>
      <color rgb="FF003366"/>
      <name val="Arial"/>
    </font>
    <font>
      <u/>
      <sz val="18"/>
      <color theme="10"/>
      <name val="Noto Sans Symbols"/>
    </font>
    <font>
      <sz val="10"/>
      <color rgb="FF3366FF"/>
      <name val="Arial"/>
    </font>
    <font>
      <sz val="8"/>
      <color rgb="FF969696"/>
      <name val="Arial"/>
    </font>
    <font>
      <b/>
      <sz val="12"/>
      <color rgb="FF800000"/>
      <name val="Arial"/>
    </font>
    <font>
      <sz val="12"/>
      <color rgb="FF003366"/>
      <name val="Arial"/>
    </font>
    <font>
      <sz val="8"/>
      <color rgb="FF960000"/>
      <name val="Arial"/>
    </font>
    <font>
      <b/>
      <sz val="8"/>
      <color theme="1"/>
      <name val="Arial"/>
    </font>
    <font>
      <sz val="8"/>
      <color rgb="FF003366"/>
      <name val="Arial"/>
    </font>
    <font>
      <sz val="7"/>
      <color rgb="FF969696"/>
      <name val="Arial"/>
    </font>
    <font>
      <i/>
      <sz val="7"/>
      <color rgb="FF969696"/>
      <name val="Arial"/>
    </font>
    <font>
      <sz val="8"/>
      <color rgb="FF800080"/>
      <name val="Arial"/>
    </font>
    <font>
      <sz val="8"/>
      <color rgb="FF505050"/>
      <name val="Arial"/>
    </font>
    <font>
      <sz val="8"/>
      <color rgb="FFFF0000"/>
      <name val="Arial"/>
    </font>
    <font>
      <i/>
      <sz val="9"/>
      <color rgb="FF0000FF"/>
      <name val="Arial"/>
    </font>
    <font>
      <i/>
      <sz val="8"/>
      <color rgb="FF0000FF"/>
      <name val="Arial"/>
    </font>
    <font>
      <sz val="8"/>
      <color rgb="FF0000A8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BEBEBE"/>
        <bgColor rgb="FFBEBEBE"/>
      </patternFill>
    </fill>
    <fill>
      <patternFill patternType="solid">
        <fgColor rgb="FFD2D2D2"/>
        <bgColor rgb="FFD2D2D2"/>
      </patternFill>
    </fill>
  </fills>
  <borders count="3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2" fillId="0" borderId="8" xfId="0" applyFont="1" applyBorder="1"/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11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3" xfId="0" applyFont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13" fillId="3" borderId="10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vertical="center"/>
    </xf>
    <xf numFmtId="0" fontId="13" fillId="3" borderId="11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165" fontId="7" fillId="0" borderId="0" xfId="0" applyNumberFormat="1" applyFont="1" applyAlignment="1">
      <alignment horizontal="left" vertical="center"/>
    </xf>
    <xf numFmtId="0" fontId="2" fillId="0" borderId="1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0" fontId="16" fillId="4" borderId="4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2" fillId="0" borderId="18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4" fontId="18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4" fontId="15" fillId="0" borderId="21" xfId="0" applyNumberFormat="1" applyFont="1" applyBorder="1" applyAlignment="1">
      <alignment vertical="center"/>
    </xf>
    <xf numFmtId="4" fontId="15" fillId="0" borderId="0" xfId="0" applyNumberFormat="1" applyFont="1" applyAlignment="1">
      <alignment vertical="center"/>
    </xf>
    <xf numFmtId="166" fontId="15" fillId="0" borderId="0" xfId="0" applyNumberFormat="1" applyFont="1" applyAlignment="1">
      <alignment vertical="center"/>
    </xf>
    <xf numFmtId="4" fontId="15" fillId="0" borderId="22" xfId="0" applyNumberFormat="1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" fontId="23" fillId="0" borderId="21" xfId="0" applyNumberFormat="1" applyFont="1" applyBorder="1" applyAlignment="1">
      <alignment vertical="center"/>
    </xf>
    <xf numFmtId="4" fontId="23" fillId="0" borderId="0" xfId="0" applyNumberFormat="1" applyFont="1" applyAlignment="1">
      <alignment vertical="center"/>
    </xf>
    <xf numFmtId="166" fontId="23" fillId="0" borderId="0" xfId="0" applyNumberFormat="1" applyFont="1" applyAlignment="1">
      <alignment vertical="center"/>
    </xf>
    <xf numFmtId="4" fontId="23" fillId="0" borderId="22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6" fillId="0" borderId="21" xfId="0" applyNumberFormat="1" applyFont="1" applyBorder="1" applyAlignment="1">
      <alignment vertical="center"/>
    </xf>
    <xf numFmtId="4" fontId="6" fillId="0" borderId="0" xfId="0" applyNumberFormat="1" applyFont="1" applyAlignment="1">
      <alignment vertical="center"/>
    </xf>
    <xf numFmtId="166" fontId="6" fillId="0" borderId="0" xfId="0" applyNumberFormat="1" applyFont="1" applyAlignment="1">
      <alignment vertical="center"/>
    </xf>
    <xf numFmtId="4" fontId="6" fillId="0" borderId="22" xfId="0" applyNumberFormat="1" applyFont="1" applyBorder="1" applyAlignment="1">
      <alignment vertical="center"/>
    </xf>
    <xf numFmtId="0" fontId="26" fillId="0" borderId="0" xfId="0" applyFont="1" applyAlignment="1">
      <alignment horizontal="center" vertical="center"/>
    </xf>
    <xf numFmtId="4" fontId="6" fillId="0" borderId="27" xfId="0" applyNumberFormat="1" applyFont="1" applyBorder="1" applyAlignment="1">
      <alignment vertical="center"/>
    </xf>
    <xf numFmtId="4" fontId="6" fillId="0" borderId="28" xfId="0" applyNumberFormat="1" applyFont="1" applyBorder="1" applyAlignment="1">
      <alignment vertical="center"/>
    </xf>
    <xf numFmtId="166" fontId="6" fillId="0" borderId="28" xfId="0" applyNumberFormat="1" applyFont="1" applyBorder="1" applyAlignment="1">
      <alignment vertical="center"/>
    </xf>
    <xf numFmtId="4" fontId="6" fillId="0" borderId="29" xfId="0" applyNumberFormat="1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1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right" vertical="center"/>
    </xf>
    <xf numFmtId="0" fontId="2" fillId="4" borderId="4" xfId="0" applyFont="1" applyFill="1" applyBorder="1" applyAlignment="1">
      <alignment vertical="center"/>
    </xf>
    <xf numFmtId="0" fontId="13" fillId="4" borderId="10" xfId="0" applyFont="1" applyFill="1" applyBorder="1" applyAlignment="1">
      <alignment horizontal="left" vertical="center"/>
    </xf>
    <xf numFmtId="0" fontId="13" fillId="4" borderId="11" xfId="0" applyFont="1" applyFill="1" applyBorder="1" applyAlignment="1">
      <alignment horizontal="right" vertical="center"/>
    </xf>
    <xf numFmtId="0" fontId="13" fillId="4" borderId="11" xfId="0" applyFont="1" applyFill="1" applyBorder="1" applyAlignment="1">
      <alignment horizontal="center" vertical="center"/>
    </xf>
    <xf numFmtId="4" fontId="13" fillId="4" borderId="11" xfId="0" applyNumberFormat="1" applyFont="1" applyFill="1" applyBorder="1" applyAlignment="1">
      <alignment vertical="center"/>
    </xf>
    <xf numFmtId="0" fontId="2" fillId="4" borderId="30" xfId="0" applyFont="1" applyFill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right" vertical="center"/>
    </xf>
    <xf numFmtId="49" fontId="7" fillId="0" borderId="0" xfId="0" applyNumberFormat="1" applyFont="1" applyAlignment="1">
      <alignment horizontal="left" vertical="center"/>
    </xf>
    <xf numFmtId="0" fontId="16" fillId="4" borderId="4" xfId="0" applyFont="1" applyFill="1" applyBorder="1" applyAlignment="1">
      <alignment horizontal="left" vertical="center"/>
    </xf>
    <xf numFmtId="0" fontId="16" fillId="4" borderId="4" xfId="0" applyFont="1" applyFill="1" applyBorder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0" fontId="30" fillId="0" borderId="3" xfId="0" applyFont="1" applyBorder="1" applyAlignment="1">
      <alignment vertical="center"/>
    </xf>
    <xf numFmtId="0" fontId="30" fillId="0" borderId="28" xfId="0" applyFont="1" applyBorder="1" applyAlignment="1">
      <alignment horizontal="left" vertical="center"/>
    </xf>
    <xf numFmtId="0" fontId="30" fillId="0" borderId="28" xfId="0" applyFont="1" applyBorder="1" applyAlignment="1">
      <alignment vertical="center"/>
    </xf>
    <xf numFmtId="4" fontId="30" fillId="0" borderId="28" xfId="0" applyNumberFormat="1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28" xfId="0" applyFont="1" applyBorder="1" applyAlignment="1">
      <alignment horizontal="left" vertical="center"/>
    </xf>
    <xf numFmtId="0" fontId="24" fillId="0" borderId="28" xfId="0" applyFont="1" applyBorder="1" applyAlignment="1">
      <alignment vertical="center"/>
    </xf>
    <xf numFmtId="4" fontId="24" fillId="0" borderId="28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16" fillId="4" borderId="32" xfId="0" applyFont="1" applyFill="1" applyBorder="1" applyAlignment="1">
      <alignment horizontal="center" vertical="center" wrapText="1"/>
    </xf>
    <xf numFmtId="0" fontId="16" fillId="4" borderId="33" xfId="0" applyFont="1" applyFill="1" applyBorder="1" applyAlignment="1">
      <alignment horizontal="center" vertical="center" wrapText="1"/>
    </xf>
    <xf numFmtId="4" fontId="18" fillId="0" borderId="0" xfId="0" applyNumberFormat="1" applyFont="1"/>
    <xf numFmtId="166" fontId="31" fillId="0" borderId="19" xfId="0" applyNumberFormat="1" applyFont="1" applyBorder="1"/>
    <xf numFmtId="166" fontId="31" fillId="0" borderId="20" xfId="0" applyNumberFormat="1" applyFont="1" applyBorder="1"/>
    <xf numFmtId="4" fontId="32" fillId="0" borderId="0" xfId="0" applyNumberFormat="1" applyFont="1" applyAlignment="1">
      <alignment vertical="center"/>
    </xf>
    <xf numFmtId="0" fontId="33" fillId="0" borderId="0" xfId="0" applyFont="1"/>
    <xf numFmtId="0" fontId="33" fillId="0" borderId="3" xfId="0" applyFont="1" applyBorder="1"/>
    <xf numFmtId="0" fontId="33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4" fontId="30" fillId="0" borderId="0" xfId="0" applyNumberFormat="1" applyFont="1"/>
    <xf numFmtId="0" fontId="33" fillId="0" borderId="21" xfId="0" applyFont="1" applyBorder="1"/>
    <xf numFmtId="166" fontId="33" fillId="0" borderId="0" xfId="0" applyNumberFormat="1" applyFont="1"/>
    <xf numFmtId="166" fontId="33" fillId="0" borderId="22" xfId="0" applyNumberFormat="1" applyFont="1" applyBorder="1"/>
    <xf numFmtId="0" fontId="33" fillId="0" borderId="0" xfId="0" applyFont="1" applyAlignment="1">
      <alignment horizontal="center"/>
    </xf>
    <xf numFmtId="4" fontId="33" fillId="0" borderId="0" xfId="0" applyNumberFormat="1" applyFont="1" applyAlignment="1">
      <alignment vertical="center"/>
    </xf>
    <xf numFmtId="0" fontId="24" fillId="0" borderId="0" xfId="0" applyFont="1" applyAlignment="1">
      <alignment horizontal="left"/>
    </xf>
    <xf numFmtId="4" fontId="24" fillId="0" borderId="0" xfId="0" applyNumberFormat="1" applyFont="1"/>
    <xf numFmtId="0" fontId="1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 vertical="center" wrapText="1"/>
    </xf>
    <xf numFmtId="0" fontId="16" fillId="0" borderId="34" xfId="0" applyFont="1" applyBorder="1" applyAlignment="1">
      <alignment horizontal="left" vertical="center" wrapText="1"/>
    </xf>
    <xf numFmtId="0" fontId="16" fillId="0" borderId="34" xfId="0" applyFont="1" applyBorder="1" applyAlignment="1">
      <alignment horizontal="center" vertical="center" wrapText="1"/>
    </xf>
    <xf numFmtId="4" fontId="16" fillId="0" borderId="34" xfId="0" applyNumberFormat="1" applyFont="1" applyBorder="1" applyAlignment="1">
      <alignment vertical="center"/>
    </xf>
    <xf numFmtId="0" fontId="17" fillId="2" borderId="35" xfId="0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166" fontId="17" fillId="0" borderId="0" xfId="0" applyNumberFormat="1" applyFont="1" applyAlignment="1">
      <alignment vertical="center"/>
    </xf>
    <xf numFmtId="166" fontId="17" fillId="0" borderId="22" xfId="0" applyNumberFormat="1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vertical="center" wrapText="1"/>
    </xf>
    <xf numFmtId="0" fontId="2" fillId="0" borderId="21" xfId="0" applyFont="1" applyBorder="1" applyAlignment="1">
      <alignment vertical="center"/>
    </xf>
    <xf numFmtId="0" fontId="36" fillId="0" borderId="0" xfId="0" applyFont="1" applyAlignment="1">
      <alignment vertical="center"/>
    </xf>
    <xf numFmtId="0" fontId="36" fillId="0" borderId="3" xfId="0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36" fillId="0" borderId="21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 wrapText="1"/>
    </xf>
    <xf numFmtId="4" fontId="37" fillId="0" borderId="0" xfId="0" applyNumberFormat="1" applyFont="1" applyAlignment="1">
      <alignment vertical="center"/>
    </xf>
    <xf numFmtId="0" fontId="37" fillId="0" borderId="21" xfId="0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3" xfId="0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 wrapText="1"/>
    </xf>
    <xf numFmtId="4" fontId="38" fillId="0" borderId="0" xfId="0" applyNumberFormat="1" applyFont="1" applyAlignment="1">
      <alignment vertical="center"/>
    </xf>
    <xf numFmtId="0" fontId="38" fillId="0" borderId="2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9" fillId="0" borderId="34" xfId="0" applyFont="1" applyBorder="1" applyAlignment="1">
      <alignment horizontal="center" vertical="center"/>
    </xf>
    <xf numFmtId="49" fontId="39" fillId="0" borderId="34" xfId="0" applyNumberFormat="1" applyFont="1" applyBorder="1" applyAlignment="1">
      <alignment horizontal="left" vertical="center" wrapText="1"/>
    </xf>
    <xf numFmtId="0" fontId="39" fillId="0" borderId="34" xfId="0" applyFont="1" applyBorder="1" applyAlignment="1">
      <alignment horizontal="left" vertical="center" wrapText="1"/>
    </xf>
    <xf numFmtId="0" fontId="39" fillId="0" borderId="34" xfId="0" applyFont="1" applyBorder="1" applyAlignment="1">
      <alignment horizontal="center" vertical="center" wrapText="1"/>
    </xf>
    <xf numFmtId="4" fontId="39" fillId="0" borderId="34" xfId="0" applyNumberFormat="1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39" fillId="2" borderId="35" xfId="0" applyFont="1" applyFill="1" applyBorder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17" fillId="2" borderId="36" xfId="0" applyFont="1" applyFill="1" applyBorder="1" applyAlignment="1">
      <alignment horizontal="left" vertical="center"/>
    </xf>
    <xf numFmtId="0" fontId="17" fillId="0" borderId="28" xfId="0" applyFont="1" applyBorder="1" applyAlignment="1">
      <alignment horizontal="center" vertical="center"/>
    </xf>
    <xf numFmtId="0" fontId="2" fillId="0" borderId="28" xfId="0" applyFont="1" applyBorder="1" applyAlignment="1">
      <alignment vertical="center"/>
    </xf>
    <xf numFmtId="166" fontId="17" fillId="0" borderId="28" xfId="0" applyNumberFormat="1" applyFont="1" applyBorder="1" applyAlignment="1">
      <alignment vertical="center"/>
    </xf>
    <xf numFmtId="166" fontId="17" fillId="0" borderId="29" xfId="0" applyNumberFormat="1" applyFont="1" applyBorder="1" applyAlignment="1">
      <alignment vertical="center"/>
    </xf>
    <xf numFmtId="0" fontId="41" fillId="0" borderId="0" xfId="0" applyFont="1" applyAlignment="1">
      <alignment vertical="center"/>
    </xf>
    <xf numFmtId="0" fontId="41" fillId="0" borderId="3" xfId="0" applyFont="1" applyBorder="1" applyAlignment="1">
      <alignment vertical="center"/>
    </xf>
    <xf numFmtId="0" fontId="41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 wrapText="1"/>
    </xf>
    <xf numFmtId="0" fontId="41" fillId="0" borderId="21" xfId="0" applyFont="1" applyBorder="1" applyAlignment="1">
      <alignment vertical="center"/>
    </xf>
    <xf numFmtId="0" fontId="41" fillId="0" borderId="22" xfId="0" applyFont="1" applyBorder="1" applyAlignment="1">
      <alignment vertical="center"/>
    </xf>
    <xf numFmtId="0" fontId="38" fillId="0" borderId="27" xfId="0" applyFont="1" applyBorder="1" applyAlignment="1">
      <alignment vertical="center"/>
    </xf>
    <xf numFmtId="0" fontId="38" fillId="0" borderId="28" xfId="0" applyFont="1" applyBorder="1" applyAlignment="1">
      <alignment vertical="center"/>
    </xf>
    <xf numFmtId="0" fontId="38" fillId="0" borderId="29" xfId="0" applyFont="1" applyBorder="1" applyAlignment="1">
      <alignment vertical="center"/>
    </xf>
    <xf numFmtId="4" fontId="16" fillId="2" borderId="34" xfId="0" applyNumberFormat="1" applyFont="1" applyFill="1" applyBorder="1" applyAlignment="1" applyProtection="1">
      <alignment vertical="center"/>
      <protection locked="0"/>
    </xf>
    <xf numFmtId="0" fontId="37" fillId="0" borderId="0" xfId="0" applyFont="1" applyAlignment="1" applyProtection="1">
      <alignment vertical="center"/>
      <protection locked="0"/>
    </xf>
    <xf numFmtId="0" fontId="38" fillId="0" borderId="0" xfId="0" applyFont="1" applyAlignment="1" applyProtection="1">
      <alignment vertical="center"/>
      <protection locked="0"/>
    </xf>
    <xf numFmtId="4" fontId="39" fillId="2" borderId="34" xfId="0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41" fillId="0" borderId="0" xfId="0" applyFont="1" applyAlignment="1" applyProtection="1">
      <alignment vertical="center"/>
      <protection locked="0"/>
    </xf>
    <xf numFmtId="0" fontId="36" fillId="0" borderId="0" xfId="0" applyFont="1" applyAlignment="1" applyProtection="1">
      <alignment vertical="center"/>
      <protection locked="0"/>
    </xf>
    <xf numFmtId="49" fontId="7" fillId="2" borderId="4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17" xfId="0" applyFont="1" applyBorder="1" applyAlignment="1" applyProtection="1">
      <alignment vertical="center"/>
      <protection locked="0"/>
    </xf>
    <xf numFmtId="4" fontId="41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0" fillId="0" borderId="0" xfId="0"/>
    <xf numFmtId="0" fontId="6" fillId="0" borderId="0" xfId="0" applyFont="1" applyAlignment="1">
      <alignment horizontal="left" vertical="center" wrapText="1"/>
    </xf>
    <xf numFmtId="0" fontId="2" fillId="0" borderId="0" xfId="0" applyFont="1"/>
    <xf numFmtId="0" fontId="9" fillId="0" borderId="0" xfId="0" applyFont="1" applyAlignment="1">
      <alignment horizontal="left" vertical="center" wrapText="1"/>
    </xf>
    <xf numFmtId="49" fontId="7" fillId="2" borderId="5" xfId="0" applyNumberFormat="1" applyFont="1" applyFill="1" applyBorder="1" applyAlignment="1" applyProtection="1">
      <alignment horizontal="left" vertical="center"/>
      <protection locked="0"/>
    </xf>
    <xf numFmtId="0" fontId="10" fillId="0" borderId="6" xfId="0" applyFont="1" applyBorder="1" applyProtection="1">
      <protection locked="0"/>
    </xf>
    <xf numFmtId="0" fontId="10" fillId="0" borderId="7" xfId="0" applyFont="1" applyBorder="1" applyProtection="1">
      <protection locked="0"/>
    </xf>
    <xf numFmtId="4" fontId="24" fillId="0" borderId="0" xfId="0" applyNumberFormat="1" applyFont="1" applyAlignment="1">
      <alignment vertical="center"/>
    </xf>
    <xf numFmtId="0" fontId="25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horizontal="right" vertical="center"/>
    </xf>
    <xf numFmtId="0" fontId="16" fillId="4" borderId="23" xfId="0" applyFont="1" applyFill="1" applyBorder="1" applyAlignment="1">
      <alignment horizontal="center" vertical="center"/>
    </xf>
    <xf numFmtId="0" fontId="10" fillId="0" borderId="13" xfId="0" applyFont="1" applyBorder="1"/>
    <xf numFmtId="0" fontId="10" fillId="0" borderId="14" xfId="0" applyFont="1" applyBorder="1"/>
    <xf numFmtId="0" fontId="16" fillId="4" borderId="12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right" vertical="center"/>
    </xf>
    <xf numFmtId="0" fontId="10" fillId="0" borderId="15" xfId="0" applyFont="1" applyBorder="1"/>
    <xf numFmtId="0" fontId="21" fillId="0" borderId="0" xfId="0" applyFont="1" applyAlignment="1">
      <alignment horizontal="left" vertical="center" wrapText="1"/>
    </xf>
    <xf numFmtId="4" fontId="22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4" fontId="11" fillId="0" borderId="9" xfId="0" applyNumberFormat="1" applyFont="1" applyBorder="1" applyAlignment="1">
      <alignment vertical="center"/>
    </xf>
    <xf numFmtId="0" fontId="10" fillId="0" borderId="9" xfId="0" applyFont="1" applyBorder="1"/>
    <xf numFmtId="0" fontId="15" fillId="0" borderId="18" xfId="0" applyFont="1" applyBorder="1" applyAlignment="1">
      <alignment horizontal="center" vertical="center"/>
    </xf>
    <xf numFmtId="0" fontId="10" fillId="0" borderId="19" xfId="0" applyFont="1" applyBorder="1"/>
    <xf numFmtId="0" fontId="10" fillId="0" borderId="21" xfId="0" applyFont="1" applyBorder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horizontal="left" vertical="center"/>
    </xf>
    <xf numFmtId="4" fontId="12" fillId="0" borderId="0" xfId="0" applyNumberFormat="1" applyFont="1" applyAlignment="1">
      <alignment vertical="center"/>
    </xf>
    <xf numFmtId="4" fontId="18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vertical="center"/>
    </xf>
    <xf numFmtId="0" fontId="13" fillId="3" borderId="12" xfId="0" applyFont="1" applyFill="1" applyBorder="1" applyAlignment="1">
      <alignment horizontal="left" vertical="center"/>
    </xf>
    <xf numFmtId="4" fontId="13" fillId="3" borderId="12" xfId="0" applyNumberFormat="1" applyFont="1" applyFill="1" applyBorder="1" applyAlignment="1">
      <alignment vertical="center"/>
    </xf>
    <xf numFmtId="165" fontId="7" fillId="0" borderId="0" xfId="0" applyNumberFormat="1" applyFont="1" applyAlignment="1">
      <alignment horizontal="left" vertical="center"/>
    </xf>
    <xf numFmtId="0" fontId="28" fillId="0" borderId="0" xfId="0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M1000"/>
  <sheetViews>
    <sheetView showGridLines="0" tabSelected="1" workbookViewId="0">
      <selection activeCell="AM16" sqref="AM16"/>
    </sheetView>
  </sheetViews>
  <sheetFormatPr defaultColWidth="16.83203125" defaultRowHeight="15" customHeight="1"/>
  <cols>
    <col min="1" max="1" width="9.6640625" customWidth="1"/>
    <col min="2" max="2" width="2" customWidth="1"/>
    <col min="3" max="3" width="4.83203125" customWidth="1"/>
    <col min="4" max="33" width="3.1640625" customWidth="1"/>
    <col min="34" max="34" width="3.83203125" customWidth="1"/>
    <col min="35" max="35" width="37" customWidth="1"/>
    <col min="36" max="37" width="2.83203125" customWidth="1"/>
    <col min="38" max="38" width="9.6640625" customWidth="1"/>
    <col min="39" max="39" width="3.83203125" customWidth="1"/>
    <col min="40" max="40" width="15.5" customWidth="1"/>
    <col min="41" max="41" width="8.6640625" customWidth="1"/>
    <col min="42" max="42" width="4.83203125" customWidth="1"/>
    <col min="43" max="43" width="18.33203125" hidden="1" customWidth="1"/>
    <col min="44" max="44" width="16" customWidth="1"/>
    <col min="45" max="47" width="30.1640625" hidden="1" customWidth="1"/>
    <col min="48" max="49" width="25.33203125" hidden="1" customWidth="1"/>
    <col min="50" max="51" width="29.1640625" hidden="1" customWidth="1"/>
    <col min="52" max="52" width="25.33203125" hidden="1" customWidth="1"/>
    <col min="53" max="53" width="22.33203125" hidden="1" customWidth="1"/>
    <col min="54" max="54" width="29.1640625" hidden="1" customWidth="1"/>
    <col min="55" max="55" width="25.33203125" hidden="1" customWidth="1"/>
    <col min="56" max="56" width="22.33203125" hidden="1" customWidth="1"/>
    <col min="57" max="57" width="77.5" customWidth="1"/>
    <col min="58" max="70" width="10.1640625" customWidth="1"/>
    <col min="71" max="91" width="10.83203125" hidden="1" customWidth="1"/>
  </cols>
  <sheetData>
    <row r="1" spans="1:74" ht="11.25" customHeight="1">
      <c r="A1" s="1" t="s">
        <v>0</v>
      </c>
      <c r="AZ1" s="1" t="s">
        <v>1</v>
      </c>
      <c r="BA1" s="1" t="s">
        <v>2</v>
      </c>
      <c r="BB1" s="1" t="s">
        <v>3</v>
      </c>
      <c r="BT1" s="1" t="s">
        <v>4</v>
      </c>
      <c r="BU1" s="1" t="s">
        <v>4</v>
      </c>
      <c r="BV1" s="1" t="s">
        <v>5</v>
      </c>
    </row>
    <row r="2" spans="1:74" ht="36.75" customHeight="1">
      <c r="AR2" s="201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S2" s="2" t="s">
        <v>6</v>
      </c>
      <c r="BT2" s="2" t="s">
        <v>7</v>
      </c>
    </row>
    <row r="3" spans="1:74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5"/>
      <c r="BS3" s="2" t="s">
        <v>6</v>
      </c>
      <c r="BT3" s="2" t="s">
        <v>8</v>
      </c>
    </row>
    <row r="4" spans="1:74" ht="24.75" customHeight="1">
      <c r="B4" s="5"/>
      <c r="D4" s="6" t="s">
        <v>9</v>
      </c>
      <c r="AR4" s="5"/>
      <c r="AS4" s="7" t="s">
        <v>10</v>
      </c>
      <c r="BE4" s="8" t="s">
        <v>11</v>
      </c>
      <c r="BS4" s="2" t="s">
        <v>6</v>
      </c>
    </row>
    <row r="5" spans="1:74" ht="12" customHeight="1">
      <c r="B5" s="5"/>
      <c r="D5" s="9" t="s">
        <v>12</v>
      </c>
      <c r="K5" s="218" t="s">
        <v>13</v>
      </c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R5" s="5"/>
      <c r="BE5" s="219" t="s">
        <v>14</v>
      </c>
      <c r="BS5" s="2" t="s">
        <v>6</v>
      </c>
    </row>
    <row r="6" spans="1:74" ht="36.75" customHeight="1">
      <c r="B6" s="5"/>
      <c r="D6" s="11" t="s">
        <v>15</v>
      </c>
      <c r="K6" s="220" t="s">
        <v>16</v>
      </c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R6" s="5"/>
      <c r="BE6" s="199"/>
      <c r="BS6" s="2" t="s">
        <v>6</v>
      </c>
    </row>
    <row r="7" spans="1:74" ht="12" customHeight="1">
      <c r="B7" s="5"/>
      <c r="D7" s="12" t="s">
        <v>17</v>
      </c>
      <c r="K7" s="10" t="s">
        <v>1</v>
      </c>
      <c r="AK7" s="12" t="s">
        <v>18</v>
      </c>
      <c r="AN7" s="10" t="s">
        <v>1</v>
      </c>
      <c r="AR7" s="5"/>
      <c r="BE7" s="199"/>
      <c r="BS7" s="2" t="s">
        <v>6</v>
      </c>
    </row>
    <row r="8" spans="1:74" ht="12" customHeight="1">
      <c r="B8" s="5"/>
      <c r="D8" s="12" t="s">
        <v>19</v>
      </c>
      <c r="K8" s="10" t="s">
        <v>20</v>
      </c>
      <c r="AK8" s="12" t="s">
        <v>21</v>
      </c>
      <c r="AN8" s="13" t="s">
        <v>22</v>
      </c>
      <c r="AR8" s="5"/>
      <c r="BE8" s="199"/>
      <c r="BS8" s="2" t="s">
        <v>6</v>
      </c>
    </row>
    <row r="9" spans="1:74" ht="14.25" customHeight="1">
      <c r="B9" s="5"/>
      <c r="AR9" s="5"/>
      <c r="BE9" s="199"/>
      <c r="BS9" s="2" t="s">
        <v>6</v>
      </c>
    </row>
    <row r="10" spans="1:74" ht="12" customHeight="1">
      <c r="B10" s="5"/>
      <c r="D10" s="12" t="s">
        <v>23</v>
      </c>
      <c r="AK10" s="12" t="s">
        <v>24</v>
      </c>
      <c r="AN10" s="10" t="s">
        <v>1</v>
      </c>
      <c r="AR10" s="5"/>
      <c r="BE10" s="199"/>
      <c r="BS10" s="2" t="s">
        <v>6</v>
      </c>
    </row>
    <row r="11" spans="1:74" ht="18" customHeight="1">
      <c r="B11" s="5"/>
      <c r="E11" s="10" t="s">
        <v>25</v>
      </c>
      <c r="AK11" s="12" t="s">
        <v>26</v>
      </c>
      <c r="AN11" s="10" t="s">
        <v>1</v>
      </c>
      <c r="AR11" s="5"/>
      <c r="BE11" s="199"/>
      <c r="BS11" s="2" t="s">
        <v>6</v>
      </c>
    </row>
    <row r="12" spans="1:74" ht="6.75" customHeight="1">
      <c r="B12" s="5"/>
      <c r="AR12" s="5"/>
      <c r="BE12" s="199"/>
      <c r="BS12" s="2" t="s">
        <v>6</v>
      </c>
    </row>
    <row r="13" spans="1:74" ht="12" customHeight="1">
      <c r="B13" s="5"/>
      <c r="D13" s="12" t="s">
        <v>27</v>
      </c>
      <c r="AK13" s="12" t="s">
        <v>24</v>
      </c>
      <c r="AN13" s="194"/>
      <c r="AR13" s="5"/>
      <c r="BE13" s="199"/>
      <c r="BS13" s="2" t="s">
        <v>6</v>
      </c>
    </row>
    <row r="14" spans="1:74" ht="11.25" customHeight="1">
      <c r="B14" s="5"/>
      <c r="E14" s="203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5"/>
      <c r="AK14" s="12" t="s">
        <v>26</v>
      </c>
      <c r="AN14" s="194"/>
      <c r="AR14" s="5"/>
      <c r="BE14" s="199"/>
      <c r="BS14" s="2" t="s">
        <v>6</v>
      </c>
    </row>
    <row r="15" spans="1:74" ht="6.75" customHeight="1">
      <c r="B15" s="5"/>
      <c r="AR15" s="5"/>
      <c r="BE15" s="199"/>
      <c r="BS15" s="2" t="s">
        <v>4</v>
      </c>
    </row>
    <row r="16" spans="1:74" ht="12" customHeight="1">
      <c r="B16" s="5"/>
      <c r="D16" s="12" t="s">
        <v>28</v>
      </c>
      <c r="AK16" s="12" t="s">
        <v>24</v>
      </c>
      <c r="AN16" s="10" t="s">
        <v>1</v>
      </c>
      <c r="AR16" s="5"/>
      <c r="BE16" s="199"/>
      <c r="BS16" s="2" t="s">
        <v>4</v>
      </c>
    </row>
    <row r="17" spans="1:91" ht="18" customHeight="1">
      <c r="B17" s="5"/>
      <c r="E17" s="10" t="s">
        <v>29</v>
      </c>
      <c r="AK17" s="12" t="s">
        <v>26</v>
      </c>
      <c r="AN17" s="10" t="s">
        <v>1</v>
      </c>
      <c r="AR17" s="5"/>
      <c r="BE17" s="199"/>
      <c r="BS17" s="2" t="s">
        <v>30</v>
      </c>
    </row>
    <row r="18" spans="1:91" ht="6.75" customHeight="1">
      <c r="B18" s="5"/>
      <c r="AR18" s="5"/>
      <c r="BE18" s="199"/>
      <c r="BS18" s="2" t="s">
        <v>6</v>
      </c>
    </row>
    <row r="19" spans="1:91" ht="12" customHeight="1">
      <c r="B19" s="5"/>
      <c r="D19" s="12" t="s">
        <v>31</v>
      </c>
      <c r="AK19" s="12" t="s">
        <v>24</v>
      </c>
      <c r="AN19" s="10" t="s">
        <v>1</v>
      </c>
      <c r="AR19" s="5"/>
      <c r="BE19" s="199"/>
      <c r="BS19" s="2" t="s">
        <v>6</v>
      </c>
    </row>
    <row r="20" spans="1:91" ht="18" customHeight="1">
      <c r="B20" s="5"/>
      <c r="E20" s="10" t="s">
        <v>32</v>
      </c>
      <c r="AK20" s="12" t="s">
        <v>26</v>
      </c>
      <c r="AN20" s="10" t="s">
        <v>1</v>
      </c>
      <c r="AR20" s="5"/>
      <c r="BE20" s="199"/>
      <c r="BS20" s="2" t="s">
        <v>30</v>
      </c>
    </row>
    <row r="21" spans="1:91" ht="6.75" customHeight="1">
      <c r="B21" s="5"/>
      <c r="AR21" s="5"/>
      <c r="BE21" s="199"/>
    </row>
    <row r="22" spans="1:91" ht="12" customHeight="1">
      <c r="B22" s="5"/>
      <c r="D22" s="12" t="s">
        <v>33</v>
      </c>
      <c r="AR22" s="5"/>
      <c r="BE22" s="199"/>
    </row>
    <row r="23" spans="1:91" ht="16.5" customHeight="1">
      <c r="B23" s="5"/>
      <c r="E23" s="198" t="s">
        <v>1</v>
      </c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199"/>
      <c r="AJ23" s="199"/>
      <c r="AK23" s="199"/>
      <c r="AL23" s="199"/>
      <c r="AM23" s="199"/>
      <c r="AN23" s="199"/>
      <c r="AR23" s="5"/>
      <c r="BE23" s="199"/>
    </row>
    <row r="24" spans="1:91" ht="6.75" customHeight="1">
      <c r="B24" s="5"/>
      <c r="AR24" s="5"/>
      <c r="BE24" s="199"/>
    </row>
    <row r="25" spans="1:91" ht="6.75" customHeight="1">
      <c r="B25" s="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R25" s="5"/>
      <c r="BE25" s="199"/>
    </row>
    <row r="26" spans="1:91" ht="25.5" customHeight="1">
      <c r="A26" s="16"/>
      <c r="B26" s="17"/>
      <c r="C26" s="16"/>
      <c r="D26" s="18" t="s">
        <v>34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221">
        <f>ROUND(AG94,2)</f>
        <v>0</v>
      </c>
      <c r="AL26" s="222"/>
      <c r="AM26" s="222"/>
      <c r="AN26" s="222"/>
      <c r="AO26" s="222"/>
      <c r="AP26" s="16"/>
      <c r="AQ26" s="16"/>
      <c r="AR26" s="17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99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</row>
    <row r="27" spans="1:91" ht="6.75" customHeight="1">
      <c r="A27" s="16"/>
      <c r="B27" s="17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7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99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</row>
    <row r="28" spans="1:91" ht="11.25" customHeight="1">
      <c r="A28" s="16"/>
      <c r="B28" s="17"/>
      <c r="C28" s="16"/>
      <c r="D28" s="16"/>
      <c r="E28" s="16"/>
      <c r="F28" s="16"/>
      <c r="G28" s="16"/>
      <c r="H28" s="16"/>
      <c r="I28" s="16"/>
      <c r="J28" s="16"/>
      <c r="K28" s="16"/>
      <c r="L28" s="227" t="s">
        <v>35</v>
      </c>
      <c r="M28" s="199"/>
      <c r="N28" s="199"/>
      <c r="O28" s="199"/>
      <c r="P28" s="199"/>
      <c r="Q28" s="16"/>
      <c r="R28" s="16"/>
      <c r="S28" s="16"/>
      <c r="T28" s="16"/>
      <c r="U28" s="16"/>
      <c r="V28" s="16"/>
      <c r="W28" s="227" t="s">
        <v>36</v>
      </c>
      <c r="X28" s="199"/>
      <c r="Y28" s="199"/>
      <c r="Z28" s="199"/>
      <c r="AA28" s="199"/>
      <c r="AB28" s="199"/>
      <c r="AC28" s="199"/>
      <c r="AD28" s="199"/>
      <c r="AE28" s="199"/>
      <c r="AF28" s="16"/>
      <c r="AG28" s="16"/>
      <c r="AH28" s="16"/>
      <c r="AI28" s="16"/>
      <c r="AJ28" s="16"/>
      <c r="AK28" s="227" t="s">
        <v>37</v>
      </c>
      <c r="AL28" s="199"/>
      <c r="AM28" s="199"/>
      <c r="AN28" s="199"/>
      <c r="AO28" s="199"/>
      <c r="AP28" s="16"/>
      <c r="AQ28" s="16"/>
      <c r="AR28" s="17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99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</row>
    <row r="29" spans="1:91" ht="14.25" customHeight="1">
      <c r="A29" s="21"/>
      <c r="B29" s="22"/>
      <c r="C29" s="21"/>
      <c r="D29" s="12" t="s">
        <v>38</v>
      </c>
      <c r="E29" s="21"/>
      <c r="F29" s="12" t="s">
        <v>39</v>
      </c>
      <c r="G29" s="21"/>
      <c r="H29" s="21"/>
      <c r="I29" s="21"/>
      <c r="J29" s="21"/>
      <c r="K29" s="21"/>
      <c r="L29" s="228">
        <v>0.21</v>
      </c>
      <c r="M29" s="199"/>
      <c r="N29" s="199"/>
      <c r="O29" s="199"/>
      <c r="P29" s="199"/>
      <c r="Q29" s="21"/>
      <c r="R29" s="21"/>
      <c r="S29" s="21"/>
      <c r="T29" s="21"/>
      <c r="U29" s="21"/>
      <c r="V29" s="21"/>
      <c r="W29" s="229">
        <f>ROUND(AZ94,2)</f>
        <v>0</v>
      </c>
      <c r="X29" s="199"/>
      <c r="Y29" s="199"/>
      <c r="Z29" s="199"/>
      <c r="AA29" s="199"/>
      <c r="AB29" s="199"/>
      <c r="AC29" s="199"/>
      <c r="AD29" s="199"/>
      <c r="AE29" s="199"/>
      <c r="AF29" s="21"/>
      <c r="AG29" s="21"/>
      <c r="AH29" s="21"/>
      <c r="AI29" s="21"/>
      <c r="AJ29" s="21"/>
      <c r="AK29" s="229">
        <f>ROUND(AV94,2)</f>
        <v>0</v>
      </c>
      <c r="AL29" s="199"/>
      <c r="AM29" s="199"/>
      <c r="AN29" s="199"/>
      <c r="AO29" s="199"/>
      <c r="AP29" s="21"/>
      <c r="AQ29" s="21"/>
      <c r="AR29" s="22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199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</row>
    <row r="30" spans="1:91" ht="14.25" customHeight="1">
      <c r="A30" s="21"/>
      <c r="B30" s="22"/>
      <c r="C30" s="21"/>
      <c r="D30" s="21"/>
      <c r="E30" s="21"/>
      <c r="F30" s="12" t="s">
        <v>40</v>
      </c>
      <c r="G30" s="21"/>
      <c r="H30" s="21"/>
      <c r="I30" s="21"/>
      <c r="J30" s="21"/>
      <c r="K30" s="21"/>
      <c r="L30" s="228">
        <v>0.12</v>
      </c>
      <c r="M30" s="199"/>
      <c r="N30" s="199"/>
      <c r="O30" s="199"/>
      <c r="P30" s="199"/>
      <c r="Q30" s="21"/>
      <c r="R30" s="21"/>
      <c r="S30" s="21"/>
      <c r="T30" s="21"/>
      <c r="U30" s="21"/>
      <c r="V30" s="21"/>
      <c r="W30" s="229">
        <f>ROUND(BA94,2)</f>
        <v>0</v>
      </c>
      <c r="X30" s="199"/>
      <c r="Y30" s="199"/>
      <c r="Z30" s="199"/>
      <c r="AA30" s="199"/>
      <c r="AB30" s="199"/>
      <c r="AC30" s="199"/>
      <c r="AD30" s="199"/>
      <c r="AE30" s="199"/>
      <c r="AF30" s="21"/>
      <c r="AG30" s="21"/>
      <c r="AH30" s="21"/>
      <c r="AI30" s="21"/>
      <c r="AJ30" s="21"/>
      <c r="AK30" s="229">
        <f>ROUND(AW94,2)</f>
        <v>0</v>
      </c>
      <c r="AL30" s="199"/>
      <c r="AM30" s="199"/>
      <c r="AN30" s="199"/>
      <c r="AO30" s="199"/>
      <c r="AP30" s="21"/>
      <c r="AQ30" s="21"/>
      <c r="AR30" s="22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199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</row>
    <row r="31" spans="1:91" ht="14.25" hidden="1" customHeight="1">
      <c r="A31" s="21"/>
      <c r="B31" s="22"/>
      <c r="C31" s="21"/>
      <c r="D31" s="21"/>
      <c r="E31" s="21"/>
      <c r="F31" s="12" t="s">
        <v>41</v>
      </c>
      <c r="G31" s="21"/>
      <c r="H31" s="21"/>
      <c r="I31" s="21"/>
      <c r="J31" s="21"/>
      <c r="K31" s="21"/>
      <c r="L31" s="228">
        <v>0.21</v>
      </c>
      <c r="M31" s="199"/>
      <c r="N31" s="199"/>
      <c r="O31" s="199"/>
      <c r="P31" s="199"/>
      <c r="Q31" s="21"/>
      <c r="R31" s="21"/>
      <c r="S31" s="21"/>
      <c r="T31" s="21"/>
      <c r="U31" s="21"/>
      <c r="V31" s="21"/>
      <c r="W31" s="229">
        <f>ROUND(BB94,2)</f>
        <v>0</v>
      </c>
      <c r="X31" s="199"/>
      <c r="Y31" s="199"/>
      <c r="Z31" s="199"/>
      <c r="AA31" s="199"/>
      <c r="AB31" s="199"/>
      <c r="AC31" s="199"/>
      <c r="AD31" s="199"/>
      <c r="AE31" s="199"/>
      <c r="AF31" s="21"/>
      <c r="AG31" s="21"/>
      <c r="AH31" s="21"/>
      <c r="AI31" s="21"/>
      <c r="AJ31" s="21"/>
      <c r="AK31" s="229">
        <v>0</v>
      </c>
      <c r="AL31" s="199"/>
      <c r="AM31" s="199"/>
      <c r="AN31" s="199"/>
      <c r="AO31" s="199"/>
      <c r="AP31" s="21"/>
      <c r="AQ31" s="21"/>
      <c r="AR31" s="22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199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</row>
    <row r="32" spans="1:91" ht="14.25" hidden="1" customHeight="1">
      <c r="A32" s="21"/>
      <c r="B32" s="22"/>
      <c r="C32" s="21"/>
      <c r="D32" s="21"/>
      <c r="E32" s="21"/>
      <c r="F32" s="12" t="s">
        <v>42</v>
      </c>
      <c r="G32" s="21"/>
      <c r="H32" s="21"/>
      <c r="I32" s="21"/>
      <c r="J32" s="21"/>
      <c r="K32" s="21"/>
      <c r="L32" s="228">
        <v>0.12</v>
      </c>
      <c r="M32" s="199"/>
      <c r="N32" s="199"/>
      <c r="O32" s="199"/>
      <c r="P32" s="199"/>
      <c r="Q32" s="21"/>
      <c r="R32" s="21"/>
      <c r="S32" s="21"/>
      <c r="T32" s="21"/>
      <c r="U32" s="21"/>
      <c r="V32" s="21"/>
      <c r="W32" s="229">
        <f>ROUND(BC94,2)</f>
        <v>0</v>
      </c>
      <c r="X32" s="199"/>
      <c r="Y32" s="199"/>
      <c r="Z32" s="199"/>
      <c r="AA32" s="199"/>
      <c r="AB32" s="199"/>
      <c r="AC32" s="199"/>
      <c r="AD32" s="199"/>
      <c r="AE32" s="199"/>
      <c r="AF32" s="21"/>
      <c r="AG32" s="21"/>
      <c r="AH32" s="21"/>
      <c r="AI32" s="21"/>
      <c r="AJ32" s="21"/>
      <c r="AK32" s="229">
        <v>0</v>
      </c>
      <c r="AL32" s="199"/>
      <c r="AM32" s="199"/>
      <c r="AN32" s="199"/>
      <c r="AO32" s="199"/>
      <c r="AP32" s="21"/>
      <c r="AQ32" s="21"/>
      <c r="AR32" s="22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199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</row>
    <row r="33" spans="1:91" ht="14.25" hidden="1" customHeight="1">
      <c r="A33" s="21"/>
      <c r="B33" s="22"/>
      <c r="C33" s="21"/>
      <c r="D33" s="21"/>
      <c r="E33" s="21"/>
      <c r="F33" s="12" t="s">
        <v>43</v>
      </c>
      <c r="G33" s="21"/>
      <c r="H33" s="21"/>
      <c r="I33" s="21"/>
      <c r="J33" s="21"/>
      <c r="K33" s="21"/>
      <c r="L33" s="228">
        <v>0</v>
      </c>
      <c r="M33" s="199"/>
      <c r="N33" s="199"/>
      <c r="O33" s="199"/>
      <c r="P33" s="199"/>
      <c r="Q33" s="21"/>
      <c r="R33" s="21"/>
      <c r="S33" s="21"/>
      <c r="T33" s="21"/>
      <c r="U33" s="21"/>
      <c r="V33" s="21"/>
      <c r="W33" s="229">
        <f>ROUND(BD94,2)</f>
        <v>0</v>
      </c>
      <c r="X33" s="199"/>
      <c r="Y33" s="199"/>
      <c r="Z33" s="199"/>
      <c r="AA33" s="199"/>
      <c r="AB33" s="199"/>
      <c r="AC33" s="199"/>
      <c r="AD33" s="199"/>
      <c r="AE33" s="199"/>
      <c r="AF33" s="21"/>
      <c r="AG33" s="21"/>
      <c r="AH33" s="21"/>
      <c r="AI33" s="21"/>
      <c r="AJ33" s="21"/>
      <c r="AK33" s="229">
        <v>0</v>
      </c>
      <c r="AL33" s="199"/>
      <c r="AM33" s="199"/>
      <c r="AN33" s="199"/>
      <c r="AO33" s="199"/>
      <c r="AP33" s="21"/>
      <c r="AQ33" s="21"/>
      <c r="AR33" s="22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199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</row>
    <row r="34" spans="1:91" ht="6.75" customHeight="1">
      <c r="A34" s="16"/>
      <c r="B34" s="17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7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99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</row>
    <row r="35" spans="1:91" ht="25.5" customHeight="1">
      <c r="A35" s="16"/>
      <c r="B35" s="17"/>
      <c r="C35" s="23"/>
      <c r="D35" s="24" t="s">
        <v>44</v>
      </c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6" t="s">
        <v>45</v>
      </c>
      <c r="U35" s="25"/>
      <c r="V35" s="25"/>
      <c r="W35" s="25"/>
      <c r="X35" s="232" t="s">
        <v>46</v>
      </c>
      <c r="Y35" s="210"/>
      <c r="Z35" s="210"/>
      <c r="AA35" s="210"/>
      <c r="AB35" s="211"/>
      <c r="AC35" s="25"/>
      <c r="AD35" s="25"/>
      <c r="AE35" s="25"/>
      <c r="AF35" s="25"/>
      <c r="AG35" s="25"/>
      <c r="AH35" s="25"/>
      <c r="AI35" s="25"/>
      <c r="AJ35" s="25"/>
      <c r="AK35" s="233">
        <f>SUM(AK26:AK33)</f>
        <v>0</v>
      </c>
      <c r="AL35" s="210"/>
      <c r="AM35" s="210"/>
      <c r="AN35" s="210"/>
      <c r="AO35" s="214"/>
      <c r="AP35" s="23"/>
      <c r="AQ35" s="23"/>
      <c r="AR35" s="17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</row>
    <row r="36" spans="1:91" ht="6.75" customHeight="1">
      <c r="A36" s="16"/>
      <c r="B36" s="17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7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</row>
    <row r="37" spans="1:91" ht="14.25" customHeight="1">
      <c r="A37" s="16"/>
      <c r="B37" s="17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7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</row>
    <row r="38" spans="1:91" ht="14.25" customHeight="1">
      <c r="B38" s="5"/>
      <c r="AR38" s="5"/>
    </row>
    <row r="39" spans="1:91" ht="14.25" customHeight="1">
      <c r="B39" s="5"/>
      <c r="AR39" s="5"/>
    </row>
    <row r="40" spans="1:91" ht="14.25" customHeight="1">
      <c r="B40" s="5"/>
      <c r="AR40" s="5"/>
    </row>
    <row r="41" spans="1:91" ht="14.25" customHeight="1">
      <c r="B41" s="5"/>
      <c r="AR41" s="5"/>
    </row>
    <row r="42" spans="1:91" ht="14.25" customHeight="1">
      <c r="B42" s="5"/>
      <c r="AR42" s="5"/>
    </row>
    <row r="43" spans="1:91" ht="14.25" customHeight="1">
      <c r="B43" s="5"/>
      <c r="AR43" s="5"/>
    </row>
    <row r="44" spans="1:91" ht="14.25" customHeight="1">
      <c r="B44" s="5"/>
      <c r="AR44" s="5"/>
    </row>
    <row r="45" spans="1:91" ht="14.25" customHeight="1">
      <c r="B45" s="5"/>
      <c r="AR45" s="5"/>
    </row>
    <row r="46" spans="1:91" ht="14.25" customHeight="1">
      <c r="B46" s="5"/>
      <c r="AR46" s="5"/>
    </row>
    <row r="47" spans="1:91" ht="14.25" customHeight="1">
      <c r="B47" s="5"/>
      <c r="AR47" s="5"/>
    </row>
    <row r="48" spans="1:91" ht="14.25" customHeight="1">
      <c r="B48" s="5"/>
      <c r="AR48" s="5"/>
    </row>
    <row r="49" spans="1:91" ht="14.25" customHeight="1">
      <c r="A49" s="16"/>
      <c r="B49" s="17"/>
      <c r="C49" s="16"/>
      <c r="D49" s="27" t="s">
        <v>47</v>
      </c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7" t="s">
        <v>48</v>
      </c>
      <c r="AI49" s="28"/>
      <c r="AJ49" s="28"/>
      <c r="AK49" s="28"/>
      <c r="AL49" s="28"/>
      <c r="AM49" s="28"/>
      <c r="AN49" s="28"/>
      <c r="AO49" s="28"/>
      <c r="AP49" s="16"/>
      <c r="AQ49" s="16"/>
      <c r="AR49" s="17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</row>
    <row r="50" spans="1:91" ht="11.25" customHeight="1">
      <c r="B50" s="5"/>
      <c r="AR50" s="5"/>
    </row>
    <row r="51" spans="1:91" ht="11.25" customHeight="1">
      <c r="B51" s="5"/>
      <c r="AR51" s="5"/>
    </row>
    <row r="52" spans="1:91" ht="11.25" customHeight="1">
      <c r="B52" s="5"/>
      <c r="AR52" s="5"/>
    </row>
    <row r="53" spans="1:91" ht="11.25" customHeight="1">
      <c r="B53" s="5"/>
      <c r="AR53" s="5"/>
    </row>
    <row r="54" spans="1:91" ht="11.25" customHeight="1">
      <c r="B54" s="5"/>
      <c r="AR54" s="5"/>
    </row>
    <row r="55" spans="1:91" ht="11.25" customHeight="1">
      <c r="B55" s="5"/>
      <c r="AR55" s="5"/>
    </row>
    <row r="56" spans="1:91" ht="11.25" customHeight="1">
      <c r="B56" s="5"/>
      <c r="AR56" s="5"/>
    </row>
    <row r="57" spans="1:91" ht="11.25" customHeight="1">
      <c r="B57" s="5"/>
      <c r="AR57" s="5"/>
    </row>
    <row r="58" spans="1:91" ht="11.25" customHeight="1">
      <c r="B58" s="5"/>
      <c r="AR58" s="5"/>
    </row>
    <row r="59" spans="1:91" ht="11.25" customHeight="1">
      <c r="B59" s="5"/>
      <c r="AR59" s="5"/>
    </row>
    <row r="60" spans="1:91" ht="11.25" customHeight="1">
      <c r="A60" s="16"/>
      <c r="B60" s="17"/>
      <c r="C60" s="16"/>
      <c r="D60" s="29" t="s">
        <v>49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29" t="s">
        <v>50</v>
      </c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29" t="s">
        <v>49</v>
      </c>
      <c r="AI60" s="19"/>
      <c r="AJ60" s="19"/>
      <c r="AK60" s="19"/>
      <c r="AL60" s="19"/>
      <c r="AM60" s="29" t="s">
        <v>50</v>
      </c>
      <c r="AN60" s="19"/>
      <c r="AO60" s="19"/>
      <c r="AP60" s="16"/>
      <c r="AQ60" s="16"/>
      <c r="AR60" s="17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</row>
    <row r="61" spans="1:91" ht="11.25" customHeight="1">
      <c r="B61" s="5"/>
      <c r="AR61" s="5"/>
    </row>
    <row r="62" spans="1:91" ht="11.25" customHeight="1">
      <c r="B62" s="5"/>
      <c r="AR62" s="5"/>
    </row>
    <row r="63" spans="1:91" ht="11.25" customHeight="1">
      <c r="B63" s="5"/>
      <c r="AR63" s="5"/>
    </row>
    <row r="64" spans="1:91" ht="11.25" customHeight="1">
      <c r="A64" s="16"/>
      <c r="B64" s="17"/>
      <c r="C64" s="16"/>
      <c r="D64" s="27" t="s">
        <v>51</v>
      </c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7" t="s">
        <v>52</v>
      </c>
      <c r="AI64" s="28"/>
      <c r="AJ64" s="28"/>
      <c r="AK64" s="28"/>
      <c r="AL64" s="28"/>
      <c r="AM64" s="28"/>
      <c r="AN64" s="28"/>
      <c r="AO64" s="28"/>
      <c r="AP64" s="16"/>
      <c r="AQ64" s="16"/>
      <c r="AR64" s="17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</row>
    <row r="65" spans="1:91" ht="11.25" customHeight="1">
      <c r="B65" s="5"/>
      <c r="AR65" s="5"/>
    </row>
    <row r="66" spans="1:91" ht="11.25" customHeight="1">
      <c r="B66" s="5"/>
      <c r="AR66" s="5"/>
    </row>
    <row r="67" spans="1:91" ht="11.25" customHeight="1">
      <c r="B67" s="5"/>
      <c r="AR67" s="5"/>
    </row>
    <row r="68" spans="1:91" ht="11.25" customHeight="1">
      <c r="B68" s="5"/>
      <c r="AR68" s="5"/>
    </row>
    <row r="69" spans="1:91" ht="11.25" customHeight="1">
      <c r="B69" s="5"/>
      <c r="AR69" s="5"/>
    </row>
    <row r="70" spans="1:91" ht="11.25" customHeight="1">
      <c r="B70" s="5"/>
      <c r="AR70" s="5"/>
    </row>
    <row r="71" spans="1:91" ht="11.25" customHeight="1">
      <c r="B71" s="5"/>
      <c r="AR71" s="5"/>
    </row>
    <row r="72" spans="1:91" ht="11.25" customHeight="1">
      <c r="B72" s="5"/>
      <c r="AR72" s="5"/>
    </row>
    <row r="73" spans="1:91" ht="11.25" customHeight="1">
      <c r="B73" s="5"/>
      <c r="AR73" s="5"/>
    </row>
    <row r="74" spans="1:91" ht="11.25" customHeight="1">
      <c r="B74" s="5"/>
      <c r="AR74" s="5"/>
    </row>
    <row r="75" spans="1:91" ht="11.25" customHeight="1">
      <c r="A75" s="16"/>
      <c r="B75" s="17"/>
      <c r="C75" s="16"/>
      <c r="D75" s="29" t="s">
        <v>49</v>
      </c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29" t="s">
        <v>50</v>
      </c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29" t="s">
        <v>49</v>
      </c>
      <c r="AI75" s="19"/>
      <c r="AJ75" s="19"/>
      <c r="AK75" s="19"/>
      <c r="AL75" s="19"/>
      <c r="AM75" s="29" t="s">
        <v>50</v>
      </c>
      <c r="AN75" s="19"/>
      <c r="AO75" s="19"/>
      <c r="AP75" s="16"/>
      <c r="AQ75" s="16"/>
      <c r="AR75" s="17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</row>
    <row r="76" spans="1:91" ht="11.25" customHeight="1">
      <c r="A76" s="16"/>
      <c r="B76" s="17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</row>
    <row r="77" spans="1:91" ht="6.7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17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</row>
    <row r="78" spans="1:91" ht="11.25" customHeight="1"/>
    <row r="79" spans="1:91" ht="11.25" customHeight="1"/>
    <row r="80" spans="1:91" ht="11.25" customHeight="1"/>
    <row r="81" spans="1:91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17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</row>
    <row r="82" spans="1:91" ht="24.75" customHeight="1">
      <c r="A82" s="16"/>
      <c r="B82" s="17"/>
      <c r="C82" s="6" t="s">
        <v>53</v>
      </c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</row>
    <row r="83" spans="1:91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</row>
    <row r="84" spans="1:91" ht="12" customHeight="1">
      <c r="A84" s="34"/>
      <c r="B84" s="35"/>
      <c r="C84" s="12" t="s">
        <v>12</v>
      </c>
      <c r="D84" s="34"/>
      <c r="E84" s="34"/>
      <c r="F84" s="34"/>
      <c r="G84" s="34"/>
      <c r="H84" s="34"/>
      <c r="I84" s="34"/>
      <c r="J84" s="34"/>
      <c r="K84" s="34"/>
      <c r="L84" s="34" t="str">
        <f t="shared" ref="L84:L85" si="0">K5</f>
        <v>SONA6942-26</v>
      </c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5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</row>
    <row r="85" spans="1:91" ht="36.75" customHeight="1">
      <c r="A85" s="36"/>
      <c r="B85" s="37"/>
      <c r="C85" s="38" t="s">
        <v>15</v>
      </c>
      <c r="D85" s="36"/>
      <c r="E85" s="36"/>
      <c r="F85" s="36"/>
      <c r="G85" s="36"/>
      <c r="H85" s="36"/>
      <c r="I85" s="36"/>
      <c r="J85" s="36"/>
      <c r="K85" s="36"/>
      <c r="L85" s="202" t="str">
        <f t="shared" si="0"/>
        <v>Připojení GO k CZT, OT a.s., SO 03 - Směšovací stanice a rozvody - AKTUALIZACE 2026</v>
      </c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  <c r="AF85" s="199"/>
      <c r="AG85" s="199"/>
      <c r="AH85" s="199"/>
      <c r="AI85" s="199"/>
      <c r="AJ85" s="199"/>
      <c r="AK85" s="199"/>
      <c r="AL85" s="199"/>
      <c r="AM85" s="199"/>
      <c r="AN85" s="199"/>
      <c r="AO85" s="199"/>
      <c r="AP85" s="36"/>
      <c r="AQ85" s="36"/>
      <c r="AR85" s="37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</row>
    <row r="86" spans="1:91" ht="6.75" customHeight="1">
      <c r="A86" s="16"/>
      <c r="B86" s="17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</row>
    <row r="87" spans="1:91" ht="12" customHeight="1">
      <c r="A87" s="16"/>
      <c r="B87" s="17"/>
      <c r="C87" s="12" t="s">
        <v>19</v>
      </c>
      <c r="D87" s="16"/>
      <c r="E87" s="16"/>
      <c r="F87" s="16"/>
      <c r="G87" s="16"/>
      <c r="H87" s="16"/>
      <c r="I87" s="16"/>
      <c r="J87" s="16"/>
      <c r="K87" s="16"/>
      <c r="L87" s="39" t="str">
        <f>IF(K8="","",K8)</f>
        <v xml:space="preserve"> </v>
      </c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2" t="s">
        <v>21</v>
      </c>
      <c r="AJ87" s="16"/>
      <c r="AK87" s="16"/>
      <c r="AL87" s="16"/>
      <c r="AM87" s="234" t="str">
        <f>IF(AN8= "","",AN8)</f>
        <v>17. 2. 2026</v>
      </c>
      <c r="AN87" s="199"/>
      <c r="AO87" s="16"/>
      <c r="AP87" s="16"/>
      <c r="AQ87" s="16"/>
      <c r="AR87" s="17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</row>
    <row r="88" spans="1:91" ht="6.75" customHeight="1">
      <c r="A88" s="16"/>
      <c r="B88" s="17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</row>
    <row r="89" spans="1:91" ht="15" customHeight="1">
      <c r="A89" s="16"/>
      <c r="B89" s="17"/>
      <c r="C89" s="12" t="s">
        <v>23</v>
      </c>
      <c r="D89" s="16"/>
      <c r="E89" s="16"/>
      <c r="F89" s="16"/>
      <c r="G89" s="16"/>
      <c r="H89" s="16"/>
      <c r="I89" s="16"/>
      <c r="J89" s="16"/>
      <c r="K89" s="16"/>
      <c r="L89" s="34" t="str">
        <f>IF(E11= "","",E11)</f>
        <v>Gymnázium Ostrov</v>
      </c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2" t="s">
        <v>28</v>
      </c>
      <c r="AJ89" s="16"/>
      <c r="AK89" s="16"/>
      <c r="AL89" s="16"/>
      <c r="AM89" s="226" t="str">
        <f>IF(E17="","",E17)</f>
        <v>Ing.Jan Matoušek, Ostrov</v>
      </c>
      <c r="AN89" s="199"/>
      <c r="AO89" s="199"/>
      <c r="AP89" s="199"/>
      <c r="AQ89" s="16"/>
      <c r="AR89" s="17"/>
      <c r="AS89" s="223" t="s">
        <v>54</v>
      </c>
      <c r="AT89" s="224"/>
      <c r="AU89" s="41"/>
      <c r="AV89" s="41"/>
      <c r="AW89" s="41"/>
      <c r="AX89" s="41"/>
      <c r="AY89" s="41"/>
      <c r="AZ89" s="41"/>
      <c r="BA89" s="41"/>
      <c r="BB89" s="41"/>
      <c r="BC89" s="41"/>
      <c r="BD89" s="42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</row>
    <row r="90" spans="1:91" ht="25.5" customHeight="1">
      <c r="A90" s="16"/>
      <c r="B90" s="17"/>
      <c r="C90" s="12" t="s">
        <v>27</v>
      </c>
      <c r="D90" s="16"/>
      <c r="E90" s="16"/>
      <c r="F90" s="16"/>
      <c r="G90" s="16"/>
      <c r="H90" s="16"/>
      <c r="I90" s="16"/>
      <c r="J90" s="16"/>
      <c r="K90" s="16"/>
      <c r="L90" s="34">
        <f>IF(E14= "Vyplň údaj","",E14)</f>
        <v>0</v>
      </c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2" t="s">
        <v>31</v>
      </c>
      <c r="AJ90" s="16"/>
      <c r="AK90" s="16"/>
      <c r="AL90" s="16"/>
      <c r="AM90" s="226" t="str">
        <f>IF(E20="","",E20)</f>
        <v>Neubauerová Soňa, SK-Projekt Ostrov</v>
      </c>
      <c r="AN90" s="199"/>
      <c r="AO90" s="199"/>
      <c r="AP90" s="199"/>
      <c r="AQ90" s="16"/>
      <c r="AR90" s="17"/>
      <c r="AS90" s="225"/>
      <c r="AT90" s="199"/>
      <c r="AU90" s="16"/>
      <c r="AV90" s="16"/>
      <c r="AW90" s="16"/>
      <c r="AX90" s="16"/>
      <c r="AY90" s="16"/>
      <c r="AZ90" s="16"/>
      <c r="BA90" s="16"/>
      <c r="BB90" s="16"/>
      <c r="BC90" s="16"/>
      <c r="BD90" s="43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</row>
    <row r="91" spans="1:91" ht="10.5" customHeight="1">
      <c r="A91" s="16"/>
      <c r="B91" s="17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7"/>
      <c r="AS91" s="225"/>
      <c r="AT91" s="199"/>
      <c r="AU91" s="16"/>
      <c r="AV91" s="16"/>
      <c r="AW91" s="16"/>
      <c r="AX91" s="16"/>
      <c r="AY91" s="16"/>
      <c r="AZ91" s="16"/>
      <c r="BA91" s="16"/>
      <c r="BB91" s="16"/>
      <c r="BC91" s="16"/>
      <c r="BD91" s="43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</row>
    <row r="92" spans="1:91" ht="29.25" customHeight="1">
      <c r="A92" s="16"/>
      <c r="B92" s="17"/>
      <c r="C92" s="209" t="s">
        <v>55</v>
      </c>
      <c r="D92" s="210"/>
      <c r="E92" s="210"/>
      <c r="F92" s="210"/>
      <c r="G92" s="211"/>
      <c r="H92" s="44"/>
      <c r="I92" s="212" t="s">
        <v>56</v>
      </c>
      <c r="J92" s="210"/>
      <c r="K92" s="210"/>
      <c r="L92" s="210"/>
      <c r="M92" s="210"/>
      <c r="N92" s="210"/>
      <c r="O92" s="210"/>
      <c r="P92" s="210"/>
      <c r="Q92" s="210"/>
      <c r="R92" s="210"/>
      <c r="S92" s="210"/>
      <c r="T92" s="210"/>
      <c r="U92" s="210"/>
      <c r="V92" s="210"/>
      <c r="W92" s="210"/>
      <c r="X92" s="210"/>
      <c r="Y92" s="210"/>
      <c r="Z92" s="210"/>
      <c r="AA92" s="210"/>
      <c r="AB92" s="210"/>
      <c r="AC92" s="210"/>
      <c r="AD92" s="210"/>
      <c r="AE92" s="210"/>
      <c r="AF92" s="211"/>
      <c r="AG92" s="213" t="s">
        <v>57</v>
      </c>
      <c r="AH92" s="210"/>
      <c r="AI92" s="210"/>
      <c r="AJ92" s="210"/>
      <c r="AK92" s="210"/>
      <c r="AL92" s="210"/>
      <c r="AM92" s="211"/>
      <c r="AN92" s="212" t="s">
        <v>58</v>
      </c>
      <c r="AO92" s="210"/>
      <c r="AP92" s="214"/>
      <c r="AQ92" s="45" t="s">
        <v>59</v>
      </c>
      <c r="AR92" s="17"/>
      <c r="AS92" s="46" t="s">
        <v>60</v>
      </c>
      <c r="AT92" s="47" t="s">
        <v>61</v>
      </c>
      <c r="AU92" s="47" t="s">
        <v>62</v>
      </c>
      <c r="AV92" s="47" t="s">
        <v>63</v>
      </c>
      <c r="AW92" s="47" t="s">
        <v>64</v>
      </c>
      <c r="AX92" s="47" t="s">
        <v>65</v>
      </c>
      <c r="AY92" s="47" t="s">
        <v>66</v>
      </c>
      <c r="AZ92" s="47" t="s">
        <v>67</v>
      </c>
      <c r="BA92" s="47" t="s">
        <v>68</v>
      </c>
      <c r="BB92" s="47" t="s">
        <v>69</v>
      </c>
      <c r="BC92" s="47" t="s">
        <v>70</v>
      </c>
      <c r="BD92" s="48" t="s">
        <v>71</v>
      </c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</row>
    <row r="93" spans="1:91" ht="10.5" customHeight="1">
      <c r="A93" s="16"/>
      <c r="B93" s="17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7"/>
      <c r="AS93" s="49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2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</row>
    <row r="94" spans="1:91" ht="32.25" customHeight="1">
      <c r="A94" s="50"/>
      <c r="B94" s="51"/>
      <c r="C94" s="52" t="s">
        <v>72</v>
      </c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230">
        <f>ROUND(AG95,2)</f>
        <v>0</v>
      </c>
      <c r="AH94" s="199"/>
      <c r="AI94" s="199"/>
      <c r="AJ94" s="199"/>
      <c r="AK94" s="199"/>
      <c r="AL94" s="199"/>
      <c r="AM94" s="199"/>
      <c r="AN94" s="231">
        <f t="shared" ref="AN94:AN106" si="1">SUM(AG94,AT94)</f>
        <v>0</v>
      </c>
      <c r="AO94" s="199"/>
      <c r="AP94" s="199"/>
      <c r="AQ94" s="55" t="s">
        <v>1</v>
      </c>
      <c r="AR94" s="51"/>
      <c r="AS94" s="56">
        <f>ROUND(AS95,2)</f>
        <v>0</v>
      </c>
      <c r="AT94" s="57">
        <f t="shared" ref="AT94:AT106" si="2">ROUND(SUM(AV94:AW94),2)</f>
        <v>0</v>
      </c>
      <c r="AU94" s="58">
        <f>ROUND(AU95,5)</f>
        <v>0</v>
      </c>
      <c r="AV94" s="57">
        <f>ROUND(AZ94*L29,2)</f>
        <v>0</v>
      </c>
      <c r="AW94" s="57">
        <f>ROUND(BA94*L30,2)</f>
        <v>0</v>
      </c>
      <c r="AX94" s="57">
        <f>ROUND(BB94*L29,2)</f>
        <v>0</v>
      </c>
      <c r="AY94" s="57">
        <f>ROUND(BC94*L30,2)</f>
        <v>0</v>
      </c>
      <c r="AZ94" s="57">
        <f t="shared" ref="AZ94:BD94" si="3">ROUND(AZ95,2)</f>
        <v>0</v>
      </c>
      <c r="BA94" s="57">
        <f t="shared" si="3"/>
        <v>0</v>
      </c>
      <c r="BB94" s="57">
        <f t="shared" si="3"/>
        <v>0</v>
      </c>
      <c r="BC94" s="57">
        <f t="shared" si="3"/>
        <v>0</v>
      </c>
      <c r="BD94" s="59">
        <f t="shared" si="3"/>
        <v>0</v>
      </c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  <c r="BR94" s="50"/>
      <c r="BS94" s="60" t="s">
        <v>73</v>
      </c>
      <c r="BT94" s="60" t="s">
        <v>74</v>
      </c>
      <c r="BU94" s="61" t="s">
        <v>75</v>
      </c>
      <c r="BV94" s="60" t="s">
        <v>76</v>
      </c>
      <c r="BW94" s="60" t="s">
        <v>5</v>
      </c>
      <c r="BX94" s="60" t="s">
        <v>77</v>
      </c>
      <c r="BY94" s="50"/>
      <c r="BZ94" s="50"/>
      <c r="CA94" s="50"/>
      <c r="CB94" s="50"/>
      <c r="CC94" s="50"/>
      <c r="CD94" s="50"/>
      <c r="CE94" s="50"/>
      <c r="CF94" s="50"/>
      <c r="CG94" s="50"/>
      <c r="CH94" s="50"/>
      <c r="CI94" s="50"/>
      <c r="CJ94" s="50"/>
      <c r="CK94" s="50"/>
      <c r="CL94" s="60" t="s">
        <v>1</v>
      </c>
      <c r="CM94" s="50"/>
    </row>
    <row r="95" spans="1:91" ht="24.75" customHeight="1">
      <c r="A95" s="62"/>
      <c r="B95" s="63"/>
      <c r="C95" s="64"/>
      <c r="D95" s="215" t="s">
        <v>78</v>
      </c>
      <c r="E95" s="199"/>
      <c r="F95" s="199"/>
      <c r="G95" s="199"/>
      <c r="H95" s="199"/>
      <c r="I95" s="65"/>
      <c r="J95" s="215" t="s">
        <v>79</v>
      </c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199"/>
      <c r="Y95" s="199"/>
      <c r="Z95" s="199"/>
      <c r="AA95" s="199"/>
      <c r="AB95" s="199"/>
      <c r="AC95" s="199"/>
      <c r="AD95" s="199"/>
      <c r="AE95" s="199"/>
      <c r="AF95" s="199"/>
      <c r="AG95" s="216">
        <f>ROUND(AG96+SUM(AG103:AG106),2)</f>
        <v>0</v>
      </c>
      <c r="AH95" s="199"/>
      <c r="AI95" s="199"/>
      <c r="AJ95" s="199"/>
      <c r="AK95" s="199"/>
      <c r="AL95" s="199"/>
      <c r="AM95" s="199"/>
      <c r="AN95" s="217">
        <f t="shared" si="1"/>
        <v>0</v>
      </c>
      <c r="AO95" s="199"/>
      <c r="AP95" s="199"/>
      <c r="AQ95" s="66" t="s">
        <v>80</v>
      </c>
      <c r="AR95" s="63"/>
      <c r="AS95" s="67">
        <f>ROUND(AS96+SUM(AS103:AS106),2)</f>
        <v>0</v>
      </c>
      <c r="AT95" s="68">
        <f t="shared" si="2"/>
        <v>0</v>
      </c>
      <c r="AU95" s="69">
        <f>ROUND(AU96+SUM(AU103:AU106),5)</f>
        <v>0</v>
      </c>
      <c r="AV95" s="68">
        <f>ROUND(AZ95*L29,2)</f>
        <v>0</v>
      </c>
      <c r="AW95" s="68">
        <f>ROUND(BA95*L30,2)</f>
        <v>0</v>
      </c>
      <c r="AX95" s="68">
        <f>ROUND(BB95*L29,2)</f>
        <v>0</v>
      </c>
      <c r="AY95" s="68">
        <f>ROUND(BC95*L30,2)</f>
        <v>0</v>
      </c>
      <c r="AZ95" s="68">
        <f t="shared" ref="AZ95:BD95" si="4">ROUND(AZ96+SUM(AZ103:AZ106),2)</f>
        <v>0</v>
      </c>
      <c r="BA95" s="68">
        <f t="shared" si="4"/>
        <v>0</v>
      </c>
      <c r="BB95" s="68">
        <f t="shared" si="4"/>
        <v>0</v>
      </c>
      <c r="BC95" s="68">
        <f t="shared" si="4"/>
        <v>0</v>
      </c>
      <c r="BD95" s="70">
        <f t="shared" si="4"/>
        <v>0</v>
      </c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71" t="s">
        <v>73</v>
      </c>
      <c r="BT95" s="71" t="s">
        <v>81</v>
      </c>
      <c r="BU95" s="71" t="s">
        <v>75</v>
      </c>
      <c r="BV95" s="71" t="s">
        <v>76</v>
      </c>
      <c r="BW95" s="71" t="s">
        <v>82</v>
      </c>
      <c r="BX95" s="71" t="s">
        <v>5</v>
      </c>
      <c r="BY95" s="62"/>
      <c r="BZ95" s="62"/>
      <c r="CA95" s="62"/>
      <c r="CB95" s="62"/>
      <c r="CC95" s="62"/>
      <c r="CD95" s="62"/>
      <c r="CE95" s="62"/>
      <c r="CF95" s="62"/>
      <c r="CG95" s="62"/>
      <c r="CH95" s="62"/>
      <c r="CI95" s="62"/>
      <c r="CJ95" s="62"/>
      <c r="CK95" s="62"/>
      <c r="CL95" s="71" t="s">
        <v>1</v>
      </c>
      <c r="CM95" s="71" t="s">
        <v>83</v>
      </c>
    </row>
    <row r="96" spans="1:91" ht="23.25" customHeight="1">
      <c r="A96" s="34"/>
      <c r="B96" s="35"/>
      <c r="C96" s="72"/>
      <c r="D96" s="72"/>
      <c r="E96" s="207" t="s">
        <v>84</v>
      </c>
      <c r="F96" s="199"/>
      <c r="G96" s="199"/>
      <c r="H96" s="199"/>
      <c r="I96" s="199"/>
      <c r="J96" s="72"/>
      <c r="K96" s="207" t="s">
        <v>85</v>
      </c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208">
        <f>ROUND(SUM(AG97:AG102),2)</f>
        <v>0</v>
      </c>
      <c r="AH96" s="199"/>
      <c r="AI96" s="199"/>
      <c r="AJ96" s="199"/>
      <c r="AK96" s="199"/>
      <c r="AL96" s="199"/>
      <c r="AM96" s="199"/>
      <c r="AN96" s="206">
        <f t="shared" si="1"/>
        <v>0</v>
      </c>
      <c r="AO96" s="199"/>
      <c r="AP96" s="199"/>
      <c r="AQ96" s="73" t="s">
        <v>86</v>
      </c>
      <c r="AR96" s="35"/>
      <c r="AS96" s="74">
        <f>ROUND(SUM(AS97:AS102),2)</f>
        <v>0</v>
      </c>
      <c r="AT96" s="75">
        <f t="shared" si="2"/>
        <v>0</v>
      </c>
      <c r="AU96" s="76">
        <f>ROUND(SUM(AU97:AU102),5)</f>
        <v>0</v>
      </c>
      <c r="AV96" s="75">
        <f>ROUND(AZ96*L29,2)</f>
        <v>0</v>
      </c>
      <c r="AW96" s="75">
        <f>ROUND(BA96*L30,2)</f>
        <v>0</v>
      </c>
      <c r="AX96" s="75">
        <f>ROUND(BB96*L29,2)</f>
        <v>0</v>
      </c>
      <c r="AY96" s="75">
        <f>ROUND(BC96*L30,2)</f>
        <v>0</v>
      </c>
      <c r="AZ96" s="75">
        <f t="shared" ref="AZ96:BD96" si="5">ROUND(SUM(AZ97:AZ102),2)</f>
        <v>0</v>
      </c>
      <c r="BA96" s="75">
        <f t="shared" si="5"/>
        <v>0</v>
      </c>
      <c r="BB96" s="75">
        <f t="shared" si="5"/>
        <v>0</v>
      </c>
      <c r="BC96" s="75">
        <f t="shared" si="5"/>
        <v>0</v>
      </c>
      <c r="BD96" s="77">
        <f t="shared" si="5"/>
        <v>0</v>
      </c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10" t="s">
        <v>73</v>
      </c>
      <c r="BT96" s="10" t="s">
        <v>83</v>
      </c>
      <c r="BU96" s="10" t="s">
        <v>75</v>
      </c>
      <c r="BV96" s="10" t="s">
        <v>76</v>
      </c>
      <c r="BW96" s="10" t="s">
        <v>87</v>
      </c>
      <c r="BX96" s="10" t="s">
        <v>82</v>
      </c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10" t="s">
        <v>1</v>
      </c>
      <c r="CM96" s="34"/>
    </row>
    <row r="97" spans="1:91" ht="16.5" customHeight="1">
      <c r="A97" s="78" t="s">
        <v>88</v>
      </c>
      <c r="B97" s="35"/>
      <c r="C97" s="72"/>
      <c r="D97" s="72"/>
      <c r="E97" s="72"/>
      <c r="F97" s="207" t="s">
        <v>89</v>
      </c>
      <c r="G97" s="199"/>
      <c r="H97" s="199"/>
      <c r="I97" s="199"/>
      <c r="J97" s="199"/>
      <c r="K97" s="72"/>
      <c r="L97" s="207" t="s">
        <v>90</v>
      </c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206">
        <f>'03-01-01 - D.3.a - Pavilon A'!J34</f>
        <v>0</v>
      </c>
      <c r="AH97" s="199"/>
      <c r="AI97" s="199"/>
      <c r="AJ97" s="199"/>
      <c r="AK97" s="199"/>
      <c r="AL97" s="199"/>
      <c r="AM97" s="199"/>
      <c r="AN97" s="206">
        <f t="shared" si="1"/>
        <v>0</v>
      </c>
      <c r="AO97" s="199"/>
      <c r="AP97" s="199"/>
      <c r="AQ97" s="73" t="s">
        <v>86</v>
      </c>
      <c r="AR97" s="35"/>
      <c r="AS97" s="74">
        <v>0</v>
      </c>
      <c r="AT97" s="75">
        <f t="shared" si="2"/>
        <v>0</v>
      </c>
      <c r="AU97" s="76">
        <f>'03-01-01 - D.3.a - Pavilon A'!P136</f>
        <v>0</v>
      </c>
      <c r="AV97" s="75">
        <f>'03-01-01 - D.3.a - Pavilon A'!J37</f>
        <v>0</v>
      </c>
      <c r="AW97" s="75">
        <f>'03-01-01 - D.3.a - Pavilon A'!J38</f>
        <v>0</v>
      </c>
      <c r="AX97" s="75">
        <f>'03-01-01 - D.3.a - Pavilon A'!J39</f>
        <v>0</v>
      </c>
      <c r="AY97" s="75">
        <f>'03-01-01 - D.3.a - Pavilon A'!J40</f>
        <v>0</v>
      </c>
      <c r="AZ97" s="75">
        <f>'03-01-01 - D.3.a - Pavilon A'!F37</f>
        <v>0</v>
      </c>
      <c r="BA97" s="75">
        <f>'03-01-01 - D.3.a - Pavilon A'!F38</f>
        <v>0</v>
      </c>
      <c r="BB97" s="75">
        <f>'03-01-01 - D.3.a - Pavilon A'!F39</f>
        <v>0</v>
      </c>
      <c r="BC97" s="75">
        <f>'03-01-01 - D.3.a - Pavilon A'!F40</f>
        <v>0</v>
      </c>
      <c r="BD97" s="77">
        <f>'03-01-01 - D.3.a - Pavilon A'!F41</f>
        <v>0</v>
      </c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10" t="s">
        <v>91</v>
      </c>
      <c r="BU97" s="34"/>
      <c r="BV97" s="10" t="s">
        <v>76</v>
      </c>
      <c r="BW97" s="10" t="s">
        <v>92</v>
      </c>
      <c r="BX97" s="10" t="s">
        <v>87</v>
      </c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10" t="s">
        <v>1</v>
      </c>
      <c r="CM97" s="34"/>
    </row>
    <row r="98" spans="1:91" ht="16.5" customHeight="1">
      <c r="A98" s="78" t="s">
        <v>88</v>
      </c>
      <c r="B98" s="35"/>
      <c r="C98" s="72"/>
      <c r="D98" s="72"/>
      <c r="E98" s="72"/>
      <c r="F98" s="207" t="s">
        <v>93</v>
      </c>
      <c r="G98" s="199"/>
      <c r="H98" s="199"/>
      <c r="I98" s="199"/>
      <c r="J98" s="199"/>
      <c r="K98" s="72"/>
      <c r="L98" s="207" t="s">
        <v>94</v>
      </c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06">
        <f>'03-01-02 - D.3.a - Pavilon B'!J34</f>
        <v>0</v>
      </c>
      <c r="AH98" s="199"/>
      <c r="AI98" s="199"/>
      <c r="AJ98" s="199"/>
      <c r="AK98" s="199"/>
      <c r="AL98" s="199"/>
      <c r="AM98" s="199"/>
      <c r="AN98" s="206">
        <f t="shared" si="1"/>
        <v>0</v>
      </c>
      <c r="AO98" s="199"/>
      <c r="AP98" s="199"/>
      <c r="AQ98" s="73" t="s">
        <v>86</v>
      </c>
      <c r="AR98" s="35"/>
      <c r="AS98" s="74">
        <v>0</v>
      </c>
      <c r="AT98" s="75">
        <f t="shared" si="2"/>
        <v>0</v>
      </c>
      <c r="AU98" s="76">
        <f>'03-01-02 - D.3.a - Pavilon B'!P137</f>
        <v>0</v>
      </c>
      <c r="AV98" s="75">
        <f>'03-01-02 - D.3.a - Pavilon B'!J37</f>
        <v>0</v>
      </c>
      <c r="AW98" s="75">
        <f>'03-01-02 - D.3.a - Pavilon B'!J38</f>
        <v>0</v>
      </c>
      <c r="AX98" s="75">
        <f>'03-01-02 - D.3.a - Pavilon B'!J39</f>
        <v>0</v>
      </c>
      <c r="AY98" s="75">
        <f>'03-01-02 - D.3.a - Pavilon B'!J40</f>
        <v>0</v>
      </c>
      <c r="AZ98" s="75">
        <f>'03-01-02 - D.3.a - Pavilon B'!F37</f>
        <v>0</v>
      </c>
      <c r="BA98" s="75">
        <f>'03-01-02 - D.3.a - Pavilon B'!F38</f>
        <v>0</v>
      </c>
      <c r="BB98" s="75">
        <f>'03-01-02 - D.3.a - Pavilon B'!F39</f>
        <v>0</v>
      </c>
      <c r="BC98" s="75">
        <f>'03-01-02 - D.3.a - Pavilon B'!F40</f>
        <v>0</v>
      </c>
      <c r="BD98" s="77">
        <f>'03-01-02 - D.3.a - Pavilon B'!F41</f>
        <v>0</v>
      </c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10" t="s">
        <v>91</v>
      </c>
      <c r="BU98" s="34"/>
      <c r="BV98" s="10" t="s">
        <v>76</v>
      </c>
      <c r="BW98" s="10" t="s">
        <v>95</v>
      </c>
      <c r="BX98" s="10" t="s">
        <v>87</v>
      </c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10" t="s">
        <v>1</v>
      </c>
      <c r="CM98" s="34"/>
    </row>
    <row r="99" spans="1:91" ht="16.5" customHeight="1">
      <c r="A99" s="78" t="s">
        <v>88</v>
      </c>
      <c r="B99" s="35"/>
      <c r="C99" s="72"/>
      <c r="D99" s="72"/>
      <c r="E99" s="72"/>
      <c r="F99" s="207" t="s">
        <v>96</v>
      </c>
      <c r="G99" s="199"/>
      <c r="H99" s="199"/>
      <c r="I99" s="199"/>
      <c r="J99" s="199"/>
      <c r="K99" s="72"/>
      <c r="L99" s="207" t="s">
        <v>97</v>
      </c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06">
        <f>'03-01-03 - D.3.a - Šatny'!J34</f>
        <v>0</v>
      </c>
      <c r="AH99" s="199"/>
      <c r="AI99" s="199"/>
      <c r="AJ99" s="199"/>
      <c r="AK99" s="199"/>
      <c r="AL99" s="199"/>
      <c r="AM99" s="199"/>
      <c r="AN99" s="206">
        <f t="shared" si="1"/>
        <v>0</v>
      </c>
      <c r="AO99" s="199"/>
      <c r="AP99" s="199"/>
      <c r="AQ99" s="73" t="s">
        <v>86</v>
      </c>
      <c r="AR99" s="35"/>
      <c r="AS99" s="74">
        <v>0</v>
      </c>
      <c r="AT99" s="75">
        <f t="shared" si="2"/>
        <v>0</v>
      </c>
      <c r="AU99" s="76">
        <f>'03-01-03 - D.3.a - Šatny'!P136</f>
        <v>0</v>
      </c>
      <c r="AV99" s="75">
        <f>'03-01-03 - D.3.a - Šatny'!J37</f>
        <v>0</v>
      </c>
      <c r="AW99" s="75">
        <f>'03-01-03 - D.3.a - Šatny'!J38</f>
        <v>0</v>
      </c>
      <c r="AX99" s="75">
        <f>'03-01-03 - D.3.a - Šatny'!J39</f>
        <v>0</v>
      </c>
      <c r="AY99" s="75">
        <f>'03-01-03 - D.3.a - Šatny'!J40</f>
        <v>0</v>
      </c>
      <c r="AZ99" s="75">
        <f>'03-01-03 - D.3.a - Šatny'!F37</f>
        <v>0</v>
      </c>
      <c r="BA99" s="75">
        <f>'03-01-03 - D.3.a - Šatny'!F38</f>
        <v>0</v>
      </c>
      <c r="BB99" s="75">
        <f>'03-01-03 - D.3.a - Šatny'!F39</f>
        <v>0</v>
      </c>
      <c r="BC99" s="75">
        <f>'03-01-03 - D.3.a - Šatny'!F40</f>
        <v>0</v>
      </c>
      <c r="BD99" s="77">
        <f>'03-01-03 - D.3.a - Šatny'!F41</f>
        <v>0</v>
      </c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10" t="s">
        <v>91</v>
      </c>
      <c r="BU99" s="34"/>
      <c r="BV99" s="10" t="s">
        <v>76</v>
      </c>
      <c r="BW99" s="10" t="s">
        <v>98</v>
      </c>
      <c r="BX99" s="10" t="s">
        <v>87</v>
      </c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10" t="s">
        <v>1</v>
      </c>
      <c r="CM99" s="34"/>
    </row>
    <row r="100" spans="1:91" ht="16.5" customHeight="1">
      <c r="A100" s="78" t="s">
        <v>88</v>
      </c>
      <c r="B100" s="35"/>
      <c r="C100" s="72"/>
      <c r="D100" s="72"/>
      <c r="E100" s="72"/>
      <c r="F100" s="207" t="s">
        <v>99</v>
      </c>
      <c r="G100" s="199"/>
      <c r="H100" s="199"/>
      <c r="I100" s="199"/>
      <c r="J100" s="199"/>
      <c r="K100" s="72"/>
      <c r="L100" s="207" t="s">
        <v>100</v>
      </c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06">
        <f>'03-01-04 - D.3.a - Tělocv...'!J34</f>
        <v>0</v>
      </c>
      <c r="AH100" s="199"/>
      <c r="AI100" s="199"/>
      <c r="AJ100" s="199"/>
      <c r="AK100" s="199"/>
      <c r="AL100" s="199"/>
      <c r="AM100" s="199"/>
      <c r="AN100" s="206">
        <f t="shared" si="1"/>
        <v>0</v>
      </c>
      <c r="AO100" s="199"/>
      <c r="AP100" s="199"/>
      <c r="AQ100" s="73" t="s">
        <v>86</v>
      </c>
      <c r="AR100" s="35"/>
      <c r="AS100" s="74">
        <v>0</v>
      </c>
      <c r="AT100" s="75">
        <f t="shared" si="2"/>
        <v>0</v>
      </c>
      <c r="AU100" s="76">
        <f>'03-01-04 - D.3.a - Tělocv...'!P137</f>
        <v>0</v>
      </c>
      <c r="AV100" s="75">
        <f>'03-01-04 - D.3.a - Tělocv...'!J37</f>
        <v>0</v>
      </c>
      <c r="AW100" s="75">
        <f>'03-01-04 - D.3.a - Tělocv...'!J38</f>
        <v>0</v>
      </c>
      <c r="AX100" s="75">
        <f>'03-01-04 - D.3.a - Tělocv...'!J39</f>
        <v>0</v>
      </c>
      <c r="AY100" s="75">
        <f>'03-01-04 - D.3.a - Tělocv...'!J40</f>
        <v>0</v>
      </c>
      <c r="AZ100" s="75">
        <f>'03-01-04 - D.3.a - Tělocv...'!F37</f>
        <v>0</v>
      </c>
      <c r="BA100" s="75">
        <f>'03-01-04 - D.3.a - Tělocv...'!F38</f>
        <v>0</v>
      </c>
      <c r="BB100" s="75">
        <f>'03-01-04 - D.3.a - Tělocv...'!F39</f>
        <v>0</v>
      </c>
      <c r="BC100" s="75">
        <f>'03-01-04 - D.3.a - Tělocv...'!F40</f>
        <v>0</v>
      </c>
      <c r="BD100" s="77">
        <f>'03-01-04 - D.3.a - Tělocv...'!F41</f>
        <v>0</v>
      </c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10" t="s">
        <v>91</v>
      </c>
      <c r="BU100" s="34"/>
      <c r="BV100" s="10" t="s">
        <v>76</v>
      </c>
      <c r="BW100" s="10" t="s">
        <v>101</v>
      </c>
      <c r="BX100" s="10" t="s">
        <v>87</v>
      </c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10" t="s">
        <v>1</v>
      </c>
      <c r="CM100" s="34"/>
    </row>
    <row r="101" spans="1:91" ht="16.5" customHeight="1">
      <c r="A101" s="78" t="s">
        <v>88</v>
      </c>
      <c r="B101" s="35"/>
      <c r="C101" s="72"/>
      <c r="D101" s="72"/>
      <c r="E101" s="72"/>
      <c r="F101" s="207" t="s">
        <v>102</v>
      </c>
      <c r="G101" s="199"/>
      <c r="H101" s="199"/>
      <c r="I101" s="199"/>
      <c r="J101" s="199"/>
      <c r="K101" s="72"/>
      <c r="L101" s="207" t="s">
        <v>103</v>
      </c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06">
        <f>'03-01-05 - D.3.a - Jídelna'!J34</f>
        <v>0</v>
      </c>
      <c r="AH101" s="199"/>
      <c r="AI101" s="199"/>
      <c r="AJ101" s="199"/>
      <c r="AK101" s="199"/>
      <c r="AL101" s="199"/>
      <c r="AM101" s="199"/>
      <c r="AN101" s="206">
        <f t="shared" si="1"/>
        <v>0</v>
      </c>
      <c r="AO101" s="199"/>
      <c r="AP101" s="199"/>
      <c r="AQ101" s="73" t="s">
        <v>86</v>
      </c>
      <c r="AR101" s="35"/>
      <c r="AS101" s="74">
        <v>0</v>
      </c>
      <c r="AT101" s="75">
        <f t="shared" si="2"/>
        <v>0</v>
      </c>
      <c r="AU101" s="76">
        <f>'03-01-05 - D.3.a - Jídelna'!P137</f>
        <v>0</v>
      </c>
      <c r="AV101" s="75">
        <f>'03-01-05 - D.3.a - Jídelna'!J37</f>
        <v>0</v>
      </c>
      <c r="AW101" s="75">
        <f>'03-01-05 - D.3.a - Jídelna'!J38</f>
        <v>0</v>
      </c>
      <c r="AX101" s="75">
        <f>'03-01-05 - D.3.a - Jídelna'!J39</f>
        <v>0</v>
      </c>
      <c r="AY101" s="75">
        <f>'03-01-05 - D.3.a - Jídelna'!J40</f>
        <v>0</v>
      </c>
      <c r="AZ101" s="75">
        <f>'03-01-05 - D.3.a - Jídelna'!F37</f>
        <v>0</v>
      </c>
      <c r="BA101" s="75">
        <f>'03-01-05 - D.3.a - Jídelna'!F38</f>
        <v>0</v>
      </c>
      <c r="BB101" s="75">
        <f>'03-01-05 - D.3.a - Jídelna'!F39</f>
        <v>0</v>
      </c>
      <c r="BC101" s="75">
        <f>'03-01-05 - D.3.a - Jídelna'!F40</f>
        <v>0</v>
      </c>
      <c r="BD101" s="77">
        <f>'03-01-05 - D.3.a - Jídelna'!F41</f>
        <v>0</v>
      </c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10" t="s">
        <v>91</v>
      </c>
      <c r="BU101" s="34"/>
      <c r="BV101" s="10" t="s">
        <v>76</v>
      </c>
      <c r="BW101" s="10" t="s">
        <v>104</v>
      </c>
      <c r="BX101" s="10" t="s">
        <v>87</v>
      </c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10" t="s">
        <v>1</v>
      </c>
      <c r="CM101" s="34"/>
    </row>
    <row r="102" spans="1:91" ht="16.5" customHeight="1">
      <c r="A102" s="78" t="s">
        <v>88</v>
      </c>
      <c r="B102" s="35"/>
      <c r="C102" s="72"/>
      <c r="D102" s="72"/>
      <c r="E102" s="72"/>
      <c r="F102" s="207" t="s">
        <v>105</v>
      </c>
      <c r="G102" s="199"/>
      <c r="H102" s="199"/>
      <c r="I102" s="199"/>
      <c r="J102" s="199"/>
      <c r="K102" s="72"/>
      <c r="L102" s="207" t="s">
        <v>106</v>
      </c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206">
        <f>'03-01-06 - D.3.a - Dílny'!J34</f>
        <v>0</v>
      </c>
      <c r="AH102" s="199"/>
      <c r="AI102" s="199"/>
      <c r="AJ102" s="199"/>
      <c r="AK102" s="199"/>
      <c r="AL102" s="199"/>
      <c r="AM102" s="199"/>
      <c r="AN102" s="206">
        <f t="shared" si="1"/>
        <v>0</v>
      </c>
      <c r="AO102" s="199"/>
      <c r="AP102" s="199"/>
      <c r="AQ102" s="73" t="s">
        <v>86</v>
      </c>
      <c r="AR102" s="35"/>
      <c r="AS102" s="74">
        <v>0</v>
      </c>
      <c r="AT102" s="75">
        <f t="shared" si="2"/>
        <v>0</v>
      </c>
      <c r="AU102" s="76">
        <f>'03-01-06 - D.3.a - Dílny'!P126</f>
        <v>0</v>
      </c>
      <c r="AV102" s="75">
        <f>'03-01-06 - D.3.a - Dílny'!J37</f>
        <v>0</v>
      </c>
      <c r="AW102" s="75">
        <f>'03-01-06 - D.3.a - Dílny'!J38</f>
        <v>0</v>
      </c>
      <c r="AX102" s="75">
        <f>'03-01-06 - D.3.a - Dílny'!J39</f>
        <v>0</v>
      </c>
      <c r="AY102" s="75">
        <f>'03-01-06 - D.3.a - Dílny'!J40</f>
        <v>0</v>
      </c>
      <c r="AZ102" s="75">
        <f>'03-01-06 - D.3.a - Dílny'!F37</f>
        <v>0</v>
      </c>
      <c r="BA102" s="75">
        <f>'03-01-06 - D.3.a - Dílny'!F38</f>
        <v>0</v>
      </c>
      <c r="BB102" s="75">
        <f>'03-01-06 - D.3.a - Dílny'!F39</f>
        <v>0</v>
      </c>
      <c r="BC102" s="75">
        <f>'03-01-06 - D.3.a - Dílny'!F40</f>
        <v>0</v>
      </c>
      <c r="BD102" s="77">
        <f>'03-01-06 - D.3.a - Dílny'!F41</f>
        <v>0</v>
      </c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10" t="s">
        <v>91</v>
      </c>
      <c r="BU102" s="34"/>
      <c r="BV102" s="10" t="s">
        <v>76</v>
      </c>
      <c r="BW102" s="10" t="s">
        <v>107</v>
      </c>
      <c r="BX102" s="10" t="s">
        <v>87</v>
      </c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10" t="s">
        <v>1</v>
      </c>
      <c r="CM102" s="34"/>
    </row>
    <row r="103" spans="1:91" ht="23.25" customHeight="1">
      <c r="A103" s="78" t="s">
        <v>88</v>
      </c>
      <c r="B103" s="35"/>
      <c r="C103" s="72"/>
      <c r="D103" s="72"/>
      <c r="E103" s="207" t="s">
        <v>108</v>
      </c>
      <c r="F103" s="199"/>
      <c r="G103" s="199"/>
      <c r="H103" s="199"/>
      <c r="I103" s="199"/>
      <c r="J103" s="72"/>
      <c r="K103" s="207" t="s">
        <v>109</v>
      </c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206">
        <f>'03-02 - D.3.b - Stavební ...'!J32</f>
        <v>0</v>
      </c>
      <c r="AH103" s="199"/>
      <c r="AI103" s="199"/>
      <c r="AJ103" s="199"/>
      <c r="AK103" s="199"/>
      <c r="AL103" s="199"/>
      <c r="AM103" s="199"/>
      <c r="AN103" s="206">
        <f t="shared" si="1"/>
        <v>0</v>
      </c>
      <c r="AO103" s="199"/>
      <c r="AP103" s="199"/>
      <c r="AQ103" s="73" t="s">
        <v>86</v>
      </c>
      <c r="AR103" s="35"/>
      <c r="AS103" s="74">
        <v>0</v>
      </c>
      <c r="AT103" s="75">
        <f t="shared" si="2"/>
        <v>0</v>
      </c>
      <c r="AU103" s="76">
        <f>'03-02 - D.3.b - Stavební ...'!P145</f>
        <v>0</v>
      </c>
      <c r="AV103" s="75">
        <f>'03-02 - D.3.b - Stavební ...'!J35</f>
        <v>0</v>
      </c>
      <c r="AW103" s="75">
        <f>'03-02 - D.3.b - Stavební ...'!J36</f>
        <v>0</v>
      </c>
      <c r="AX103" s="75">
        <f>'03-02 - D.3.b - Stavební ...'!J37</f>
        <v>0</v>
      </c>
      <c r="AY103" s="75">
        <f>'03-02 - D.3.b - Stavební ...'!J38</f>
        <v>0</v>
      </c>
      <c r="AZ103" s="75">
        <f>'03-02 - D.3.b - Stavební ...'!F35</f>
        <v>0</v>
      </c>
      <c r="BA103" s="75">
        <f>'03-02 - D.3.b - Stavební ...'!F36</f>
        <v>0</v>
      </c>
      <c r="BB103" s="75">
        <f>'03-02 - D.3.b - Stavební ...'!F37</f>
        <v>0</v>
      </c>
      <c r="BC103" s="75">
        <f>'03-02 - D.3.b - Stavební ...'!F38</f>
        <v>0</v>
      </c>
      <c r="BD103" s="77">
        <f>'03-02 - D.3.b - Stavební ...'!F39</f>
        <v>0</v>
      </c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10" t="s">
        <v>83</v>
      </c>
      <c r="BU103" s="34"/>
      <c r="BV103" s="10" t="s">
        <v>76</v>
      </c>
      <c r="BW103" s="10" t="s">
        <v>110</v>
      </c>
      <c r="BX103" s="10" t="s">
        <v>82</v>
      </c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10" t="s">
        <v>1</v>
      </c>
      <c r="CM103" s="34"/>
    </row>
    <row r="104" spans="1:91" ht="16.5" customHeight="1">
      <c r="A104" s="78" t="s">
        <v>88</v>
      </c>
      <c r="B104" s="35"/>
      <c r="C104" s="72"/>
      <c r="D104" s="72"/>
      <c r="E104" s="207" t="s">
        <v>111</v>
      </c>
      <c r="F104" s="199"/>
      <c r="G104" s="199"/>
      <c r="H104" s="199"/>
      <c r="I104" s="199"/>
      <c r="J104" s="72"/>
      <c r="K104" s="207" t="s">
        <v>112</v>
      </c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206">
        <f>'03-03 - D.3.c - Elektročá...'!J32</f>
        <v>0</v>
      </c>
      <c r="AH104" s="199"/>
      <c r="AI104" s="199"/>
      <c r="AJ104" s="199"/>
      <c r="AK104" s="199"/>
      <c r="AL104" s="199"/>
      <c r="AM104" s="199"/>
      <c r="AN104" s="206">
        <f t="shared" si="1"/>
        <v>0</v>
      </c>
      <c r="AO104" s="199"/>
      <c r="AP104" s="199"/>
      <c r="AQ104" s="73" t="s">
        <v>86</v>
      </c>
      <c r="AR104" s="35"/>
      <c r="AS104" s="74">
        <v>0</v>
      </c>
      <c r="AT104" s="75">
        <f t="shared" si="2"/>
        <v>0</v>
      </c>
      <c r="AU104" s="76">
        <f>'03-03 - D.3.c - Elektročá...'!P123</f>
        <v>0</v>
      </c>
      <c r="AV104" s="75">
        <f>'03-03 - D.3.c - Elektročá...'!J35</f>
        <v>0</v>
      </c>
      <c r="AW104" s="75">
        <f>'03-03 - D.3.c - Elektročá...'!J36</f>
        <v>0</v>
      </c>
      <c r="AX104" s="75">
        <f>'03-03 - D.3.c - Elektročá...'!J37</f>
        <v>0</v>
      </c>
      <c r="AY104" s="75">
        <f>'03-03 - D.3.c - Elektročá...'!J38</f>
        <v>0</v>
      </c>
      <c r="AZ104" s="75">
        <f>'03-03 - D.3.c - Elektročá...'!F35</f>
        <v>0</v>
      </c>
      <c r="BA104" s="75">
        <f>'03-03 - D.3.c - Elektročá...'!F36</f>
        <v>0</v>
      </c>
      <c r="BB104" s="75">
        <f>'03-03 - D.3.c - Elektročá...'!F37</f>
        <v>0</v>
      </c>
      <c r="BC104" s="75">
        <f>'03-03 - D.3.c - Elektročá...'!F38</f>
        <v>0</v>
      </c>
      <c r="BD104" s="77">
        <f>'03-03 - D.3.c - Elektročá...'!F39</f>
        <v>0</v>
      </c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10" t="s">
        <v>83</v>
      </c>
      <c r="BU104" s="34"/>
      <c r="BV104" s="10" t="s">
        <v>76</v>
      </c>
      <c r="BW104" s="10" t="s">
        <v>113</v>
      </c>
      <c r="BX104" s="10" t="s">
        <v>82</v>
      </c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10" t="s">
        <v>1</v>
      </c>
      <c r="CM104" s="34"/>
    </row>
    <row r="105" spans="1:91" ht="23.25" customHeight="1">
      <c r="A105" s="78" t="s">
        <v>88</v>
      </c>
      <c r="B105" s="35"/>
      <c r="C105" s="72"/>
      <c r="D105" s="72"/>
      <c r="E105" s="207" t="s">
        <v>114</v>
      </c>
      <c r="F105" s="199"/>
      <c r="G105" s="199"/>
      <c r="H105" s="199"/>
      <c r="I105" s="199"/>
      <c r="J105" s="72"/>
      <c r="K105" s="207" t="s">
        <v>115</v>
      </c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206">
        <f>'03-04 - D.3.d - Měření a ...'!J32</f>
        <v>0</v>
      </c>
      <c r="AH105" s="199"/>
      <c r="AI105" s="199"/>
      <c r="AJ105" s="199"/>
      <c r="AK105" s="199"/>
      <c r="AL105" s="199"/>
      <c r="AM105" s="199"/>
      <c r="AN105" s="206">
        <f t="shared" si="1"/>
        <v>0</v>
      </c>
      <c r="AO105" s="199"/>
      <c r="AP105" s="199"/>
      <c r="AQ105" s="73" t="s">
        <v>86</v>
      </c>
      <c r="AR105" s="35"/>
      <c r="AS105" s="74">
        <v>0</v>
      </c>
      <c r="AT105" s="75">
        <f t="shared" si="2"/>
        <v>0</v>
      </c>
      <c r="AU105" s="76">
        <f>'03-04 - D.3.d - Měření a ...'!P122</f>
        <v>0</v>
      </c>
      <c r="AV105" s="75">
        <f>'03-04 - D.3.d - Měření a ...'!J35</f>
        <v>0</v>
      </c>
      <c r="AW105" s="75">
        <f>'03-04 - D.3.d - Měření a ...'!J36</f>
        <v>0</v>
      </c>
      <c r="AX105" s="75">
        <f>'03-04 - D.3.d - Měření a ...'!J37</f>
        <v>0</v>
      </c>
      <c r="AY105" s="75">
        <f>'03-04 - D.3.d - Měření a ...'!J38</f>
        <v>0</v>
      </c>
      <c r="AZ105" s="75">
        <f>'03-04 - D.3.d - Měření a ...'!F35</f>
        <v>0</v>
      </c>
      <c r="BA105" s="75">
        <f>'03-04 - D.3.d - Měření a ...'!F36</f>
        <v>0</v>
      </c>
      <c r="BB105" s="75">
        <f>'03-04 - D.3.d - Měření a ...'!F37</f>
        <v>0</v>
      </c>
      <c r="BC105" s="75">
        <f>'03-04 - D.3.d - Měření a ...'!F38</f>
        <v>0</v>
      </c>
      <c r="BD105" s="77">
        <f>'03-04 - D.3.d - Měření a ...'!F39</f>
        <v>0</v>
      </c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10" t="s">
        <v>83</v>
      </c>
      <c r="BU105" s="34"/>
      <c r="BV105" s="10" t="s">
        <v>76</v>
      </c>
      <c r="BW105" s="10" t="s">
        <v>116</v>
      </c>
      <c r="BX105" s="10" t="s">
        <v>82</v>
      </c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10" t="s">
        <v>1</v>
      </c>
      <c r="CM105" s="34"/>
    </row>
    <row r="106" spans="1:91" ht="16.5" customHeight="1">
      <c r="A106" s="78" t="s">
        <v>88</v>
      </c>
      <c r="B106" s="35"/>
      <c r="C106" s="72"/>
      <c r="D106" s="72"/>
      <c r="E106" s="207" t="s">
        <v>117</v>
      </c>
      <c r="F106" s="199"/>
      <c r="G106" s="199"/>
      <c r="H106" s="199"/>
      <c r="I106" s="199"/>
      <c r="J106" s="72"/>
      <c r="K106" s="207" t="s">
        <v>118</v>
      </c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206">
        <f>'03-05 - Vedlejší náklady ...'!J32</f>
        <v>0</v>
      </c>
      <c r="AH106" s="199"/>
      <c r="AI106" s="199"/>
      <c r="AJ106" s="199"/>
      <c r="AK106" s="199"/>
      <c r="AL106" s="199"/>
      <c r="AM106" s="199"/>
      <c r="AN106" s="206">
        <f t="shared" si="1"/>
        <v>0</v>
      </c>
      <c r="AO106" s="199"/>
      <c r="AP106" s="199"/>
      <c r="AQ106" s="73" t="s">
        <v>86</v>
      </c>
      <c r="AR106" s="35"/>
      <c r="AS106" s="79">
        <v>0</v>
      </c>
      <c r="AT106" s="80">
        <f t="shared" si="2"/>
        <v>0</v>
      </c>
      <c r="AU106" s="81">
        <f>'03-05 - Vedlejší náklady ...'!P121</f>
        <v>0</v>
      </c>
      <c r="AV106" s="80">
        <f>'03-05 - Vedlejší náklady ...'!J35</f>
        <v>0</v>
      </c>
      <c r="AW106" s="80">
        <f>'03-05 - Vedlejší náklady ...'!J36</f>
        <v>0</v>
      </c>
      <c r="AX106" s="80">
        <f>'03-05 - Vedlejší náklady ...'!J37</f>
        <v>0</v>
      </c>
      <c r="AY106" s="80">
        <f>'03-05 - Vedlejší náklady ...'!J38</f>
        <v>0</v>
      </c>
      <c r="AZ106" s="80">
        <f>'03-05 - Vedlejší náklady ...'!F35</f>
        <v>0</v>
      </c>
      <c r="BA106" s="80">
        <f>'03-05 - Vedlejší náklady ...'!F36</f>
        <v>0</v>
      </c>
      <c r="BB106" s="80">
        <f>'03-05 - Vedlejší náklady ...'!F37</f>
        <v>0</v>
      </c>
      <c r="BC106" s="80">
        <f>'03-05 - Vedlejší náklady ...'!F38</f>
        <v>0</v>
      </c>
      <c r="BD106" s="82">
        <f>'03-05 - Vedlejší náklady ...'!F39</f>
        <v>0</v>
      </c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10" t="s">
        <v>83</v>
      </c>
      <c r="BU106" s="34"/>
      <c r="BV106" s="10" t="s">
        <v>76</v>
      </c>
      <c r="BW106" s="10" t="s">
        <v>119</v>
      </c>
      <c r="BX106" s="10" t="s">
        <v>82</v>
      </c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10" t="s">
        <v>1</v>
      </c>
      <c r="CM106" s="34"/>
    </row>
    <row r="107" spans="1:91" ht="30" customHeight="1">
      <c r="A107" s="16"/>
      <c r="B107" s="17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7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16"/>
      <c r="CA107" s="16"/>
      <c r="CB107" s="16"/>
      <c r="CC107" s="16"/>
      <c r="CD107" s="16"/>
      <c r="CE107" s="16"/>
      <c r="CF107" s="16"/>
      <c r="CG107" s="16"/>
      <c r="CH107" s="16"/>
      <c r="CI107" s="16"/>
      <c r="CJ107" s="16"/>
      <c r="CK107" s="16"/>
      <c r="CL107" s="16"/>
      <c r="CM107" s="16"/>
    </row>
    <row r="108" spans="1:91" ht="6.75" customHeight="1">
      <c r="A108" s="16"/>
      <c r="B108" s="30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17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16"/>
      <c r="CA108" s="16"/>
      <c r="CB108" s="16"/>
      <c r="CC108" s="16"/>
      <c r="CD108" s="16"/>
      <c r="CE108" s="16"/>
      <c r="CF108" s="16"/>
      <c r="CG108" s="16"/>
      <c r="CH108" s="16"/>
      <c r="CI108" s="16"/>
      <c r="CJ108" s="16"/>
      <c r="CK108" s="16"/>
      <c r="CL108" s="16"/>
      <c r="CM108" s="16"/>
    </row>
    <row r="109" spans="1:91" ht="11.25" customHeight="1"/>
    <row r="110" spans="1:91" ht="11.25" customHeight="1"/>
    <row r="111" spans="1:91" ht="11.25" customHeight="1"/>
    <row r="112" spans="1:91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0M4MtM+j1WXiVW3PWouDTHJ1g91j433Gz3QQT0Cf2ij8LzK+9A3rkUZlsYsJo83L/WvfL7W/1tZKbAjVZeefDA==" saltValue="rSSfu4xNpvAnjrHNgfBUKg==" spinCount="100000" sheet="1" objects="1" scenarios="1"/>
  <mergeCells count="86">
    <mergeCell ref="L33:P33"/>
    <mergeCell ref="W33:AE33"/>
    <mergeCell ref="AK33:AO33"/>
    <mergeCell ref="AG94:AM94"/>
    <mergeCell ref="AN94:AP94"/>
    <mergeCell ref="X35:AB35"/>
    <mergeCell ref="AK35:AO35"/>
    <mergeCell ref="L85:AO85"/>
    <mergeCell ref="AM87:AN87"/>
    <mergeCell ref="AM89:AP89"/>
    <mergeCell ref="L31:P31"/>
    <mergeCell ref="W31:AE31"/>
    <mergeCell ref="AK31:AO31"/>
    <mergeCell ref="L32:P32"/>
    <mergeCell ref="W32:AE32"/>
    <mergeCell ref="AK32:AO32"/>
    <mergeCell ref="L29:P29"/>
    <mergeCell ref="W29:AE29"/>
    <mergeCell ref="AK29:AO29"/>
    <mergeCell ref="L30:P30"/>
    <mergeCell ref="W30:AE30"/>
    <mergeCell ref="AK30:AO30"/>
    <mergeCell ref="L98:AF98"/>
    <mergeCell ref="AG98:AM98"/>
    <mergeCell ref="AN98:AP98"/>
    <mergeCell ref="K96:AF96"/>
    <mergeCell ref="AR2:BE2"/>
    <mergeCell ref="K5:AO5"/>
    <mergeCell ref="BE5:BE34"/>
    <mergeCell ref="K6:AO6"/>
    <mergeCell ref="E14:AJ14"/>
    <mergeCell ref="E23:AN23"/>
    <mergeCell ref="AK26:AO26"/>
    <mergeCell ref="AS89:AT91"/>
    <mergeCell ref="AM90:AP90"/>
    <mergeCell ref="L28:P28"/>
    <mergeCell ref="W28:AE28"/>
    <mergeCell ref="AK28:AO28"/>
    <mergeCell ref="AG103:AM103"/>
    <mergeCell ref="AN103:AP103"/>
    <mergeCell ref="L101:AF101"/>
    <mergeCell ref="AG101:AM101"/>
    <mergeCell ref="AN101:AP101"/>
    <mergeCell ref="L102:AF102"/>
    <mergeCell ref="AG102:AM102"/>
    <mergeCell ref="AN102:AP102"/>
    <mergeCell ref="K103:AF103"/>
    <mergeCell ref="C92:G92"/>
    <mergeCell ref="I92:AF92"/>
    <mergeCell ref="AG92:AM92"/>
    <mergeCell ref="AN92:AP92"/>
    <mergeCell ref="J95:AF95"/>
    <mergeCell ref="AG95:AM95"/>
    <mergeCell ref="AN95:AP95"/>
    <mergeCell ref="D95:H95"/>
    <mergeCell ref="AG96:AM96"/>
    <mergeCell ref="AN96:AP96"/>
    <mergeCell ref="F97:J97"/>
    <mergeCell ref="AG97:AM97"/>
    <mergeCell ref="AN97:AP97"/>
    <mergeCell ref="E96:I96"/>
    <mergeCell ref="L97:AF97"/>
    <mergeCell ref="F98:J98"/>
    <mergeCell ref="F100:J100"/>
    <mergeCell ref="F101:J101"/>
    <mergeCell ref="F102:J102"/>
    <mergeCell ref="E103:I103"/>
    <mergeCell ref="E104:I104"/>
    <mergeCell ref="E105:I105"/>
    <mergeCell ref="E106:I106"/>
    <mergeCell ref="F99:J99"/>
    <mergeCell ref="L99:AF99"/>
    <mergeCell ref="AG99:AM99"/>
    <mergeCell ref="AN99:AP99"/>
    <mergeCell ref="L100:AF100"/>
    <mergeCell ref="AG100:AM100"/>
    <mergeCell ref="AN100:AP100"/>
    <mergeCell ref="AG106:AM106"/>
    <mergeCell ref="AN106:AP106"/>
    <mergeCell ref="K104:AF104"/>
    <mergeCell ref="AG104:AM104"/>
    <mergeCell ref="AN104:AP104"/>
    <mergeCell ref="K105:AF105"/>
    <mergeCell ref="AG105:AM105"/>
    <mergeCell ref="AN105:AP105"/>
    <mergeCell ref="K106:AF106"/>
  </mergeCells>
  <hyperlinks>
    <hyperlink ref="A97" location="'03-01-01 - D.3.a - Pavilon A'!C2" display="/" xr:uid="{00000000-0004-0000-0000-000000000000}"/>
    <hyperlink ref="A98" location="'03-01-02 - D.3.a - Pavilon B'!C2" display="/" xr:uid="{00000000-0004-0000-0000-000001000000}"/>
    <hyperlink ref="A99" location="'03-01-03 - D.3.a - Šatny'!C2" display="/" xr:uid="{00000000-0004-0000-0000-000002000000}"/>
    <hyperlink ref="A100" location="'03-01-04 - D.3.a - Tělocv...'!C2" display="/" xr:uid="{00000000-0004-0000-0000-000003000000}"/>
    <hyperlink ref="A101" location="'03-01-05 - D.3.a - Jídelna'!C2" display="/" xr:uid="{00000000-0004-0000-0000-000004000000}"/>
    <hyperlink ref="A102" location="'03-01-06 - D.3.a - Dílny'!C2" display="/" xr:uid="{00000000-0004-0000-0000-000005000000}"/>
    <hyperlink ref="A103" location="'03-02 - D.3.b - Stavební ...'!C2" display="/" xr:uid="{00000000-0004-0000-0000-000006000000}"/>
    <hyperlink ref="A104" location="'03-03 - D.3.c - Elektročá...'!C2" display="/" xr:uid="{00000000-0004-0000-0000-000007000000}"/>
    <hyperlink ref="A105" location="'03-04 - D.3.d - Měření a ...'!C2" display="/" xr:uid="{00000000-0004-0000-0000-000008000000}"/>
    <hyperlink ref="A106" location="'03-05 - Vedlejší náklady ...'!C2" display="/" xr:uid="{00000000-0004-0000-0000-000009000000}"/>
  </hyperlink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M1000"/>
  <sheetViews>
    <sheetView showGridLines="0" topLeftCell="A108" workbookViewId="0">
      <selection activeCell="I125" sqref="I125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116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2" customHeight="1">
      <c r="B8" s="5"/>
      <c r="D8" s="12" t="s">
        <v>121</v>
      </c>
      <c r="L8" s="5"/>
    </row>
    <row r="9" spans="1:65" ht="16.5" customHeight="1">
      <c r="A9" s="16"/>
      <c r="B9" s="17"/>
      <c r="C9" s="16"/>
      <c r="D9" s="16"/>
      <c r="E9" s="200" t="s">
        <v>122</v>
      </c>
      <c r="F9" s="199"/>
      <c r="G9" s="199"/>
      <c r="H9" s="199"/>
      <c r="I9" s="16"/>
      <c r="J9" s="16"/>
      <c r="K9" s="16"/>
      <c r="L9" s="17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</row>
    <row r="10" spans="1:65" ht="12" customHeight="1">
      <c r="A10" s="16"/>
      <c r="B10" s="17"/>
      <c r="C10" s="16"/>
      <c r="D10" s="12" t="s">
        <v>123</v>
      </c>
      <c r="E10" s="16"/>
      <c r="F10" s="16"/>
      <c r="G10" s="16"/>
      <c r="H10" s="16"/>
      <c r="I10" s="16"/>
      <c r="J10" s="16"/>
      <c r="K10" s="16"/>
      <c r="L10" s="17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</row>
    <row r="11" spans="1:65" ht="16.5" customHeight="1">
      <c r="A11" s="16"/>
      <c r="B11" s="17"/>
      <c r="C11" s="16"/>
      <c r="D11" s="16"/>
      <c r="E11" s="202" t="s">
        <v>1712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1.25" customHeight="1">
      <c r="A12" s="16"/>
      <c r="B12" s="17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2" customHeight="1">
      <c r="A13" s="16"/>
      <c r="B13" s="17"/>
      <c r="C13" s="16"/>
      <c r="D13" s="12" t="s">
        <v>17</v>
      </c>
      <c r="E13" s="16"/>
      <c r="F13" s="10" t="s">
        <v>1</v>
      </c>
      <c r="G13" s="16"/>
      <c r="H13" s="16"/>
      <c r="I13" s="12" t="s">
        <v>18</v>
      </c>
      <c r="J13" s="10" t="s">
        <v>1</v>
      </c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2" customHeight="1">
      <c r="A14" s="16"/>
      <c r="B14" s="17"/>
      <c r="C14" s="16"/>
      <c r="D14" s="12" t="s">
        <v>19</v>
      </c>
      <c r="E14" s="16"/>
      <c r="F14" s="10" t="s">
        <v>20</v>
      </c>
      <c r="G14" s="16"/>
      <c r="H14" s="16"/>
      <c r="I14" s="12" t="s">
        <v>21</v>
      </c>
      <c r="J14" s="40" t="str">
        <f>'Rekapitulace stavby'!AN8</f>
        <v>17. 2. 2026</v>
      </c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0.5" customHeight="1">
      <c r="A15" s="16"/>
      <c r="B15" s="17"/>
      <c r="C15" s="16"/>
      <c r="D15" s="16"/>
      <c r="E15" s="16"/>
      <c r="F15" s="16"/>
      <c r="G15" s="16"/>
      <c r="H15" s="16"/>
      <c r="I15" s="16"/>
      <c r="J15" s="16"/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23</v>
      </c>
      <c r="E16" s="16"/>
      <c r="F16" s="16"/>
      <c r="G16" s="16"/>
      <c r="H16" s="16"/>
      <c r="I16" s="12" t="s">
        <v>24</v>
      </c>
      <c r="J16" s="10" t="s">
        <v>1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8" customHeight="1">
      <c r="A17" s="16"/>
      <c r="B17" s="17"/>
      <c r="C17" s="16"/>
      <c r="D17" s="16"/>
      <c r="E17" s="10" t="s">
        <v>20</v>
      </c>
      <c r="F17" s="16"/>
      <c r="G17" s="16"/>
      <c r="H17" s="16"/>
      <c r="I17" s="12" t="s">
        <v>26</v>
      </c>
      <c r="J17" s="10" t="s">
        <v>1</v>
      </c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6.75" customHeight="1">
      <c r="A18" s="16"/>
      <c r="B18" s="17"/>
      <c r="C18" s="16"/>
      <c r="D18" s="16"/>
      <c r="E18" s="16"/>
      <c r="F18" s="16"/>
      <c r="G18" s="16"/>
      <c r="H18" s="16"/>
      <c r="I18" s="16"/>
      <c r="J18" s="16"/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2" customHeight="1">
      <c r="A19" s="16"/>
      <c r="B19" s="17"/>
      <c r="C19" s="16"/>
      <c r="D19" s="12" t="s">
        <v>27</v>
      </c>
      <c r="E19" s="16"/>
      <c r="F19" s="16"/>
      <c r="G19" s="16"/>
      <c r="H19" s="16"/>
      <c r="I19" s="12" t="s">
        <v>24</v>
      </c>
      <c r="J19" s="194">
        <f>'Rekapitulace stavby'!AN13</f>
        <v>0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18" customHeight="1">
      <c r="A20" s="16"/>
      <c r="B20" s="17"/>
      <c r="C20" s="16"/>
      <c r="D20" s="16"/>
      <c r="E20" s="203">
        <f>'Rekapitulace stavby'!E14</f>
        <v>0</v>
      </c>
      <c r="F20" s="204"/>
      <c r="G20" s="204"/>
      <c r="H20" s="205"/>
      <c r="I20" s="12" t="s">
        <v>26</v>
      </c>
      <c r="J20" s="194">
        <f>'Rekapitulace stavby'!AN14</f>
        <v>0</v>
      </c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6.75" customHeight="1">
      <c r="A21" s="16"/>
      <c r="B21" s="17"/>
      <c r="C21" s="16"/>
      <c r="D21" s="16"/>
      <c r="E21" s="16"/>
      <c r="F21" s="16"/>
      <c r="G21" s="16"/>
      <c r="H21" s="16"/>
      <c r="I21" s="16"/>
      <c r="J21" s="16"/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2" customHeight="1">
      <c r="A22" s="16"/>
      <c r="B22" s="17"/>
      <c r="C22" s="16"/>
      <c r="D22" s="12" t="s">
        <v>28</v>
      </c>
      <c r="E22" s="16"/>
      <c r="F22" s="16"/>
      <c r="G22" s="16"/>
      <c r="H22" s="16"/>
      <c r="I22" s="12" t="s">
        <v>24</v>
      </c>
      <c r="J22" s="10" t="s">
        <v>1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18" customHeight="1">
      <c r="A23" s="16"/>
      <c r="B23" s="17"/>
      <c r="C23" s="16"/>
      <c r="D23" s="16"/>
      <c r="E23" s="10" t="s">
        <v>20</v>
      </c>
      <c r="F23" s="16"/>
      <c r="G23" s="16"/>
      <c r="H23" s="16"/>
      <c r="I23" s="12" t="s">
        <v>26</v>
      </c>
      <c r="J23" s="10" t="s">
        <v>1</v>
      </c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6.75" customHeight="1">
      <c r="A24" s="16"/>
      <c r="B24" s="17"/>
      <c r="C24" s="16"/>
      <c r="D24" s="16"/>
      <c r="E24" s="16"/>
      <c r="F24" s="16"/>
      <c r="G24" s="16"/>
      <c r="H24" s="16"/>
      <c r="I24" s="16"/>
      <c r="J24" s="16"/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2" customHeight="1">
      <c r="A25" s="16"/>
      <c r="B25" s="17"/>
      <c r="C25" s="16"/>
      <c r="D25" s="12" t="s">
        <v>31</v>
      </c>
      <c r="E25" s="16"/>
      <c r="F25" s="16"/>
      <c r="G25" s="16"/>
      <c r="H25" s="16"/>
      <c r="I25" s="12" t="s">
        <v>24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18" customHeight="1">
      <c r="A26" s="16"/>
      <c r="B26" s="17"/>
      <c r="C26" s="16"/>
      <c r="D26" s="16"/>
      <c r="E26" s="10" t="s">
        <v>20</v>
      </c>
      <c r="F26" s="16"/>
      <c r="G26" s="16"/>
      <c r="H26" s="16"/>
      <c r="I26" s="12" t="s">
        <v>26</v>
      </c>
      <c r="J26" s="10" t="s">
        <v>1</v>
      </c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6.75" customHeight="1">
      <c r="A27" s="16"/>
      <c r="B27" s="17"/>
      <c r="C27" s="16"/>
      <c r="D27" s="16"/>
      <c r="E27" s="16"/>
      <c r="F27" s="16"/>
      <c r="G27" s="16"/>
      <c r="H27" s="16"/>
      <c r="I27" s="16"/>
      <c r="J27" s="16"/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2" customHeight="1">
      <c r="A28" s="16"/>
      <c r="B28" s="17"/>
      <c r="C28" s="16"/>
      <c r="D28" s="12" t="s">
        <v>33</v>
      </c>
      <c r="E28" s="16"/>
      <c r="F28" s="16"/>
      <c r="G28" s="16"/>
      <c r="H28" s="16"/>
      <c r="I28" s="16"/>
      <c r="J28" s="16"/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16.5" customHeight="1">
      <c r="A29" s="85"/>
      <c r="B29" s="86"/>
      <c r="C29" s="85"/>
      <c r="D29" s="85"/>
      <c r="E29" s="198" t="s">
        <v>1</v>
      </c>
      <c r="F29" s="199"/>
      <c r="G29" s="199"/>
      <c r="H29" s="199"/>
      <c r="I29" s="85"/>
      <c r="J29" s="85"/>
      <c r="K29" s="85"/>
      <c r="L29" s="86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</row>
    <row r="30" spans="1:65" ht="6.75" customHeight="1">
      <c r="A30" s="16"/>
      <c r="B30" s="17"/>
      <c r="C30" s="16"/>
      <c r="D30" s="16"/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6.75" customHeight="1">
      <c r="A31" s="16"/>
      <c r="B31" s="17"/>
      <c r="C31" s="16"/>
      <c r="D31" s="41"/>
      <c r="E31" s="41"/>
      <c r="F31" s="41"/>
      <c r="G31" s="41"/>
      <c r="H31" s="41"/>
      <c r="I31" s="41"/>
      <c r="J31" s="41"/>
      <c r="K31" s="41"/>
      <c r="L31" s="17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</row>
    <row r="32" spans="1:65" ht="24.75" customHeight="1">
      <c r="A32" s="16"/>
      <c r="B32" s="17"/>
      <c r="C32" s="16"/>
      <c r="D32" s="87" t="s">
        <v>34</v>
      </c>
      <c r="E32" s="16"/>
      <c r="F32" s="16"/>
      <c r="G32" s="16"/>
      <c r="H32" s="16"/>
      <c r="I32" s="16"/>
      <c r="J32" s="54">
        <f>ROUND(J122, 2)</f>
        <v>0</v>
      </c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14.25" customHeight="1">
      <c r="A34" s="16"/>
      <c r="B34" s="17"/>
      <c r="C34" s="16"/>
      <c r="D34" s="16"/>
      <c r="E34" s="16"/>
      <c r="F34" s="20" t="s">
        <v>36</v>
      </c>
      <c r="G34" s="16"/>
      <c r="H34" s="16"/>
      <c r="I34" s="20" t="s">
        <v>35</v>
      </c>
      <c r="J34" s="20" t="s">
        <v>37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14.25" customHeight="1">
      <c r="A35" s="16"/>
      <c r="B35" s="17"/>
      <c r="C35" s="16"/>
      <c r="D35" s="84" t="s">
        <v>38</v>
      </c>
      <c r="E35" s="12" t="s">
        <v>39</v>
      </c>
      <c r="F35" s="75">
        <f>ROUND((SUM(BE122:BE125)),  2)</f>
        <v>0</v>
      </c>
      <c r="G35" s="16"/>
      <c r="H35" s="16"/>
      <c r="I35" s="88">
        <v>0.21</v>
      </c>
      <c r="J35" s="75">
        <f>ROUND(((SUM(BE122:BE125))*I35),  2)</f>
        <v>0</v>
      </c>
      <c r="K35" s="16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2" t="s">
        <v>40</v>
      </c>
      <c r="F36" s="75">
        <f>ROUND((SUM(BF122:BF125)),  2)</f>
        <v>0</v>
      </c>
      <c r="G36" s="16"/>
      <c r="H36" s="16"/>
      <c r="I36" s="88">
        <v>0.12</v>
      </c>
      <c r="J36" s="75">
        <f>ROUND(((SUM(BF122:BF125))*I36),  2)</f>
        <v>0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hidden="1" customHeight="1">
      <c r="A37" s="16"/>
      <c r="B37" s="17"/>
      <c r="C37" s="16"/>
      <c r="D37" s="16"/>
      <c r="E37" s="12" t="s">
        <v>41</v>
      </c>
      <c r="F37" s="75">
        <f>ROUND((SUM(BG122:BG125)),  2)</f>
        <v>0</v>
      </c>
      <c r="G37" s="16"/>
      <c r="H37" s="16"/>
      <c r="I37" s="88">
        <v>0.21</v>
      </c>
      <c r="J37" s="75">
        <f t="shared" ref="J37:J39" si="0">0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hidden="1" customHeight="1">
      <c r="A38" s="16"/>
      <c r="B38" s="17"/>
      <c r="C38" s="16"/>
      <c r="D38" s="16"/>
      <c r="E38" s="12" t="s">
        <v>42</v>
      </c>
      <c r="F38" s="75">
        <f>ROUND((SUM(BH122:BH125)),  2)</f>
        <v>0</v>
      </c>
      <c r="G38" s="16"/>
      <c r="H38" s="16"/>
      <c r="I38" s="88">
        <v>0.12</v>
      </c>
      <c r="J38" s="75">
        <f t="shared" si="0"/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43</v>
      </c>
      <c r="F39" s="75">
        <f>ROUND((SUM(BI122:BI125)),  2)</f>
        <v>0</v>
      </c>
      <c r="G39" s="16"/>
      <c r="H39" s="16"/>
      <c r="I39" s="88">
        <v>0</v>
      </c>
      <c r="J39" s="75">
        <f t="shared" si="0"/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6.75" customHeight="1">
      <c r="A40" s="16"/>
      <c r="B40" s="17"/>
      <c r="C40" s="16"/>
      <c r="D40" s="16"/>
      <c r="E40" s="16"/>
      <c r="F40" s="16"/>
      <c r="G40" s="16"/>
      <c r="H40" s="16"/>
      <c r="I40" s="16"/>
      <c r="J40" s="16"/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24.75" customHeight="1">
      <c r="A41" s="16"/>
      <c r="B41" s="17"/>
      <c r="C41" s="89"/>
      <c r="D41" s="90" t="s">
        <v>44</v>
      </c>
      <c r="E41" s="44"/>
      <c r="F41" s="44"/>
      <c r="G41" s="91" t="s">
        <v>45</v>
      </c>
      <c r="H41" s="92" t="s">
        <v>46</v>
      </c>
      <c r="I41" s="44"/>
      <c r="J41" s="93">
        <f>SUM(J32:J39)</f>
        <v>0</v>
      </c>
      <c r="K41" s="94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14.2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14.25" customHeight="1">
      <c r="B43" s="5"/>
      <c r="L43" s="5"/>
    </row>
    <row r="44" spans="1:65" ht="14.25" customHeight="1">
      <c r="B44" s="5"/>
      <c r="L44" s="5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A87" s="16"/>
      <c r="B87" s="17"/>
      <c r="C87" s="16"/>
      <c r="D87" s="16"/>
      <c r="E87" s="200" t="s">
        <v>122</v>
      </c>
      <c r="F87" s="199"/>
      <c r="G87" s="199"/>
      <c r="H87" s="199"/>
      <c r="I87" s="16"/>
      <c r="J87" s="16"/>
      <c r="K87" s="16"/>
      <c r="L87" s="17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</row>
    <row r="88" spans="1:65" ht="12" customHeight="1">
      <c r="A88" s="16"/>
      <c r="B88" s="17"/>
      <c r="C88" s="12" t="s">
        <v>123</v>
      </c>
      <c r="D88" s="16"/>
      <c r="E88" s="16"/>
      <c r="F88" s="16"/>
      <c r="G88" s="16"/>
      <c r="H88" s="16"/>
      <c r="I88" s="16"/>
      <c r="J88" s="16"/>
      <c r="K88" s="16"/>
      <c r="L88" s="17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</row>
    <row r="89" spans="1:65" ht="16.5" customHeight="1">
      <c r="A89" s="16"/>
      <c r="B89" s="17"/>
      <c r="C89" s="16"/>
      <c r="D89" s="16"/>
      <c r="E89" s="202" t="str">
        <f>E11</f>
        <v>03-04 - D.3.d - Měření a regulace - AKTUALIZACE 2026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6.75" customHeight="1">
      <c r="A90" s="16"/>
      <c r="B90" s="17"/>
      <c r="C90" s="16"/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2" customHeight="1">
      <c r="A91" s="16"/>
      <c r="B91" s="17"/>
      <c r="C91" s="12" t="s">
        <v>19</v>
      </c>
      <c r="D91" s="16"/>
      <c r="E91" s="16"/>
      <c r="F91" s="10" t="str">
        <f>F14</f>
        <v xml:space="preserve"> </v>
      </c>
      <c r="G91" s="16"/>
      <c r="H91" s="16"/>
      <c r="I91" s="12" t="s">
        <v>21</v>
      </c>
      <c r="J91" s="40" t="str">
        <f>IF(J14="","",J14)</f>
        <v>17. 2. 2026</v>
      </c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5" customHeight="1">
      <c r="A93" s="16"/>
      <c r="B93" s="17"/>
      <c r="C93" s="12" t="s">
        <v>23</v>
      </c>
      <c r="D93" s="16"/>
      <c r="E93" s="16"/>
      <c r="F93" s="10" t="str">
        <f>E17</f>
        <v xml:space="preserve"> </v>
      </c>
      <c r="G93" s="16"/>
      <c r="H93" s="16"/>
      <c r="I93" s="12" t="s">
        <v>28</v>
      </c>
      <c r="J93" s="14" t="str">
        <f>E23</f>
        <v xml:space="preserve"> 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15" customHeight="1">
      <c r="A94" s="16"/>
      <c r="B94" s="17"/>
      <c r="C94" s="12" t="s">
        <v>27</v>
      </c>
      <c r="D94" s="16"/>
      <c r="E94" s="16"/>
      <c r="F94" s="97">
        <f>IF(E20="","",E20)</f>
        <v>0</v>
      </c>
      <c r="G94" s="16"/>
      <c r="H94" s="16"/>
      <c r="I94" s="12" t="s">
        <v>31</v>
      </c>
      <c r="J94" s="14" t="str">
        <f>E26</f>
        <v xml:space="preserve"> </v>
      </c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9.75" customHeight="1">
      <c r="A95" s="16"/>
      <c r="B95" s="17"/>
      <c r="C95" s="16"/>
      <c r="D95" s="16"/>
      <c r="E95" s="16"/>
      <c r="F95" s="16"/>
      <c r="G95" s="16"/>
      <c r="H95" s="16"/>
      <c r="I95" s="16"/>
      <c r="J95" s="16"/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9.25" customHeight="1">
      <c r="A96" s="16"/>
      <c r="B96" s="17"/>
      <c r="C96" s="98" t="s">
        <v>128</v>
      </c>
      <c r="D96" s="89"/>
      <c r="E96" s="89"/>
      <c r="F96" s="89"/>
      <c r="G96" s="89"/>
      <c r="H96" s="89"/>
      <c r="I96" s="89"/>
      <c r="J96" s="99" t="s">
        <v>129</v>
      </c>
      <c r="K96" s="89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2.5" customHeight="1">
      <c r="A98" s="16"/>
      <c r="B98" s="17"/>
      <c r="C98" s="100" t="s">
        <v>130</v>
      </c>
      <c r="D98" s="16"/>
      <c r="E98" s="16"/>
      <c r="F98" s="16"/>
      <c r="G98" s="16"/>
      <c r="H98" s="16"/>
      <c r="I98" s="16"/>
      <c r="J98" s="54">
        <f t="shared" ref="J98:J100" si="1">J122</f>
        <v>0</v>
      </c>
      <c r="K98" s="16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2" t="s">
        <v>131</v>
      </c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24.75" customHeight="1">
      <c r="A99" s="101"/>
      <c r="B99" s="102"/>
      <c r="C99" s="101"/>
      <c r="D99" s="103" t="s">
        <v>1713</v>
      </c>
      <c r="E99" s="104"/>
      <c r="F99" s="104"/>
      <c r="G99" s="104"/>
      <c r="H99" s="104"/>
      <c r="I99" s="104"/>
      <c r="J99" s="105">
        <f t="shared" si="1"/>
        <v>0</v>
      </c>
      <c r="K99" s="101"/>
      <c r="L99" s="102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</row>
    <row r="100" spans="1:65" ht="19.5" customHeight="1">
      <c r="A100" s="72"/>
      <c r="B100" s="106"/>
      <c r="C100" s="72"/>
      <c r="D100" s="107" t="s">
        <v>1714</v>
      </c>
      <c r="E100" s="108"/>
      <c r="F100" s="108"/>
      <c r="G100" s="108"/>
      <c r="H100" s="108"/>
      <c r="I100" s="108"/>
      <c r="J100" s="109">
        <f t="shared" si="1"/>
        <v>0</v>
      </c>
      <c r="K100" s="72"/>
      <c r="L100" s="106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</row>
    <row r="101" spans="1:65" ht="21.75" customHeight="1">
      <c r="A101" s="16"/>
      <c r="B101" s="17"/>
      <c r="C101" s="16"/>
      <c r="D101" s="16"/>
      <c r="E101" s="16"/>
      <c r="F101" s="16"/>
      <c r="G101" s="16"/>
      <c r="H101" s="16"/>
      <c r="I101" s="16"/>
      <c r="J101" s="16"/>
      <c r="K101" s="16"/>
      <c r="L101" s="17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</row>
    <row r="102" spans="1:65" ht="6.75" customHeight="1">
      <c r="A102" s="16"/>
      <c r="B102" s="30"/>
      <c r="C102" s="31"/>
      <c r="D102" s="31"/>
      <c r="E102" s="31"/>
      <c r="F102" s="31"/>
      <c r="G102" s="31"/>
      <c r="H102" s="31"/>
      <c r="I102" s="31"/>
      <c r="J102" s="31"/>
      <c r="K102" s="31"/>
      <c r="L102" s="17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</row>
    <row r="103" spans="1:65" ht="11.25" customHeight="1"/>
    <row r="104" spans="1:65" ht="11.25" customHeight="1"/>
    <row r="105" spans="1:65" ht="11.25" customHeight="1"/>
    <row r="106" spans="1:65" ht="6.75" customHeight="1">
      <c r="A106" s="16"/>
      <c r="B106" s="32"/>
      <c r="C106" s="33"/>
      <c r="D106" s="33"/>
      <c r="E106" s="33"/>
      <c r="F106" s="33"/>
      <c r="G106" s="33"/>
      <c r="H106" s="33"/>
      <c r="I106" s="33"/>
      <c r="J106" s="33"/>
      <c r="K106" s="33"/>
      <c r="L106" s="17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</row>
    <row r="107" spans="1:65" ht="24.75" customHeight="1">
      <c r="A107" s="16"/>
      <c r="B107" s="17"/>
      <c r="C107" s="6" t="s">
        <v>144</v>
      </c>
      <c r="D107" s="16"/>
      <c r="E107" s="16"/>
      <c r="F107" s="16"/>
      <c r="G107" s="16"/>
      <c r="H107" s="16"/>
      <c r="I107" s="16"/>
      <c r="J107" s="16"/>
      <c r="K107" s="16"/>
      <c r="L107" s="17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</row>
    <row r="108" spans="1:65" ht="6.75" customHeight="1">
      <c r="A108" s="16"/>
      <c r="B108" s="17"/>
      <c r="C108" s="16"/>
      <c r="D108" s="16"/>
      <c r="E108" s="16"/>
      <c r="F108" s="16"/>
      <c r="G108" s="16"/>
      <c r="H108" s="16"/>
      <c r="I108" s="16"/>
      <c r="J108" s="16"/>
      <c r="K108" s="16"/>
      <c r="L108" s="17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</row>
    <row r="109" spans="1:65" ht="12" customHeight="1">
      <c r="A109" s="16"/>
      <c r="B109" s="17"/>
      <c r="C109" s="12" t="s">
        <v>15</v>
      </c>
      <c r="D109" s="16"/>
      <c r="E109" s="16"/>
      <c r="F109" s="16"/>
      <c r="G109" s="16"/>
      <c r="H109" s="16"/>
      <c r="I109" s="16"/>
      <c r="J109" s="16"/>
      <c r="K109" s="16"/>
      <c r="L109" s="17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</row>
    <row r="110" spans="1:65" ht="26.25" customHeight="1">
      <c r="A110" s="16"/>
      <c r="B110" s="17"/>
      <c r="C110" s="16"/>
      <c r="D110" s="16"/>
      <c r="E110" s="200" t="str">
        <f>E7</f>
        <v>Připojení GO k CZT, OT a.s., SO 03 - Směšovací stanice a rozvody - AKTUALIZACE 2026</v>
      </c>
      <c r="F110" s="199"/>
      <c r="G110" s="199"/>
      <c r="H110" s="199"/>
      <c r="I110" s="16"/>
      <c r="J110" s="16"/>
      <c r="K110" s="16"/>
      <c r="L110" s="17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</row>
    <row r="111" spans="1:65" ht="12" customHeight="1">
      <c r="B111" s="5"/>
      <c r="C111" s="12" t="s">
        <v>121</v>
      </c>
      <c r="L111" s="5"/>
    </row>
    <row r="112" spans="1:65" ht="16.5" customHeight="1">
      <c r="A112" s="16"/>
      <c r="B112" s="17"/>
      <c r="C112" s="16"/>
      <c r="D112" s="16"/>
      <c r="E112" s="200" t="s">
        <v>122</v>
      </c>
      <c r="F112" s="199"/>
      <c r="G112" s="199"/>
      <c r="H112" s="199"/>
      <c r="I112" s="16"/>
      <c r="J112" s="16"/>
      <c r="K112" s="16"/>
      <c r="L112" s="17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</row>
    <row r="113" spans="1:65" ht="12" customHeight="1">
      <c r="A113" s="16"/>
      <c r="B113" s="17"/>
      <c r="C113" s="12" t="s">
        <v>123</v>
      </c>
      <c r="D113" s="16"/>
      <c r="E113" s="16"/>
      <c r="F113" s="16"/>
      <c r="G113" s="16"/>
      <c r="H113" s="16"/>
      <c r="I113" s="16"/>
      <c r="J113" s="16"/>
      <c r="K113" s="16"/>
      <c r="L113" s="17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</row>
    <row r="114" spans="1:65" ht="16.5" customHeight="1">
      <c r="A114" s="16"/>
      <c r="B114" s="17"/>
      <c r="C114" s="16"/>
      <c r="D114" s="16"/>
      <c r="E114" s="202" t="str">
        <f>E11</f>
        <v>03-04 - D.3.d - Měření a regulace - AKTUALIZACE 2026</v>
      </c>
      <c r="F114" s="199"/>
      <c r="G114" s="199"/>
      <c r="H114" s="199"/>
      <c r="I114" s="16"/>
      <c r="J114" s="16"/>
      <c r="K114" s="16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6.75" customHeight="1">
      <c r="A115" s="16"/>
      <c r="B115" s="17"/>
      <c r="C115" s="16"/>
      <c r="D115" s="16"/>
      <c r="E115" s="16"/>
      <c r="F115" s="16"/>
      <c r="G115" s="16"/>
      <c r="H115" s="16"/>
      <c r="I115" s="16"/>
      <c r="J115" s="16"/>
      <c r="K115" s="16"/>
      <c r="L115" s="17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</row>
    <row r="116" spans="1:65" ht="12" customHeight="1">
      <c r="A116" s="16"/>
      <c r="B116" s="17"/>
      <c r="C116" s="12" t="s">
        <v>19</v>
      </c>
      <c r="D116" s="16"/>
      <c r="E116" s="16"/>
      <c r="F116" s="10" t="str">
        <f>F14</f>
        <v xml:space="preserve"> </v>
      </c>
      <c r="G116" s="16"/>
      <c r="H116" s="16"/>
      <c r="I116" s="12" t="s">
        <v>21</v>
      </c>
      <c r="J116" s="40" t="str">
        <f>IF(J14="","",J14)</f>
        <v>17. 2. 2026</v>
      </c>
      <c r="K116" s="16"/>
      <c r="L116" s="17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</row>
    <row r="117" spans="1:65" ht="6.75" customHeight="1">
      <c r="A117" s="16"/>
      <c r="B117" s="17"/>
      <c r="C117" s="16"/>
      <c r="D117" s="16"/>
      <c r="E117" s="16"/>
      <c r="F117" s="16"/>
      <c r="G117" s="16"/>
      <c r="H117" s="16"/>
      <c r="I117" s="16"/>
      <c r="J117" s="16"/>
      <c r="K117" s="16"/>
      <c r="L117" s="17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</row>
    <row r="118" spans="1:65" ht="15" customHeight="1">
      <c r="A118" s="16"/>
      <c r="B118" s="17"/>
      <c r="C118" s="12" t="s">
        <v>23</v>
      </c>
      <c r="D118" s="16"/>
      <c r="E118" s="16"/>
      <c r="F118" s="10" t="str">
        <f>E17</f>
        <v xml:space="preserve"> </v>
      </c>
      <c r="G118" s="16"/>
      <c r="H118" s="16"/>
      <c r="I118" s="12" t="s">
        <v>28</v>
      </c>
      <c r="J118" s="14" t="str">
        <f>E23</f>
        <v xml:space="preserve"> </v>
      </c>
      <c r="K118" s="16"/>
      <c r="L118" s="17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</row>
    <row r="119" spans="1:65" ht="15" customHeight="1">
      <c r="A119" s="16"/>
      <c r="B119" s="17"/>
      <c r="C119" s="12" t="s">
        <v>27</v>
      </c>
      <c r="D119" s="16"/>
      <c r="E119" s="16"/>
      <c r="F119" s="97">
        <f>IF(E20="","",E20)</f>
        <v>0</v>
      </c>
      <c r="G119" s="16"/>
      <c r="H119" s="16"/>
      <c r="I119" s="12" t="s">
        <v>31</v>
      </c>
      <c r="J119" s="14" t="str">
        <f>E26</f>
        <v xml:space="preserve"> </v>
      </c>
      <c r="K119" s="16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9.75" customHeight="1">
      <c r="A120" s="16"/>
      <c r="B120" s="17"/>
      <c r="C120" s="16"/>
      <c r="D120" s="16"/>
      <c r="E120" s="16"/>
      <c r="F120" s="16"/>
      <c r="G120" s="16"/>
      <c r="H120" s="16"/>
      <c r="I120" s="16"/>
      <c r="J120" s="16"/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29.25" customHeight="1">
      <c r="A121" s="110"/>
      <c r="B121" s="111"/>
      <c r="C121" s="112" t="s">
        <v>145</v>
      </c>
      <c r="D121" s="113" t="s">
        <v>59</v>
      </c>
      <c r="E121" s="113" t="s">
        <v>55</v>
      </c>
      <c r="F121" s="113" t="s">
        <v>56</v>
      </c>
      <c r="G121" s="113" t="s">
        <v>146</v>
      </c>
      <c r="H121" s="113" t="s">
        <v>147</v>
      </c>
      <c r="I121" s="113" t="s">
        <v>148</v>
      </c>
      <c r="J121" s="113" t="s">
        <v>129</v>
      </c>
      <c r="K121" s="114" t="s">
        <v>149</v>
      </c>
      <c r="L121" s="111"/>
      <c r="M121" s="46" t="s">
        <v>1</v>
      </c>
      <c r="N121" s="47" t="s">
        <v>38</v>
      </c>
      <c r="O121" s="47" t="s">
        <v>150</v>
      </c>
      <c r="P121" s="47" t="s">
        <v>151</v>
      </c>
      <c r="Q121" s="47" t="s">
        <v>152</v>
      </c>
      <c r="R121" s="47" t="s">
        <v>153</v>
      </c>
      <c r="S121" s="47" t="s">
        <v>154</v>
      </c>
      <c r="T121" s="48" t="s">
        <v>155</v>
      </c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0"/>
      <c r="BL121" s="110"/>
      <c r="BM121" s="110"/>
    </row>
    <row r="122" spans="1:65" ht="22.5" customHeight="1">
      <c r="A122" s="16"/>
      <c r="B122" s="17"/>
      <c r="C122" s="52" t="s">
        <v>156</v>
      </c>
      <c r="D122" s="16"/>
      <c r="E122" s="16"/>
      <c r="F122" s="16"/>
      <c r="G122" s="16"/>
      <c r="H122" s="16"/>
      <c r="I122" s="16"/>
      <c r="J122" s="115">
        <f t="shared" ref="J122:J124" si="2">BK122</f>
        <v>0</v>
      </c>
      <c r="K122" s="16"/>
      <c r="L122" s="17"/>
      <c r="M122" s="49"/>
      <c r="N122" s="41"/>
      <c r="O122" s="41"/>
      <c r="P122" s="116">
        <f t="shared" ref="P122:P124" si="3">P123</f>
        <v>0</v>
      </c>
      <c r="Q122" s="41"/>
      <c r="R122" s="116">
        <f t="shared" ref="R122:R124" si="4">R123</f>
        <v>0</v>
      </c>
      <c r="S122" s="41"/>
      <c r="T122" s="117">
        <f t="shared" ref="T122:T124" si="5">T123</f>
        <v>0</v>
      </c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2" t="s">
        <v>73</v>
      </c>
      <c r="AU122" s="2" t="s">
        <v>131</v>
      </c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18">
        <f t="shared" ref="BK122:BK124" si="6">BK123</f>
        <v>0</v>
      </c>
      <c r="BL122" s="16"/>
      <c r="BM122" s="16"/>
    </row>
    <row r="123" spans="1:65" ht="25.5" customHeight="1">
      <c r="A123" s="119"/>
      <c r="B123" s="120"/>
      <c r="C123" s="119"/>
      <c r="D123" s="121" t="s">
        <v>73</v>
      </c>
      <c r="E123" s="122" t="s">
        <v>188</v>
      </c>
      <c r="F123" s="122" t="s">
        <v>1715</v>
      </c>
      <c r="G123" s="119"/>
      <c r="H123" s="119"/>
      <c r="I123" s="119"/>
      <c r="J123" s="123">
        <f t="shared" si="2"/>
        <v>0</v>
      </c>
      <c r="K123" s="119"/>
      <c r="L123" s="120"/>
      <c r="M123" s="124"/>
      <c r="N123" s="119"/>
      <c r="O123" s="119"/>
      <c r="P123" s="125">
        <f t="shared" si="3"/>
        <v>0</v>
      </c>
      <c r="Q123" s="119"/>
      <c r="R123" s="125">
        <f t="shared" si="4"/>
        <v>0</v>
      </c>
      <c r="S123" s="119"/>
      <c r="T123" s="126">
        <f t="shared" si="5"/>
        <v>0</v>
      </c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21" t="s">
        <v>91</v>
      </c>
      <c r="AS123" s="119"/>
      <c r="AT123" s="127" t="s">
        <v>73</v>
      </c>
      <c r="AU123" s="127" t="s">
        <v>74</v>
      </c>
      <c r="AV123" s="119"/>
      <c r="AW123" s="119"/>
      <c r="AX123" s="119"/>
      <c r="AY123" s="121" t="s">
        <v>159</v>
      </c>
      <c r="AZ123" s="119"/>
      <c r="BA123" s="119"/>
      <c r="BB123" s="119"/>
      <c r="BC123" s="119"/>
      <c r="BD123" s="119"/>
      <c r="BE123" s="119"/>
      <c r="BF123" s="119"/>
      <c r="BG123" s="119"/>
      <c r="BH123" s="119"/>
      <c r="BI123" s="119"/>
      <c r="BJ123" s="119"/>
      <c r="BK123" s="128">
        <f t="shared" si="6"/>
        <v>0</v>
      </c>
      <c r="BL123" s="119"/>
      <c r="BM123" s="119"/>
    </row>
    <row r="124" spans="1:65" ht="22.5" customHeight="1">
      <c r="A124" s="119"/>
      <c r="B124" s="120"/>
      <c r="C124" s="119"/>
      <c r="D124" s="121" t="s">
        <v>73</v>
      </c>
      <c r="E124" s="129" t="s">
        <v>1716</v>
      </c>
      <c r="F124" s="129" t="s">
        <v>1717</v>
      </c>
      <c r="G124" s="119"/>
      <c r="H124" s="119"/>
      <c r="I124" s="119"/>
      <c r="J124" s="130">
        <f t="shared" si="2"/>
        <v>0</v>
      </c>
      <c r="K124" s="119"/>
      <c r="L124" s="120"/>
      <c r="M124" s="124"/>
      <c r="N124" s="119"/>
      <c r="O124" s="119"/>
      <c r="P124" s="125">
        <f t="shared" si="3"/>
        <v>0</v>
      </c>
      <c r="Q124" s="119"/>
      <c r="R124" s="125">
        <f t="shared" si="4"/>
        <v>0</v>
      </c>
      <c r="S124" s="119"/>
      <c r="T124" s="126">
        <f t="shared" si="5"/>
        <v>0</v>
      </c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21" t="s">
        <v>91</v>
      </c>
      <c r="AS124" s="119"/>
      <c r="AT124" s="127" t="s">
        <v>73</v>
      </c>
      <c r="AU124" s="127" t="s">
        <v>81</v>
      </c>
      <c r="AV124" s="119"/>
      <c r="AW124" s="119"/>
      <c r="AX124" s="119"/>
      <c r="AY124" s="121" t="s">
        <v>159</v>
      </c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28">
        <f t="shared" si="6"/>
        <v>0</v>
      </c>
      <c r="BL124" s="119"/>
      <c r="BM124" s="119"/>
    </row>
    <row r="125" spans="1:65" ht="16.5" customHeight="1">
      <c r="A125" s="16"/>
      <c r="B125" s="17"/>
      <c r="C125" s="131" t="s">
        <v>81</v>
      </c>
      <c r="D125" s="131" t="s">
        <v>162</v>
      </c>
      <c r="E125" s="132" t="s">
        <v>1718</v>
      </c>
      <c r="F125" s="133" t="s">
        <v>1719</v>
      </c>
      <c r="G125" s="134" t="s">
        <v>165</v>
      </c>
      <c r="H125" s="135">
        <v>1</v>
      </c>
      <c r="I125" s="187"/>
      <c r="J125" s="135">
        <f>ROUND(I125*H125,2)</f>
        <v>0</v>
      </c>
      <c r="K125" s="133" t="s">
        <v>1</v>
      </c>
      <c r="L125" s="17"/>
      <c r="M125" s="173" t="s">
        <v>1</v>
      </c>
      <c r="N125" s="174" t="s">
        <v>39</v>
      </c>
      <c r="O125" s="175"/>
      <c r="P125" s="176">
        <f>O125*H125</f>
        <v>0</v>
      </c>
      <c r="Q125" s="176">
        <v>0</v>
      </c>
      <c r="R125" s="176">
        <f>Q125*H125</f>
        <v>0</v>
      </c>
      <c r="S125" s="176">
        <v>0</v>
      </c>
      <c r="T125" s="177">
        <f>S125*H125</f>
        <v>0</v>
      </c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40" t="s">
        <v>476</v>
      </c>
      <c r="AS125" s="16"/>
      <c r="AT125" s="140" t="s">
        <v>162</v>
      </c>
      <c r="AU125" s="140" t="s">
        <v>83</v>
      </c>
      <c r="AV125" s="16"/>
      <c r="AW125" s="16"/>
      <c r="AX125" s="16"/>
      <c r="AY125" s="2" t="s">
        <v>159</v>
      </c>
      <c r="AZ125" s="16"/>
      <c r="BA125" s="16"/>
      <c r="BB125" s="16"/>
      <c r="BC125" s="16"/>
      <c r="BD125" s="16"/>
      <c r="BE125" s="141">
        <f>IF(N125="základní",J125,0)</f>
        <v>0</v>
      </c>
      <c r="BF125" s="141">
        <f>IF(N125="snížená",J125,0)</f>
        <v>0</v>
      </c>
      <c r="BG125" s="141">
        <f>IF(N125="zákl. přenesená",J125,0)</f>
        <v>0</v>
      </c>
      <c r="BH125" s="141">
        <f>IF(N125="sníž. přenesená",J125,0)</f>
        <v>0</v>
      </c>
      <c r="BI125" s="141">
        <f>IF(N125="nulová",J125,0)</f>
        <v>0</v>
      </c>
      <c r="BJ125" s="2" t="s">
        <v>81</v>
      </c>
      <c r="BK125" s="141">
        <f>ROUND(I125*H125,2)</f>
        <v>0</v>
      </c>
      <c r="BL125" s="2" t="s">
        <v>476</v>
      </c>
      <c r="BM125" s="140" t="s">
        <v>1720</v>
      </c>
    </row>
    <row r="126" spans="1:65" ht="6.75" customHeight="1">
      <c r="A126" s="16"/>
      <c r="B126" s="30"/>
      <c r="C126" s="31"/>
      <c r="D126" s="31"/>
      <c r="E126" s="31"/>
      <c r="F126" s="31"/>
      <c r="G126" s="31"/>
      <c r="H126" s="31"/>
      <c r="I126" s="31"/>
      <c r="J126" s="31"/>
      <c r="K126" s="31"/>
      <c r="L126" s="17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</row>
    <row r="127" spans="1:65" ht="11.25" customHeight="1"/>
    <row r="128" spans="1:65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L98iwbnoVwfInOIwBkrVdYjKCeyqBtC3sse4KPxftu+5ghAUKJt6MKNCjoePIwxJblNF99FLMcZMseZ8P0/zgQ==" saltValue="df0ny7w8Ap4I8fr4N9Pr6Q==" spinCount="100000" sheet="1" objects="1" scenarios="1"/>
  <autoFilter ref="C121:K125" xr:uid="{00000000-0009-0000-0000-000009000000}"/>
  <mergeCells count="12">
    <mergeCell ref="E87:H87"/>
    <mergeCell ref="E89:H89"/>
    <mergeCell ref="E110:H110"/>
    <mergeCell ref="E112:H112"/>
    <mergeCell ref="E114:H114"/>
    <mergeCell ref="E29:H29"/>
    <mergeCell ref="E85:H85"/>
    <mergeCell ref="L2:V2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M1000"/>
  <sheetViews>
    <sheetView showGridLines="0" topLeftCell="A106" workbookViewId="0">
      <selection activeCell="I133" sqref="I133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119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2" customHeight="1">
      <c r="B8" s="5"/>
      <c r="D8" s="12" t="s">
        <v>121</v>
      </c>
      <c r="L8" s="5"/>
    </row>
    <row r="9" spans="1:65" ht="16.5" customHeight="1">
      <c r="A9" s="16"/>
      <c r="B9" s="17"/>
      <c r="C9" s="16"/>
      <c r="D9" s="16"/>
      <c r="E9" s="200" t="s">
        <v>122</v>
      </c>
      <c r="F9" s="199"/>
      <c r="G9" s="199"/>
      <c r="H9" s="199"/>
      <c r="I9" s="16"/>
      <c r="J9" s="16"/>
      <c r="K9" s="16"/>
      <c r="L9" s="17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</row>
    <row r="10" spans="1:65" ht="12" customHeight="1">
      <c r="A10" s="16"/>
      <c r="B10" s="17"/>
      <c r="C10" s="16"/>
      <c r="D10" s="12" t="s">
        <v>123</v>
      </c>
      <c r="E10" s="16"/>
      <c r="F10" s="16"/>
      <c r="G10" s="16"/>
      <c r="H10" s="16"/>
      <c r="I10" s="16"/>
      <c r="J10" s="16"/>
      <c r="K10" s="16"/>
      <c r="L10" s="17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</row>
    <row r="11" spans="1:65" ht="16.5" customHeight="1">
      <c r="A11" s="16"/>
      <c r="B11" s="17"/>
      <c r="C11" s="16"/>
      <c r="D11" s="16"/>
      <c r="E11" s="202" t="s">
        <v>1721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1.25" customHeight="1">
      <c r="A12" s="16"/>
      <c r="B12" s="17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2" customHeight="1">
      <c r="A13" s="16"/>
      <c r="B13" s="17"/>
      <c r="C13" s="16"/>
      <c r="D13" s="12" t="s">
        <v>17</v>
      </c>
      <c r="E13" s="16"/>
      <c r="F13" s="10" t="s">
        <v>1</v>
      </c>
      <c r="G13" s="16"/>
      <c r="H13" s="16"/>
      <c r="I13" s="12" t="s">
        <v>18</v>
      </c>
      <c r="J13" s="10" t="s">
        <v>1</v>
      </c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2" customHeight="1">
      <c r="A14" s="16"/>
      <c r="B14" s="17"/>
      <c r="C14" s="16"/>
      <c r="D14" s="12" t="s">
        <v>19</v>
      </c>
      <c r="E14" s="16"/>
      <c r="F14" s="10" t="s">
        <v>20</v>
      </c>
      <c r="G14" s="16"/>
      <c r="H14" s="16"/>
      <c r="I14" s="12" t="s">
        <v>21</v>
      </c>
      <c r="J14" s="40" t="str">
        <f>'Rekapitulace stavby'!AN8</f>
        <v>17. 2. 2026</v>
      </c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0.5" customHeight="1">
      <c r="A15" s="16"/>
      <c r="B15" s="17"/>
      <c r="C15" s="16"/>
      <c r="D15" s="16"/>
      <c r="E15" s="16"/>
      <c r="F15" s="16"/>
      <c r="G15" s="16"/>
      <c r="H15" s="16"/>
      <c r="I15" s="16"/>
      <c r="J15" s="16"/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23</v>
      </c>
      <c r="E16" s="16"/>
      <c r="F16" s="16"/>
      <c r="G16" s="16"/>
      <c r="H16" s="16"/>
      <c r="I16" s="12" t="s">
        <v>24</v>
      </c>
      <c r="J16" s="10" t="s">
        <v>1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8" customHeight="1">
      <c r="A17" s="16"/>
      <c r="B17" s="17"/>
      <c r="C17" s="16"/>
      <c r="D17" s="16"/>
      <c r="E17" s="10" t="s">
        <v>25</v>
      </c>
      <c r="F17" s="16"/>
      <c r="G17" s="16"/>
      <c r="H17" s="16"/>
      <c r="I17" s="12" t="s">
        <v>26</v>
      </c>
      <c r="J17" s="10" t="s">
        <v>1</v>
      </c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6.75" customHeight="1">
      <c r="A18" s="16"/>
      <c r="B18" s="17"/>
      <c r="C18" s="16"/>
      <c r="D18" s="16"/>
      <c r="E18" s="16"/>
      <c r="F18" s="16"/>
      <c r="G18" s="16"/>
      <c r="H18" s="16"/>
      <c r="I18" s="16"/>
      <c r="J18" s="16"/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2" customHeight="1">
      <c r="A19" s="16"/>
      <c r="B19" s="17"/>
      <c r="C19" s="16"/>
      <c r="D19" s="12" t="s">
        <v>27</v>
      </c>
      <c r="E19" s="16"/>
      <c r="F19" s="16"/>
      <c r="G19" s="16"/>
      <c r="H19" s="16"/>
      <c r="I19" s="12" t="s">
        <v>24</v>
      </c>
      <c r="J19" s="194">
        <f>'Rekapitulace stavby'!AN13</f>
        <v>0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18" customHeight="1">
      <c r="A20" s="16"/>
      <c r="B20" s="17"/>
      <c r="C20" s="16"/>
      <c r="D20" s="16"/>
      <c r="E20" s="203">
        <f>'Rekapitulace stavby'!E14</f>
        <v>0</v>
      </c>
      <c r="F20" s="204"/>
      <c r="G20" s="204"/>
      <c r="H20" s="205"/>
      <c r="I20" s="12" t="s">
        <v>26</v>
      </c>
      <c r="J20" s="194">
        <f>'Rekapitulace stavby'!AN14</f>
        <v>0</v>
      </c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6.75" customHeight="1">
      <c r="A21" s="16"/>
      <c r="B21" s="17"/>
      <c r="C21" s="16"/>
      <c r="D21" s="16"/>
      <c r="E21" s="16"/>
      <c r="F21" s="16"/>
      <c r="G21" s="16"/>
      <c r="H21" s="16"/>
      <c r="I21" s="16"/>
      <c r="J21" s="16"/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2" customHeight="1">
      <c r="A22" s="16"/>
      <c r="B22" s="17"/>
      <c r="C22" s="16"/>
      <c r="D22" s="12" t="s">
        <v>28</v>
      </c>
      <c r="E22" s="16"/>
      <c r="F22" s="16"/>
      <c r="G22" s="16"/>
      <c r="H22" s="16"/>
      <c r="I22" s="12" t="s">
        <v>24</v>
      </c>
      <c r="J22" s="10" t="s">
        <v>1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18" customHeight="1">
      <c r="A23" s="16"/>
      <c r="B23" s="17"/>
      <c r="C23" s="16"/>
      <c r="D23" s="16"/>
      <c r="E23" s="10" t="s">
        <v>29</v>
      </c>
      <c r="F23" s="16"/>
      <c r="G23" s="16"/>
      <c r="H23" s="16"/>
      <c r="I23" s="12" t="s">
        <v>26</v>
      </c>
      <c r="J23" s="10" t="s">
        <v>1</v>
      </c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6.75" customHeight="1">
      <c r="A24" s="16"/>
      <c r="B24" s="17"/>
      <c r="C24" s="16"/>
      <c r="D24" s="16"/>
      <c r="E24" s="16"/>
      <c r="F24" s="16"/>
      <c r="G24" s="16"/>
      <c r="H24" s="16"/>
      <c r="I24" s="16"/>
      <c r="J24" s="16"/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2" customHeight="1">
      <c r="A25" s="16"/>
      <c r="B25" s="17"/>
      <c r="C25" s="16"/>
      <c r="D25" s="12" t="s">
        <v>31</v>
      </c>
      <c r="E25" s="16"/>
      <c r="F25" s="16"/>
      <c r="G25" s="16"/>
      <c r="H25" s="16"/>
      <c r="I25" s="12" t="s">
        <v>24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18" customHeight="1">
      <c r="A26" s="16"/>
      <c r="B26" s="17"/>
      <c r="C26" s="16"/>
      <c r="D26" s="16"/>
      <c r="E26" s="10" t="s">
        <v>32</v>
      </c>
      <c r="F26" s="16"/>
      <c r="G26" s="16"/>
      <c r="H26" s="16"/>
      <c r="I26" s="12" t="s">
        <v>26</v>
      </c>
      <c r="J26" s="10" t="s">
        <v>1</v>
      </c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6.75" customHeight="1">
      <c r="A27" s="16"/>
      <c r="B27" s="17"/>
      <c r="C27" s="16"/>
      <c r="D27" s="16"/>
      <c r="E27" s="16"/>
      <c r="F27" s="16"/>
      <c r="G27" s="16"/>
      <c r="H27" s="16"/>
      <c r="I27" s="16"/>
      <c r="J27" s="16"/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2" customHeight="1">
      <c r="A28" s="16"/>
      <c r="B28" s="17"/>
      <c r="C28" s="16"/>
      <c r="D28" s="12" t="s">
        <v>33</v>
      </c>
      <c r="E28" s="16"/>
      <c r="F28" s="16"/>
      <c r="G28" s="16"/>
      <c r="H28" s="16"/>
      <c r="I28" s="16"/>
      <c r="J28" s="16"/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16.5" customHeight="1">
      <c r="A29" s="85"/>
      <c r="B29" s="86"/>
      <c r="C29" s="85"/>
      <c r="D29" s="85"/>
      <c r="E29" s="198" t="s">
        <v>1</v>
      </c>
      <c r="F29" s="199"/>
      <c r="G29" s="199"/>
      <c r="H29" s="199"/>
      <c r="I29" s="85"/>
      <c r="J29" s="85"/>
      <c r="K29" s="85"/>
      <c r="L29" s="86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</row>
    <row r="30" spans="1:65" ht="6.75" customHeight="1">
      <c r="A30" s="16"/>
      <c r="B30" s="17"/>
      <c r="C30" s="16"/>
      <c r="D30" s="16"/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6.75" customHeight="1">
      <c r="A31" s="16"/>
      <c r="B31" s="17"/>
      <c r="C31" s="16"/>
      <c r="D31" s="41"/>
      <c r="E31" s="41"/>
      <c r="F31" s="41"/>
      <c r="G31" s="41"/>
      <c r="H31" s="41"/>
      <c r="I31" s="41"/>
      <c r="J31" s="41"/>
      <c r="K31" s="41"/>
      <c r="L31" s="17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</row>
    <row r="32" spans="1:65" ht="24.75" customHeight="1">
      <c r="A32" s="16"/>
      <c r="B32" s="17"/>
      <c r="C32" s="16"/>
      <c r="D32" s="87" t="s">
        <v>34</v>
      </c>
      <c r="E32" s="16"/>
      <c r="F32" s="16"/>
      <c r="G32" s="16"/>
      <c r="H32" s="16"/>
      <c r="I32" s="16"/>
      <c r="J32" s="54">
        <f>ROUND(J121, 2)</f>
        <v>0</v>
      </c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14.25" customHeight="1">
      <c r="A34" s="16"/>
      <c r="B34" s="17"/>
      <c r="C34" s="16"/>
      <c r="D34" s="16"/>
      <c r="E34" s="16"/>
      <c r="F34" s="20" t="s">
        <v>36</v>
      </c>
      <c r="G34" s="16"/>
      <c r="H34" s="16"/>
      <c r="I34" s="20" t="s">
        <v>35</v>
      </c>
      <c r="J34" s="20" t="s">
        <v>37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14.25" customHeight="1">
      <c r="A35" s="16"/>
      <c r="B35" s="17"/>
      <c r="C35" s="16"/>
      <c r="D35" s="84" t="s">
        <v>38</v>
      </c>
      <c r="E35" s="12" t="s">
        <v>39</v>
      </c>
      <c r="F35" s="75">
        <f>ROUND((SUM(BE121:BE128)),  2)</f>
        <v>0</v>
      </c>
      <c r="G35" s="16"/>
      <c r="H35" s="16"/>
      <c r="I35" s="88">
        <v>0.21</v>
      </c>
      <c r="J35" s="75">
        <f>ROUND(((SUM(BE121:BE128))*I35),  2)</f>
        <v>0</v>
      </c>
      <c r="K35" s="16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2" t="s">
        <v>40</v>
      </c>
      <c r="F36" s="75">
        <f>ROUND((SUM(BF121:BF128)),  2)</f>
        <v>0</v>
      </c>
      <c r="G36" s="16"/>
      <c r="H36" s="16"/>
      <c r="I36" s="88">
        <v>0.12</v>
      </c>
      <c r="J36" s="75">
        <f>ROUND(((SUM(BF121:BF128))*I36),  2)</f>
        <v>0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hidden="1" customHeight="1">
      <c r="A37" s="16"/>
      <c r="B37" s="17"/>
      <c r="C37" s="16"/>
      <c r="D37" s="16"/>
      <c r="E37" s="12" t="s">
        <v>41</v>
      </c>
      <c r="F37" s="75">
        <f>ROUND((SUM(BG121:BG128)),  2)</f>
        <v>0</v>
      </c>
      <c r="G37" s="16"/>
      <c r="H37" s="16"/>
      <c r="I37" s="88">
        <v>0.21</v>
      </c>
      <c r="J37" s="75">
        <f t="shared" ref="J37:J39" si="0">0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hidden="1" customHeight="1">
      <c r="A38" s="16"/>
      <c r="B38" s="17"/>
      <c r="C38" s="16"/>
      <c r="D38" s="16"/>
      <c r="E38" s="12" t="s">
        <v>42</v>
      </c>
      <c r="F38" s="75">
        <f>ROUND((SUM(BH121:BH128)),  2)</f>
        <v>0</v>
      </c>
      <c r="G38" s="16"/>
      <c r="H38" s="16"/>
      <c r="I38" s="88">
        <v>0.12</v>
      </c>
      <c r="J38" s="75">
        <f t="shared" si="0"/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43</v>
      </c>
      <c r="F39" s="75">
        <f>ROUND((SUM(BI121:BI128)),  2)</f>
        <v>0</v>
      </c>
      <c r="G39" s="16"/>
      <c r="H39" s="16"/>
      <c r="I39" s="88">
        <v>0</v>
      </c>
      <c r="J39" s="75">
        <f t="shared" si="0"/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6.75" customHeight="1">
      <c r="A40" s="16"/>
      <c r="B40" s="17"/>
      <c r="C40" s="16"/>
      <c r="D40" s="16"/>
      <c r="E40" s="16"/>
      <c r="F40" s="16"/>
      <c r="G40" s="16"/>
      <c r="H40" s="16"/>
      <c r="I40" s="16"/>
      <c r="J40" s="16"/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24.75" customHeight="1">
      <c r="A41" s="16"/>
      <c r="B41" s="17"/>
      <c r="C41" s="89"/>
      <c r="D41" s="90" t="s">
        <v>44</v>
      </c>
      <c r="E41" s="44"/>
      <c r="F41" s="44"/>
      <c r="G41" s="91" t="s">
        <v>45</v>
      </c>
      <c r="H41" s="92" t="s">
        <v>46</v>
      </c>
      <c r="I41" s="44"/>
      <c r="J41" s="93">
        <f>SUM(J32:J39)</f>
        <v>0</v>
      </c>
      <c r="K41" s="94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14.2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14.25" customHeight="1">
      <c r="B43" s="5"/>
      <c r="L43" s="5"/>
    </row>
    <row r="44" spans="1:65" ht="14.25" customHeight="1">
      <c r="B44" s="5"/>
      <c r="L44" s="5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A87" s="16"/>
      <c r="B87" s="17"/>
      <c r="C87" s="16"/>
      <c r="D87" s="16"/>
      <c r="E87" s="200" t="s">
        <v>122</v>
      </c>
      <c r="F87" s="199"/>
      <c r="G87" s="199"/>
      <c r="H87" s="199"/>
      <c r="I87" s="16"/>
      <c r="J87" s="16"/>
      <c r="K87" s="16"/>
      <c r="L87" s="17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</row>
    <row r="88" spans="1:65" ht="12" customHeight="1">
      <c r="A88" s="16"/>
      <c r="B88" s="17"/>
      <c r="C88" s="12" t="s">
        <v>123</v>
      </c>
      <c r="D88" s="16"/>
      <c r="E88" s="16"/>
      <c r="F88" s="16"/>
      <c r="G88" s="16"/>
      <c r="H88" s="16"/>
      <c r="I88" s="16"/>
      <c r="J88" s="16"/>
      <c r="K88" s="16"/>
      <c r="L88" s="17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</row>
    <row r="89" spans="1:65" ht="16.5" customHeight="1">
      <c r="A89" s="16"/>
      <c r="B89" s="17"/>
      <c r="C89" s="16"/>
      <c r="D89" s="16"/>
      <c r="E89" s="202" t="str">
        <f>E11</f>
        <v>03-05 - Vedlejší náklady -- AKTUALIZACE 2026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6.75" customHeight="1">
      <c r="A90" s="16"/>
      <c r="B90" s="17"/>
      <c r="C90" s="16"/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2" customHeight="1">
      <c r="A91" s="16"/>
      <c r="B91" s="17"/>
      <c r="C91" s="12" t="s">
        <v>19</v>
      </c>
      <c r="D91" s="16"/>
      <c r="E91" s="16"/>
      <c r="F91" s="10" t="str">
        <f>F14</f>
        <v xml:space="preserve"> </v>
      </c>
      <c r="G91" s="16"/>
      <c r="H91" s="16"/>
      <c r="I91" s="12" t="s">
        <v>21</v>
      </c>
      <c r="J91" s="40" t="str">
        <f>IF(J14="","",J14)</f>
        <v>17. 2. 2026</v>
      </c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25.5" customHeight="1">
      <c r="A93" s="16"/>
      <c r="B93" s="17"/>
      <c r="C93" s="12" t="s">
        <v>23</v>
      </c>
      <c r="D93" s="16"/>
      <c r="E93" s="16"/>
      <c r="F93" s="10" t="str">
        <f>E17</f>
        <v>Gymnázium Ostrov</v>
      </c>
      <c r="G93" s="16"/>
      <c r="H93" s="16"/>
      <c r="I93" s="12" t="s">
        <v>28</v>
      </c>
      <c r="J93" s="14" t="str">
        <f>E23</f>
        <v>Ing.Jan Matoušek, Ostrov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25.5" customHeight="1">
      <c r="A94" s="16"/>
      <c r="B94" s="17"/>
      <c r="C94" s="12" t="s">
        <v>27</v>
      </c>
      <c r="D94" s="16"/>
      <c r="E94" s="16"/>
      <c r="F94" s="97">
        <f>IF(E20="","",E20)</f>
        <v>0</v>
      </c>
      <c r="G94" s="16"/>
      <c r="H94" s="16"/>
      <c r="I94" s="12" t="s">
        <v>31</v>
      </c>
      <c r="J94" s="14" t="str">
        <f>E26</f>
        <v>Neubauerová Soňa, SK-Projekt Ostrov</v>
      </c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9.75" customHeight="1">
      <c r="A95" s="16"/>
      <c r="B95" s="17"/>
      <c r="C95" s="16"/>
      <c r="D95" s="16"/>
      <c r="E95" s="16"/>
      <c r="F95" s="16"/>
      <c r="G95" s="16"/>
      <c r="H95" s="16"/>
      <c r="I95" s="16"/>
      <c r="J95" s="16"/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9.25" customHeight="1">
      <c r="A96" s="16"/>
      <c r="B96" s="17"/>
      <c r="C96" s="98" t="s">
        <v>128</v>
      </c>
      <c r="D96" s="89"/>
      <c r="E96" s="89"/>
      <c r="F96" s="89"/>
      <c r="G96" s="89"/>
      <c r="H96" s="89"/>
      <c r="I96" s="89"/>
      <c r="J96" s="99" t="s">
        <v>129</v>
      </c>
      <c r="K96" s="89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2.5" customHeight="1">
      <c r="A98" s="16"/>
      <c r="B98" s="17"/>
      <c r="C98" s="100" t="s">
        <v>130</v>
      </c>
      <c r="D98" s="16"/>
      <c r="E98" s="16"/>
      <c r="F98" s="16"/>
      <c r="G98" s="16"/>
      <c r="H98" s="16"/>
      <c r="I98" s="16"/>
      <c r="J98" s="54">
        <f t="shared" ref="J98:J99" si="1">J121</f>
        <v>0</v>
      </c>
      <c r="K98" s="16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2" t="s">
        <v>131</v>
      </c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24.75" customHeight="1">
      <c r="A99" s="101"/>
      <c r="B99" s="102"/>
      <c r="C99" s="101"/>
      <c r="D99" s="103" t="s">
        <v>1722</v>
      </c>
      <c r="E99" s="104"/>
      <c r="F99" s="104"/>
      <c r="G99" s="104"/>
      <c r="H99" s="104"/>
      <c r="I99" s="104"/>
      <c r="J99" s="105">
        <f t="shared" si="1"/>
        <v>0</v>
      </c>
      <c r="K99" s="101"/>
      <c r="L99" s="102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</row>
    <row r="100" spans="1:65" ht="21.75" customHeight="1">
      <c r="A100" s="16"/>
      <c r="B100" s="17"/>
      <c r="C100" s="16"/>
      <c r="D100" s="16"/>
      <c r="E100" s="16"/>
      <c r="F100" s="16"/>
      <c r="G100" s="16"/>
      <c r="H100" s="16"/>
      <c r="I100" s="16"/>
      <c r="J100" s="16"/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6.75" customHeight="1">
      <c r="A101" s="16"/>
      <c r="B101" s="30"/>
      <c r="C101" s="31"/>
      <c r="D101" s="31"/>
      <c r="E101" s="31"/>
      <c r="F101" s="31"/>
      <c r="G101" s="31"/>
      <c r="H101" s="31"/>
      <c r="I101" s="31"/>
      <c r="J101" s="31"/>
      <c r="K101" s="31"/>
      <c r="L101" s="17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</row>
    <row r="102" spans="1:65" ht="11.25" customHeight="1"/>
    <row r="103" spans="1:65" ht="11.25" customHeight="1"/>
    <row r="104" spans="1:65" ht="11.25" customHeight="1"/>
    <row r="105" spans="1:65" ht="6.75" customHeight="1">
      <c r="A105" s="16"/>
      <c r="B105" s="32"/>
      <c r="C105" s="33"/>
      <c r="D105" s="33"/>
      <c r="E105" s="33"/>
      <c r="F105" s="33"/>
      <c r="G105" s="33"/>
      <c r="H105" s="33"/>
      <c r="I105" s="33"/>
      <c r="J105" s="33"/>
      <c r="K105" s="33"/>
      <c r="L105" s="17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</row>
    <row r="106" spans="1:65" ht="24.75" customHeight="1">
      <c r="A106" s="16"/>
      <c r="B106" s="17"/>
      <c r="C106" s="6" t="s">
        <v>144</v>
      </c>
      <c r="D106" s="16"/>
      <c r="E106" s="16"/>
      <c r="F106" s="16"/>
      <c r="G106" s="16"/>
      <c r="H106" s="16"/>
      <c r="I106" s="16"/>
      <c r="J106" s="16"/>
      <c r="K106" s="16"/>
      <c r="L106" s="17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</row>
    <row r="107" spans="1:65" ht="6.75" customHeight="1">
      <c r="A107" s="16"/>
      <c r="B107" s="17"/>
      <c r="C107" s="16"/>
      <c r="D107" s="16"/>
      <c r="E107" s="16"/>
      <c r="F107" s="16"/>
      <c r="G107" s="16"/>
      <c r="H107" s="16"/>
      <c r="I107" s="16"/>
      <c r="J107" s="16"/>
      <c r="K107" s="16"/>
      <c r="L107" s="17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</row>
    <row r="108" spans="1:65" ht="12" customHeight="1">
      <c r="A108" s="16"/>
      <c r="B108" s="17"/>
      <c r="C108" s="12" t="s">
        <v>15</v>
      </c>
      <c r="D108" s="16"/>
      <c r="E108" s="16"/>
      <c r="F108" s="16"/>
      <c r="G108" s="16"/>
      <c r="H108" s="16"/>
      <c r="I108" s="16"/>
      <c r="J108" s="16"/>
      <c r="K108" s="16"/>
      <c r="L108" s="17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</row>
    <row r="109" spans="1:65" ht="26.25" customHeight="1">
      <c r="A109" s="16"/>
      <c r="B109" s="17"/>
      <c r="C109" s="16"/>
      <c r="D109" s="16"/>
      <c r="E109" s="200" t="str">
        <f>E7</f>
        <v>Připojení GO k CZT, OT a.s., SO 03 - Směšovací stanice a rozvody - AKTUALIZACE 2026</v>
      </c>
      <c r="F109" s="199"/>
      <c r="G109" s="199"/>
      <c r="H109" s="199"/>
      <c r="I109" s="16"/>
      <c r="J109" s="16"/>
      <c r="K109" s="16"/>
      <c r="L109" s="17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</row>
    <row r="110" spans="1:65" ht="12" customHeight="1">
      <c r="B110" s="5"/>
      <c r="C110" s="12" t="s">
        <v>121</v>
      </c>
      <c r="L110" s="5"/>
    </row>
    <row r="111" spans="1:65" ht="16.5" customHeight="1">
      <c r="A111" s="16"/>
      <c r="B111" s="17"/>
      <c r="C111" s="16"/>
      <c r="D111" s="16"/>
      <c r="E111" s="200" t="s">
        <v>122</v>
      </c>
      <c r="F111" s="199"/>
      <c r="G111" s="199"/>
      <c r="H111" s="199"/>
      <c r="I111" s="16"/>
      <c r="J111" s="16"/>
      <c r="K111" s="16"/>
      <c r="L111" s="17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</row>
    <row r="112" spans="1:65" ht="12" customHeight="1">
      <c r="A112" s="16"/>
      <c r="B112" s="17"/>
      <c r="C112" s="12" t="s">
        <v>123</v>
      </c>
      <c r="D112" s="16"/>
      <c r="E112" s="16"/>
      <c r="F112" s="16"/>
      <c r="G112" s="16"/>
      <c r="H112" s="16"/>
      <c r="I112" s="16"/>
      <c r="J112" s="16"/>
      <c r="K112" s="16"/>
      <c r="L112" s="17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</row>
    <row r="113" spans="1:65" ht="16.5" customHeight="1">
      <c r="A113" s="16"/>
      <c r="B113" s="17"/>
      <c r="C113" s="16"/>
      <c r="D113" s="16"/>
      <c r="E113" s="202" t="str">
        <f>E11</f>
        <v>03-05 - Vedlejší náklady -- AKTUALIZACE 2026</v>
      </c>
      <c r="F113" s="199"/>
      <c r="G113" s="199"/>
      <c r="H113" s="199"/>
      <c r="I113" s="16"/>
      <c r="J113" s="16"/>
      <c r="K113" s="16"/>
      <c r="L113" s="17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</row>
    <row r="114" spans="1:65" ht="6.75" customHeight="1">
      <c r="A114" s="16"/>
      <c r="B114" s="17"/>
      <c r="C114" s="16"/>
      <c r="D114" s="16"/>
      <c r="E114" s="16"/>
      <c r="F114" s="16"/>
      <c r="G114" s="16"/>
      <c r="H114" s="16"/>
      <c r="I114" s="16"/>
      <c r="J114" s="16"/>
      <c r="K114" s="16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12" customHeight="1">
      <c r="A115" s="16"/>
      <c r="B115" s="17"/>
      <c r="C115" s="12" t="s">
        <v>19</v>
      </c>
      <c r="D115" s="16"/>
      <c r="E115" s="16"/>
      <c r="F115" s="10" t="str">
        <f>F14</f>
        <v xml:space="preserve"> </v>
      </c>
      <c r="G115" s="16"/>
      <c r="H115" s="16"/>
      <c r="I115" s="12" t="s">
        <v>21</v>
      </c>
      <c r="J115" s="40" t="str">
        <f>IF(J14="","",J14)</f>
        <v>17. 2. 2026</v>
      </c>
      <c r="K115" s="16"/>
      <c r="L115" s="17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</row>
    <row r="116" spans="1:65" ht="6.75" customHeight="1">
      <c r="A116" s="16"/>
      <c r="B116" s="17"/>
      <c r="C116" s="16"/>
      <c r="D116" s="16"/>
      <c r="E116" s="16"/>
      <c r="F116" s="16"/>
      <c r="G116" s="16"/>
      <c r="H116" s="16"/>
      <c r="I116" s="16"/>
      <c r="J116" s="16"/>
      <c r="K116" s="16"/>
      <c r="L116" s="17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</row>
    <row r="117" spans="1:65" ht="25.5" customHeight="1">
      <c r="A117" s="16"/>
      <c r="B117" s="17"/>
      <c r="C117" s="12" t="s">
        <v>23</v>
      </c>
      <c r="D117" s="16"/>
      <c r="E117" s="16"/>
      <c r="F117" s="10" t="str">
        <f>E17</f>
        <v>Gymnázium Ostrov</v>
      </c>
      <c r="G117" s="16"/>
      <c r="H117" s="16"/>
      <c r="I117" s="12" t="s">
        <v>28</v>
      </c>
      <c r="J117" s="14" t="str">
        <f>E23</f>
        <v>Ing.Jan Matoušek, Ostrov</v>
      </c>
      <c r="K117" s="16"/>
      <c r="L117" s="17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</row>
    <row r="118" spans="1:65" ht="25.5" customHeight="1">
      <c r="A118" s="16"/>
      <c r="B118" s="17"/>
      <c r="C118" s="12" t="s">
        <v>27</v>
      </c>
      <c r="D118" s="16"/>
      <c r="E118" s="16"/>
      <c r="F118" s="97">
        <f>IF(E20="","",E20)</f>
        <v>0</v>
      </c>
      <c r="G118" s="16"/>
      <c r="H118" s="16"/>
      <c r="I118" s="12" t="s">
        <v>31</v>
      </c>
      <c r="J118" s="14" t="str">
        <f>E26</f>
        <v>Neubauerová Soňa, SK-Projekt Ostrov</v>
      </c>
      <c r="K118" s="16"/>
      <c r="L118" s="17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</row>
    <row r="119" spans="1:65" ht="9.75" customHeight="1">
      <c r="A119" s="16"/>
      <c r="B119" s="17"/>
      <c r="C119" s="16"/>
      <c r="D119" s="16"/>
      <c r="E119" s="16"/>
      <c r="F119" s="16"/>
      <c r="G119" s="16"/>
      <c r="H119" s="16"/>
      <c r="I119" s="16"/>
      <c r="J119" s="16"/>
      <c r="K119" s="16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29.25" customHeight="1">
      <c r="A120" s="110"/>
      <c r="B120" s="111"/>
      <c r="C120" s="112" t="s">
        <v>145</v>
      </c>
      <c r="D120" s="113" t="s">
        <v>59</v>
      </c>
      <c r="E120" s="113" t="s">
        <v>55</v>
      </c>
      <c r="F120" s="113" t="s">
        <v>56</v>
      </c>
      <c r="G120" s="113" t="s">
        <v>146</v>
      </c>
      <c r="H120" s="113" t="s">
        <v>147</v>
      </c>
      <c r="I120" s="113" t="s">
        <v>148</v>
      </c>
      <c r="J120" s="113" t="s">
        <v>129</v>
      </c>
      <c r="K120" s="114" t="s">
        <v>149</v>
      </c>
      <c r="L120" s="111"/>
      <c r="M120" s="46" t="s">
        <v>1</v>
      </c>
      <c r="N120" s="47" t="s">
        <v>38</v>
      </c>
      <c r="O120" s="47" t="s">
        <v>150</v>
      </c>
      <c r="P120" s="47" t="s">
        <v>151</v>
      </c>
      <c r="Q120" s="47" t="s">
        <v>152</v>
      </c>
      <c r="R120" s="47" t="s">
        <v>153</v>
      </c>
      <c r="S120" s="47" t="s">
        <v>154</v>
      </c>
      <c r="T120" s="48" t="s">
        <v>155</v>
      </c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  <c r="BI120" s="110"/>
      <c r="BJ120" s="110"/>
      <c r="BK120" s="110"/>
      <c r="BL120" s="110"/>
      <c r="BM120" s="110"/>
    </row>
    <row r="121" spans="1:65" ht="22.5" customHeight="1">
      <c r="A121" s="16"/>
      <c r="B121" s="17"/>
      <c r="C121" s="52" t="s">
        <v>156</v>
      </c>
      <c r="D121" s="16"/>
      <c r="E121" s="16"/>
      <c r="F121" s="16"/>
      <c r="G121" s="16"/>
      <c r="H121" s="16"/>
      <c r="I121" s="16"/>
      <c r="J121" s="115">
        <f t="shared" ref="J121:J122" si="2">BK121</f>
        <v>0</v>
      </c>
      <c r="K121" s="16"/>
      <c r="L121" s="17"/>
      <c r="M121" s="49"/>
      <c r="N121" s="41"/>
      <c r="O121" s="41"/>
      <c r="P121" s="116">
        <f>P122</f>
        <v>0</v>
      </c>
      <c r="Q121" s="41"/>
      <c r="R121" s="116">
        <f>R122</f>
        <v>0</v>
      </c>
      <c r="S121" s="41"/>
      <c r="T121" s="117">
        <f>T122</f>
        <v>0</v>
      </c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2" t="s">
        <v>73</v>
      </c>
      <c r="AU121" s="2" t="s">
        <v>131</v>
      </c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18">
        <f>BK122</f>
        <v>0</v>
      </c>
      <c r="BL121" s="16"/>
      <c r="BM121" s="16"/>
    </row>
    <row r="122" spans="1:65" ht="25.5" customHeight="1">
      <c r="A122" s="119"/>
      <c r="B122" s="120"/>
      <c r="C122" s="119"/>
      <c r="D122" s="121" t="s">
        <v>73</v>
      </c>
      <c r="E122" s="122" t="s">
        <v>1723</v>
      </c>
      <c r="F122" s="122" t="s">
        <v>1724</v>
      </c>
      <c r="G122" s="119"/>
      <c r="H122" s="119"/>
      <c r="I122" s="119"/>
      <c r="J122" s="123">
        <f t="shared" si="2"/>
        <v>0</v>
      </c>
      <c r="K122" s="119"/>
      <c r="L122" s="120"/>
      <c r="M122" s="124"/>
      <c r="N122" s="119"/>
      <c r="O122" s="119"/>
      <c r="P122" s="125">
        <f>SUM(P123:P128)</f>
        <v>0</v>
      </c>
      <c r="Q122" s="119"/>
      <c r="R122" s="125">
        <f>SUM(R123:R128)</f>
        <v>0</v>
      </c>
      <c r="S122" s="119"/>
      <c r="T122" s="126">
        <f>SUM(T123:T128)</f>
        <v>0</v>
      </c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21" t="s">
        <v>195</v>
      </c>
      <c r="AS122" s="119"/>
      <c r="AT122" s="127" t="s">
        <v>73</v>
      </c>
      <c r="AU122" s="127" t="s">
        <v>74</v>
      </c>
      <c r="AV122" s="119"/>
      <c r="AW122" s="119"/>
      <c r="AX122" s="119"/>
      <c r="AY122" s="121" t="s">
        <v>159</v>
      </c>
      <c r="AZ122" s="119"/>
      <c r="BA122" s="119"/>
      <c r="BB122" s="119"/>
      <c r="BC122" s="119"/>
      <c r="BD122" s="119"/>
      <c r="BE122" s="119"/>
      <c r="BF122" s="119"/>
      <c r="BG122" s="119"/>
      <c r="BH122" s="119"/>
      <c r="BI122" s="119"/>
      <c r="BJ122" s="119"/>
      <c r="BK122" s="128">
        <f>SUM(BK123:BK128)</f>
        <v>0</v>
      </c>
      <c r="BL122" s="119"/>
      <c r="BM122" s="119"/>
    </row>
    <row r="123" spans="1:65" ht="16.5" customHeight="1">
      <c r="A123" s="16"/>
      <c r="B123" s="17"/>
      <c r="C123" s="131" t="s">
        <v>81</v>
      </c>
      <c r="D123" s="131" t="s">
        <v>162</v>
      </c>
      <c r="E123" s="132" t="s">
        <v>1725</v>
      </c>
      <c r="F123" s="133" t="s">
        <v>1726</v>
      </c>
      <c r="G123" s="134" t="s">
        <v>165</v>
      </c>
      <c r="H123" s="135">
        <v>1</v>
      </c>
      <c r="I123" s="187"/>
      <c r="J123" s="135">
        <f>ROUND(I123*H123,2)</f>
        <v>0</v>
      </c>
      <c r="K123" s="133" t="s">
        <v>1</v>
      </c>
      <c r="L123" s="17"/>
      <c r="M123" s="136" t="s">
        <v>1</v>
      </c>
      <c r="N123" s="137" t="s">
        <v>39</v>
      </c>
      <c r="O123" s="16"/>
      <c r="P123" s="138">
        <f>O123*H123</f>
        <v>0</v>
      </c>
      <c r="Q123" s="138">
        <v>0</v>
      </c>
      <c r="R123" s="138">
        <f>Q123*H123</f>
        <v>0</v>
      </c>
      <c r="S123" s="138">
        <v>0</v>
      </c>
      <c r="T123" s="139">
        <f>S123*H123</f>
        <v>0</v>
      </c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40" t="s">
        <v>1727</v>
      </c>
      <c r="AS123" s="16"/>
      <c r="AT123" s="140" t="s">
        <v>162</v>
      </c>
      <c r="AU123" s="140" t="s">
        <v>81</v>
      </c>
      <c r="AV123" s="16"/>
      <c r="AW123" s="16"/>
      <c r="AX123" s="16"/>
      <c r="AY123" s="2" t="s">
        <v>159</v>
      </c>
      <c r="AZ123" s="16"/>
      <c r="BA123" s="16"/>
      <c r="BB123" s="16"/>
      <c r="BC123" s="16"/>
      <c r="BD123" s="16"/>
      <c r="BE123" s="141">
        <f>IF(N123="základní",J123,0)</f>
        <v>0</v>
      </c>
      <c r="BF123" s="141">
        <f>IF(N123="snížená",J123,0)</f>
        <v>0</v>
      </c>
      <c r="BG123" s="141">
        <f>IF(N123="zákl. přenesená",J123,0)</f>
        <v>0</v>
      </c>
      <c r="BH123" s="141">
        <f>IF(N123="sníž. přenesená",J123,0)</f>
        <v>0</v>
      </c>
      <c r="BI123" s="141">
        <f>IF(N123="nulová",J123,0)</f>
        <v>0</v>
      </c>
      <c r="BJ123" s="2" t="s">
        <v>81</v>
      </c>
      <c r="BK123" s="141">
        <f>ROUND(I123*H123,2)</f>
        <v>0</v>
      </c>
      <c r="BL123" s="2" t="s">
        <v>1727</v>
      </c>
      <c r="BM123" s="140" t="s">
        <v>1728</v>
      </c>
    </row>
    <row r="124" spans="1:65" ht="11.25" customHeight="1">
      <c r="A124" s="16"/>
      <c r="B124" s="17"/>
      <c r="C124" s="16"/>
      <c r="D124" s="142" t="s">
        <v>168</v>
      </c>
      <c r="E124" s="16"/>
      <c r="F124" s="143" t="s">
        <v>1729</v>
      </c>
      <c r="G124" s="16"/>
      <c r="H124" s="16"/>
      <c r="I124" s="195"/>
      <c r="J124" s="16"/>
      <c r="K124" s="16"/>
      <c r="L124" s="17"/>
      <c r="M124" s="144"/>
      <c r="N124" s="16"/>
      <c r="O124" s="16"/>
      <c r="P124" s="16"/>
      <c r="Q124" s="16"/>
      <c r="R124" s="16"/>
      <c r="S124" s="16"/>
      <c r="T124" s="43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2" t="s">
        <v>168</v>
      </c>
      <c r="AU124" s="2" t="s">
        <v>81</v>
      </c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</row>
    <row r="125" spans="1:65" ht="24" customHeight="1">
      <c r="A125" s="16"/>
      <c r="B125" s="17"/>
      <c r="C125" s="131" t="s">
        <v>83</v>
      </c>
      <c r="D125" s="131" t="s">
        <v>162</v>
      </c>
      <c r="E125" s="132" t="s">
        <v>1730</v>
      </c>
      <c r="F125" s="133" t="s">
        <v>1731</v>
      </c>
      <c r="G125" s="134" t="s">
        <v>1732</v>
      </c>
      <c r="H125" s="135">
        <v>1</v>
      </c>
      <c r="I125" s="187"/>
      <c r="J125" s="135">
        <f t="shared" ref="J125:J128" si="3">ROUND(I125*H125,2)</f>
        <v>0</v>
      </c>
      <c r="K125" s="133" t="s">
        <v>1</v>
      </c>
      <c r="L125" s="17"/>
      <c r="M125" s="136" t="s">
        <v>1</v>
      </c>
      <c r="N125" s="137" t="s">
        <v>39</v>
      </c>
      <c r="O125" s="16"/>
      <c r="P125" s="138">
        <f t="shared" ref="P125:P128" si="4">O125*H125</f>
        <v>0</v>
      </c>
      <c r="Q125" s="138">
        <v>0</v>
      </c>
      <c r="R125" s="138">
        <f t="shared" ref="R125:R128" si="5">Q125*H125</f>
        <v>0</v>
      </c>
      <c r="S125" s="138">
        <v>0</v>
      </c>
      <c r="T125" s="139">
        <f t="shared" ref="T125:T128" si="6">S125*H125</f>
        <v>0</v>
      </c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40" t="s">
        <v>1727</v>
      </c>
      <c r="AS125" s="16"/>
      <c r="AT125" s="140" t="s">
        <v>162</v>
      </c>
      <c r="AU125" s="140" t="s">
        <v>81</v>
      </c>
      <c r="AV125" s="16"/>
      <c r="AW125" s="16"/>
      <c r="AX125" s="16"/>
      <c r="AY125" s="2" t="s">
        <v>159</v>
      </c>
      <c r="AZ125" s="16"/>
      <c r="BA125" s="16"/>
      <c r="BB125" s="16"/>
      <c r="BC125" s="16"/>
      <c r="BD125" s="16"/>
      <c r="BE125" s="141">
        <f t="shared" ref="BE125:BE128" si="7">IF(N125="základní",J125,0)</f>
        <v>0</v>
      </c>
      <c r="BF125" s="141">
        <f t="shared" ref="BF125:BF128" si="8">IF(N125="snížená",J125,0)</f>
        <v>0</v>
      </c>
      <c r="BG125" s="141">
        <f t="shared" ref="BG125:BG128" si="9">IF(N125="zákl. přenesená",J125,0)</f>
        <v>0</v>
      </c>
      <c r="BH125" s="141">
        <f t="shared" ref="BH125:BH128" si="10">IF(N125="sníž. přenesená",J125,0)</f>
        <v>0</v>
      </c>
      <c r="BI125" s="141">
        <f t="shared" ref="BI125:BI128" si="11">IF(N125="nulová",J125,0)</f>
        <v>0</v>
      </c>
      <c r="BJ125" s="2" t="s">
        <v>81</v>
      </c>
      <c r="BK125" s="141">
        <f t="shared" ref="BK125:BK128" si="12">ROUND(I125*H125,2)</f>
        <v>0</v>
      </c>
      <c r="BL125" s="2" t="s">
        <v>1727</v>
      </c>
      <c r="BM125" s="140" t="s">
        <v>1733</v>
      </c>
    </row>
    <row r="126" spans="1:65" ht="16.5" customHeight="1">
      <c r="A126" s="16"/>
      <c r="B126" s="17"/>
      <c r="C126" s="131" t="s">
        <v>91</v>
      </c>
      <c r="D126" s="131" t="s">
        <v>162</v>
      </c>
      <c r="E126" s="132" t="s">
        <v>1734</v>
      </c>
      <c r="F126" s="133" t="s">
        <v>1735</v>
      </c>
      <c r="G126" s="134" t="s">
        <v>165</v>
      </c>
      <c r="H126" s="135">
        <v>1</v>
      </c>
      <c r="I126" s="187"/>
      <c r="J126" s="135">
        <f t="shared" si="3"/>
        <v>0</v>
      </c>
      <c r="K126" s="133" t="s">
        <v>1</v>
      </c>
      <c r="L126" s="17"/>
      <c r="M126" s="136" t="s">
        <v>1</v>
      </c>
      <c r="N126" s="137" t="s">
        <v>39</v>
      </c>
      <c r="O126" s="16"/>
      <c r="P126" s="138">
        <f t="shared" si="4"/>
        <v>0</v>
      </c>
      <c r="Q126" s="138">
        <v>0</v>
      </c>
      <c r="R126" s="138">
        <f t="shared" si="5"/>
        <v>0</v>
      </c>
      <c r="S126" s="138">
        <v>0</v>
      </c>
      <c r="T126" s="139">
        <f t="shared" si="6"/>
        <v>0</v>
      </c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40" t="s">
        <v>1727</v>
      </c>
      <c r="AS126" s="16"/>
      <c r="AT126" s="140" t="s">
        <v>162</v>
      </c>
      <c r="AU126" s="140" t="s">
        <v>81</v>
      </c>
      <c r="AV126" s="16"/>
      <c r="AW126" s="16"/>
      <c r="AX126" s="16"/>
      <c r="AY126" s="2" t="s">
        <v>159</v>
      </c>
      <c r="AZ126" s="16"/>
      <c r="BA126" s="16"/>
      <c r="BB126" s="16"/>
      <c r="BC126" s="16"/>
      <c r="BD126" s="16"/>
      <c r="BE126" s="141">
        <f t="shared" si="7"/>
        <v>0</v>
      </c>
      <c r="BF126" s="141">
        <f t="shared" si="8"/>
        <v>0</v>
      </c>
      <c r="BG126" s="141">
        <f t="shared" si="9"/>
        <v>0</v>
      </c>
      <c r="BH126" s="141">
        <f t="shared" si="10"/>
        <v>0</v>
      </c>
      <c r="BI126" s="141">
        <f t="shared" si="11"/>
        <v>0</v>
      </c>
      <c r="BJ126" s="2" t="s">
        <v>81</v>
      </c>
      <c r="BK126" s="141">
        <f t="shared" si="12"/>
        <v>0</v>
      </c>
      <c r="BL126" s="2" t="s">
        <v>1727</v>
      </c>
      <c r="BM126" s="140" t="s">
        <v>1736</v>
      </c>
    </row>
    <row r="127" spans="1:65" ht="16.5" customHeight="1">
      <c r="A127" s="16"/>
      <c r="B127" s="17"/>
      <c r="C127" s="131" t="s">
        <v>166</v>
      </c>
      <c r="D127" s="131" t="s">
        <v>162</v>
      </c>
      <c r="E127" s="132" t="s">
        <v>1737</v>
      </c>
      <c r="F127" s="133" t="s">
        <v>1738</v>
      </c>
      <c r="G127" s="134" t="s">
        <v>165</v>
      </c>
      <c r="H127" s="135">
        <v>1</v>
      </c>
      <c r="I127" s="187"/>
      <c r="J127" s="135">
        <f t="shared" si="3"/>
        <v>0</v>
      </c>
      <c r="K127" s="133" t="s">
        <v>1</v>
      </c>
      <c r="L127" s="17"/>
      <c r="M127" s="136" t="s">
        <v>1</v>
      </c>
      <c r="N127" s="137" t="s">
        <v>39</v>
      </c>
      <c r="O127" s="16"/>
      <c r="P127" s="138">
        <f t="shared" si="4"/>
        <v>0</v>
      </c>
      <c r="Q127" s="138">
        <v>0</v>
      </c>
      <c r="R127" s="138">
        <f t="shared" si="5"/>
        <v>0</v>
      </c>
      <c r="S127" s="138">
        <v>0</v>
      </c>
      <c r="T127" s="139">
        <f t="shared" si="6"/>
        <v>0</v>
      </c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40" t="s">
        <v>1727</v>
      </c>
      <c r="AS127" s="16"/>
      <c r="AT127" s="140" t="s">
        <v>162</v>
      </c>
      <c r="AU127" s="140" t="s">
        <v>81</v>
      </c>
      <c r="AV127" s="16"/>
      <c r="AW127" s="16"/>
      <c r="AX127" s="16"/>
      <c r="AY127" s="2" t="s">
        <v>159</v>
      </c>
      <c r="AZ127" s="16"/>
      <c r="BA127" s="16"/>
      <c r="BB127" s="16"/>
      <c r="BC127" s="16"/>
      <c r="BD127" s="16"/>
      <c r="BE127" s="141">
        <f t="shared" si="7"/>
        <v>0</v>
      </c>
      <c r="BF127" s="141">
        <f t="shared" si="8"/>
        <v>0</v>
      </c>
      <c r="BG127" s="141">
        <f t="shared" si="9"/>
        <v>0</v>
      </c>
      <c r="BH127" s="141">
        <f t="shared" si="10"/>
        <v>0</v>
      </c>
      <c r="BI127" s="141">
        <f t="shared" si="11"/>
        <v>0</v>
      </c>
      <c r="BJ127" s="2" t="s">
        <v>81</v>
      </c>
      <c r="BK127" s="141">
        <f t="shared" si="12"/>
        <v>0</v>
      </c>
      <c r="BL127" s="2" t="s">
        <v>1727</v>
      </c>
      <c r="BM127" s="140" t="s">
        <v>1739</v>
      </c>
    </row>
    <row r="128" spans="1:65" ht="16.5" customHeight="1">
      <c r="A128" s="16"/>
      <c r="B128" s="17"/>
      <c r="C128" s="131" t="s">
        <v>195</v>
      </c>
      <c r="D128" s="131" t="s">
        <v>162</v>
      </c>
      <c r="E128" s="132" t="s">
        <v>1740</v>
      </c>
      <c r="F128" s="133" t="s">
        <v>1741</v>
      </c>
      <c r="G128" s="134" t="s">
        <v>165</v>
      </c>
      <c r="H128" s="135">
        <v>1</v>
      </c>
      <c r="I128" s="187"/>
      <c r="J128" s="135">
        <f t="shared" si="3"/>
        <v>0</v>
      </c>
      <c r="K128" s="133" t="s">
        <v>1</v>
      </c>
      <c r="L128" s="17"/>
      <c r="M128" s="173" t="s">
        <v>1</v>
      </c>
      <c r="N128" s="174" t="s">
        <v>39</v>
      </c>
      <c r="O128" s="175"/>
      <c r="P128" s="176">
        <f t="shared" si="4"/>
        <v>0</v>
      </c>
      <c r="Q128" s="176">
        <v>0</v>
      </c>
      <c r="R128" s="176">
        <f t="shared" si="5"/>
        <v>0</v>
      </c>
      <c r="S128" s="176">
        <v>0</v>
      </c>
      <c r="T128" s="177">
        <f t="shared" si="6"/>
        <v>0</v>
      </c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40" t="s">
        <v>1727</v>
      </c>
      <c r="AS128" s="16"/>
      <c r="AT128" s="140" t="s">
        <v>162</v>
      </c>
      <c r="AU128" s="140" t="s">
        <v>81</v>
      </c>
      <c r="AV128" s="16"/>
      <c r="AW128" s="16"/>
      <c r="AX128" s="16"/>
      <c r="AY128" s="2" t="s">
        <v>159</v>
      </c>
      <c r="AZ128" s="16"/>
      <c r="BA128" s="16"/>
      <c r="BB128" s="16"/>
      <c r="BC128" s="16"/>
      <c r="BD128" s="16"/>
      <c r="BE128" s="141">
        <f t="shared" si="7"/>
        <v>0</v>
      </c>
      <c r="BF128" s="141">
        <f t="shared" si="8"/>
        <v>0</v>
      </c>
      <c r="BG128" s="141">
        <f t="shared" si="9"/>
        <v>0</v>
      </c>
      <c r="BH128" s="141">
        <f t="shared" si="10"/>
        <v>0</v>
      </c>
      <c r="BI128" s="141">
        <f t="shared" si="11"/>
        <v>0</v>
      </c>
      <c r="BJ128" s="2" t="s">
        <v>81</v>
      </c>
      <c r="BK128" s="141">
        <f t="shared" si="12"/>
        <v>0</v>
      </c>
      <c r="BL128" s="2" t="s">
        <v>1727</v>
      </c>
      <c r="BM128" s="140" t="s">
        <v>1742</v>
      </c>
    </row>
    <row r="129" spans="1:65" ht="6.75" customHeight="1">
      <c r="A129" s="16"/>
      <c r="B129" s="30"/>
      <c r="C129" s="31"/>
      <c r="D129" s="31"/>
      <c r="E129" s="31"/>
      <c r="F129" s="31"/>
      <c r="G129" s="31"/>
      <c r="H129" s="31"/>
      <c r="I129" s="31"/>
      <c r="J129" s="31"/>
      <c r="K129" s="31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11.25" customHeight="1"/>
    <row r="131" spans="1:65" ht="11.25" customHeight="1"/>
    <row r="132" spans="1:65" ht="11.25" customHeight="1"/>
    <row r="133" spans="1:65" ht="11.25" customHeight="1"/>
    <row r="134" spans="1:65" ht="11.25" customHeight="1"/>
    <row r="135" spans="1:65" ht="11.25" customHeight="1"/>
    <row r="136" spans="1:65" ht="11.25" customHeight="1"/>
    <row r="137" spans="1:65" ht="11.25" customHeight="1"/>
    <row r="138" spans="1:65" ht="11.25" customHeight="1"/>
    <row r="139" spans="1:65" ht="11.25" customHeight="1"/>
    <row r="140" spans="1:65" ht="11.25" customHeight="1"/>
    <row r="141" spans="1:65" ht="11.25" customHeight="1"/>
    <row r="142" spans="1:65" ht="11.25" customHeight="1"/>
    <row r="143" spans="1:65" ht="11.25" customHeight="1"/>
    <row r="144" spans="1:65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4XZr8p8zNGjo5Oc4iD+PoRQG0GeF8YEkblNjZT5MbTXKS8cxZQndZM1FwLbEk0SGalaPnWpsiXEh8kPgJrycFg==" saltValue="CTS0dv8TmA1/vWPFd/RZuw==" spinCount="100000" sheet="1" objects="1" scenarios="1"/>
  <autoFilter ref="C120:K128" xr:uid="{00000000-0009-0000-0000-00000A000000}"/>
  <mergeCells count="12">
    <mergeCell ref="E87:H87"/>
    <mergeCell ref="E89:H89"/>
    <mergeCell ref="E109:H109"/>
    <mergeCell ref="E111:H111"/>
    <mergeCell ref="E113:H113"/>
    <mergeCell ref="E29:H29"/>
    <mergeCell ref="E85:H85"/>
    <mergeCell ref="L2:V2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1000"/>
  <sheetViews>
    <sheetView showGridLines="0" topLeftCell="A123" workbookViewId="0">
      <selection activeCell="I139" sqref="I139:I288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92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1.25" customHeight="1">
      <c r="B8" s="5"/>
      <c r="D8" s="12" t="s">
        <v>121</v>
      </c>
      <c r="L8" s="5"/>
    </row>
    <row r="9" spans="1:65" ht="16.5" customHeight="1">
      <c r="B9" s="5"/>
      <c r="E9" s="200" t="s">
        <v>122</v>
      </c>
      <c r="F9" s="199"/>
      <c r="G9" s="199"/>
      <c r="H9" s="199"/>
      <c r="L9" s="5"/>
    </row>
    <row r="10" spans="1:65" ht="12" customHeight="1">
      <c r="B10" s="5"/>
      <c r="D10" s="12" t="s">
        <v>123</v>
      </c>
      <c r="L10" s="5"/>
    </row>
    <row r="11" spans="1:65" ht="16.5" customHeight="1">
      <c r="A11" s="16"/>
      <c r="B11" s="17"/>
      <c r="C11" s="16"/>
      <c r="D11" s="16"/>
      <c r="E11" s="235" t="s">
        <v>124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2" customHeight="1">
      <c r="A12" s="16"/>
      <c r="B12" s="17"/>
      <c r="C12" s="16"/>
      <c r="D12" s="12" t="s">
        <v>125</v>
      </c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6.5" customHeight="1">
      <c r="A13" s="16"/>
      <c r="B13" s="17"/>
      <c r="C13" s="16"/>
      <c r="D13" s="16"/>
      <c r="E13" s="202" t="s">
        <v>126</v>
      </c>
      <c r="F13" s="199"/>
      <c r="G13" s="199"/>
      <c r="H13" s="199"/>
      <c r="I13" s="16"/>
      <c r="J13" s="16"/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1.25" customHeight="1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2" customHeight="1">
      <c r="A15" s="16"/>
      <c r="B15" s="17"/>
      <c r="C15" s="16"/>
      <c r="D15" s="12" t="s">
        <v>17</v>
      </c>
      <c r="E15" s="16"/>
      <c r="F15" s="10" t="s">
        <v>1</v>
      </c>
      <c r="G15" s="16"/>
      <c r="H15" s="16"/>
      <c r="I15" s="12" t="s">
        <v>18</v>
      </c>
      <c r="J15" s="10" t="s">
        <v>1</v>
      </c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19</v>
      </c>
      <c r="E16" s="16"/>
      <c r="F16" s="10" t="s">
        <v>20</v>
      </c>
      <c r="G16" s="16"/>
      <c r="H16" s="16"/>
      <c r="I16" s="12" t="s">
        <v>21</v>
      </c>
      <c r="J16" s="40" t="str">
        <f>'Rekapitulace stavby'!AN8</f>
        <v>17. 2. 2026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0.5" customHeight="1">
      <c r="A17" s="16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12" customHeight="1">
      <c r="A18" s="16"/>
      <c r="B18" s="17"/>
      <c r="C18" s="16"/>
      <c r="D18" s="12" t="s">
        <v>23</v>
      </c>
      <c r="E18" s="16"/>
      <c r="F18" s="16"/>
      <c r="G18" s="16"/>
      <c r="H18" s="16"/>
      <c r="I18" s="12" t="s">
        <v>24</v>
      </c>
      <c r="J18" s="10" t="s">
        <v>1</v>
      </c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8" customHeight="1">
      <c r="A19" s="16"/>
      <c r="B19" s="17"/>
      <c r="C19" s="16"/>
      <c r="D19" s="16"/>
      <c r="E19" s="10" t="s">
        <v>25</v>
      </c>
      <c r="F19" s="16"/>
      <c r="G19" s="16"/>
      <c r="H19" s="16"/>
      <c r="I19" s="12" t="s">
        <v>26</v>
      </c>
      <c r="J19" s="10" t="s">
        <v>1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6.75" customHeight="1">
      <c r="A20" s="16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12" customHeight="1">
      <c r="A21" s="16"/>
      <c r="B21" s="17"/>
      <c r="C21" s="16"/>
      <c r="D21" s="12" t="s">
        <v>27</v>
      </c>
      <c r="E21" s="16"/>
      <c r="F21" s="16"/>
      <c r="G21" s="16"/>
      <c r="H21" s="16"/>
      <c r="I21" s="12" t="s">
        <v>24</v>
      </c>
      <c r="J21" s="194">
        <f>'Rekapitulace stavby'!AN13</f>
        <v>0</v>
      </c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8" customHeight="1">
      <c r="A22" s="16"/>
      <c r="B22" s="17"/>
      <c r="C22" s="16"/>
      <c r="D22" s="16"/>
      <c r="E22" s="203">
        <f>'Rekapitulace stavby'!E14</f>
        <v>0</v>
      </c>
      <c r="F22" s="204"/>
      <c r="G22" s="204"/>
      <c r="H22" s="205"/>
      <c r="I22" s="12" t="s">
        <v>26</v>
      </c>
      <c r="J22" s="194">
        <f>'Rekapitulace stavby'!AN14</f>
        <v>0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6.75" customHeight="1">
      <c r="A23" s="16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12" customHeight="1">
      <c r="A24" s="16"/>
      <c r="B24" s="17"/>
      <c r="C24" s="16"/>
      <c r="D24" s="12" t="s">
        <v>28</v>
      </c>
      <c r="E24" s="16"/>
      <c r="F24" s="16"/>
      <c r="G24" s="16"/>
      <c r="H24" s="16"/>
      <c r="I24" s="12" t="s">
        <v>24</v>
      </c>
      <c r="J24" s="10" t="s">
        <v>1</v>
      </c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8" customHeight="1">
      <c r="A25" s="16"/>
      <c r="B25" s="17"/>
      <c r="C25" s="16"/>
      <c r="D25" s="16"/>
      <c r="E25" s="10" t="s">
        <v>29</v>
      </c>
      <c r="F25" s="16"/>
      <c r="G25" s="16"/>
      <c r="H25" s="16"/>
      <c r="I25" s="12" t="s">
        <v>26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6.75" customHeight="1">
      <c r="A26" s="16"/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12" customHeight="1">
      <c r="A27" s="16"/>
      <c r="B27" s="17"/>
      <c r="C27" s="16"/>
      <c r="D27" s="12" t="s">
        <v>31</v>
      </c>
      <c r="E27" s="16"/>
      <c r="F27" s="16"/>
      <c r="G27" s="16"/>
      <c r="H27" s="16"/>
      <c r="I27" s="12" t="s">
        <v>24</v>
      </c>
      <c r="J27" s="10" t="s">
        <v>1</v>
      </c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8" customHeight="1">
      <c r="A28" s="16"/>
      <c r="B28" s="17"/>
      <c r="C28" s="16"/>
      <c r="D28" s="16"/>
      <c r="E28" s="10" t="s">
        <v>32</v>
      </c>
      <c r="F28" s="16"/>
      <c r="G28" s="16"/>
      <c r="H28" s="16"/>
      <c r="I28" s="12" t="s">
        <v>26</v>
      </c>
      <c r="J28" s="10" t="s">
        <v>1</v>
      </c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6.75" customHeight="1">
      <c r="A29" s="16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</row>
    <row r="30" spans="1:65" ht="12" customHeight="1">
      <c r="A30" s="16"/>
      <c r="B30" s="17"/>
      <c r="C30" s="16"/>
      <c r="D30" s="12" t="s">
        <v>33</v>
      </c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16.5" customHeight="1">
      <c r="A31" s="85"/>
      <c r="B31" s="86"/>
      <c r="C31" s="85"/>
      <c r="D31" s="85"/>
      <c r="E31" s="198" t="s">
        <v>1</v>
      </c>
      <c r="F31" s="199"/>
      <c r="G31" s="199"/>
      <c r="H31" s="199"/>
      <c r="I31" s="85"/>
      <c r="J31" s="85"/>
      <c r="K31" s="85"/>
      <c r="L31" s="86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</row>
    <row r="32" spans="1:65" ht="6.75" customHeight="1">
      <c r="A32" s="16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24.75" customHeight="1">
      <c r="A34" s="16"/>
      <c r="B34" s="17"/>
      <c r="C34" s="16"/>
      <c r="D34" s="87" t="s">
        <v>34</v>
      </c>
      <c r="E34" s="16"/>
      <c r="F34" s="16"/>
      <c r="G34" s="16"/>
      <c r="H34" s="16"/>
      <c r="I34" s="16"/>
      <c r="J34" s="54">
        <f>ROUND(J136, 2)</f>
        <v>0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6.75" customHeight="1">
      <c r="A35" s="16"/>
      <c r="B35" s="17"/>
      <c r="C35" s="16"/>
      <c r="D35" s="41"/>
      <c r="E35" s="41"/>
      <c r="F35" s="41"/>
      <c r="G35" s="41"/>
      <c r="H35" s="41"/>
      <c r="I35" s="41"/>
      <c r="J35" s="41"/>
      <c r="K35" s="41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6"/>
      <c r="F36" s="20" t="s">
        <v>36</v>
      </c>
      <c r="G36" s="16"/>
      <c r="H36" s="16"/>
      <c r="I36" s="20" t="s">
        <v>35</v>
      </c>
      <c r="J36" s="20" t="s">
        <v>37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customHeight="1">
      <c r="A37" s="16"/>
      <c r="B37" s="17"/>
      <c r="C37" s="16"/>
      <c r="D37" s="84" t="s">
        <v>38</v>
      </c>
      <c r="E37" s="12" t="s">
        <v>39</v>
      </c>
      <c r="F37" s="75">
        <f>ROUND((SUM(BE136:BE288)),  2)</f>
        <v>0</v>
      </c>
      <c r="G37" s="16"/>
      <c r="H37" s="16"/>
      <c r="I37" s="88">
        <v>0.21</v>
      </c>
      <c r="J37" s="75">
        <f>ROUND(((SUM(BE136:BE288))*I37),  2)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customHeight="1">
      <c r="A38" s="16"/>
      <c r="B38" s="17"/>
      <c r="C38" s="16"/>
      <c r="D38" s="16"/>
      <c r="E38" s="12" t="s">
        <v>40</v>
      </c>
      <c r="F38" s="75">
        <f>ROUND((SUM(BF136:BF288)),  2)</f>
        <v>0</v>
      </c>
      <c r="G38" s="16"/>
      <c r="H38" s="16"/>
      <c r="I38" s="88">
        <v>0.12</v>
      </c>
      <c r="J38" s="75">
        <f>ROUND(((SUM(BF136:BF288))*I38),  2)</f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41</v>
      </c>
      <c r="F39" s="75">
        <f>ROUND((SUM(BG136:BG288)),  2)</f>
        <v>0</v>
      </c>
      <c r="G39" s="16"/>
      <c r="H39" s="16"/>
      <c r="I39" s="88">
        <v>0.21</v>
      </c>
      <c r="J39" s="75">
        <f t="shared" ref="J39:J41" si="0">0</f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14.25" hidden="1" customHeight="1">
      <c r="A40" s="16"/>
      <c r="B40" s="17"/>
      <c r="C40" s="16"/>
      <c r="D40" s="16"/>
      <c r="E40" s="12" t="s">
        <v>42</v>
      </c>
      <c r="F40" s="75">
        <f>ROUND((SUM(BH136:BH288)),  2)</f>
        <v>0</v>
      </c>
      <c r="G40" s="16"/>
      <c r="H40" s="16"/>
      <c r="I40" s="88">
        <v>0.12</v>
      </c>
      <c r="J40" s="75">
        <f t="shared" si="0"/>
        <v>0</v>
      </c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14.25" hidden="1" customHeight="1">
      <c r="A41" s="16"/>
      <c r="B41" s="17"/>
      <c r="C41" s="16"/>
      <c r="D41" s="16"/>
      <c r="E41" s="12" t="s">
        <v>43</v>
      </c>
      <c r="F41" s="75">
        <f>ROUND((SUM(BI136:BI288)),  2)</f>
        <v>0</v>
      </c>
      <c r="G41" s="16"/>
      <c r="H41" s="16"/>
      <c r="I41" s="88">
        <v>0</v>
      </c>
      <c r="J41" s="75">
        <f t="shared" si="0"/>
        <v>0</v>
      </c>
      <c r="K41" s="16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6.7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24.75" customHeight="1">
      <c r="A43" s="16"/>
      <c r="B43" s="17"/>
      <c r="C43" s="89"/>
      <c r="D43" s="90" t="s">
        <v>44</v>
      </c>
      <c r="E43" s="44"/>
      <c r="F43" s="44"/>
      <c r="G43" s="91" t="s">
        <v>45</v>
      </c>
      <c r="H43" s="92" t="s">
        <v>46</v>
      </c>
      <c r="I43" s="44"/>
      <c r="J43" s="93">
        <f>SUM(J34:J41)</f>
        <v>0</v>
      </c>
      <c r="K43" s="94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</row>
    <row r="44" spans="1:65" ht="14.25" customHeight="1">
      <c r="A44" s="16"/>
      <c r="B44" s="17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B87" s="5"/>
      <c r="E87" s="200" t="s">
        <v>122</v>
      </c>
      <c r="F87" s="199"/>
      <c r="G87" s="199"/>
      <c r="H87" s="199"/>
      <c r="L87" s="5"/>
    </row>
    <row r="88" spans="1:65" ht="12" customHeight="1">
      <c r="B88" s="5"/>
      <c r="C88" s="12" t="s">
        <v>123</v>
      </c>
      <c r="L88" s="5"/>
    </row>
    <row r="89" spans="1:65" ht="16.5" customHeight="1">
      <c r="A89" s="16"/>
      <c r="B89" s="17"/>
      <c r="C89" s="16"/>
      <c r="D89" s="16"/>
      <c r="E89" s="235" t="s">
        <v>124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12" customHeight="1">
      <c r="A90" s="16"/>
      <c r="B90" s="17"/>
      <c r="C90" s="12" t="s">
        <v>125</v>
      </c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6.5" customHeight="1">
      <c r="A91" s="16"/>
      <c r="B91" s="17"/>
      <c r="C91" s="16"/>
      <c r="D91" s="16"/>
      <c r="E91" s="202" t="str">
        <f>E13</f>
        <v>03-01-01 - D.3.a - Pavilon A</v>
      </c>
      <c r="F91" s="199"/>
      <c r="G91" s="199"/>
      <c r="H91" s="199"/>
      <c r="I91" s="16"/>
      <c r="J91" s="16"/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2" customHeight="1">
      <c r="A93" s="16"/>
      <c r="B93" s="17"/>
      <c r="C93" s="12" t="s">
        <v>19</v>
      </c>
      <c r="D93" s="16"/>
      <c r="E93" s="16"/>
      <c r="F93" s="10" t="str">
        <f>F16</f>
        <v xml:space="preserve"> </v>
      </c>
      <c r="G93" s="16"/>
      <c r="H93" s="16"/>
      <c r="I93" s="12" t="s">
        <v>21</v>
      </c>
      <c r="J93" s="40" t="str">
        <f>IF(J16="","",J16)</f>
        <v>17. 2. 2026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6.75" customHeight="1">
      <c r="A94" s="16"/>
      <c r="B94" s="17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25.5" customHeight="1">
      <c r="A95" s="16"/>
      <c r="B95" s="17"/>
      <c r="C95" s="12" t="s">
        <v>23</v>
      </c>
      <c r="D95" s="16"/>
      <c r="E95" s="16"/>
      <c r="F95" s="10" t="str">
        <f>E19</f>
        <v>Gymnázium Ostrov</v>
      </c>
      <c r="G95" s="16"/>
      <c r="H95" s="16"/>
      <c r="I95" s="12" t="s">
        <v>28</v>
      </c>
      <c r="J95" s="14" t="str">
        <f>E25</f>
        <v>Ing.Jan Matoušek, Ostrov</v>
      </c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5.5" customHeight="1">
      <c r="A96" s="16"/>
      <c r="B96" s="17"/>
      <c r="C96" s="12" t="s">
        <v>27</v>
      </c>
      <c r="D96" s="16"/>
      <c r="E96" s="16"/>
      <c r="F96" s="97">
        <f>IF(E22="","",E22)</f>
        <v>0</v>
      </c>
      <c r="G96" s="16"/>
      <c r="H96" s="16"/>
      <c r="I96" s="12" t="s">
        <v>31</v>
      </c>
      <c r="J96" s="14" t="str">
        <f>E28</f>
        <v>Neubauerová Soňa, SK-Projekt Ostrov</v>
      </c>
      <c r="K96" s="16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9.25" customHeight="1">
      <c r="A98" s="16"/>
      <c r="B98" s="17"/>
      <c r="C98" s="98" t="s">
        <v>128</v>
      </c>
      <c r="D98" s="89"/>
      <c r="E98" s="89"/>
      <c r="F98" s="89"/>
      <c r="G98" s="89"/>
      <c r="H98" s="89"/>
      <c r="I98" s="89"/>
      <c r="J98" s="99" t="s">
        <v>129</v>
      </c>
      <c r="K98" s="89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9.75" customHeight="1">
      <c r="A99" s="16"/>
      <c r="B99" s="17"/>
      <c r="C99" s="16"/>
      <c r="D99" s="16"/>
      <c r="E99" s="16"/>
      <c r="F99" s="16"/>
      <c r="G99" s="16"/>
      <c r="H99" s="16"/>
      <c r="I99" s="16"/>
      <c r="J99" s="16"/>
      <c r="K99" s="16"/>
      <c r="L99" s="17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</row>
    <row r="100" spans="1:65" ht="22.5" customHeight="1">
      <c r="A100" s="16"/>
      <c r="B100" s="17"/>
      <c r="C100" s="100" t="s">
        <v>130</v>
      </c>
      <c r="D100" s="16"/>
      <c r="E100" s="16"/>
      <c r="F100" s="16"/>
      <c r="G100" s="16"/>
      <c r="H100" s="16"/>
      <c r="I100" s="16"/>
      <c r="J100" s="54">
        <f t="shared" ref="J100:J102" si="1">J136</f>
        <v>0</v>
      </c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2" t="s">
        <v>131</v>
      </c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24.75" customHeight="1">
      <c r="A101" s="101"/>
      <c r="B101" s="102"/>
      <c r="C101" s="101"/>
      <c r="D101" s="103" t="s">
        <v>132</v>
      </c>
      <c r="E101" s="104"/>
      <c r="F101" s="104"/>
      <c r="G101" s="104"/>
      <c r="H101" s="104"/>
      <c r="I101" s="104"/>
      <c r="J101" s="105">
        <f t="shared" si="1"/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19.5" customHeight="1">
      <c r="A102" s="72"/>
      <c r="B102" s="106"/>
      <c r="C102" s="72"/>
      <c r="D102" s="107" t="s">
        <v>133</v>
      </c>
      <c r="E102" s="108"/>
      <c r="F102" s="108"/>
      <c r="G102" s="108"/>
      <c r="H102" s="108"/>
      <c r="I102" s="108"/>
      <c r="J102" s="109">
        <f t="shared" si="1"/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24.75" customHeight="1">
      <c r="A103" s="101"/>
      <c r="B103" s="102"/>
      <c r="C103" s="101"/>
      <c r="D103" s="103" t="s">
        <v>134</v>
      </c>
      <c r="E103" s="104"/>
      <c r="F103" s="104"/>
      <c r="G103" s="104"/>
      <c r="H103" s="104"/>
      <c r="I103" s="104"/>
      <c r="J103" s="105">
        <f t="shared" ref="J103:J104" si="2">J141</f>
        <v>0</v>
      </c>
      <c r="K103" s="101"/>
      <c r="L103" s="102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01"/>
      <c r="AS103" s="101"/>
      <c r="AT103" s="101"/>
      <c r="AU103" s="101"/>
      <c r="AV103" s="101"/>
      <c r="AW103" s="101"/>
      <c r="AX103" s="101"/>
      <c r="AY103" s="101"/>
      <c r="AZ103" s="101"/>
      <c r="BA103" s="101"/>
      <c r="BB103" s="101"/>
      <c r="BC103" s="101"/>
      <c r="BD103" s="101"/>
      <c r="BE103" s="101"/>
      <c r="BF103" s="101"/>
      <c r="BG103" s="101"/>
      <c r="BH103" s="101"/>
      <c r="BI103" s="101"/>
      <c r="BJ103" s="101"/>
      <c r="BK103" s="101"/>
      <c r="BL103" s="101"/>
      <c r="BM103" s="101"/>
    </row>
    <row r="104" spans="1:65" ht="19.5" customHeight="1">
      <c r="A104" s="72"/>
      <c r="B104" s="106"/>
      <c r="C104" s="72"/>
      <c r="D104" s="107" t="s">
        <v>135</v>
      </c>
      <c r="E104" s="108"/>
      <c r="F104" s="108"/>
      <c r="G104" s="108"/>
      <c r="H104" s="108"/>
      <c r="I104" s="108"/>
      <c r="J104" s="109">
        <f t="shared" si="2"/>
        <v>0</v>
      </c>
      <c r="K104" s="72"/>
      <c r="L104" s="106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</row>
    <row r="105" spans="1:65" ht="19.5" customHeight="1">
      <c r="A105" s="72"/>
      <c r="B105" s="106"/>
      <c r="C105" s="72"/>
      <c r="D105" s="107" t="s">
        <v>136</v>
      </c>
      <c r="E105" s="108"/>
      <c r="F105" s="108"/>
      <c r="G105" s="108"/>
      <c r="H105" s="108"/>
      <c r="I105" s="108"/>
      <c r="J105" s="109">
        <f>J184</f>
        <v>0</v>
      </c>
      <c r="K105" s="72"/>
      <c r="L105" s="106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</row>
    <row r="106" spans="1:65" ht="19.5" customHeight="1">
      <c r="A106" s="72"/>
      <c r="B106" s="106"/>
      <c r="C106" s="72"/>
      <c r="D106" s="107" t="s">
        <v>137</v>
      </c>
      <c r="E106" s="108"/>
      <c r="F106" s="108"/>
      <c r="G106" s="108"/>
      <c r="H106" s="108"/>
      <c r="I106" s="108"/>
      <c r="J106" s="109">
        <f>J206</f>
        <v>0</v>
      </c>
      <c r="K106" s="72"/>
      <c r="L106" s="106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</row>
    <row r="107" spans="1:65" ht="19.5" customHeight="1">
      <c r="A107" s="72"/>
      <c r="B107" s="106"/>
      <c r="C107" s="72"/>
      <c r="D107" s="107" t="s">
        <v>138</v>
      </c>
      <c r="E107" s="108"/>
      <c r="F107" s="108"/>
      <c r="G107" s="108"/>
      <c r="H107" s="108"/>
      <c r="I107" s="108"/>
      <c r="J107" s="109">
        <f>J209</f>
        <v>0</v>
      </c>
      <c r="K107" s="72"/>
      <c r="L107" s="106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</row>
    <row r="108" spans="1:65" ht="19.5" customHeight="1">
      <c r="A108" s="72"/>
      <c r="B108" s="106"/>
      <c r="C108" s="72"/>
      <c r="D108" s="107" t="s">
        <v>139</v>
      </c>
      <c r="E108" s="108"/>
      <c r="F108" s="108"/>
      <c r="G108" s="108"/>
      <c r="H108" s="108"/>
      <c r="I108" s="108"/>
      <c r="J108" s="109">
        <f>J215</f>
        <v>0</v>
      </c>
      <c r="K108" s="72"/>
      <c r="L108" s="106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</row>
    <row r="109" spans="1:65" ht="19.5" customHeight="1">
      <c r="A109" s="72"/>
      <c r="B109" s="106"/>
      <c r="C109" s="72"/>
      <c r="D109" s="107" t="s">
        <v>140</v>
      </c>
      <c r="E109" s="108"/>
      <c r="F109" s="108"/>
      <c r="G109" s="108"/>
      <c r="H109" s="108"/>
      <c r="I109" s="108"/>
      <c r="J109" s="109">
        <f>J235</f>
        <v>0</v>
      </c>
      <c r="K109" s="72"/>
      <c r="L109" s="106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</row>
    <row r="110" spans="1:65" ht="19.5" customHeight="1">
      <c r="A110" s="72"/>
      <c r="B110" s="106"/>
      <c r="C110" s="72"/>
      <c r="D110" s="107" t="s">
        <v>141</v>
      </c>
      <c r="E110" s="108"/>
      <c r="F110" s="108"/>
      <c r="G110" s="108"/>
      <c r="H110" s="108"/>
      <c r="I110" s="108"/>
      <c r="J110" s="109">
        <f>J248</f>
        <v>0</v>
      </c>
      <c r="K110" s="72"/>
      <c r="L110" s="106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</row>
    <row r="111" spans="1:65" ht="19.5" customHeight="1">
      <c r="A111" s="72"/>
      <c r="B111" s="106"/>
      <c r="C111" s="72"/>
      <c r="D111" s="107" t="s">
        <v>142</v>
      </c>
      <c r="E111" s="108"/>
      <c r="F111" s="108"/>
      <c r="G111" s="108"/>
      <c r="H111" s="108"/>
      <c r="I111" s="108"/>
      <c r="J111" s="109">
        <f>J261</f>
        <v>0</v>
      </c>
      <c r="K111" s="72"/>
      <c r="L111" s="106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</row>
    <row r="112" spans="1:65" ht="19.5" customHeight="1">
      <c r="A112" s="72"/>
      <c r="B112" s="106"/>
      <c r="C112" s="72"/>
      <c r="D112" s="107" t="s">
        <v>143</v>
      </c>
      <c r="E112" s="108"/>
      <c r="F112" s="108"/>
      <c r="G112" s="108"/>
      <c r="H112" s="108"/>
      <c r="I112" s="108"/>
      <c r="J112" s="109">
        <f>J285</f>
        <v>0</v>
      </c>
      <c r="K112" s="72"/>
      <c r="L112" s="106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</row>
    <row r="113" spans="1:65" ht="21.75" customHeight="1">
      <c r="A113" s="16"/>
      <c r="B113" s="17"/>
      <c r="C113" s="16"/>
      <c r="D113" s="16"/>
      <c r="E113" s="16"/>
      <c r="F113" s="16"/>
      <c r="G113" s="16"/>
      <c r="H113" s="16"/>
      <c r="I113" s="16"/>
      <c r="J113" s="16"/>
      <c r="K113" s="16"/>
      <c r="L113" s="17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</row>
    <row r="114" spans="1:65" ht="6.75" customHeight="1">
      <c r="A114" s="16"/>
      <c r="B114" s="30"/>
      <c r="C114" s="31"/>
      <c r="D114" s="31"/>
      <c r="E114" s="31"/>
      <c r="F114" s="31"/>
      <c r="G114" s="31"/>
      <c r="H114" s="31"/>
      <c r="I114" s="31"/>
      <c r="J114" s="31"/>
      <c r="K114" s="31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11.25" customHeight="1"/>
    <row r="116" spans="1:65" ht="11.25" customHeight="1"/>
    <row r="117" spans="1:65" ht="11.25" customHeight="1"/>
    <row r="118" spans="1:65" ht="6.75" customHeight="1">
      <c r="A118" s="16"/>
      <c r="B118" s="32"/>
      <c r="C118" s="33"/>
      <c r="D118" s="33"/>
      <c r="E118" s="33"/>
      <c r="F118" s="33"/>
      <c r="G118" s="33"/>
      <c r="H118" s="33"/>
      <c r="I118" s="33"/>
      <c r="J118" s="33"/>
      <c r="K118" s="33"/>
      <c r="L118" s="17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</row>
    <row r="119" spans="1:65" ht="24.75" customHeight="1">
      <c r="A119" s="16"/>
      <c r="B119" s="17"/>
      <c r="C119" s="6" t="s">
        <v>144</v>
      </c>
      <c r="D119" s="16"/>
      <c r="E119" s="16"/>
      <c r="F119" s="16"/>
      <c r="G119" s="16"/>
      <c r="H119" s="16"/>
      <c r="I119" s="16"/>
      <c r="J119" s="16"/>
      <c r="K119" s="16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6.75" customHeight="1">
      <c r="A120" s="16"/>
      <c r="B120" s="17"/>
      <c r="C120" s="16"/>
      <c r="D120" s="16"/>
      <c r="E120" s="16"/>
      <c r="F120" s="16"/>
      <c r="G120" s="16"/>
      <c r="H120" s="16"/>
      <c r="I120" s="16"/>
      <c r="J120" s="16"/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12" customHeight="1">
      <c r="A121" s="16"/>
      <c r="B121" s="17"/>
      <c r="C121" s="12" t="s">
        <v>15</v>
      </c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26.25" customHeight="1">
      <c r="A122" s="16"/>
      <c r="B122" s="17"/>
      <c r="C122" s="16"/>
      <c r="D122" s="16"/>
      <c r="E122" s="200" t="str">
        <f>E7</f>
        <v>Připojení GO k CZT, OT a.s., SO 03 - Směšovací stanice a rozvody - AKTUALIZACE 2026</v>
      </c>
      <c r="F122" s="199"/>
      <c r="G122" s="199"/>
      <c r="H122" s="199"/>
      <c r="I122" s="16"/>
      <c r="J122" s="16"/>
      <c r="K122" s="16"/>
      <c r="L122" s="17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</row>
    <row r="123" spans="1:65" ht="12" customHeight="1">
      <c r="B123" s="5"/>
      <c r="C123" s="12" t="s">
        <v>121</v>
      </c>
      <c r="L123" s="5"/>
    </row>
    <row r="124" spans="1:65" ht="16.5" customHeight="1">
      <c r="B124" s="5"/>
      <c r="E124" s="200" t="s">
        <v>122</v>
      </c>
      <c r="F124" s="199"/>
      <c r="G124" s="199"/>
      <c r="H124" s="199"/>
      <c r="L124" s="5"/>
    </row>
    <row r="125" spans="1:65" ht="12" customHeight="1">
      <c r="B125" s="5"/>
      <c r="C125" s="12" t="s">
        <v>123</v>
      </c>
      <c r="L125" s="5"/>
    </row>
    <row r="126" spans="1:65" ht="16.5" customHeight="1">
      <c r="A126" s="16"/>
      <c r="B126" s="17"/>
      <c r="C126" s="16"/>
      <c r="D126" s="16"/>
      <c r="E126" s="235" t="s">
        <v>124</v>
      </c>
      <c r="F126" s="199"/>
      <c r="G126" s="199"/>
      <c r="H126" s="199"/>
      <c r="I126" s="16"/>
      <c r="J126" s="16"/>
      <c r="K126" s="16"/>
      <c r="L126" s="17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</row>
    <row r="127" spans="1:65" ht="12" customHeight="1">
      <c r="A127" s="16"/>
      <c r="B127" s="17"/>
      <c r="C127" s="12" t="s">
        <v>125</v>
      </c>
      <c r="D127" s="16"/>
      <c r="E127" s="16"/>
      <c r="F127" s="16"/>
      <c r="G127" s="16"/>
      <c r="H127" s="16"/>
      <c r="I127" s="16"/>
      <c r="J127" s="16"/>
      <c r="K127" s="16"/>
      <c r="L127" s="17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</row>
    <row r="128" spans="1:65" ht="16.5" customHeight="1">
      <c r="A128" s="16"/>
      <c r="B128" s="17"/>
      <c r="C128" s="16"/>
      <c r="D128" s="16"/>
      <c r="E128" s="202" t="str">
        <f>E13</f>
        <v>03-01-01 - D.3.a - Pavilon A</v>
      </c>
      <c r="F128" s="199"/>
      <c r="G128" s="199"/>
      <c r="H128" s="199"/>
      <c r="I128" s="16"/>
      <c r="J128" s="16"/>
      <c r="K128" s="16"/>
      <c r="L128" s="17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</row>
    <row r="129" spans="1:65" ht="6.75" customHeight="1">
      <c r="A129" s="16"/>
      <c r="B129" s="17"/>
      <c r="C129" s="16"/>
      <c r="D129" s="16"/>
      <c r="E129" s="16"/>
      <c r="F129" s="16"/>
      <c r="G129" s="16"/>
      <c r="H129" s="16"/>
      <c r="I129" s="16"/>
      <c r="J129" s="16"/>
      <c r="K129" s="16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12" customHeight="1">
      <c r="A130" s="16"/>
      <c r="B130" s="17"/>
      <c r="C130" s="12" t="s">
        <v>19</v>
      </c>
      <c r="D130" s="16"/>
      <c r="E130" s="16"/>
      <c r="F130" s="10" t="str">
        <f>F16</f>
        <v xml:space="preserve"> </v>
      </c>
      <c r="G130" s="16"/>
      <c r="H130" s="16"/>
      <c r="I130" s="12" t="s">
        <v>21</v>
      </c>
      <c r="J130" s="40" t="str">
        <f>IF(J16="","",J16)</f>
        <v>17. 2. 2026</v>
      </c>
      <c r="K130" s="16"/>
      <c r="L130" s="17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</row>
    <row r="131" spans="1:65" ht="6.75" customHeight="1">
      <c r="A131" s="16"/>
      <c r="B131" s="17"/>
      <c r="C131" s="16"/>
      <c r="D131" s="16"/>
      <c r="E131" s="16"/>
      <c r="F131" s="16"/>
      <c r="G131" s="16"/>
      <c r="H131" s="16"/>
      <c r="I131" s="16"/>
      <c r="J131" s="16"/>
      <c r="K131" s="16"/>
      <c r="L131" s="17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</row>
    <row r="132" spans="1:65" ht="25.5" customHeight="1">
      <c r="A132" s="16"/>
      <c r="B132" s="17"/>
      <c r="C132" s="12" t="s">
        <v>23</v>
      </c>
      <c r="D132" s="16"/>
      <c r="E132" s="16"/>
      <c r="F132" s="10" t="str">
        <f>E19</f>
        <v>Gymnázium Ostrov</v>
      </c>
      <c r="G132" s="16"/>
      <c r="H132" s="16"/>
      <c r="I132" s="12" t="s">
        <v>28</v>
      </c>
      <c r="J132" s="14" t="str">
        <f>E25</f>
        <v>Ing.Jan Matoušek, Ostrov</v>
      </c>
      <c r="K132" s="16"/>
      <c r="L132" s="17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</row>
    <row r="133" spans="1:65" ht="25.5" customHeight="1">
      <c r="A133" s="16"/>
      <c r="B133" s="17"/>
      <c r="C133" s="12" t="s">
        <v>27</v>
      </c>
      <c r="D133" s="16"/>
      <c r="E133" s="16"/>
      <c r="F133" s="97">
        <f>IF(E22="","",E22)</f>
        <v>0</v>
      </c>
      <c r="G133" s="16"/>
      <c r="H133" s="16"/>
      <c r="I133" s="12" t="s">
        <v>31</v>
      </c>
      <c r="J133" s="14" t="str">
        <f>E28</f>
        <v>Neubauerová Soňa, SK-Projekt Ostrov</v>
      </c>
      <c r="K133" s="16"/>
      <c r="L133" s="17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</row>
    <row r="134" spans="1:65" ht="9.75" customHeight="1">
      <c r="A134" s="16"/>
      <c r="B134" s="17"/>
      <c r="C134" s="16"/>
      <c r="D134" s="16"/>
      <c r="E134" s="16"/>
      <c r="F134" s="16"/>
      <c r="G134" s="16"/>
      <c r="H134" s="16"/>
      <c r="I134" s="16"/>
      <c r="J134" s="16"/>
      <c r="K134" s="16"/>
      <c r="L134" s="17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</row>
    <row r="135" spans="1:65" ht="29.25" customHeight="1">
      <c r="A135" s="110"/>
      <c r="B135" s="111"/>
      <c r="C135" s="112" t="s">
        <v>145</v>
      </c>
      <c r="D135" s="113" t="s">
        <v>59</v>
      </c>
      <c r="E135" s="113" t="s">
        <v>55</v>
      </c>
      <c r="F135" s="113" t="s">
        <v>56</v>
      </c>
      <c r="G135" s="113" t="s">
        <v>146</v>
      </c>
      <c r="H135" s="113" t="s">
        <v>147</v>
      </c>
      <c r="I135" s="113" t="s">
        <v>148</v>
      </c>
      <c r="J135" s="113" t="s">
        <v>129</v>
      </c>
      <c r="K135" s="114" t="s">
        <v>149</v>
      </c>
      <c r="L135" s="111"/>
      <c r="M135" s="46" t="s">
        <v>1</v>
      </c>
      <c r="N135" s="47" t="s">
        <v>38</v>
      </c>
      <c r="O135" s="47" t="s">
        <v>150</v>
      </c>
      <c r="P135" s="47" t="s">
        <v>151</v>
      </c>
      <c r="Q135" s="47" t="s">
        <v>152</v>
      </c>
      <c r="R135" s="47" t="s">
        <v>153</v>
      </c>
      <c r="S135" s="47" t="s">
        <v>154</v>
      </c>
      <c r="T135" s="48" t="s">
        <v>155</v>
      </c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110"/>
      <c r="AO135" s="110"/>
      <c r="AP135" s="110"/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  <c r="BI135" s="110"/>
      <c r="BJ135" s="110"/>
      <c r="BK135" s="110"/>
      <c r="BL135" s="110"/>
      <c r="BM135" s="110"/>
    </row>
    <row r="136" spans="1:65" ht="22.5" customHeight="1">
      <c r="A136" s="16"/>
      <c r="B136" s="17"/>
      <c r="C136" s="52" t="s">
        <v>156</v>
      </c>
      <c r="D136" s="16"/>
      <c r="E136" s="16"/>
      <c r="F136" s="16"/>
      <c r="G136" s="16"/>
      <c r="H136" s="16"/>
      <c r="I136" s="16"/>
      <c r="J136" s="115">
        <f t="shared" ref="J136:J138" si="3">BK136</f>
        <v>0</v>
      </c>
      <c r="K136" s="16"/>
      <c r="L136" s="17"/>
      <c r="M136" s="49"/>
      <c r="N136" s="41"/>
      <c r="O136" s="41"/>
      <c r="P136" s="116">
        <f>P137+P141</f>
        <v>0</v>
      </c>
      <c r="Q136" s="41"/>
      <c r="R136" s="116">
        <f>R137+R141</f>
        <v>2.8435099999999998</v>
      </c>
      <c r="S136" s="41"/>
      <c r="T136" s="117">
        <f>T137+T141</f>
        <v>0.82252000000000003</v>
      </c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2" t="s">
        <v>73</v>
      </c>
      <c r="AU136" s="2" t="s">
        <v>131</v>
      </c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18">
        <f>BK137+BK141</f>
        <v>0</v>
      </c>
      <c r="BL136" s="16"/>
      <c r="BM136" s="16"/>
    </row>
    <row r="137" spans="1:65" ht="25.5" customHeight="1">
      <c r="A137" s="119"/>
      <c r="B137" s="120"/>
      <c r="C137" s="119"/>
      <c r="D137" s="121" t="s">
        <v>73</v>
      </c>
      <c r="E137" s="122" t="s">
        <v>157</v>
      </c>
      <c r="F137" s="122" t="s">
        <v>158</v>
      </c>
      <c r="G137" s="119"/>
      <c r="H137" s="119"/>
      <c r="I137" s="119"/>
      <c r="J137" s="123">
        <f t="shared" si="3"/>
        <v>0</v>
      </c>
      <c r="K137" s="119"/>
      <c r="L137" s="120"/>
      <c r="M137" s="124"/>
      <c r="N137" s="119"/>
      <c r="O137" s="119"/>
      <c r="P137" s="125">
        <f>P138</f>
        <v>0</v>
      </c>
      <c r="Q137" s="119"/>
      <c r="R137" s="125">
        <f>R138</f>
        <v>0</v>
      </c>
      <c r="S137" s="119"/>
      <c r="T137" s="126">
        <f>T138</f>
        <v>0</v>
      </c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21" t="s">
        <v>81</v>
      </c>
      <c r="AS137" s="119"/>
      <c r="AT137" s="127" t="s">
        <v>73</v>
      </c>
      <c r="AU137" s="127" t="s">
        <v>74</v>
      </c>
      <c r="AV137" s="119"/>
      <c r="AW137" s="119"/>
      <c r="AX137" s="119"/>
      <c r="AY137" s="121" t="s">
        <v>159</v>
      </c>
      <c r="AZ137" s="119"/>
      <c r="BA137" s="119"/>
      <c r="BB137" s="119"/>
      <c r="BC137" s="119"/>
      <c r="BD137" s="119"/>
      <c r="BE137" s="119"/>
      <c r="BF137" s="119"/>
      <c r="BG137" s="119"/>
      <c r="BH137" s="119"/>
      <c r="BI137" s="119"/>
      <c r="BJ137" s="119"/>
      <c r="BK137" s="128">
        <f>BK138</f>
        <v>0</v>
      </c>
      <c r="BL137" s="119"/>
      <c r="BM137" s="119"/>
    </row>
    <row r="138" spans="1:65" ht="22.5" customHeight="1">
      <c r="A138" s="119"/>
      <c r="B138" s="120"/>
      <c r="C138" s="119"/>
      <c r="D138" s="121" t="s">
        <v>73</v>
      </c>
      <c r="E138" s="129" t="s">
        <v>160</v>
      </c>
      <c r="F138" s="129" t="s">
        <v>161</v>
      </c>
      <c r="G138" s="119"/>
      <c r="H138" s="119"/>
      <c r="I138" s="119"/>
      <c r="J138" s="130">
        <f t="shared" si="3"/>
        <v>0</v>
      </c>
      <c r="K138" s="119"/>
      <c r="L138" s="120"/>
      <c r="M138" s="124"/>
      <c r="N138" s="119"/>
      <c r="O138" s="119"/>
      <c r="P138" s="125">
        <f>SUM(P139:P140)</f>
        <v>0</v>
      </c>
      <c r="Q138" s="119"/>
      <c r="R138" s="125">
        <f>SUM(R139:R140)</f>
        <v>0</v>
      </c>
      <c r="S138" s="119"/>
      <c r="T138" s="126">
        <f>SUM(T139:T140)</f>
        <v>0</v>
      </c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21" t="s">
        <v>81</v>
      </c>
      <c r="AS138" s="119"/>
      <c r="AT138" s="127" t="s">
        <v>73</v>
      </c>
      <c r="AU138" s="127" t="s">
        <v>81</v>
      </c>
      <c r="AV138" s="119"/>
      <c r="AW138" s="119"/>
      <c r="AX138" s="119"/>
      <c r="AY138" s="121" t="s">
        <v>159</v>
      </c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28">
        <f>SUM(BK139:BK140)</f>
        <v>0</v>
      </c>
      <c r="BL138" s="119"/>
      <c r="BM138" s="119"/>
    </row>
    <row r="139" spans="1:65" ht="24" customHeight="1">
      <c r="A139" s="16"/>
      <c r="B139" s="17"/>
      <c r="C139" s="131" t="s">
        <v>81</v>
      </c>
      <c r="D139" s="131" t="s">
        <v>162</v>
      </c>
      <c r="E139" s="132" t="s">
        <v>163</v>
      </c>
      <c r="F139" s="133" t="s">
        <v>164</v>
      </c>
      <c r="G139" s="134" t="s">
        <v>165</v>
      </c>
      <c r="H139" s="135">
        <v>1</v>
      </c>
      <c r="I139" s="187"/>
      <c r="J139" s="135">
        <f>ROUND(I139*H139,2)</f>
        <v>0</v>
      </c>
      <c r="K139" s="133" t="s">
        <v>1</v>
      </c>
      <c r="L139" s="17"/>
      <c r="M139" s="136" t="s">
        <v>1</v>
      </c>
      <c r="N139" s="137" t="s">
        <v>39</v>
      </c>
      <c r="O139" s="16"/>
      <c r="P139" s="138">
        <f>O139*H139</f>
        <v>0</v>
      </c>
      <c r="Q139" s="138">
        <v>0</v>
      </c>
      <c r="R139" s="138">
        <f>Q139*H139</f>
        <v>0</v>
      </c>
      <c r="S139" s="138">
        <v>0</v>
      </c>
      <c r="T139" s="139">
        <f>S139*H139</f>
        <v>0</v>
      </c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40" t="s">
        <v>166</v>
      </c>
      <c r="AS139" s="16"/>
      <c r="AT139" s="140" t="s">
        <v>162</v>
      </c>
      <c r="AU139" s="140" t="s">
        <v>83</v>
      </c>
      <c r="AV139" s="16"/>
      <c r="AW139" s="16"/>
      <c r="AX139" s="16"/>
      <c r="AY139" s="2" t="s">
        <v>159</v>
      </c>
      <c r="AZ139" s="16"/>
      <c r="BA139" s="16"/>
      <c r="BB139" s="16"/>
      <c r="BC139" s="16"/>
      <c r="BD139" s="16"/>
      <c r="BE139" s="141">
        <f>IF(N139="základní",J139,0)</f>
        <v>0</v>
      </c>
      <c r="BF139" s="141">
        <f>IF(N139="snížená",J139,0)</f>
        <v>0</v>
      </c>
      <c r="BG139" s="141">
        <f>IF(N139="zákl. přenesená",J139,0)</f>
        <v>0</v>
      </c>
      <c r="BH139" s="141">
        <f>IF(N139="sníž. přenesená",J139,0)</f>
        <v>0</v>
      </c>
      <c r="BI139" s="141">
        <f>IF(N139="nulová",J139,0)</f>
        <v>0</v>
      </c>
      <c r="BJ139" s="2" t="s">
        <v>81</v>
      </c>
      <c r="BK139" s="141">
        <f>ROUND(I139*H139,2)</f>
        <v>0</v>
      </c>
      <c r="BL139" s="2" t="s">
        <v>166</v>
      </c>
      <c r="BM139" s="140" t="s">
        <v>167</v>
      </c>
    </row>
    <row r="140" spans="1:65" ht="11.25" customHeight="1">
      <c r="A140" s="16"/>
      <c r="B140" s="17"/>
      <c r="C140" s="16"/>
      <c r="D140" s="142" t="s">
        <v>168</v>
      </c>
      <c r="E140" s="16"/>
      <c r="F140" s="143" t="s">
        <v>169</v>
      </c>
      <c r="G140" s="16"/>
      <c r="H140" s="16"/>
      <c r="I140" s="195"/>
      <c r="J140" s="16"/>
      <c r="K140" s="16"/>
      <c r="L140" s="17"/>
      <c r="M140" s="144"/>
      <c r="N140" s="16"/>
      <c r="O140" s="16"/>
      <c r="P140" s="16"/>
      <c r="Q140" s="16"/>
      <c r="R140" s="16"/>
      <c r="S140" s="16"/>
      <c r="T140" s="43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2" t="s">
        <v>168</v>
      </c>
      <c r="AU140" s="2" t="s">
        <v>83</v>
      </c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</row>
    <row r="141" spans="1:65" ht="25.5" customHeight="1">
      <c r="A141" s="119"/>
      <c r="B141" s="120"/>
      <c r="C141" s="119"/>
      <c r="D141" s="121" t="s">
        <v>73</v>
      </c>
      <c r="E141" s="122" t="s">
        <v>170</v>
      </c>
      <c r="F141" s="122" t="s">
        <v>171</v>
      </c>
      <c r="G141" s="119"/>
      <c r="H141" s="119"/>
      <c r="I141" s="191"/>
      <c r="J141" s="123">
        <f t="shared" ref="J141:J142" si="4">BK141</f>
        <v>0</v>
      </c>
      <c r="K141" s="119"/>
      <c r="L141" s="120"/>
      <c r="M141" s="124"/>
      <c r="N141" s="119"/>
      <c r="O141" s="119"/>
      <c r="P141" s="125">
        <f>P142+P184+P206+P209+P215+P235+P248+P261+P285</f>
        <v>0</v>
      </c>
      <c r="Q141" s="119"/>
      <c r="R141" s="125">
        <f>R142+R184+R206+R209+R215+R235+R248+R261+R285</f>
        <v>2.8435099999999998</v>
      </c>
      <c r="S141" s="119"/>
      <c r="T141" s="126">
        <f>T142+T184+T206+T209+T215+T235+T248+T261+T285</f>
        <v>0.82252000000000003</v>
      </c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21" t="s">
        <v>83</v>
      </c>
      <c r="AS141" s="119"/>
      <c r="AT141" s="127" t="s">
        <v>73</v>
      </c>
      <c r="AU141" s="127" t="s">
        <v>74</v>
      </c>
      <c r="AV141" s="119"/>
      <c r="AW141" s="119"/>
      <c r="AX141" s="119"/>
      <c r="AY141" s="121" t="s">
        <v>159</v>
      </c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28">
        <f>BK142+BK184+BK206+BK209+BK215+BK235+BK248+BK261+BK285</f>
        <v>0</v>
      </c>
      <c r="BL141" s="119"/>
      <c r="BM141" s="119"/>
    </row>
    <row r="142" spans="1:65" ht="22.5" customHeight="1">
      <c r="A142" s="119"/>
      <c r="B142" s="120"/>
      <c r="C142" s="119"/>
      <c r="D142" s="121" t="s">
        <v>73</v>
      </c>
      <c r="E142" s="129" t="s">
        <v>172</v>
      </c>
      <c r="F142" s="129" t="s">
        <v>173</v>
      </c>
      <c r="G142" s="119"/>
      <c r="H142" s="119"/>
      <c r="I142" s="191"/>
      <c r="J142" s="130">
        <f t="shared" si="4"/>
        <v>0</v>
      </c>
      <c r="K142" s="119"/>
      <c r="L142" s="120"/>
      <c r="M142" s="124"/>
      <c r="N142" s="119"/>
      <c r="O142" s="119"/>
      <c r="P142" s="125">
        <f>SUM(P143:P183)</f>
        <v>0</v>
      </c>
      <c r="Q142" s="119"/>
      <c r="R142" s="125">
        <f>SUM(R143:R183)</f>
        <v>0.505</v>
      </c>
      <c r="S142" s="119"/>
      <c r="T142" s="126">
        <f>SUM(T143:T183)</f>
        <v>6.3600000000000004E-2</v>
      </c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21" t="s">
        <v>83</v>
      </c>
      <c r="AS142" s="119"/>
      <c r="AT142" s="127" t="s">
        <v>73</v>
      </c>
      <c r="AU142" s="127" t="s">
        <v>81</v>
      </c>
      <c r="AV142" s="119"/>
      <c r="AW142" s="119"/>
      <c r="AX142" s="119"/>
      <c r="AY142" s="121" t="s">
        <v>159</v>
      </c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28">
        <f>SUM(BK143:BK183)</f>
        <v>0</v>
      </c>
      <c r="BL142" s="119"/>
      <c r="BM142" s="119"/>
    </row>
    <row r="143" spans="1:65" ht="33" customHeight="1">
      <c r="A143" s="16"/>
      <c r="B143" s="17"/>
      <c r="C143" s="131" t="s">
        <v>83</v>
      </c>
      <c r="D143" s="131" t="s">
        <v>162</v>
      </c>
      <c r="E143" s="132" t="s">
        <v>174</v>
      </c>
      <c r="F143" s="133" t="s">
        <v>175</v>
      </c>
      <c r="G143" s="134" t="s">
        <v>176</v>
      </c>
      <c r="H143" s="135">
        <v>12</v>
      </c>
      <c r="I143" s="187"/>
      <c r="J143" s="135">
        <f>ROUND(I143*H143,2)</f>
        <v>0</v>
      </c>
      <c r="K143" s="133" t="s">
        <v>177</v>
      </c>
      <c r="L143" s="17"/>
      <c r="M143" s="136" t="s">
        <v>1</v>
      </c>
      <c r="N143" s="137" t="s">
        <v>39</v>
      </c>
      <c r="O143" s="16"/>
      <c r="P143" s="138">
        <f>O143*H143</f>
        <v>0</v>
      </c>
      <c r="Q143" s="138">
        <v>0</v>
      </c>
      <c r="R143" s="138">
        <f>Q143*H143</f>
        <v>0</v>
      </c>
      <c r="S143" s="138">
        <v>5.3E-3</v>
      </c>
      <c r="T143" s="139">
        <f>S143*H143</f>
        <v>6.3600000000000004E-2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40" t="s">
        <v>178</v>
      </c>
      <c r="AS143" s="16"/>
      <c r="AT143" s="140" t="s">
        <v>162</v>
      </c>
      <c r="AU143" s="140" t="s">
        <v>83</v>
      </c>
      <c r="AV143" s="16"/>
      <c r="AW143" s="16"/>
      <c r="AX143" s="16"/>
      <c r="AY143" s="2" t="s">
        <v>159</v>
      </c>
      <c r="AZ143" s="16"/>
      <c r="BA143" s="16"/>
      <c r="BB143" s="16"/>
      <c r="BC143" s="16"/>
      <c r="BD143" s="16"/>
      <c r="BE143" s="141">
        <f>IF(N143="základní",J143,0)</f>
        <v>0</v>
      </c>
      <c r="BF143" s="141">
        <f>IF(N143="snížená",J143,0)</f>
        <v>0</v>
      </c>
      <c r="BG143" s="141">
        <f>IF(N143="zákl. přenesená",J143,0)</f>
        <v>0</v>
      </c>
      <c r="BH143" s="141">
        <f>IF(N143="sníž. přenesená",J143,0)</f>
        <v>0</v>
      </c>
      <c r="BI143" s="141">
        <f>IF(N143="nulová",J143,0)</f>
        <v>0</v>
      </c>
      <c r="BJ143" s="2" t="s">
        <v>81</v>
      </c>
      <c r="BK143" s="141">
        <f>ROUND(I143*H143,2)</f>
        <v>0</v>
      </c>
      <c r="BL143" s="2" t="s">
        <v>178</v>
      </c>
      <c r="BM143" s="140" t="s">
        <v>179</v>
      </c>
    </row>
    <row r="144" spans="1:65" ht="11.25" customHeight="1">
      <c r="A144" s="145"/>
      <c r="B144" s="146"/>
      <c r="C144" s="145"/>
      <c r="D144" s="142" t="s">
        <v>180</v>
      </c>
      <c r="E144" s="147" t="s">
        <v>1</v>
      </c>
      <c r="F144" s="148" t="s">
        <v>181</v>
      </c>
      <c r="G144" s="145"/>
      <c r="H144" s="147" t="s">
        <v>1</v>
      </c>
      <c r="I144" s="193"/>
      <c r="J144" s="145"/>
      <c r="K144" s="145"/>
      <c r="L144" s="146"/>
      <c r="M144" s="149"/>
      <c r="N144" s="145"/>
      <c r="O144" s="145"/>
      <c r="P144" s="145"/>
      <c r="Q144" s="145"/>
      <c r="R144" s="145"/>
      <c r="S144" s="145"/>
      <c r="T144" s="150"/>
      <c r="U144" s="145"/>
      <c r="V144" s="145"/>
      <c r="W144" s="145"/>
      <c r="X144" s="145"/>
      <c r="Y144" s="145"/>
      <c r="Z144" s="145"/>
      <c r="AA144" s="145"/>
      <c r="AB144" s="145"/>
      <c r="AC144" s="145"/>
      <c r="AD144" s="145"/>
      <c r="AE144" s="145"/>
      <c r="AF144" s="145"/>
      <c r="AG144" s="145"/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7" t="s">
        <v>180</v>
      </c>
      <c r="AU144" s="147" t="s">
        <v>83</v>
      </c>
      <c r="AV144" s="145" t="s">
        <v>81</v>
      </c>
      <c r="AW144" s="145" t="s">
        <v>30</v>
      </c>
      <c r="AX144" s="145" t="s">
        <v>74</v>
      </c>
      <c r="AY144" s="147" t="s">
        <v>159</v>
      </c>
      <c r="AZ144" s="145"/>
      <c r="BA144" s="145"/>
      <c r="BB144" s="145"/>
      <c r="BC144" s="145"/>
      <c r="BD144" s="145"/>
      <c r="BE144" s="145"/>
      <c r="BF144" s="145"/>
      <c r="BG144" s="145"/>
      <c r="BH144" s="145"/>
      <c r="BI144" s="145"/>
      <c r="BJ144" s="145"/>
      <c r="BK144" s="145"/>
      <c r="BL144" s="145"/>
      <c r="BM144" s="145"/>
    </row>
    <row r="145" spans="1:65" ht="11.25" customHeight="1">
      <c r="A145" s="151"/>
      <c r="B145" s="152"/>
      <c r="C145" s="151"/>
      <c r="D145" s="142" t="s">
        <v>180</v>
      </c>
      <c r="E145" s="153" t="s">
        <v>1</v>
      </c>
      <c r="F145" s="154" t="s">
        <v>8</v>
      </c>
      <c r="G145" s="151"/>
      <c r="H145" s="155">
        <v>12</v>
      </c>
      <c r="I145" s="188"/>
      <c r="J145" s="151"/>
      <c r="K145" s="151"/>
      <c r="L145" s="152"/>
      <c r="M145" s="156"/>
      <c r="N145" s="151"/>
      <c r="O145" s="151"/>
      <c r="P145" s="151"/>
      <c r="Q145" s="151"/>
      <c r="R145" s="151"/>
      <c r="S145" s="151"/>
      <c r="T145" s="157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3" t="s">
        <v>180</v>
      </c>
      <c r="AU145" s="153" t="s">
        <v>83</v>
      </c>
      <c r="AV145" s="151" t="s">
        <v>83</v>
      </c>
      <c r="AW145" s="151" t="s">
        <v>30</v>
      </c>
      <c r="AX145" s="151" t="s">
        <v>81</v>
      </c>
      <c r="AY145" s="153" t="s">
        <v>159</v>
      </c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</row>
    <row r="146" spans="1:65" ht="33" customHeight="1">
      <c r="A146" s="16"/>
      <c r="B146" s="17"/>
      <c r="C146" s="131" t="s">
        <v>91</v>
      </c>
      <c r="D146" s="131" t="s">
        <v>162</v>
      </c>
      <c r="E146" s="132" t="s">
        <v>182</v>
      </c>
      <c r="F146" s="133" t="s">
        <v>183</v>
      </c>
      <c r="G146" s="134" t="s">
        <v>176</v>
      </c>
      <c r="H146" s="135">
        <v>24</v>
      </c>
      <c r="I146" s="187"/>
      <c r="J146" s="135">
        <f>ROUND(I146*H146,2)</f>
        <v>0</v>
      </c>
      <c r="K146" s="133" t="s">
        <v>177</v>
      </c>
      <c r="L146" s="17"/>
      <c r="M146" s="136" t="s">
        <v>1</v>
      </c>
      <c r="N146" s="137" t="s">
        <v>39</v>
      </c>
      <c r="O146" s="16"/>
      <c r="P146" s="138">
        <f>O146*H146</f>
        <v>0</v>
      </c>
      <c r="Q146" s="138">
        <v>1.9000000000000001E-4</v>
      </c>
      <c r="R146" s="138">
        <f>Q146*H146</f>
        <v>4.5599999999999998E-3</v>
      </c>
      <c r="S146" s="138">
        <v>0</v>
      </c>
      <c r="T146" s="139">
        <f>S146*H146</f>
        <v>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40" t="s">
        <v>178</v>
      </c>
      <c r="AS146" s="16"/>
      <c r="AT146" s="140" t="s">
        <v>162</v>
      </c>
      <c r="AU146" s="140" t="s">
        <v>83</v>
      </c>
      <c r="AV146" s="16"/>
      <c r="AW146" s="16"/>
      <c r="AX146" s="16"/>
      <c r="AY146" s="2" t="s">
        <v>159</v>
      </c>
      <c r="AZ146" s="16"/>
      <c r="BA146" s="16"/>
      <c r="BB146" s="16"/>
      <c r="BC146" s="16"/>
      <c r="BD146" s="16"/>
      <c r="BE146" s="141">
        <f>IF(N146="základní",J146,0)</f>
        <v>0</v>
      </c>
      <c r="BF146" s="141">
        <f>IF(N146="snížená",J146,0)</f>
        <v>0</v>
      </c>
      <c r="BG146" s="141">
        <f>IF(N146="zákl. přenesená",J146,0)</f>
        <v>0</v>
      </c>
      <c r="BH146" s="141">
        <f>IF(N146="sníž. přenesená",J146,0)</f>
        <v>0</v>
      </c>
      <c r="BI146" s="141">
        <f>IF(N146="nulová",J146,0)</f>
        <v>0</v>
      </c>
      <c r="BJ146" s="2" t="s">
        <v>81</v>
      </c>
      <c r="BK146" s="141">
        <f>ROUND(I146*H146,2)</f>
        <v>0</v>
      </c>
      <c r="BL146" s="2" t="s">
        <v>178</v>
      </c>
      <c r="BM146" s="140" t="s">
        <v>184</v>
      </c>
    </row>
    <row r="147" spans="1:65" ht="11.25" customHeight="1">
      <c r="A147" s="145"/>
      <c r="B147" s="146"/>
      <c r="C147" s="145"/>
      <c r="D147" s="142" t="s">
        <v>180</v>
      </c>
      <c r="E147" s="147" t="s">
        <v>1</v>
      </c>
      <c r="F147" s="148" t="s">
        <v>185</v>
      </c>
      <c r="G147" s="145"/>
      <c r="H147" s="147" t="s">
        <v>1</v>
      </c>
      <c r="I147" s="193"/>
      <c r="J147" s="145"/>
      <c r="K147" s="145"/>
      <c r="L147" s="146"/>
      <c r="M147" s="149"/>
      <c r="N147" s="145"/>
      <c r="O147" s="145"/>
      <c r="P147" s="145"/>
      <c r="Q147" s="145"/>
      <c r="R147" s="145"/>
      <c r="S147" s="145"/>
      <c r="T147" s="150"/>
      <c r="U147" s="145"/>
      <c r="V147" s="145"/>
      <c r="W147" s="145"/>
      <c r="X147" s="145"/>
      <c r="Y147" s="145"/>
      <c r="Z147" s="145"/>
      <c r="AA147" s="145"/>
      <c r="AB147" s="145"/>
      <c r="AC147" s="145"/>
      <c r="AD147" s="145"/>
      <c r="AE147" s="145"/>
      <c r="AF147" s="145"/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7" t="s">
        <v>180</v>
      </c>
      <c r="AU147" s="147" t="s">
        <v>83</v>
      </c>
      <c r="AV147" s="145" t="s">
        <v>81</v>
      </c>
      <c r="AW147" s="145" t="s">
        <v>30</v>
      </c>
      <c r="AX147" s="145" t="s">
        <v>74</v>
      </c>
      <c r="AY147" s="147" t="s">
        <v>159</v>
      </c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  <c r="BM147" s="145"/>
    </row>
    <row r="148" spans="1:65" ht="11.25" customHeight="1">
      <c r="A148" s="151"/>
      <c r="B148" s="152"/>
      <c r="C148" s="151"/>
      <c r="D148" s="142" t="s">
        <v>180</v>
      </c>
      <c r="E148" s="153" t="s">
        <v>1</v>
      </c>
      <c r="F148" s="154" t="s">
        <v>8</v>
      </c>
      <c r="G148" s="151"/>
      <c r="H148" s="155">
        <v>12</v>
      </c>
      <c r="I148" s="188"/>
      <c r="J148" s="151"/>
      <c r="K148" s="151"/>
      <c r="L148" s="152"/>
      <c r="M148" s="156"/>
      <c r="N148" s="151"/>
      <c r="O148" s="151"/>
      <c r="P148" s="151"/>
      <c r="Q148" s="151"/>
      <c r="R148" s="151"/>
      <c r="S148" s="151"/>
      <c r="T148" s="157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3" t="s">
        <v>180</v>
      </c>
      <c r="AU148" s="153" t="s">
        <v>83</v>
      </c>
      <c r="AV148" s="151" t="s">
        <v>83</v>
      </c>
      <c r="AW148" s="151" t="s">
        <v>30</v>
      </c>
      <c r="AX148" s="151" t="s">
        <v>74</v>
      </c>
      <c r="AY148" s="153" t="s">
        <v>159</v>
      </c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</row>
    <row r="149" spans="1:65" ht="11.25" customHeight="1">
      <c r="A149" s="145"/>
      <c r="B149" s="146"/>
      <c r="C149" s="145"/>
      <c r="D149" s="142" t="s">
        <v>180</v>
      </c>
      <c r="E149" s="147" t="s">
        <v>1</v>
      </c>
      <c r="F149" s="148" t="s">
        <v>186</v>
      </c>
      <c r="G149" s="145"/>
      <c r="H149" s="147" t="s">
        <v>1</v>
      </c>
      <c r="I149" s="193"/>
      <c r="J149" s="145"/>
      <c r="K149" s="145"/>
      <c r="L149" s="146"/>
      <c r="M149" s="149"/>
      <c r="N149" s="145"/>
      <c r="O149" s="145"/>
      <c r="P149" s="145"/>
      <c r="Q149" s="145"/>
      <c r="R149" s="145"/>
      <c r="S149" s="145"/>
      <c r="T149" s="150"/>
      <c r="U149" s="145"/>
      <c r="V149" s="145"/>
      <c r="W149" s="145"/>
      <c r="X149" s="145"/>
      <c r="Y149" s="145"/>
      <c r="Z149" s="145"/>
      <c r="AA149" s="145"/>
      <c r="AB149" s="145"/>
      <c r="AC149" s="145"/>
      <c r="AD149" s="145"/>
      <c r="AE149" s="145"/>
      <c r="AF149" s="145"/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7" t="s">
        <v>180</v>
      </c>
      <c r="AU149" s="147" t="s">
        <v>83</v>
      </c>
      <c r="AV149" s="145" t="s">
        <v>81</v>
      </c>
      <c r="AW149" s="145" t="s">
        <v>30</v>
      </c>
      <c r="AX149" s="145" t="s">
        <v>74</v>
      </c>
      <c r="AY149" s="147" t="s">
        <v>159</v>
      </c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  <c r="BM149" s="145"/>
    </row>
    <row r="150" spans="1:65" ht="11.25" customHeight="1">
      <c r="A150" s="151"/>
      <c r="B150" s="152"/>
      <c r="C150" s="151"/>
      <c r="D150" s="142" t="s">
        <v>180</v>
      </c>
      <c r="E150" s="153" t="s">
        <v>1</v>
      </c>
      <c r="F150" s="154" t="s">
        <v>8</v>
      </c>
      <c r="G150" s="151"/>
      <c r="H150" s="155">
        <v>12</v>
      </c>
      <c r="I150" s="188"/>
      <c r="J150" s="151"/>
      <c r="K150" s="151"/>
      <c r="L150" s="152"/>
      <c r="M150" s="156"/>
      <c r="N150" s="151"/>
      <c r="O150" s="151"/>
      <c r="P150" s="151"/>
      <c r="Q150" s="151"/>
      <c r="R150" s="151"/>
      <c r="S150" s="151"/>
      <c r="T150" s="157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3" t="s">
        <v>180</v>
      </c>
      <c r="AU150" s="153" t="s">
        <v>83</v>
      </c>
      <c r="AV150" s="151" t="s">
        <v>83</v>
      </c>
      <c r="AW150" s="151" t="s">
        <v>30</v>
      </c>
      <c r="AX150" s="151" t="s">
        <v>74</v>
      </c>
      <c r="AY150" s="153" t="s">
        <v>159</v>
      </c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</row>
    <row r="151" spans="1:65" ht="11.25" customHeight="1">
      <c r="A151" s="158"/>
      <c r="B151" s="159"/>
      <c r="C151" s="158"/>
      <c r="D151" s="142" t="s">
        <v>180</v>
      </c>
      <c r="E151" s="160" t="s">
        <v>1</v>
      </c>
      <c r="F151" s="161" t="s">
        <v>187</v>
      </c>
      <c r="G151" s="158"/>
      <c r="H151" s="162">
        <v>24</v>
      </c>
      <c r="I151" s="189"/>
      <c r="J151" s="158"/>
      <c r="K151" s="158"/>
      <c r="L151" s="159"/>
      <c r="M151" s="163"/>
      <c r="N151" s="158"/>
      <c r="O151" s="158"/>
      <c r="P151" s="158"/>
      <c r="Q151" s="158"/>
      <c r="R151" s="158"/>
      <c r="S151" s="158"/>
      <c r="T151" s="164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  <c r="AE151" s="158"/>
      <c r="AF151" s="158"/>
      <c r="AG151" s="158"/>
      <c r="AH151" s="158"/>
      <c r="AI151" s="158"/>
      <c r="AJ151" s="158"/>
      <c r="AK151" s="158"/>
      <c r="AL151" s="158"/>
      <c r="AM151" s="158"/>
      <c r="AN151" s="158"/>
      <c r="AO151" s="158"/>
      <c r="AP151" s="158"/>
      <c r="AQ151" s="158"/>
      <c r="AR151" s="158"/>
      <c r="AS151" s="158"/>
      <c r="AT151" s="160" t="s">
        <v>180</v>
      </c>
      <c r="AU151" s="160" t="s">
        <v>83</v>
      </c>
      <c r="AV151" s="158" t="s">
        <v>166</v>
      </c>
      <c r="AW151" s="158" t="s">
        <v>30</v>
      </c>
      <c r="AX151" s="158" t="s">
        <v>81</v>
      </c>
      <c r="AY151" s="160" t="s">
        <v>159</v>
      </c>
      <c r="AZ151" s="158"/>
      <c r="BA151" s="158"/>
      <c r="BB151" s="158"/>
      <c r="BC151" s="158"/>
      <c r="BD151" s="158"/>
      <c r="BE151" s="158"/>
      <c r="BF151" s="158"/>
      <c r="BG151" s="158"/>
      <c r="BH151" s="158"/>
      <c r="BI151" s="158"/>
      <c r="BJ151" s="158"/>
      <c r="BK151" s="158"/>
      <c r="BL151" s="158"/>
      <c r="BM151" s="158"/>
    </row>
    <row r="152" spans="1:65" ht="24" customHeight="1">
      <c r="A152" s="16"/>
      <c r="B152" s="17"/>
      <c r="C152" s="165" t="s">
        <v>166</v>
      </c>
      <c r="D152" s="165" t="s">
        <v>188</v>
      </c>
      <c r="E152" s="166" t="s">
        <v>189</v>
      </c>
      <c r="F152" s="167" t="s">
        <v>190</v>
      </c>
      <c r="G152" s="168" t="s">
        <v>176</v>
      </c>
      <c r="H152" s="169">
        <v>13</v>
      </c>
      <c r="I152" s="190"/>
      <c r="J152" s="169">
        <f>ROUND(I152*H152,2)</f>
        <v>0</v>
      </c>
      <c r="K152" s="167" t="s">
        <v>177</v>
      </c>
      <c r="L152" s="170"/>
      <c r="M152" s="171" t="s">
        <v>1</v>
      </c>
      <c r="N152" s="172" t="s">
        <v>39</v>
      </c>
      <c r="O152" s="16"/>
      <c r="P152" s="138">
        <f>O152*H152</f>
        <v>0</v>
      </c>
      <c r="Q152" s="138">
        <v>5.9000000000000003E-4</v>
      </c>
      <c r="R152" s="138">
        <f>Q152*H152</f>
        <v>7.6700000000000006E-3</v>
      </c>
      <c r="S152" s="138">
        <v>0</v>
      </c>
      <c r="T152" s="139">
        <f>S152*H152</f>
        <v>0</v>
      </c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40" t="s">
        <v>191</v>
      </c>
      <c r="AS152" s="16"/>
      <c r="AT152" s="140" t="s">
        <v>188</v>
      </c>
      <c r="AU152" s="140" t="s">
        <v>83</v>
      </c>
      <c r="AV152" s="16"/>
      <c r="AW152" s="16"/>
      <c r="AX152" s="16"/>
      <c r="AY152" s="2" t="s">
        <v>159</v>
      </c>
      <c r="AZ152" s="16"/>
      <c r="BA152" s="16"/>
      <c r="BB152" s="16"/>
      <c r="BC152" s="16"/>
      <c r="BD152" s="16"/>
      <c r="BE152" s="141">
        <f>IF(N152="základní",J152,0)</f>
        <v>0</v>
      </c>
      <c r="BF152" s="141">
        <f>IF(N152="snížená",J152,0)</f>
        <v>0</v>
      </c>
      <c r="BG152" s="141">
        <f>IF(N152="zákl. přenesená",J152,0)</f>
        <v>0</v>
      </c>
      <c r="BH152" s="141">
        <f>IF(N152="sníž. přenesená",J152,0)</f>
        <v>0</v>
      </c>
      <c r="BI152" s="141">
        <f>IF(N152="nulová",J152,0)</f>
        <v>0</v>
      </c>
      <c r="BJ152" s="2" t="s">
        <v>81</v>
      </c>
      <c r="BK152" s="141">
        <f>ROUND(I152*H152,2)</f>
        <v>0</v>
      </c>
      <c r="BL152" s="2" t="s">
        <v>178</v>
      </c>
      <c r="BM152" s="140" t="s">
        <v>192</v>
      </c>
    </row>
    <row r="153" spans="1:65" ht="11.25" customHeight="1">
      <c r="A153" s="145"/>
      <c r="B153" s="146"/>
      <c r="C153" s="145"/>
      <c r="D153" s="142" t="s">
        <v>180</v>
      </c>
      <c r="E153" s="147" t="s">
        <v>1</v>
      </c>
      <c r="F153" s="148" t="s">
        <v>193</v>
      </c>
      <c r="G153" s="145"/>
      <c r="H153" s="147" t="s">
        <v>1</v>
      </c>
      <c r="I153" s="193"/>
      <c r="J153" s="145"/>
      <c r="K153" s="145"/>
      <c r="L153" s="146"/>
      <c r="M153" s="149"/>
      <c r="N153" s="145"/>
      <c r="O153" s="145"/>
      <c r="P153" s="145"/>
      <c r="Q153" s="145"/>
      <c r="R153" s="145"/>
      <c r="S153" s="145"/>
      <c r="T153" s="150"/>
      <c r="U153" s="145"/>
      <c r="V153" s="145"/>
      <c r="W153" s="145"/>
      <c r="X153" s="145"/>
      <c r="Y153" s="145"/>
      <c r="Z153" s="145"/>
      <c r="AA153" s="145"/>
      <c r="AB153" s="145"/>
      <c r="AC153" s="145"/>
      <c r="AD153" s="145"/>
      <c r="AE153" s="145"/>
      <c r="AF153" s="145"/>
      <c r="AG153" s="145"/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7" t="s">
        <v>180</v>
      </c>
      <c r="AU153" s="147" t="s">
        <v>83</v>
      </c>
      <c r="AV153" s="145" t="s">
        <v>81</v>
      </c>
      <c r="AW153" s="145" t="s">
        <v>30</v>
      </c>
      <c r="AX153" s="145" t="s">
        <v>74</v>
      </c>
      <c r="AY153" s="147" t="s">
        <v>159</v>
      </c>
      <c r="AZ153" s="145"/>
      <c r="BA153" s="145"/>
      <c r="BB153" s="145"/>
      <c r="BC153" s="145"/>
      <c r="BD153" s="145"/>
      <c r="BE153" s="145"/>
      <c r="BF153" s="145"/>
      <c r="BG153" s="145"/>
      <c r="BH153" s="145"/>
      <c r="BI153" s="145"/>
      <c r="BJ153" s="145"/>
      <c r="BK153" s="145"/>
      <c r="BL153" s="145"/>
      <c r="BM153" s="145"/>
    </row>
    <row r="154" spans="1:65" ht="11.25" customHeight="1">
      <c r="A154" s="151"/>
      <c r="B154" s="152"/>
      <c r="C154" s="151"/>
      <c r="D154" s="142" t="s">
        <v>180</v>
      </c>
      <c r="E154" s="153" t="s">
        <v>1</v>
      </c>
      <c r="F154" s="154" t="s">
        <v>194</v>
      </c>
      <c r="G154" s="151"/>
      <c r="H154" s="155">
        <v>13</v>
      </c>
      <c r="I154" s="188"/>
      <c r="J154" s="151"/>
      <c r="K154" s="151"/>
      <c r="L154" s="152"/>
      <c r="M154" s="156"/>
      <c r="N154" s="151"/>
      <c r="O154" s="151"/>
      <c r="P154" s="151"/>
      <c r="Q154" s="151"/>
      <c r="R154" s="151"/>
      <c r="S154" s="151"/>
      <c r="T154" s="157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3" t="s">
        <v>180</v>
      </c>
      <c r="AU154" s="153" t="s">
        <v>83</v>
      </c>
      <c r="AV154" s="151" t="s">
        <v>83</v>
      </c>
      <c r="AW154" s="151" t="s">
        <v>30</v>
      </c>
      <c r="AX154" s="151" t="s">
        <v>81</v>
      </c>
      <c r="AY154" s="153" t="s">
        <v>159</v>
      </c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</row>
    <row r="155" spans="1:65" ht="24" customHeight="1">
      <c r="A155" s="16"/>
      <c r="B155" s="17"/>
      <c r="C155" s="165" t="s">
        <v>195</v>
      </c>
      <c r="D155" s="165" t="s">
        <v>188</v>
      </c>
      <c r="E155" s="166" t="s">
        <v>196</v>
      </c>
      <c r="F155" s="167" t="s">
        <v>197</v>
      </c>
      <c r="G155" s="168" t="s">
        <v>176</v>
      </c>
      <c r="H155" s="169">
        <v>13</v>
      </c>
      <c r="I155" s="190"/>
      <c r="J155" s="169">
        <f>ROUND(I155*H155,2)</f>
        <v>0</v>
      </c>
      <c r="K155" s="167" t="s">
        <v>177</v>
      </c>
      <c r="L155" s="170"/>
      <c r="M155" s="171" t="s">
        <v>1</v>
      </c>
      <c r="N155" s="172" t="s">
        <v>39</v>
      </c>
      <c r="O155" s="16"/>
      <c r="P155" s="138">
        <f>O155*H155</f>
        <v>0</v>
      </c>
      <c r="Q155" s="138">
        <v>6.4999999999999997E-4</v>
      </c>
      <c r="R155" s="138">
        <f>Q155*H155</f>
        <v>8.4499999999999992E-3</v>
      </c>
      <c r="S155" s="138">
        <v>0</v>
      </c>
      <c r="T155" s="139">
        <f>S155*H155</f>
        <v>0</v>
      </c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40" t="s">
        <v>191</v>
      </c>
      <c r="AS155" s="16"/>
      <c r="AT155" s="140" t="s">
        <v>188</v>
      </c>
      <c r="AU155" s="140" t="s">
        <v>83</v>
      </c>
      <c r="AV155" s="16"/>
      <c r="AW155" s="16"/>
      <c r="AX155" s="16"/>
      <c r="AY155" s="2" t="s">
        <v>159</v>
      </c>
      <c r="AZ155" s="16"/>
      <c r="BA155" s="16"/>
      <c r="BB155" s="16"/>
      <c r="BC155" s="16"/>
      <c r="BD155" s="16"/>
      <c r="BE155" s="141">
        <f>IF(N155="základní",J155,0)</f>
        <v>0</v>
      </c>
      <c r="BF155" s="141">
        <f>IF(N155="snížená",J155,0)</f>
        <v>0</v>
      </c>
      <c r="BG155" s="141">
        <f>IF(N155="zákl. přenesená",J155,0)</f>
        <v>0</v>
      </c>
      <c r="BH155" s="141">
        <f>IF(N155="sníž. přenesená",J155,0)</f>
        <v>0</v>
      </c>
      <c r="BI155" s="141">
        <f>IF(N155="nulová",J155,0)</f>
        <v>0</v>
      </c>
      <c r="BJ155" s="2" t="s">
        <v>81</v>
      </c>
      <c r="BK155" s="141">
        <f>ROUND(I155*H155,2)</f>
        <v>0</v>
      </c>
      <c r="BL155" s="2" t="s">
        <v>178</v>
      </c>
      <c r="BM155" s="140" t="s">
        <v>198</v>
      </c>
    </row>
    <row r="156" spans="1:65" ht="11.25" customHeight="1">
      <c r="A156" s="145"/>
      <c r="B156" s="146"/>
      <c r="C156" s="145"/>
      <c r="D156" s="142" t="s">
        <v>180</v>
      </c>
      <c r="E156" s="147" t="s">
        <v>1</v>
      </c>
      <c r="F156" s="148" t="s">
        <v>186</v>
      </c>
      <c r="G156" s="145"/>
      <c r="H156" s="147" t="s">
        <v>1</v>
      </c>
      <c r="I156" s="193"/>
      <c r="J156" s="145"/>
      <c r="K156" s="145"/>
      <c r="L156" s="146"/>
      <c r="M156" s="149"/>
      <c r="N156" s="145"/>
      <c r="O156" s="145"/>
      <c r="P156" s="145"/>
      <c r="Q156" s="145"/>
      <c r="R156" s="145"/>
      <c r="S156" s="145"/>
      <c r="T156" s="150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7" t="s">
        <v>180</v>
      </c>
      <c r="AU156" s="147" t="s">
        <v>83</v>
      </c>
      <c r="AV156" s="145" t="s">
        <v>81</v>
      </c>
      <c r="AW156" s="145" t="s">
        <v>30</v>
      </c>
      <c r="AX156" s="145" t="s">
        <v>74</v>
      </c>
      <c r="AY156" s="147" t="s">
        <v>159</v>
      </c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</row>
    <row r="157" spans="1:65" ht="11.25" customHeight="1">
      <c r="A157" s="151"/>
      <c r="B157" s="152"/>
      <c r="C157" s="151"/>
      <c r="D157" s="142" t="s">
        <v>180</v>
      </c>
      <c r="E157" s="153" t="s">
        <v>1</v>
      </c>
      <c r="F157" s="154" t="s">
        <v>194</v>
      </c>
      <c r="G157" s="151"/>
      <c r="H157" s="155">
        <v>13</v>
      </c>
      <c r="I157" s="188"/>
      <c r="J157" s="151"/>
      <c r="K157" s="151"/>
      <c r="L157" s="152"/>
      <c r="M157" s="156"/>
      <c r="N157" s="151"/>
      <c r="O157" s="151"/>
      <c r="P157" s="151"/>
      <c r="Q157" s="151"/>
      <c r="R157" s="151"/>
      <c r="S157" s="151"/>
      <c r="T157" s="157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3" t="s">
        <v>180</v>
      </c>
      <c r="AU157" s="153" t="s">
        <v>83</v>
      </c>
      <c r="AV157" s="151" t="s">
        <v>83</v>
      </c>
      <c r="AW157" s="151" t="s">
        <v>30</v>
      </c>
      <c r="AX157" s="151" t="s">
        <v>81</v>
      </c>
      <c r="AY157" s="153" t="s">
        <v>159</v>
      </c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</row>
    <row r="158" spans="1:65" ht="33" customHeight="1">
      <c r="A158" s="16"/>
      <c r="B158" s="17"/>
      <c r="C158" s="131" t="s">
        <v>199</v>
      </c>
      <c r="D158" s="131" t="s">
        <v>162</v>
      </c>
      <c r="E158" s="132" t="s">
        <v>200</v>
      </c>
      <c r="F158" s="133" t="s">
        <v>201</v>
      </c>
      <c r="G158" s="134" t="s">
        <v>176</v>
      </c>
      <c r="H158" s="135">
        <v>80</v>
      </c>
      <c r="I158" s="187"/>
      <c r="J158" s="135">
        <f>ROUND(I158*H158,2)</f>
        <v>0</v>
      </c>
      <c r="K158" s="133" t="s">
        <v>177</v>
      </c>
      <c r="L158" s="17"/>
      <c r="M158" s="136" t="s">
        <v>1</v>
      </c>
      <c r="N158" s="137" t="s">
        <v>39</v>
      </c>
      <c r="O158" s="16"/>
      <c r="P158" s="138">
        <f>O158*H158</f>
        <v>0</v>
      </c>
      <c r="Q158" s="138">
        <v>2.7E-4</v>
      </c>
      <c r="R158" s="138">
        <f>Q158*H158</f>
        <v>2.1600000000000001E-2</v>
      </c>
      <c r="S158" s="138">
        <v>0</v>
      </c>
      <c r="T158" s="139">
        <f>S158*H158</f>
        <v>0</v>
      </c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40" t="s">
        <v>178</v>
      </c>
      <c r="AS158" s="16"/>
      <c r="AT158" s="140" t="s">
        <v>162</v>
      </c>
      <c r="AU158" s="140" t="s">
        <v>83</v>
      </c>
      <c r="AV158" s="16"/>
      <c r="AW158" s="16"/>
      <c r="AX158" s="16"/>
      <c r="AY158" s="2" t="s">
        <v>159</v>
      </c>
      <c r="AZ158" s="16"/>
      <c r="BA158" s="16"/>
      <c r="BB158" s="16"/>
      <c r="BC158" s="16"/>
      <c r="BD158" s="16"/>
      <c r="BE158" s="141">
        <f>IF(N158="základní",J158,0)</f>
        <v>0</v>
      </c>
      <c r="BF158" s="141">
        <f>IF(N158="snížená",J158,0)</f>
        <v>0</v>
      </c>
      <c r="BG158" s="141">
        <f>IF(N158="zákl. přenesená",J158,0)</f>
        <v>0</v>
      </c>
      <c r="BH158" s="141">
        <f>IF(N158="sníž. přenesená",J158,0)</f>
        <v>0</v>
      </c>
      <c r="BI158" s="141">
        <f>IF(N158="nulová",J158,0)</f>
        <v>0</v>
      </c>
      <c r="BJ158" s="2" t="s">
        <v>81</v>
      </c>
      <c r="BK158" s="141">
        <f>ROUND(I158*H158,2)</f>
        <v>0</v>
      </c>
      <c r="BL158" s="2" t="s">
        <v>178</v>
      </c>
      <c r="BM158" s="140" t="s">
        <v>202</v>
      </c>
    </row>
    <row r="159" spans="1:65" ht="11.25" customHeight="1">
      <c r="A159" s="145"/>
      <c r="B159" s="146"/>
      <c r="C159" s="145"/>
      <c r="D159" s="142" t="s">
        <v>180</v>
      </c>
      <c r="E159" s="147" t="s">
        <v>1</v>
      </c>
      <c r="F159" s="148" t="s">
        <v>185</v>
      </c>
      <c r="G159" s="145"/>
      <c r="H159" s="147" t="s">
        <v>1</v>
      </c>
      <c r="I159" s="193"/>
      <c r="J159" s="145"/>
      <c r="K159" s="145"/>
      <c r="L159" s="146"/>
      <c r="M159" s="149"/>
      <c r="N159" s="145"/>
      <c r="O159" s="145"/>
      <c r="P159" s="145"/>
      <c r="Q159" s="145"/>
      <c r="R159" s="145"/>
      <c r="S159" s="145"/>
      <c r="T159" s="150"/>
      <c r="U159" s="145"/>
      <c r="V159" s="145"/>
      <c r="W159" s="145"/>
      <c r="X159" s="145"/>
      <c r="Y159" s="145"/>
      <c r="Z159" s="145"/>
      <c r="AA159" s="145"/>
      <c r="AB159" s="145"/>
      <c r="AC159" s="145"/>
      <c r="AD159" s="145"/>
      <c r="AE159" s="145"/>
      <c r="AF159" s="145"/>
      <c r="AG159" s="145"/>
      <c r="AH159" s="145"/>
      <c r="AI159" s="145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7" t="s">
        <v>180</v>
      </c>
      <c r="AU159" s="147" t="s">
        <v>83</v>
      </c>
      <c r="AV159" s="145" t="s">
        <v>81</v>
      </c>
      <c r="AW159" s="145" t="s">
        <v>30</v>
      </c>
      <c r="AX159" s="145" t="s">
        <v>74</v>
      </c>
      <c r="AY159" s="147" t="s">
        <v>159</v>
      </c>
      <c r="AZ159" s="145"/>
      <c r="BA159" s="145"/>
      <c r="BB159" s="145"/>
      <c r="BC159" s="145"/>
      <c r="BD159" s="145"/>
      <c r="BE159" s="145"/>
      <c r="BF159" s="145"/>
      <c r="BG159" s="145"/>
      <c r="BH159" s="145"/>
      <c r="BI159" s="145"/>
      <c r="BJ159" s="145"/>
      <c r="BK159" s="145"/>
      <c r="BL159" s="145"/>
      <c r="BM159" s="145"/>
    </row>
    <row r="160" spans="1:65" ht="11.25" customHeight="1">
      <c r="A160" s="151"/>
      <c r="B160" s="152"/>
      <c r="C160" s="151"/>
      <c r="D160" s="142" t="s">
        <v>180</v>
      </c>
      <c r="E160" s="153" t="s">
        <v>1</v>
      </c>
      <c r="F160" s="154" t="s">
        <v>203</v>
      </c>
      <c r="G160" s="151"/>
      <c r="H160" s="155">
        <v>78</v>
      </c>
      <c r="I160" s="188"/>
      <c r="J160" s="151"/>
      <c r="K160" s="151"/>
      <c r="L160" s="152"/>
      <c r="M160" s="156"/>
      <c r="N160" s="151"/>
      <c r="O160" s="151"/>
      <c r="P160" s="151"/>
      <c r="Q160" s="151"/>
      <c r="R160" s="151"/>
      <c r="S160" s="151"/>
      <c r="T160" s="157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3" t="s">
        <v>180</v>
      </c>
      <c r="AU160" s="153" t="s">
        <v>83</v>
      </c>
      <c r="AV160" s="151" t="s">
        <v>83</v>
      </c>
      <c r="AW160" s="151" t="s">
        <v>30</v>
      </c>
      <c r="AX160" s="151" t="s">
        <v>74</v>
      </c>
      <c r="AY160" s="153" t="s">
        <v>159</v>
      </c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</row>
    <row r="161" spans="1:65" ht="11.25" customHeight="1">
      <c r="A161" s="145"/>
      <c r="B161" s="146"/>
      <c r="C161" s="145"/>
      <c r="D161" s="142" t="s">
        <v>180</v>
      </c>
      <c r="E161" s="147" t="s">
        <v>1</v>
      </c>
      <c r="F161" s="148" t="s">
        <v>204</v>
      </c>
      <c r="G161" s="145"/>
      <c r="H161" s="147" t="s">
        <v>1</v>
      </c>
      <c r="I161" s="193"/>
      <c r="J161" s="145"/>
      <c r="K161" s="145"/>
      <c r="L161" s="146"/>
      <c r="M161" s="149"/>
      <c r="N161" s="145"/>
      <c r="O161" s="145"/>
      <c r="P161" s="145"/>
      <c r="Q161" s="145"/>
      <c r="R161" s="145"/>
      <c r="S161" s="145"/>
      <c r="T161" s="150"/>
      <c r="U161" s="145"/>
      <c r="V161" s="145"/>
      <c r="W161" s="145"/>
      <c r="X161" s="145"/>
      <c r="Y161" s="145"/>
      <c r="Z161" s="145"/>
      <c r="AA161" s="145"/>
      <c r="AB161" s="145"/>
      <c r="AC161" s="145"/>
      <c r="AD161" s="145"/>
      <c r="AE161" s="145"/>
      <c r="AF161" s="145"/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7" t="s">
        <v>180</v>
      </c>
      <c r="AU161" s="147" t="s">
        <v>83</v>
      </c>
      <c r="AV161" s="145" t="s">
        <v>81</v>
      </c>
      <c r="AW161" s="145" t="s">
        <v>30</v>
      </c>
      <c r="AX161" s="145" t="s">
        <v>74</v>
      </c>
      <c r="AY161" s="147" t="s">
        <v>159</v>
      </c>
      <c r="AZ161" s="145"/>
      <c r="BA161" s="145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45"/>
      <c r="BM161" s="145"/>
    </row>
    <row r="162" spans="1:65" ht="11.25" customHeight="1">
      <c r="A162" s="151"/>
      <c r="B162" s="152"/>
      <c r="C162" s="151"/>
      <c r="D162" s="142" t="s">
        <v>180</v>
      </c>
      <c r="E162" s="153" t="s">
        <v>1</v>
      </c>
      <c r="F162" s="154" t="s">
        <v>205</v>
      </c>
      <c r="G162" s="151"/>
      <c r="H162" s="155">
        <v>2</v>
      </c>
      <c r="I162" s="188"/>
      <c r="J162" s="151"/>
      <c r="K162" s="151"/>
      <c r="L162" s="152"/>
      <c r="M162" s="156"/>
      <c r="N162" s="151"/>
      <c r="O162" s="151"/>
      <c r="P162" s="151"/>
      <c r="Q162" s="151"/>
      <c r="R162" s="151"/>
      <c r="S162" s="151"/>
      <c r="T162" s="157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3" t="s">
        <v>180</v>
      </c>
      <c r="AU162" s="153" t="s">
        <v>83</v>
      </c>
      <c r="AV162" s="151" t="s">
        <v>83</v>
      </c>
      <c r="AW162" s="151" t="s">
        <v>30</v>
      </c>
      <c r="AX162" s="151" t="s">
        <v>74</v>
      </c>
      <c r="AY162" s="153" t="s">
        <v>159</v>
      </c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</row>
    <row r="163" spans="1:65" ht="11.25" customHeight="1">
      <c r="A163" s="158"/>
      <c r="B163" s="159"/>
      <c r="C163" s="158"/>
      <c r="D163" s="142" t="s">
        <v>180</v>
      </c>
      <c r="E163" s="160" t="s">
        <v>1</v>
      </c>
      <c r="F163" s="161" t="s">
        <v>187</v>
      </c>
      <c r="G163" s="158"/>
      <c r="H163" s="162">
        <v>80</v>
      </c>
      <c r="I163" s="189"/>
      <c r="J163" s="158"/>
      <c r="K163" s="158"/>
      <c r="L163" s="159"/>
      <c r="M163" s="163"/>
      <c r="N163" s="158"/>
      <c r="O163" s="158"/>
      <c r="P163" s="158"/>
      <c r="Q163" s="158"/>
      <c r="R163" s="158"/>
      <c r="S163" s="158"/>
      <c r="T163" s="164"/>
      <c r="U163" s="158"/>
      <c r="V163" s="158"/>
      <c r="W163" s="158"/>
      <c r="X163" s="158"/>
      <c r="Y163" s="158"/>
      <c r="Z163" s="158"/>
      <c r="AA163" s="158"/>
      <c r="AB163" s="158"/>
      <c r="AC163" s="158"/>
      <c r="AD163" s="158"/>
      <c r="AE163" s="158"/>
      <c r="AF163" s="158"/>
      <c r="AG163" s="158"/>
      <c r="AH163" s="158"/>
      <c r="AI163" s="158"/>
      <c r="AJ163" s="158"/>
      <c r="AK163" s="158"/>
      <c r="AL163" s="158"/>
      <c r="AM163" s="158"/>
      <c r="AN163" s="158"/>
      <c r="AO163" s="158"/>
      <c r="AP163" s="158"/>
      <c r="AQ163" s="158"/>
      <c r="AR163" s="158"/>
      <c r="AS163" s="158"/>
      <c r="AT163" s="160" t="s">
        <v>180</v>
      </c>
      <c r="AU163" s="160" t="s">
        <v>83</v>
      </c>
      <c r="AV163" s="158" t="s">
        <v>166</v>
      </c>
      <c r="AW163" s="158" t="s">
        <v>30</v>
      </c>
      <c r="AX163" s="158" t="s">
        <v>81</v>
      </c>
      <c r="AY163" s="160" t="s">
        <v>159</v>
      </c>
      <c r="AZ163" s="158"/>
      <c r="BA163" s="158"/>
      <c r="BB163" s="158"/>
      <c r="BC163" s="158"/>
      <c r="BD163" s="158"/>
      <c r="BE163" s="158"/>
      <c r="BF163" s="158"/>
      <c r="BG163" s="158"/>
      <c r="BH163" s="158"/>
      <c r="BI163" s="158"/>
      <c r="BJ163" s="158"/>
      <c r="BK163" s="158"/>
      <c r="BL163" s="158"/>
      <c r="BM163" s="158"/>
    </row>
    <row r="164" spans="1:65" ht="24" customHeight="1">
      <c r="A164" s="16"/>
      <c r="B164" s="17"/>
      <c r="C164" s="165" t="s">
        <v>206</v>
      </c>
      <c r="D164" s="165" t="s">
        <v>188</v>
      </c>
      <c r="E164" s="166" t="s">
        <v>207</v>
      </c>
      <c r="F164" s="167" t="s">
        <v>208</v>
      </c>
      <c r="G164" s="168" t="s">
        <v>176</v>
      </c>
      <c r="H164" s="169">
        <v>31</v>
      </c>
      <c r="I164" s="190"/>
      <c r="J164" s="169">
        <f>ROUND(I164*H164,2)</f>
        <v>0</v>
      </c>
      <c r="K164" s="167" t="s">
        <v>177</v>
      </c>
      <c r="L164" s="170"/>
      <c r="M164" s="171" t="s">
        <v>1</v>
      </c>
      <c r="N164" s="172" t="s">
        <v>39</v>
      </c>
      <c r="O164" s="16"/>
      <c r="P164" s="138">
        <f>O164*H164</f>
        <v>0</v>
      </c>
      <c r="Q164" s="138">
        <v>8.3000000000000001E-4</v>
      </c>
      <c r="R164" s="138">
        <f>Q164*H164</f>
        <v>2.5729999999999999E-2</v>
      </c>
      <c r="S164" s="138">
        <v>0</v>
      </c>
      <c r="T164" s="139">
        <f>S164*H164</f>
        <v>0</v>
      </c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40" t="s">
        <v>191</v>
      </c>
      <c r="AS164" s="16"/>
      <c r="AT164" s="140" t="s">
        <v>188</v>
      </c>
      <c r="AU164" s="140" t="s">
        <v>83</v>
      </c>
      <c r="AV164" s="16"/>
      <c r="AW164" s="16"/>
      <c r="AX164" s="16"/>
      <c r="AY164" s="2" t="s">
        <v>159</v>
      </c>
      <c r="AZ164" s="16"/>
      <c r="BA164" s="16"/>
      <c r="BB164" s="16"/>
      <c r="BC164" s="16"/>
      <c r="BD164" s="16"/>
      <c r="BE164" s="141">
        <f>IF(N164="základní",J164,0)</f>
        <v>0</v>
      </c>
      <c r="BF164" s="141">
        <f>IF(N164="snížená",J164,0)</f>
        <v>0</v>
      </c>
      <c r="BG164" s="141">
        <f>IF(N164="zákl. přenesená",J164,0)</f>
        <v>0</v>
      </c>
      <c r="BH164" s="141">
        <f>IF(N164="sníž. přenesená",J164,0)</f>
        <v>0</v>
      </c>
      <c r="BI164" s="141">
        <f>IF(N164="nulová",J164,0)</f>
        <v>0</v>
      </c>
      <c r="BJ164" s="2" t="s">
        <v>81</v>
      </c>
      <c r="BK164" s="141">
        <f>ROUND(I164*H164,2)</f>
        <v>0</v>
      </c>
      <c r="BL164" s="2" t="s">
        <v>178</v>
      </c>
      <c r="BM164" s="140" t="s">
        <v>209</v>
      </c>
    </row>
    <row r="165" spans="1:65" ht="11.25" customHeight="1">
      <c r="A165" s="145"/>
      <c r="B165" s="146"/>
      <c r="C165" s="145"/>
      <c r="D165" s="142" t="s">
        <v>180</v>
      </c>
      <c r="E165" s="147" t="s">
        <v>1</v>
      </c>
      <c r="F165" s="148" t="s">
        <v>193</v>
      </c>
      <c r="G165" s="145"/>
      <c r="H165" s="147" t="s">
        <v>1</v>
      </c>
      <c r="I165" s="193"/>
      <c r="J165" s="145"/>
      <c r="K165" s="145"/>
      <c r="L165" s="146"/>
      <c r="M165" s="149"/>
      <c r="N165" s="145"/>
      <c r="O165" s="145"/>
      <c r="P165" s="145"/>
      <c r="Q165" s="145"/>
      <c r="R165" s="145"/>
      <c r="S165" s="145"/>
      <c r="T165" s="150"/>
      <c r="U165" s="145"/>
      <c r="V165" s="145"/>
      <c r="W165" s="145"/>
      <c r="X165" s="145"/>
      <c r="Y165" s="145"/>
      <c r="Z165" s="145"/>
      <c r="AA165" s="145"/>
      <c r="AB165" s="145"/>
      <c r="AC165" s="145"/>
      <c r="AD165" s="145"/>
      <c r="AE165" s="145"/>
      <c r="AF165" s="145"/>
      <c r="AG165" s="145"/>
      <c r="AH165" s="145"/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7" t="s">
        <v>180</v>
      </c>
      <c r="AU165" s="147" t="s">
        <v>83</v>
      </c>
      <c r="AV165" s="145" t="s">
        <v>81</v>
      </c>
      <c r="AW165" s="145" t="s">
        <v>30</v>
      </c>
      <c r="AX165" s="145" t="s">
        <v>74</v>
      </c>
      <c r="AY165" s="147" t="s">
        <v>159</v>
      </c>
      <c r="AZ165" s="145"/>
      <c r="BA165" s="145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45"/>
      <c r="BM165" s="145"/>
    </row>
    <row r="166" spans="1:65" ht="11.25" customHeight="1">
      <c r="A166" s="151"/>
      <c r="B166" s="152"/>
      <c r="C166" s="151"/>
      <c r="D166" s="142" t="s">
        <v>180</v>
      </c>
      <c r="E166" s="153" t="s">
        <v>1</v>
      </c>
      <c r="F166" s="154" t="s">
        <v>210</v>
      </c>
      <c r="G166" s="151"/>
      <c r="H166" s="155">
        <v>31</v>
      </c>
      <c r="I166" s="188"/>
      <c r="J166" s="151"/>
      <c r="K166" s="151"/>
      <c r="L166" s="152"/>
      <c r="M166" s="156"/>
      <c r="N166" s="151"/>
      <c r="O166" s="151"/>
      <c r="P166" s="151"/>
      <c r="Q166" s="151"/>
      <c r="R166" s="151"/>
      <c r="S166" s="151"/>
      <c r="T166" s="157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3" t="s">
        <v>180</v>
      </c>
      <c r="AU166" s="153" t="s">
        <v>83</v>
      </c>
      <c r="AV166" s="151" t="s">
        <v>83</v>
      </c>
      <c r="AW166" s="151" t="s">
        <v>30</v>
      </c>
      <c r="AX166" s="151" t="s">
        <v>81</v>
      </c>
      <c r="AY166" s="153" t="s">
        <v>159</v>
      </c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</row>
    <row r="167" spans="1:65" ht="24" customHeight="1">
      <c r="A167" s="16"/>
      <c r="B167" s="17"/>
      <c r="C167" s="165" t="s">
        <v>211</v>
      </c>
      <c r="D167" s="165" t="s">
        <v>188</v>
      </c>
      <c r="E167" s="166" t="s">
        <v>212</v>
      </c>
      <c r="F167" s="167" t="s">
        <v>213</v>
      </c>
      <c r="G167" s="168" t="s">
        <v>176</v>
      </c>
      <c r="H167" s="169">
        <v>12</v>
      </c>
      <c r="I167" s="190"/>
      <c r="J167" s="169">
        <f>ROUND(I167*H167,2)</f>
        <v>0</v>
      </c>
      <c r="K167" s="167" t="s">
        <v>177</v>
      </c>
      <c r="L167" s="170"/>
      <c r="M167" s="171" t="s">
        <v>1</v>
      </c>
      <c r="N167" s="172" t="s">
        <v>39</v>
      </c>
      <c r="O167" s="16"/>
      <c r="P167" s="138">
        <f>O167*H167</f>
        <v>0</v>
      </c>
      <c r="Q167" s="138">
        <v>1.5E-3</v>
      </c>
      <c r="R167" s="138">
        <f>Q167*H167</f>
        <v>1.8000000000000002E-2</v>
      </c>
      <c r="S167" s="138">
        <v>0</v>
      </c>
      <c r="T167" s="139">
        <f>S167*H167</f>
        <v>0</v>
      </c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40" t="s">
        <v>191</v>
      </c>
      <c r="AS167" s="16"/>
      <c r="AT167" s="140" t="s">
        <v>188</v>
      </c>
      <c r="AU167" s="140" t="s">
        <v>83</v>
      </c>
      <c r="AV167" s="16"/>
      <c r="AW167" s="16"/>
      <c r="AX167" s="16"/>
      <c r="AY167" s="2" t="s">
        <v>159</v>
      </c>
      <c r="AZ167" s="16"/>
      <c r="BA167" s="16"/>
      <c r="BB167" s="16"/>
      <c r="BC167" s="16"/>
      <c r="BD167" s="16"/>
      <c r="BE167" s="141">
        <f>IF(N167="základní",J167,0)</f>
        <v>0</v>
      </c>
      <c r="BF167" s="141">
        <f>IF(N167="snížená",J167,0)</f>
        <v>0</v>
      </c>
      <c r="BG167" s="141">
        <f>IF(N167="zákl. přenesená",J167,0)</f>
        <v>0</v>
      </c>
      <c r="BH167" s="141">
        <f>IF(N167="sníž. přenesená",J167,0)</f>
        <v>0</v>
      </c>
      <c r="BI167" s="141">
        <f>IF(N167="nulová",J167,0)</f>
        <v>0</v>
      </c>
      <c r="BJ167" s="2" t="s">
        <v>81</v>
      </c>
      <c r="BK167" s="141">
        <f>ROUND(I167*H167,2)</f>
        <v>0</v>
      </c>
      <c r="BL167" s="2" t="s">
        <v>178</v>
      </c>
      <c r="BM167" s="140" t="s">
        <v>214</v>
      </c>
    </row>
    <row r="168" spans="1:65" ht="11.25" customHeight="1">
      <c r="A168" s="145"/>
      <c r="B168" s="146"/>
      <c r="C168" s="145"/>
      <c r="D168" s="142" t="s">
        <v>180</v>
      </c>
      <c r="E168" s="147" t="s">
        <v>1</v>
      </c>
      <c r="F168" s="148" t="s">
        <v>193</v>
      </c>
      <c r="G168" s="145"/>
      <c r="H168" s="147" t="s">
        <v>1</v>
      </c>
      <c r="I168" s="193"/>
      <c r="J168" s="145"/>
      <c r="K168" s="145"/>
      <c r="L168" s="146"/>
      <c r="M168" s="149"/>
      <c r="N168" s="145"/>
      <c r="O168" s="145"/>
      <c r="P168" s="145"/>
      <c r="Q168" s="145"/>
      <c r="R168" s="145"/>
      <c r="S168" s="145"/>
      <c r="T168" s="150"/>
      <c r="U168" s="145"/>
      <c r="V168" s="145"/>
      <c r="W168" s="145"/>
      <c r="X168" s="145"/>
      <c r="Y168" s="145"/>
      <c r="Z168" s="145"/>
      <c r="AA168" s="145"/>
      <c r="AB168" s="145"/>
      <c r="AC168" s="145"/>
      <c r="AD168" s="145"/>
      <c r="AE168" s="145"/>
      <c r="AF168" s="145"/>
      <c r="AG168" s="145"/>
      <c r="AH168" s="145"/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7" t="s">
        <v>180</v>
      </c>
      <c r="AU168" s="147" t="s">
        <v>83</v>
      </c>
      <c r="AV168" s="145" t="s">
        <v>81</v>
      </c>
      <c r="AW168" s="145" t="s">
        <v>30</v>
      </c>
      <c r="AX168" s="145" t="s">
        <v>74</v>
      </c>
      <c r="AY168" s="147" t="s">
        <v>159</v>
      </c>
      <c r="AZ168" s="145"/>
      <c r="BA168" s="145"/>
      <c r="BB168" s="145"/>
      <c r="BC168" s="145"/>
      <c r="BD168" s="145"/>
      <c r="BE168" s="145"/>
      <c r="BF168" s="145"/>
      <c r="BG168" s="145"/>
      <c r="BH168" s="145"/>
      <c r="BI168" s="145"/>
      <c r="BJ168" s="145"/>
      <c r="BK168" s="145"/>
      <c r="BL168" s="145"/>
      <c r="BM168" s="145"/>
    </row>
    <row r="169" spans="1:65" ht="11.25" customHeight="1">
      <c r="A169" s="151"/>
      <c r="B169" s="152"/>
      <c r="C169" s="151"/>
      <c r="D169" s="142" t="s">
        <v>180</v>
      </c>
      <c r="E169" s="153" t="s">
        <v>1</v>
      </c>
      <c r="F169" s="154" t="s">
        <v>215</v>
      </c>
      <c r="G169" s="151"/>
      <c r="H169" s="155">
        <v>12</v>
      </c>
      <c r="I169" s="188"/>
      <c r="J169" s="151"/>
      <c r="K169" s="151"/>
      <c r="L169" s="152"/>
      <c r="M169" s="156"/>
      <c r="N169" s="151"/>
      <c r="O169" s="151"/>
      <c r="P169" s="151"/>
      <c r="Q169" s="151"/>
      <c r="R169" s="151"/>
      <c r="S169" s="151"/>
      <c r="T169" s="157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3" t="s">
        <v>180</v>
      </c>
      <c r="AU169" s="153" t="s">
        <v>83</v>
      </c>
      <c r="AV169" s="151" t="s">
        <v>83</v>
      </c>
      <c r="AW169" s="151" t="s">
        <v>30</v>
      </c>
      <c r="AX169" s="151" t="s">
        <v>81</v>
      </c>
      <c r="AY169" s="153" t="s">
        <v>159</v>
      </c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</row>
    <row r="170" spans="1:65" ht="24" customHeight="1">
      <c r="A170" s="16"/>
      <c r="B170" s="17"/>
      <c r="C170" s="165" t="s">
        <v>216</v>
      </c>
      <c r="D170" s="165" t="s">
        <v>188</v>
      </c>
      <c r="E170" s="166" t="s">
        <v>217</v>
      </c>
      <c r="F170" s="167" t="s">
        <v>218</v>
      </c>
      <c r="G170" s="168" t="s">
        <v>176</v>
      </c>
      <c r="H170" s="169">
        <v>40</v>
      </c>
      <c r="I170" s="190"/>
      <c r="J170" s="169">
        <f>ROUND(I170*H170,2)</f>
        <v>0</v>
      </c>
      <c r="K170" s="167" t="s">
        <v>177</v>
      </c>
      <c r="L170" s="170"/>
      <c r="M170" s="171" t="s">
        <v>1</v>
      </c>
      <c r="N170" s="172" t="s">
        <v>39</v>
      </c>
      <c r="O170" s="16"/>
      <c r="P170" s="138">
        <f>O170*H170</f>
        <v>0</v>
      </c>
      <c r="Q170" s="138">
        <v>1.75E-3</v>
      </c>
      <c r="R170" s="138">
        <f>Q170*H170</f>
        <v>7.0000000000000007E-2</v>
      </c>
      <c r="S170" s="138">
        <v>0</v>
      </c>
      <c r="T170" s="139">
        <f>S170*H170</f>
        <v>0</v>
      </c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40" t="s">
        <v>191</v>
      </c>
      <c r="AS170" s="16"/>
      <c r="AT170" s="140" t="s">
        <v>188</v>
      </c>
      <c r="AU170" s="140" t="s">
        <v>83</v>
      </c>
      <c r="AV170" s="16"/>
      <c r="AW170" s="16"/>
      <c r="AX170" s="16"/>
      <c r="AY170" s="2" t="s">
        <v>159</v>
      </c>
      <c r="AZ170" s="16"/>
      <c r="BA170" s="16"/>
      <c r="BB170" s="16"/>
      <c r="BC170" s="16"/>
      <c r="BD170" s="16"/>
      <c r="BE170" s="141">
        <f>IF(N170="základní",J170,0)</f>
        <v>0</v>
      </c>
      <c r="BF170" s="141">
        <f>IF(N170="snížená",J170,0)</f>
        <v>0</v>
      </c>
      <c r="BG170" s="141">
        <f>IF(N170="zákl. přenesená",J170,0)</f>
        <v>0</v>
      </c>
      <c r="BH170" s="141">
        <f>IF(N170="sníž. přenesená",J170,0)</f>
        <v>0</v>
      </c>
      <c r="BI170" s="141">
        <f>IF(N170="nulová",J170,0)</f>
        <v>0</v>
      </c>
      <c r="BJ170" s="2" t="s">
        <v>81</v>
      </c>
      <c r="BK170" s="141">
        <f>ROUND(I170*H170,2)</f>
        <v>0</v>
      </c>
      <c r="BL170" s="2" t="s">
        <v>178</v>
      </c>
      <c r="BM170" s="140" t="s">
        <v>219</v>
      </c>
    </row>
    <row r="171" spans="1:65" ht="11.25" customHeight="1">
      <c r="A171" s="145"/>
      <c r="B171" s="146"/>
      <c r="C171" s="145"/>
      <c r="D171" s="142" t="s">
        <v>180</v>
      </c>
      <c r="E171" s="147" t="s">
        <v>1</v>
      </c>
      <c r="F171" s="148" t="s">
        <v>193</v>
      </c>
      <c r="G171" s="145"/>
      <c r="H171" s="147" t="s">
        <v>1</v>
      </c>
      <c r="I171" s="193"/>
      <c r="J171" s="145"/>
      <c r="K171" s="145"/>
      <c r="L171" s="146"/>
      <c r="M171" s="149"/>
      <c r="N171" s="145"/>
      <c r="O171" s="145"/>
      <c r="P171" s="145"/>
      <c r="Q171" s="145"/>
      <c r="R171" s="145"/>
      <c r="S171" s="145"/>
      <c r="T171" s="150"/>
      <c r="U171" s="145"/>
      <c r="V171" s="145"/>
      <c r="W171" s="145"/>
      <c r="X171" s="145"/>
      <c r="Y171" s="145"/>
      <c r="Z171" s="145"/>
      <c r="AA171" s="145"/>
      <c r="AB171" s="145"/>
      <c r="AC171" s="145"/>
      <c r="AD171" s="145"/>
      <c r="AE171" s="145"/>
      <c r="AF171" s="145"/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7" t="s">
        <v>180</v>
      </c>
      <c r="AU171" s="147" t="s">
        <v>83</v>
      </c>
      <c r="AV171" s="145" t="s">
        <v>81</v>
      </c>
      <c r="AW171" s="145" t="s">
        <v>30</v>
      </c>
      <c r="AX171" s="145" t="s">
        <v>74</v>
      </c>
      <c r="AY171" s="147" t="s">
        <v>159</v>
      </c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  <c r="BM171" s="145"/>
    </row>
    <row r="172" spans="1:65" ht="11.25" customHeight="1">
      <c r="A172" s="151"/>
      <c r="B172" s="152"/>
      <c r="C172" s="151"/>
      <c r="D172" s="142" t="s">
        <v>180</v>
      </c>
      <c r="E172" s="153" t="s">
        <v>1</v>
      </c>
      <c r="F172" s="154" t="s">
        <v>220</v>
      </c>
      <c r="G172" s="151"/>
      <c r="H172" s="155">
        <v>40</v>
      </c>
      <c r="I172" s="188"/>
      <c r="J172" s="151"/>
      <c r="K172" s="151"/>
      <c r="L172" s="152"/>
      <c r="M172" s="156"/>
      <c r="N172" s="151"/>
      <c r="O172" s="151"/>
      <c r="P172" s="151"/>
      <c r="Q172" s="151"/>
      <c r="R172" s="151"/>
      <c r="S172" s="151"/>
      <c r="T172" s="157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3" t="s">
        <v>180</v>
      </c>
      <c r="AU172" s="153" t="s">
        <v>83</v>
      </c>
      <c r="AV172" s="151" t="s">
        <v>83</v>
      </c>
      <c r="AW172" s="151" t="s">
        <v>30</v>
      </c>
      <c r="AX172" s="151" t="s">
        <v>81</v>
      </c>
      <c r="AY172" s="153" t="s">
        <v>159</v>
      </c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</row>
    <row r="173" spans="1:65" ht="33" customHeight="1">
      <c r="A173" s="16"/>
      <c r="B173" s="17"/>
      <c r="C173" s="131" t="s">
        <v>221</v>
      </c>
      <c r="D173" s="131" t="s">
        <v>162</v>
      </c>
      <c r="E173" s="132" t="s">
        <v>222</v>
      </c>
      <c r="F173" s="133" t="s">
        <v>223</v>
      </c>
      <c r="G173" s="134" t="s">
        <v>176</v>
      </c>
      <c r="H173" s="135">
        <v>79</v>
      </c>
      <c r="I173" s="187"/>
      <c r="J173" s="135">
        <f>ROUND(I173*H173,2)</f>
        <v>0</v>
      </c>
      <c r="K173" s="133" t="s">
        <v>177</v>
      </c>
      <c r="L173" s="17"/>
      <c r="M173" s="136" t="s">
        <v>1</v>
      </c>
      <c r="N173" s="137" t="s">
        <v>39</v>
      </c>
      <c r="O173" s="16"/>
      <c r="P173" s="138">
        <f>O173*H173</f>
        <v>0</v>
      </c>
      <c r="Q173" s="138">
        <v>4.0999999999999999E-4</v>
      </c>
      <c r="R173" s="138">
        <f>Q173*H173</f>
        <v>3.2390000000000002E-2</v>
      </c>
      <c r="S173" s="138">
        <v>0</v>
      </c>
      <c r="T173" s="139">
        <f>S173*H173</f>
        <v>0</v>
      </c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40" t="s">
        <v>178</v>
      </c>
      <c r="AS173" s="16"/>
      <c r="AT173" s="140" t="s">
        <v>162</v>
      </c>
      <c r="AU173" s="140" t="s">
        <v>83</v>
      </c>
      <c r="AV173" s="16"/>
      <c r="AW173" s="16"/>
      <c r="AX173" s="16"/>
      <c r="AY173" s="2" t="s">
        <v>159</v>
      </c>
      <c r="AZ173" s="16"/>
      <c r="BA173" s="16"/>
      <c r="BB173" s="16"/>
      <c r="BC173" s="16"/>
      <c r="BD173" s="16"/>
      <c r="BE173" s="141">
        <f>IF(N173="základní",J173,0)</f>
        <v>0</v>
      </c>
      <c r="BF173" s="141">
        <f>IF(N173="snížená",J173,0)</f>
        <v>0</v>
      </c>
      <c r="BG173" s="141">
        <f>IF(N173="zákl. přenesená",J173,0)</f>
        <v>0</v>
      </c>
      <c r="BH173" s="141">
        <f>IF(N173="sníž. přenesená",J173,0)</f>
        <v>0</v>
      </c>
      <c r="BI173" s="141">
        <f>IF(N173="nulová",J173,0)</f>
        <v>0</v>
      </c>
      <c r="BJ173" s="2" t="s">
        <v>81</v>
      </c>
      <c r="BK173" s="141">
        <f>ROUND(I173*H173,2)</f>
        <v>0</v>
      </c>
      <c r="BL173" s="2" t="s">
        <v>178</v>
      </c>
      <c r="BM173" s="140" t="s">
        <v>224</v>
      </c>
    </row>
    <row r="174" spans="1:65" ht="11.25" customHeight="1">
      <c r="A174" s="145"/>
      <c r="B174" s="146"/>
      <c r="C174" s="145"/>
      <c r="D174" s="142" t="s">
        <v>180</v>
      </c>
      <c r="E174" s="147" t="s">
        <v>1</v>
      </c>
      <c r="F174" s="148" t="s">
        <v>185</v>
      </c>
      <c r="G174" s="145"/>
      <c r="H174" s="147" t="s">
        <v>1</v>
      </c>
      <c r="I174" s="193"/>
      <c r="J174" s="145"/>
      <c r="K174" s="145"/>
      <c r="L174" s="146"/>
      <c r="M174" s="149"/>
      <c r="N174" s="145"/>
      <c r="O174" s="145"/>
      <c r="P174" s="145"/>
      <c r="Q174" s="145"/>
      <c r="R174" s="145"/>
      <c r="S174" s="145"/>
      <c r="T174" s="150"/>
      <c r="U174" s="145"/>
      <c r="V174" s="145"/>
      <c r="W174" s="145"/>
      <c r="X174" s="145"/>
      <c r="Y174" s="145"/>
      <c r="Z174" s="145"/>
      <c r="AA174" s="145"/>
      <c r="AB174" s="145"/>
      <c r="AC174" s="145"/>
      <c r="AD174" s="145"/>
      <c r="AE174" s="145"/>
      <c r="AF174" s="145"/>
      <c r="AG174" s="145"/>
      <c r="AH174" s="145"/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7" t="s">
        <v>180</v>
      </c>
      <c r="AU174" s="147" t="s">
        <v>83</v>
      </c>
      <c r="AV174" s="145" t="s">
        <v>81</v>
      </c>
      <c r="AW174" s="145" t="s">
        <v>30</v>
      </c>
      <c r="AX174" s="145" t="s">
        <v>74</v>
      </c>
      <c r="AY174" s="147" t="s">
        <v>159</v>
      </c>
      <c r="AZ174" s="145"/>
      <c r="BA174" s="145"/>
      <c r="BB174" s="145"/>
      <c r="BC174" s="145"/>
      <c r="BD174" s="145"/>
      <c r="BE174" s="145"/>
      <c r="BF174" s="145"/>
      <c r="BG174" s="145"/>
      <c r="BH174" s="145"/>
      <c r="BI174" s="145"/>
      <c r="BJ174" s="145"/>
      <c r="BK174" s="145"/>
      <c r="BL174" s="145"/>
      <c r="BM174" s="145"/>
    </row>
    <row r="175" spans="1:65" ht="11.25" customHeight="1">
      <c r="A175" s="151"/>
      <c r="B175" s="152"/>
      <c r="C175" s="151"/>
      <c r="D175" s="142" t="s">
        <v>180</v>
      </c>
      <c r="E175" s="153" t="s">
        <v>1</v>
      </c>
      <c r="F175" s="154" t="s">
        <v>225</v>
      </c>
      <c r="G175" s="151"/>
      <c r="H175" s="155">
        <v>79</v>
      </c>
      <c r="I175" s="188"/>
      <c r="J175" s="151"/>
      <c r="K175" s="151"/>
      <c r="L175" s="152"/>
      <c r="M175" s="156"/>
      <c r="N175" s="151"/>
      <c r="O175" s="151"/>
      <c r="P175" s="151"/>
      <c r="Q175" s="151"/>
      <c r="R175" s="151"/>
      <c r="S175" s="151"/>
      <c r="T175" s="157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3" t="s">
        <v>180</v>
      </c>
      <c r="AU175" s="153" t="s">
        <v>83</v>
      </c>
      <c r="AV175" s="151" t="s">
        <v>83</v>
      </c>
      <c r="AW175" s="151" t="s">
        <v>30</v>
      </c>
      <c r="AX175" s="151" t="s">
        <v>81</v>
      </c>
      <c r="AY175" s="153" t="s">
        <v>159</v>
      </c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</row>
    <row r="176" spans="1:65" ht="24" customHeight="1">
      <c r="A176" s="16"/>
      <c r="B176" s="17"/>
      <c r="C176" s="165" t="s">
        <v>226</v>
      </c>
      <c r="D176" s="165" t="s">
        <v>188</v>
      </c>
      <c r="E176" s="166" t="s">
        <v>227</v>
      </c>
      <c r="F176" s="167" t="s">
        <v>228</v>
      </c>
      <c r="G176" s="168" t="s">
        <v>176</v>
      </c>
      <c r="H176" s="169">
        <v>20</v>
      </c>
      <c r="I176" s="190"/>
      <c r="J176" s="169">
        <f>ROUND(I176*H176,2)</f>
        <v>0</v>
      </c>
      <c r="K176" s="167" t="s">
        <v>177</v>
      </c>
      <c r="L176" s="170"/>
      <c r="M176" s="171" t="s">
        <v>1</v>
      </c>
      <c r="N176" s="172" t="s">
        <v>39</v>
      </c>
      <c r="O176" s="16"/>
      <c r="P176" s="138">
        <f>O176*H176</f>
        <v>0</v>
      </c>
      <c r="Q176" s="138">
        <v>2.5000000000000001E-3</v>
      </c>
      <c r="R176" s="138">
        <f>Q176*H176</f>
        <v>0.05</v>
      </c>
      <c r="S176" s="138">
        <v>0</v>
      </c>
      <c r="T176" s="139">
        <f>S176*H176</f>
        <v>0</v>
      </c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40" t="s">
        <v>191</v>
      </c>
      <c r="AS176" s="16"/>
      <c r="AT176" s="140" t="s">
        <v>188</v>
      </c>
      <c r="AU176" s="140" t="s">
        <v>83</v>
      </c>
      <c r="AV176" s="16"/>
      <c r="AW176" s="16"/>
      <c r="AX176" s="16"/>
      <c r="AY176" s="2" t="s">
        <v>159</v>
      </c>
      <c r="AZ176" s="16"/>
      <c r="BA176" s="16"/>
      <c r="BB176" s="16"/>
      <c r="BC176" s="16"/>
      <c r="BD176" s="16"/>
      <c r="BE176" s="141">
        <f>IF(N176="základní",J176,0)</f>
        <v>0</v>
      </c>
      <c r="BF176" s="141">
        <f>IF(N176="snížená",J176,0)</f>
        <v>0</v>
      </c>
      <c r="BG176" s="141">
        <f>IF(N176="zákl. přenesená",J176,0)</f>
        <v>0</v>
      </c>
      <c r="BH176" s="141">
        <f>IF(N176="sníž. přenesená",J176,0)</f>
        <v>0</v>
      </c>
      <c r="BI176" s="141">
        <f>IF(N176="nulová",J176,0)</f>
        <v>0</v>
      </c>
      <c r="BJ176" s="2" t="s">
        <v>81</v>
      </c>
      <c r="BK176" s="141">
        <f>ROUND(I176*H176,2)</f>
        <v>0</v>
      </c>
      <c r="BL176" s="2" t="s">
        <v>178</v>
      </c>
      <c r="BM176" s="140" t="s">
        <v>229</v>
      </c>
    </row>
    <row r="177" spans="1:65" ht="11.25" customHeight="1">
      <c r="A177" s="145"/>
      <c r="B177" s="146"/>
      <c r="C177" s="145"/>
      <c r="D177" s="142" t="s">
        <v>180</v>
      </c>
      <c r="E177" s="147" t="s">
        <v>1</v>
      </c>
      <c r="F177" s="148" t="s">
        <v>193</v>
      </c>
      <c r="G177" s="145"/>
      <c r="H177" s="147" t="s">
        <v>1</v>
      </c>
      <c r="I177" s="193"/>
      <c r="J177" s="145"/>
      <c r="K177" s="145"/>
      <c r="L177" s="146"/>
      <c r="M177" s="149"/>
      <c r="N177" s="145"/>
      <c r="O177" s="145"/>
      <c r="P177" s="145"/>
      <c r="Q177" s="145"/>
      <c r="R177" s="145"/>
      <c r="S177" s="145"/>
      <c r="T177" s="150"/>
      <c r="U177" s="145"/>
      <c r="V177" s="145"/>
      <c r="W177" s="145"/>
      <c r="X177" s="145"/>
      <c r="Y177" s="145"/>
      <c r="Z177" s="145"/>
      <c r="AA177" s="145"/>
      <c r="AB177" s="145"/>
      <c r="AC177" s="145"/>
      <c r="AD177" s="145"/>
      <c r="AE177" s="145"/>
      <c r="AF177" s="145"/>
      <c r="AG177" s="145"/>
      <c r="AH177" s="145"/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7" t="s">
        <v>180</v>
      </c>
      <c r="AU177" s="147" t="s">
        <v>83</v>
      </c>
      <c r="AV177" s="145" t="s">
        <v>81</v>
      </c>
      <c r="AW177" s="145" t="s">
        <v>30</v>
      </c>
      <c r="AX177" s="145" t="s">
        <v>74</v>
      </c>
      <c r="AY177" s="147" t="s">
        <v>159</v>
      </c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  <c r="BM177" s="145"/>
    </row>
    <row r="178" spans="1:65" ht="11.25" customHeight="1">
      <c r="A178" s="151"/>
      <c r="B178" s="152"/>
      <c r="C178" s="151"/>
      <c r="D178" s="142" t="s">
        <v>180</v>
      </c>
      <c r="E178" s="153" t="s">
        <v>1</v>
      </c>
      <c r="F178" s="154" t="s">
        <v>230</v>
      </c>
      <c r="G178" s="151"/>
      <c r="H178" s="155">
        <v>20</v>
      </c>
      <c r="I178" s="188"/>
      <c r="J178" s="151"/>
      <c r="K178" s="151"/>
      <c r="L178" s="152"/>
      <c r="M178" s="156"/>
      <c r="N178" s="151"/>
      <c r="O178" s="151"/>
      <c r="P178" s="151"/>
      <c r="Q178" s="151"/>
      <c r="R178" s="151"/>
      <c r="S178" s="151"/>
      <c r="T178" s="157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3" t="s">
        <v>180</v>
      </c>
      <c r="AU178" s="153" t="s">
        <v>83</v>
      </c>
      <c r="AV178" s="151" t="s">
        <v>83</v>
      </c>
      <c r="AW178" s="151" t="s">
        <v>30</v>
      </c>
      <c r="AX178" s="151" t="s">
        <v>81</v>
      </c>
      <c r="AY178" s="153" t="s">
        <v>159</v>
      </c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</row>
    <row r="179" spans="1:65" ht="24" customHeight="1">
      <c r="A179" s="16"/>
      <c r="B179" s="17"/>
      <c r="C179" s="165" t="s">
        <v>8</v>
      </c>
      <c r="D179" s="165" t="s">
        <v>188</v>
      </c>
      <c r="E179" s="166" t="s">
        <v>231</v>
      </c>
      <c r="F179" s="167" t="s">
        <v>232</v>
      </c>
      <c r="G179" s="168" t="s">
        <v>176</v>
      </c>
      <c r="H179" s="169">
        <v>62</v>
      </c>
      <c r="I179" s="190"/>
      <c r="J179" s="169">
        <f>ROUND(I179*H179,2)</f>
        <v>0</v>
      </c>
      <c r="K179" s="167" t="s">
        <v>177</v>
      </c>
      <c r="L179" s="170"/>
      <c r="M179" s="171" t="s">
        <v>1</v>
      </c>
      <c r="N179" s="172" t="s">
        <v>39</v>
      </c>
      <c r="O179" s="16"/>
      <c r="P179" s="138">
        <f>O179*H179</f>
        <v>0</v>
      </c>
      <c r="Q179" s="138">
        <v>4.3E-3</v>
      </c>
      <c r="R179" s="138">
        <f>Q179*H179</f>
        <v>0.2666</v>
      </c>
      <c r="S179" s="138">
        <v>0</v>
      </c>
      <c r="T179" s="139">
        <f>S179*H179</f>
        <v>0</v>
      </c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40" t="s">
        <v>191</v>
      </c>
      <c r="AS179" s="16"/>
      <c r="AT179" s="140" t="s">
        <v>188</v>
      </c>
      <c r="AU179" s="140" t="s">
        <v>83</v>
      </c>
      <c r="AV179" s="16"/>
      <c r="AW179" s="16"/>
      <c r="AX179" s="16"/>
      <c r="AY179" s="2" t="s">
        <v>159</v>
      </c>
      <c r="AZ179" s="16"/>
      <c r="BA179" s="16"/>
      <c r="BB179" s="16"/>
      <c r="BC179" s="16"/>
      <c r="BD179" s="16"/>
      <c r="BE179" s="141">
        <f>IF(N179="základní",J179,0)</f>
        <v>0</v>
      </c>
      <c r="BF179" s="141">
        <f>IF(N179="snížená",J179,0)</f>
        <v>0</v>
      </c>
      <c r="BG179" s="141">
        <f>IF(N179="zákl. přenesená",J179,0)</f>
        <v>0</v>
      </c>
      <c r="BH179" s="141">
        <f>IF(N179="sníž. přenesená",J179,0)</f>
        <v>0</v>
      </c>
      <c r="BI179" s="141">
        <f>IF(N179="nulová",J179,0)</f>
        <v>0</v>
      </c>
      <c r="BJ179" s="2" t="s">
        <v>81</v>
      </c>
      <c r="BK179" s="141">
        <f>ROUND(I179*H179,2)</f>
        <v>0</v>
      </c>
      <c r="BL179" s="2" t="s">
        <v>178</v>
      </c>
      <c r="BM179" s="140" t="s">
        <v>233</v>
      </c>
    </row>
    <row r="180" spans="1:65" ht="11.25" customHeight="1">
      <c r="A180" s="145"/>
      <c r="B180" s="146"/>
      <c r="C180" s="145"/>
      <c r="D180" s="142" t="s">
        <v>180</v>
      </c>
      <c r="E180" s="147" t="s">
        <v>1</v>
      </c>
      <c r="F180" s="148" t="s">
        <v>234</v>
      </c>
      <c r="G180" s="145"/>
      <c r="H180" s="147" t="s">
        <v>1</v>
      </c>
      <c r="I180" s="193"/>
      <c r="J180" s="145"/>
      <c r="K180" s="145"/>
      <c r="L180" s="146"/>
      <c r="M180" s="149"/>
      <c r="N180" s="145"/>
      <c r="O180" s="145"/>
      <c r="P180" s="145"/>
      <c r="Q180" s="145"/>
      <c r="R180" s="145"/>
      <c r="S180" s="145"/>
      <c r="T180" s="150"/>
      <c r="U180" s="145"/>
      <c r="V180" s="145"/>
      <c r="W180" s="145"/>
      <c r="X180" s="145"/>
      <c r="Y180" s="145"/>
      <c r="Z180" s="145"/>
      <c r="AA180" s="145"/>
      <c r="AB180" s="145"/>
      <c r="AC180" s="145"/>
      <c r="AD180" s="145"/>
      <c r="AE180" s="145"/>
      <c r="AF180" s="145"/>
      <c r="AG180" s="145"/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7" t="s">
        <v>180</v>
      </c>
      <c r="AU180" s="147" t="s">
        <v>83</v>
      </c>
      <c r="AV180" s="145" t="s">
        <v>81</v>
      </c>
      <c r="AW180" s="145" t="s">
        <v>30</v>
      </c>
      <c r="AX180" s="145" t="s">
        <v>74</v>
      </c>
      <c r="AY180" s="147" t="s">
        <v>159</v>
      </c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  <c r="BM180" s="145"/>
    </row>
    <row r="181" spans="1:65" ht="11.25" customHeight="1">
      <c r="A181" s="145"/>
      <c r="B181" s="146"/>
      <c r="C181" s="145"/>
      <c r="D181" s="142" t="s">
        <v>180</v>
      </c>
      <c r="E181" s="147" t="s">
        <v>1</v>
      </c>
      <c r="F181" s="148" t="s">
        <v>193</v>
      </c>
      <c r="G181" s="145"/>
      <c r="H181" s="147" t="s">
        <v>1</v>
      </c>
      <c r="I181" s="193"/>
      <c r="J181" s="145"/>
      <c r="K181" s="145"/>
      <c r="L181" s="146"/>
      <c r="M181" s="149"/>
      <c r="N181" s="145"/>
      <c r="O181" s="145"/>
      <c r="P181" s="145"/>
      <c r="Q181" s="145"/>
      <c r="R181" s="145"/>
      <c r="S181" s="145"/>
      <c r="T181" s="150"/>
      <c r="U181" s="145"/>
      <c r="V181" s="145"/>
      <c r="W181" s="145"/>
      <c r="X181" s="145"/>
      <c r="Y181" s="145"/>
      <c r="Z181" s="145"/>
      <c r="AA181" s="145"/>
      <c r="AB181" s="145"/>
      <c r="AC181" s="145"/>
      <c r="AD181" s="145"/>
      <c r="AE181" s="145"/>
      <c r="AF181" s="145"/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7" t="s">
        <v>180</v>
      </c>
      <c r="AU181" s="147" t="s">
        <v>83</v>
      </c>
      <c r="AV181" s="145" t="s">
        <v>81</v>
      </c>
      <c r="AW181" s="145" t="s">
        <v>30</v>
      </c>
      <c r="AX181" s="145" t="s">
        <v>74</v>
      </c>
      <c r="AY181" s="147" t="s">
        <v>159</v>
      </c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  <c r="BM181" s="145"/>
    </row>
    <row r="182" spans="1:65" ht="11.25" customHeight="1">
      <c r="A182" s="151"/>
      <c r="B182" s="152"/>
      <c r="C182" s="151"/>
      <c r="D182" s="142" t="s">
        <v>180</v>
      </c>
      <c r="E182" s="153" t="s">
        <v>1</v>
      </c>
      <c r="F182" s="154" t="s">
        <v>235</v>
      </c>
      <c r="G182" s="151"/>
      <c r="H182" s="155">
        <v>62</v>
      </c>
      <c r="I182" s="188"/>
      <c r="J182" s="151"/>
      <c r="K182" s="151"/>
      <c r="L182" s="152"/>
      <c r="M182" s="156"/>
      <c r="N182" s="151"/>
      <c r="O182" s="151"/>
      <c r="P182" s="151"/>
      <c r="Q182" s="151"/>
      <c r="R182" s="151"/>
      <c r="S182" s="151"/>
      <c r="T182" s="157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3" t="s">
        <v>180</v>
      </c>
      <c r="AU182" s="153" t="s">
        <v>83</v>
      </c>
      <c r="AV182" s="151" t="s">
        <v>83</v>
      </c>
      <c r="AW182" s="151" t="s">
        <v>30</v>
      </c>
      <c r="AX182" s="151" t="s">
        <v>81</v>
      </c>
      <c r="AY182" s="153" t="s">
        <v>159</v>
      </c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</row>
    <row r="183" spans="1:65" ht="33" customHeight="1">
      <c r="A183" s="16"/>
      <c r="B183" s="17"/>
      <c r="C183" s="131" t="s">
        <v>236</v>
      </c>
      <c r="D183" s="131" t="s">
        <v>162</v>
      </c>
      <c r="E183" s="132" t="s">
        <v>237</v>
      </c>
      <c r="F183" s="133" t="s">
        <v>238</v>
      </c>
      <c r="G183" s="134" t="s">
        <v>239</v>
      </c>
      <c r="H183" s="135">
        <v>0.51</v>
      </c>
      <c r="I183" s="187"/>
      <c r="J183" s="135">
        <f>ROUND(I183*H183,2)</f>
        <v>0</v>
      </c>
      <c r="K183" s="133" t="s">
        <v>177</v>
      </c>
      <c r="L183" s="17"/>
      <c r="M183" s="136" t="s">
        <v>1</v>
      </c>
      <c r="N183" s="137" t="s">
        <v>39</v>
      </c>
      <c r="O183" s="16"/>
      <c r="P183" s="138">
        <f>O183*H183</f>
        <v>0</v>
      </c>
      <c r="Q183" s="138">
        <v>0</v>
      </c>
      <c r="R183" s="138">
        <f>Q183*H183</f>
        <v>0</v>
      </c>
      <c r="S183" s="138">
        <v>0</v>
      </c>
      <c r="T183" s="139">
        <f>S183*H183</f>
        <v>0</v>
      </c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40" t="s">
        <v>178</v>
      </c>
      <c r="AS183" s="16"/>
      <c r="AT183" s="140" t="s">
        <v>162</v>
      </c>
      <c r="AU183" s="140" t="s">
        <v>83</v>
      </c>
      <c r="AV183" s="16"/>
      <c r="AW183" s="16"/>
      <c r="AX183" s="16"/>
      <c r="AY183" s="2" t="s">
        <v>159</v>
      </c>
      <c r="AZ183" s="16"/>
      <c r="BA183" s="16"/>
      <c r="BB183" s="16"/>
      <c r="BC183" s="16"/>
      <c r="BD183" s="16"/>
      <c r="BE183" s="141">
        <f>IF(N183="základní",J183,0)</f>
        <v>0</v>
      </c>
      <c r="BF183" s="141">
        <f>IF(N183="snížená",J183,0)</f>
        <v>0</v>
      </c>
      <c r="BG183" s="141">
        <f>IF(N183="zákl. přenesená",J183,0)</f>
        <v>0</v>
      </c>
      <c r="BH183" s="141">
        <f>IF(N183="sníž. přenesená",J183,0)</f>
        <v>0</v>
      </c>
      <c r="BI183" s="141">
        <f>IF(N183="nulová",J183,0)</f>
        <v>0</v>
      </c>
      <c r="BJ183" s="2" t="s">
        <v>81</v>
      </c>
      <c r="BK183" s="141">
        <f>ROUND(I183*H183,2)</f>
        <v>0</v>
      </c>
      <c r="BL183" s="2" t="s">
        <v>178</v>
      </c>
      <c r="BM183" s="140" t="s">
        <v>240</v>
      </c>
    </row>
    <row r="184" spans="1:65" ht="22.5" customHeight="1">
      <c r="A184" s="119"/>
      <c r="B184" s="120"/>
      <c r="C184" s="119"/>
      <c r="D184" s="121" t="s">
        <v>73</v>
      </c>
      <c r="E184" s="129" t="s">
        <v>241</v>
      </c>
      <c r="F184" s="129" t="s">
        <v>242</v>
      </c>
      <c r="G184" s="119"/>
      <c r="H184" s="119"/>
      <c r="I184" s="191"/>
      <c r="J184" s="130">
        <f>BK184</f>
        <v>0</v>
      </c>
      <c r="K184" s="119"/>
      <c r="L184" s="120"/>
      <c r="M184" s="124"/>
      <c r="N184" s="119"/>
      <c r="O184" s="119"/>
      <c r="P184" s="125">
        <f>SUM(P185:P205)</f>
        <v>0</v>
      </c>
      <c r="Q184" s="119"/>
      <c r="R184" s="125">
        <f>SUM(R185:R205)</f>
        <v>0.18595</v>
      </c>
      <c r="S184" s="119"/>
      <c r="T184" s="126">
        <f>SUM(T185:T205)</f>
        <v>0</v>
      </c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  <c r="AO184" s="119"/>
      <c r="AP184" s="119"/>
      <c r="AQ184" s="119"/>
      <c r="AR184" s="121" t="s">
        <v>83</v>
      </c>
      <c r="AS184" s="119"/>
      <c r="AT184" s="127" t="s">
        <v>73</v>
      </c>
      <c r="AU184" s="127" t="s">
        <v>81</v>
      </c>
      <c r="AV184" s="119"/>
      <c r="AW184" s="119"/>
      <c r="AX184" s="119"/>
      <c r="AY184" s="121" t="s">
        <v>159</v>
      </c>
      <c r="AZ184" s="119"/>
      <c r="BA184" s="119"/>
      <c r="BB184" s="119"/>
      <c r="BC184" s="119"/>
      <c r="BD184" s="119"/>
      <c r="BE184" s="119"/>
      <c r="BF184" s="119"/>
      <c r="BG184" s="119"/>
      <c r="BH184" s="119"/>
      <c r="BI184" s="119"/>
      <c r="BJ184" s="119"/>
      <c r="BK184" s="128">
        <f>SUM(BK185:BK205)</f>
        <v>0</v>
      </c>
      <c r="BL184" s="119"/>
      <c r="BM184" s="119"/>
    </row>
    <row r="185" spans="1:65" ht="24" customHeight="1">
      <c r="A185" s="16"/>
      <c r="B185" s="17"/>
      <c r="C185" s="131" t="s">
        <v>243</v>
      </c>
      <c r="D185" s="131" t="s">
        <v>162</v>
      </c>
      <c r="E185" s="132" t="s">
        <v>244</v>
      </c>
      <c r="F185" s="133" t="s">
        <v>245</v>
      </c>
      <c r="G185" s="134" t="s">
        <v>176</v>
      </c>
      <c r="H185" s="135">
        <v>22</v>
      </c>
      <c r="I185" s="187"/>
      <c r="J185" s="135">
        <f>ROUND(I185*H185,2)</f>
        <v>0</v>
      </c>
      <c r="K185" s="133" t="s">
        <v>177</v>
      </c>
      <c r="L185" s="17"/>
      <c r="M185" s="136" t="s">
        <v>1</v>
      </c>
      <c r="N185" s="137" t="s">
        <v>39</v>
      </c>
      <c r="O185" s="16"/>
      <c r="P185" s="138">
        <f>O185*H185</f>
        <v>0</v>
      </c>
      <c r="Q185" s="138">
        <v>1.3600000000000001E-3</v>
      </c>
      <c r="R185" s="138">
        <f>Q185*H185</f>
        <v>2.9920000000000002E-2</v>
      </c>
      <c r="S185" s="138">
        <v>0</v>
      </c>
      <c r="T185" s="139">
        <f>S185*H185</f>
        <v>0</v>
      </c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40" t="s">
        <v>178</v>
      </c>
      <c r="AS185" s="16"/>
      <c r="AT185" s="140" t="s">
        <v>162</v>
      </c>
      <c r="AU185" s="140" t="s">
        <v>83</v>
      </c>
      <c r="AV185" s="16"/>
      <c r="AW185" s="16"/>
      <c r="AX185" s="16"/>
      <c r="AY185" s="2" t="s">
        <v>159</v>
      </c>
      <c r="AZ185" s="16"/>
      <c r="BA185" s="16"/>
      <c r="BB185" s="16"/>
      <c r="BC185" s="16"/>
      <c r="BD185" s="16"/>
      <c r="BE185" s="141">
        <f>IF(N185="základní",J185,0)</f>
        <v>0</v>
      </c>
      <c r="BF185" s="141">
        <f>IF(N185="snížená",J185,0)</f>
        <v>0</v>
      </c>
      <c r="BG185" s="141">
        <f>IF(N185="zákl. přenesená",J185,0)</f>
        <v>0</v>
      </c>
      <c r="BH185" s="141">
        <f>IF(N185="sníž. přenesená",J185,0)</f>
        <v>0</v>
      </c>
      <c r="BI185" s="141">
        <f>IF(N185="nulová",J185,0)</f>
        <v>0</v>
      </c>
      <c r="BJ185" s="2" t="s">
        <v>81</v>
      </c>
      <c r="BK185" s="141">
        <f>ROUND(I185*H185,2)</f>
        <v>0</v>
      </c>
      <c r="BL185" s="2" t="s">
        <v>178</v>
      </c>
      <c r="BM185" s="140" t="s">
        <v>246</v>
      </c>
    </row>
    <row r="186" spans="1:65" ht="11.25" customHeight="1">
      <c r="A186" s="145"/>
      <c r="B186" s="146"/>
      <c r="C186" s="145"/>
      <c r="D186" s="142" t="s">
        <v>180</v>
      </c>
      <c r="E186" s="147" t="s">
        <v>1</v>
      </c>
      <c r="F186" s="148" t="s">
        <v>247</v>
      </c>
      <c r="G186" s="145"/>
      <c r="H186" s="147" t="s">
        <v>1</v>
      </c>
      <c r="I186" s="193"/>
      <c r="J186" s="145"/>
      <c r="K186" s="145"/>
      <c r="L186" s="146"/>
      <c r="M186" s="149"/>
      <c r="N186" s="145"/>
      <c r="O186" s="145"/>
      <c r="P186" s="145"/>
      <c r="Q186" s="145"/>
      <c r="R186" s="145"/>
      <c r="S186" s="145"/>
      <c r="T186" s="150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7" t="s">
        <v>180</v>
      </c>
      <c r="AU186" s="147" t="s">
        <v>83</v>
      </c>
      <c r="AV186" s="145" t="s">
        <v>81</v>
      </c>
      <c r="AW186" s="145" t="s">
        <v>30</v>
      </c>
      <c r="AX186" s="145" t="s">
        <v>74</v>
      </c>
      <c r="AY186" s="147" t="s">
        <v>159</v>
      </c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</row>
    <row r="187" spans="1:65" ht="11.25" customHeight="1">
      <c r="A187" s="151"/>
      <c r="B187" s="152"/>
      <c r="C187" s="151"/>
      <c r="D187" s="142" t="s">
        <v>180</v>
      </c>
      <c r="E187" s="153" t="s">
        <v>1</v>
      </c>
      <c r="F187" s="154" t="s">
        <v>248</v>
      </c>
      <c r="G187" s="151"/>
      <c r="H187" s="155">
        <v>22</v>
      </c>
      <c r="I187" s="188"/>
      <c r="J187" s="151"/>
      <c r="K187" s="151"/>
      <c r="L187" s="152"/>
      <c r="M187" s="156"/>
      <c r="N187" s="151"/>
      <c r="O187" s="151"/>
      <c r="P187" s="151"/>
      <c r="Q187" s="151"/>
      <c r="R187" s="151"/>
      <c r="S187" s="151"/>
      <c r="T187" s="157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3" t="s">
        <v>180</v>
      </c>
      <c r="AU187" s="153" t="s">
        <v>83</v>
      </c>
      <c r="AV187" s="151" t="s">
        <v>83</v>
      </c>
      <c r="AW187" s="151" t="s">
        <v>30</v>
      </c>
      <c r="AX187" s="151" t="s">
        <v>81</v>
      </c>
      <c r="AY187" s="153" t="s">
        <v>159</v>
      </c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</row>
    <row r="188" spans="1:65" ht="24" customHeight="1">
      <c r="A188" s="16"/>
      <c r="B188" s="17"/>
      <c r="C188" s="131" t="s">
        <v>249</v>
      </c>
      <c r="D188" s="131" t="s">
        <v>162</v>
      </c>
      <c r="E188" s="132" t="s">
        <v>250</v>
      </c>
      <c r="F188" s="133" t="s">
        <v>251</v>
      </c>
      <c r="G188" s="134" t="s">
        <v>176</v>
      </c>
      <c r="H188" s="135">
        <v>47</v>
      </c>
      <c r="I188" s="187"/>
      <c r="J188" s="135">
        <f>ROUND(I188*H188,2)</f>
        <v>0</v>
      </c>
      <c r="K188" s="133" t="s">
        <v>177</v>
      </c>
      <c r="L188" s="17"/>
      <c r="M188" s="136" t="s">
        <v>1</v>
      </c>
      <c r="N188" s="137" t="s">
        <v>39</v>
      </c>
      <c r="O188" s="16"/>
      <c r="P188" s="138">
        <f>O188*H188</f>
        <v>0</v>
      </c>
      <c r="Q188" s="138">
        <v>2.5899999999999999E-3</v>
      </c>
      <c r="R188" s="138">
        <f>Q188*H188</f>
        <v>0.12172999999999999</v>
      </c>
      <c r="S188" s="138">
        <v>0</v>
      </c>
      <c r="T188" s="139">
        <f>S188*H188</f>
        <v>0</v>
      </c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40" t="s">
        <v>178</v>
      </c>
      <c r="AS188" s="16"/>
      <c r="AT188" s="140" t="s">
        <v>162</v>
      </c>
      <c r="AU188" s="140" t="s">
        <v>83</v>
      </c>
      <c r="AV188" s="16"/>
      <c r="AW188" s="16"/>
      <c r="AX188" s="16"/>
      <c r="AY188" s="2" t="s">
        <v>159</v>
      </c>
      <c r="AZ188" s="16"/>
      <c r="BA188" s="16"/>
      <c r="BB188" s="16"/>
      <c r="BC188" s="16"/>
      <c r="BD188" s="16"/>
      <c r="BE188" s="141">
        <f>IF(N188="základní",J188,0)</f>
        <v>0</v>
      </c>
      <c r="BF188" s="141">
        <f>IF(N188="snížená",J188,0)</f>
        <v>0</v>
      </c>
      <c r="BG188" s="141">
        <f>IF(N188="zákl. přenesená",J188,0)</f>
        <v>0</v>
      </c>
      <c r="BH188" s="141">
        <f>IF(N188="sníž. přenesená",J188,0)</f>
        <v>0</v>
      </c>
      <c r="BI188" s="141">
        <f>IF(N188="nulová",J188,0)</f>
        <v>0</v>
      </c>
      <c r="BJ188" s="2" t="s">
        <v>81</v>
      </c>
      <c r="BK188" s="141">
        <f>ROUND(I188*H188,2)</f>
        <v>0</v>
      </c>
      <c r="BL188" s="2" t="s">
        <v>178</v>
      </c>
      <c r="BM188" s="140" t="s">
        <v>252</v>
      </c>
    </row>
    <row r="189" spans="1:65" ht="11.25" customHeight="1">
      <c r="A189" s="145"/>
      <c r="B189" s="146"/>
      <c r="C189" s="145"/>
      <c r="D189" s="142" t="s">
        <v>180</v>
      </c>
      <c r="E189" s="147" t="s">
        <v>1</v>
      </c>
      <c r="F189" s="148" t="s">
        <v>253</v>
      </c>
      <c r="G189" s="145"/>
      <c r="H189" s="147" t="s">
        <v>1</v>
      </c>
      <c r="I189" s="193"/>
      <c r="J189" s="145"/>
      <c r="K189" s="145"/>
      <c r="L189" s="146"/>
      <c r="M189" s="149"/>
      <c r="N189" s="145"/>
      <c r="O189" s="145"/>
      <c r="P189" s="145"/>
      <c r="Q189" s="145"/>
      <c r="R189" s="145"/>
      <c r="S189" s="145"/>
      <c r="T189" s="150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7" t="s">
        <v>180</v>
      </c>
      <c r="AU189" s="147" t="s">
        <v>83</v>
      </c>
      <c r="AV189" s="145" t="s">
        <v>81</v>
      </c>
      <c r="AW189" s="145" t="s">
        <v>30</v>
      </c>
      <c r="AX189" s="145" t="s">
        <v>74</v>
      </c>
      <c r="AY189" s="147" t="s">
        <v>159</v>
      </c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</row>
    <row r="190" spans="1:65" ht="11.25" customHeight="1">
      <c r="A190" s="151"/>
      <c r="B190" s="152"/>
      <c r="C190" s="151"/>
      <c r="D190" s="142" t="s">
        <v>180</v>
      </c>
      <c r="E190" s="153" t="s">
        <v>1</v>
      </c>
      <c r="F190" s="154" t="s">
        <v>254</v>
      </c>
      <c r="G190" s="151"/>
      <c r="H190" s="155">
        <v>30</v>
      </c>
      <c r="I190" s="188"/>
      <c r="J190" s="151"/>
      <c r="K190" s="151"/>
      <c r="L190" s="152"/>
      <c r="M190" s="156"/>
      <c r="N190" s="151"/>
      <c r="O190" s="151"/>
      <c r="P190" s="151"/>
      <c r="Q190" s="151"/>
      <c r="R190" s="151"/>
      <c r="S190" s="151"/>
      <c r="T190" s="157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3" t="s">
        <v>180</v>
      </c>
      <c r="AU190" s="153" t="s">
        <v>83</v>
      </c>
      <c r="AV190" s="151" t="s">
        <v>83</v>
      </c>
      <c r="AW190" s="151" t="s">
        <v>30</v>
      </c>
      <c r="AX190" s="151" t="s">
        <v>74</v>
      </c>
      <c r="AY190" s="153" t="s">
        <v>159</v>
      </c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</row>
    <row r="191" spans="1:65" ht="11.25" customHeight="1">
      <c r="A191" s="145"/>
      <c r="B191" s="146"/>
      <c r="C191" s="145"/>
      <c r="D191" s="142" t="s">
        <v>180</v>
      </c>
      <c r="E191" s="147" t="s">
        <v>1</v>
      </c>
      <c r="F191" s="148" t="s">
        <v>255</v>
      </c>
      <c r="G191" s="145"/>
      <c r="H191" s="147" t="s">
        <v>1</v>
      </c>
      <c r="I191" s="193"/>
      <c r="J191" s="145"/>
      <c r="K191" s="145"/>
      <c r="L191" s="146"/>
      <c r="M191" s="149"/>
      <c r="N191" s="145"/>
      <c r="O191" s="145"/>
      <c r="P191" s="145"/>
      <c r="Q191" s="145"/>
      <c r="R191" s="145"/>
      <c r="S191" s="145"/>
      <c r="T191" s="150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7" t="s">
        <v>180</v>
      </c>
      <c r="AU191" s="147" t="s">
        <v>83</v>
      </c>
      <c r="AV191" s="145" t="s">
        <v>81</v>
      </c>
      <c r="AW191" s="145" t="s">
        <v>30</v>
      </c>
      <c r="AX191" s="145" t="s">
        <v>74</v>
      </c>
      <c r="AY191" s="147" t="s">
        <v>159</v>
      </c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45"/>
    </row>
    <row r="192" spans="1:65" ht="11.25" customHeight="1">
      <c r="A192" s="151"/>
      <c r="B192" s="152"/>
      <c r="C192" s="151"/>
      <c r="D192" s="142" t="s">
        <v>180</v>
      </c>
      <c r="E192" s="153" t="s">
        <v>1</v>
      </c>
      <c r="F192" s="154" t="s">
        <v>256</v>
      </c>
      <c r="G192" s="151"/>
      <c r="H192" s="155">
        <v>17</v>
      </c>
      <c r="I192" s="188"/>
      <c r="J192" s="151"/>
      <c r="K192" s="151"/>
      <c r="L192" s="152"/>
      <c r="M192" s="156"/>
      <c r="N192" s="151"/>
      <c r="O192" s="151"/>
      <c r="P192" s="151"/>
      <c r="Q192" s="151"/>
      <c r="R192" s="151"/>
      <c r="S192" s="151"/>
      <c r="T192" s="157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3" t="s">
        <v>180</v>
      </c>
      <c r="AU192" s="153" t="s">
        <v>83</v>
      </c>
      <c r="AV192" s="151" t="s">
        <v>83</v>
      </c>
      <c r="AW192" s="151" t="s">
        <v>30</v>
      </c>
      <c r="AX192" s="151" t="s">
        <v>74</v>
      </c>
      <c r="AY192" s="153" t="s">
        <v>159</v>
      </c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</row>
    <row r="193" spans="1:65" ht="11.25" customHeight="1">
      <c r="A193" s="158"/>
      <c r="B193" s="159"/>
      <c r="C193" s="158"/>
      <c r="D193" s="142" t="s">
        <v>180</v>
      </c>
      <c r="E193" s="160" t="s">
        <v>1</v>
      </c>
      <c r="F193" s="161" t="s">
        <v>187</v>
      </c>
      <c r="G193" s="158"/>
      <c r="H193" s="162">
        <v>47</v>
      </c>
      <c r="I193" s="189"/>
      <c r="J193" s="158"/>
      <c r="K193" s="158"/>
      <c r="L193" s="159"/>
      <c r="M193" s="163"/>
      <c r="N193" s="158"/>
      <c r="O193" s="158"/>
      <c r="P193" s="158"/>
      <c r="Q193" s="158"/>
      <c r="R193" s="158"/>
      <c r="S193" s="158"/>
      <c r="T193" s="164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  <c r="AN193" s="158"/>
      <c r="AO193" s="158"/>
      <c r="AP193" s="158"/>
      <c r="AQ193" s="158"/>
      <c r="AR193" s="158"/>
      <c r="AS193" s="158"/>
      <c r="AT193" s="160" t="s">
        <v>180</v>
      </c>
      <c r="AU193" s="160" t="s">
        <v>83</v>
      </c>
      <c r="AV193" s="158" t="s">
        <v>166</v>
      </c>
      <c r="AW193" s="158" t="s">
        <v>30</v>
      </c>
      <c r="AX193" s="158" t="s">
        <v>81</v>
      </c>
      <c r="AY193" s="160" t="s">
        <v>159</v>
      </c>
      <c r="AZ193" s="158"/>
      <c r="BA193" s="158"/>
      <c r="BB193" s="158"/>
      <c r="BC193" s="158"/>
      <c r="BD193" s="158"/>
      <c r="BE193" s="158"/>
      <c r="BF193" s="158"/>
      <c r="BG193" s="158"/>
      <c r="BH193" s="158"/>
      <c r="BI193" s="158"/>
      <c r="BJ193" s="158"/>
      <c r="BK193" s="158"/>
      <c r="BL193" s="158"/>
      <c r="BM193" s="158"/>
    </row>
    <row r="194" spans="1:65" ht="16.5" customHeight="1">
      <c r="A194" s="16"/>
      <c r="B194" s="17"/>
      <c r="C194" s="131" t="s">
        <v>178</v>
      </c>
      <c r="D194" s="131" t="s">
        <v>162</v>
      </c>
      <c r="E194" s="132" t="s">
        <v>257</v>
      </c>
      <c r="F194" s="133" t="s">
        <v>258</v>
      </c>
      <c r="G194" s="134" t="s">
        <v>176</v>
      </c>
      <c r="H194" s="135">
        <v>22</v>
      </c>
      <c r="I194" s="187"/>
      <c r="J194" s="135">
        <f>ROUND(I194*H194,2)</f>
        <v>0</v>
      </c>
      <c r="K194" s="133" t="s">
        <v>177</v>
      </c>
      <c r="L194" s="17"/>
      <c r="M194" s="136" t="s">
        <v>1</v>
      </c>
      <c r="N194" s="137" t="s">
        <v>39</v>
      </c>
      <c r="O194" s="16"/>
      <c r="P194" s="138">
        <f>O194*H194</f>
        <v>0</v>
      </c>
      <c r="Q194" s="138">
        <v>2.5999999999999998E-4</v>
      </c>
      <c r="R194" s="138">
        <f>Q194*H194</f>
        <v>5.7199999999999994E-3</v>
      </c>
      <c r="S194" s="138">
        <v>0</v>
      </c>
      <c r="T194" s="139">
        <f>S194*H194</f>
        <v>0</v>
      </c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40" t="s">
        <v>178</v>
      </c>
      <c r="AS194" s="16"/>
      <c r="AT194" s="140" t="s">
        <v>162</v>
      </c>
      <c r="AU194" s="140" t="s">
        <v>83</v>
      </c>
      <c r="AV194" s="16"/>
      <c r="AW194" s="16"/>
      <c r="AX194" s="16"/>
      <c r="AY194" s="2" t="s">
        <v>159</v>
      </c>
      <c r="AZ194" s="16"/>
      <c r="BA194" s="16"/>
      <c r="BB194" s="16"/>
      <c r="BC194" s="16"/>
      <c r="BD194" s="16"/>
      <c r="BE194" s="141">
        <f>IF(N194="základní",J194,0)</f>
        <v>0</v>
      </c>
      <c r="BF194" s="141">
        <f>IF(N194="snížená",J194,0)</f>
        <v>0</v>
      </c>
      <c r="BG194" s="141">
        <f>IF(N194="zákl. přenesená",J194,0)</f>
        <v>0</v>
      </c>
      <c r="BH194" s="141">
        <f>IF(N194="sníž. přenesená",J194,0)</f>
        <v>0</v>
      </c>
      <c r="BI194" s="141">
        <f>IF(N194="nulová",J194,0)</f>
        <v>0</v>
      </c>
      <c r="BJ194" s="2" t="s">
        <v>81</v>
      </c>
      <c r="BK194" s="141">
        <f>ROUND(I194*H194,2)</f>
        <v>0</v>
      </c>
      <c r="BL194" s="2" t="s">
        <v>178</v>
      </c>
      <c r="BM194" s="140" t="s">
        <v>259</v>
      </c>
    </row>
    <row r="195" spans="1:65" ht="11.25" customHeight="1">
      <c r="A195" s="145"/>
      <c r="B195" s="146"/>
      <c r="C195" s="145"/>
      <c r="D195" s="142" t="s">
        <v>180</v>
      </c>
      <c r="E195" s="147" t="s">
        <v>1</v>
      </c>
      <c r="F195" s="148" t="s">
        <v>260</v>
      </c>
      <c r="G195" s="145"/>
      <c r="H195" s="147" t="s">
        <v>1</v>
      </c>
      <c r="I195" s="193"/>
      <c r="J195" s="145"/>
      <c r="K195" s="145"/>
      <c r="L195" s="146"/>
      <c r="M195" s="149"/>
      <c r="N195" s="145"/>
      <c r="O195" s="145"/>
      <c r="P195" s="145"/>
      <c r="Q195" s="145"/>
      <c r="R195" s="145"/>
      <c r="S195" s="145"/>
      <c r="T195" s="150"/>
      <c r="U195" s="145"/>
      <c r="V195" s="145"/>
      <c r="W195" s="145"/>
      <c r="X195" s="145"/>
      <c r="Y195" s="145"/>
      <c r="Z195" s="145"/>
      <c r="AA195" s="145"/>
      <c r="AB195" s="145"/>
      <c r="AC195" s="145"/>
      <c r="AD195" s="145"/>
      <c r="AE195" s="145"/>
      <c r="AF195" s="145"/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7" t="s">
        <v>180</v>
      </c>
      <c r="AU195" s="147" t="s">
        <v>83</v>
      </c>
      <c r="AV195" s="145" t="s">
        <v>81</v>
      </c>
      <c r="AW195" s="145" t="s">
        <v>30</v>
      </c>
      <c r="AX195" s="145" t="s">
        <v>74</v>
      </c>
      <c r="AY195" s="147" t="s">
        <v>159</v>
      </c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  <c r="BM195" s="145"/>
    </row>
    <row r="196" spans="1:65" ht="11.25" customHeight="1">
      <c r="A196" s="151"/>
      <c r="B196" s="152"/>
      <c r="C196" s="151"/>
      <c r="D196" s="142" t="s">
        <v>180</v>
      </c>
      <c r="E196" s="153" t="s">
        <v>1</v>
      </c>
      <c r="F196" s="154" t="s">
        <v>248</v>
      </c>
      <c r="G196" s="151"/>
      <c r="H196" s="155">
        <v>22</v>
      </c>
      <c r="I196" s="188"/>
      <c r="J196" s="151"/>
      <c r="K196" s="151"/>
      <c r="L196" s="152"/>
      <c r="M196" s="156"/>
      <c r="N196" s="151"/>
      <c r="O196" s="151"/>
      <c r="P196" s="151"/>
      <c r="Q196" s="151"/>
      <c r="R196" s="151"/>
      <c r="S196" s="151"/>
      <c r="T196" s="157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3" t="s">
        <v>180</v>
      </c>
      <c r="AU196" s="153" t="s">
        <v>83</v>
      </c>
      <c r="AV196" s="151" t="s">
        <v>83</v>
      </c>
      <c r="AW196" s="151" t="s">
        <v>30</v>
      </c>
      <c r="AX196" s="151" t="s">
        <v>81</v>
      </c>
      <c r="AY196" s="153" t="s">
        <v>159</v>
      </c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</row>
    <row r="197" spans="1:65" ht="16.5" customHeight="1">
      <c r="A197" s="16"/>
      <c r="B197" s="17"/>
      <c r="C197" s="131" t="s">
        <v>256</v>
      </c>
      <c r="D197" s="131" t="s">
        <v>162</v>
      </c>
      <c r="E197" s="132" t="s">
        <v>261</v>
      </c>
      <c r="F197" s="133" t="s">
        <v>262</v>
      </c>
      <c r="G197" s="134" t="s">
        <v>176</v>
      </c>
      <c r="H197" s="135">
        <v>47</v>
      </c>
      <c r="I197" s="187"/>
      <c r="J197" s="135">
        <f>ROUND(I197*H197,2)</f>
        <v>0</v>
      </c>
      <c r="K197" s="133" t="s">
        <v>177</v>
      </c>
      <c r="L197" s="17"/>
      <c r="M197" s="136" t="s">
        <v>1</v>
      </c>
      <c r="N197" s="137" t="s">
        <v>39</v>
      </c>
      <c r="O197" s="16"/>
      <c r="P197" s="138">
        <f>O197*H197</f>
        <v>0</v>
      </c>
      <c r="Q197" s="138">
        <v>2.7E-4</v>
      </c>
      <c r="R197" s="138">
        <f>Q197*H197</f>
        <v>1.269E-2</v>
      </c>
      <c r="S197" s="138">
        <v>0</v>
      </c>
      <c r="T197" s="139">
        <f>S197*H197</f>
        <v>0</v>
      </c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40" t="s">
        <v>178</v>
      </c>
      <c r="AS197" s="16"/>
      <c r="AT197" s="140" t="s">
        <v>162</v>
      </c>
      <c r="AU197" s="140" t="s">
        <v>83</v>
      </c>
      <c r="AV197" s="16"/>
      <c r="AW197" s="16"/>
      <c r="AX197" s="16"/>
      <c r="AY197" s="2" t="s">
        <v>159</v>
      </c>
      <c r="AZ197" s="16"/>
      <c r="BA197" s="16"/>
      <c r="BB197" s="16"/>
      <c r="BC197" s="16"/>
      <c r="BD197" s="16"/>
      <c r="BE197" s="141">
        <f>IF(N197="základní",J197,0)</f>
        <v>0</v>
      </c>
      <c r="BF197" s="141">
        <f>IF(N197="snížená",J197,0)</f>
        <v>0</v>
      </c>
      <c r="BG197" s="141">
        <f>IF(N197="zákl. přenesená",J197,0)</f>
        <v>0</v>
      </c>
      <c r="BH197" s="141">
        <f>IF(N197="sníž. přenesená",J197,0)</f>
        <v>0</v>
      </c>
      <c r="BI197" s="141">
        <f>IF(N197="nulová",J197,0)</f>
        <v>0</v>
      </c>
      <c r="BJ197" s="2" t="s">
        <v>81</v>
      </c>
      <c r="BK197" s="141">
        <f>ROUND(I197*H197,2)</f>
        <v>0</v>
      </c>
      <c r="BL197" s="2" t="s">
        <v>178</v>
      </c>
      <c r="BM197" s="140" t="s">
        <v>263</v>
      </c>
    </row>
    <row r="198" spans="1:65" ht="11.25" customHeight="1">
      <c r="A198" s="145"/>
      <c r="B198" s="146"/>
      <c r="C198" s="145"/>
      <c r="D198" s="142" t="s">
        <v>180</v>
      </c>
      <c r="E198" s="147" t="s">
        <v>1</v>
      </c>
      <c r="F198" s="148" t="s">
        <v>260</v>
      </c>
      <c r="G198" s="145"/>
      <c r="H198" s="147" t="s">
        <v>1</v>
      </c>
      <c r="I198" s="193"/>
      <c r="J198" s="145"/>
      <c r="K198" s="145"/>
      <c r="L198" s="146"/>
      <c r="M198" s="149"/>
      <c r="N198" s="145"/>
      <c r="O198" s="145"/>
      <c r="P198" s="145"/>
      <c r="Q198" s="145"/>
      <c r="R198" s="145"/>
      <c r="S198" s="145"/>
      <c r="T198" s="150"/>
      <c r="U198" s="145"/>
      <c r="V198" s="145"/>
      <c r="W198" s="145"/>
      <c r="X198" s="145"/>
      <c r="Y198" s="145"/>
      <c r="Z198" s="145"/>
      <c r="AA198" s="145"/>
      <c r="AB198" s="145"/>
      <c r="AC198" s="145"/>
      <c r="AD198" s="145"/>
      <c r="AE198" s="145"/>
      <c r="AF198" s="145"/>
      <c r="AG198" s="145"/>
      <c r="AH198" s="145"/>
      <c r="AI198" s="145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7" t="s">
        <v>180</v>
      </c>
      <c r="AU198" s="147" t="s">
        <v>83</v>
      </c>
      <c r="AV198" s="145" t="s">
        <v>81</v>
      </c>
      <c r="AW198" s="145" t="s">
        <v>30</v>
      </c>
      <c r="AX198" s="145" t="s">
        <v>74</v>
      </c>
      <c r="AY198" s="147" t="s">
        <v>159</v>
      </c>
      <c r="AZ198" s="145"/>
      <c r="BA198" s="145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45"/>
      <c r="BM198" s="145"/>
    </row>
    <row r="199" spans="1:65" ht="11.25" customHeight="1">
      <c r="A199" s="151"/>
      <c r="B199" s="152"/>
      <c r="C199" s="151"/>
      <c r="D199" s="142" t="s">
        <v>180</v>
      </c>
      <c r="E199" s="153" t="s">
        <v>1</v>
      </c>
      <c r="F199" s="154" t="s">
        <v>264</v>
      </c>
      <c r="G199" s="151"/>
      <c r="H199" s="155">
        <v>47</v>
      </c>
      <c r="I199" s="188"/>
      <c r="J199" s="151"/>
      <c r="K199" s="151"/>
      <c r="L199" s="152"/>
      <c r="M199" s="156"/>
      <c r="N199" s="151"/>
      <c r="O199" s="151"/>
      <c r="P199" s="151"/>
      <c r="Q199" s="151"/>
      <c r="R199" s="151"/>
      <c r="S199" s="151"/>
      <c r="T199" s="157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3" t="s">
        <v>180</v>
      </c>
      <c r="AU199" s="153" t="s">
        <v>83</v>
      </c>
      <c r="AV199" s="151" t="s">
        <v>83</v>
      </c>
      <c r="AW199" s="151" t="s">
        <v>30</v>
      </c>
      <c r="AX199" s="151" t="s">
        <v>81</v>
      </c>
      <c r="AY199" s="153" t="s">
        <v>159</v>
      </c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</row>
    <row r="200" spans="1:65" ht="37.5" customHeight="1">
      <c r="A200" s="16"/>
      <c r="B200" s="17"/>
      <c r="C200" s="131" t="s">
        <v>265</v>
      </c>
      <c r="D200" s="131" t="s">
        <v>162</v>
      </c>
      <c r="E200" s="132" t="s">
        <v>266</v>
      </c>
      <c r="F200" s="133" t="s">
        <v>267</v>
      </c>
      <c r="G200" s="134" t="s">
        <v>176</v>
      </c>
      <c r="H200" s="135">
        <v>17</v>
      </c>
      <c r="I200" s="187"/>
      <c r="J200" s="135">
        <f t="shared" ref="J200:J201" si="5">ROUND(I200*H200,2)</f>
        <v>0</v>
      </c>
      <c r="K200" s="133" t="s">
        <v>177</v>
      </c>
      <c r="L200" s="17"/>
      <c r="M200" s="136" t="s">
        <v>1</v>
      </c>
      <c r="N200" s="137" t="s">
        <v>39</v>
      </c>
      <c r="O200" s="16"/>
      <c r="P200" s="138">
        <f t="shared" ref="P200:P201" si="6">O200*H200</f>
        <v>0</v>
      </c>
      <c r="Q200" s="138">
        <v>1.6000000000000001E-4</v>
      </c>
      <c r="R200" s="138">
        <f t="shared" ref="R200:R201" si="7">Q200*H200</f>
        <v>2.7200000000000002E-3</v>
      </c>
      <c r="S200" s="138">
        <v>0</v>
      </c>
      <c r="T200" s="139">
        <f t="shared" ref="T200:T201" si="8">S200*H200</f>
        <v>0</v>
      </c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40" t="s">
        <v>178</v>
      </c>
      <c r="AS200" s="16"/>
      <c r="AT200" s="140" t="s">
        <v>162</v>
      </c>
      <c r="AU200" s="140" t="s">
        <v>83</v>
      </c>
      <c r="AV200" s="16"/>
      <c r="AW200" s="16"/>
      <c r="AX200" s="16"/>
      <c r="AY200" s="2" t="s">
        <v>159</v>
      </c>
      <c r="AZ200" s="16"/>
      <c r="BA200" s="16"/>
      <c r="BB200" s="16"/>
      <c r="BC200" s="16"/>
      <c r="BD200" s="16"/>
      <c r="BE200" s="141">
        <f t="shared" ref="BE200:BE201" si="9">IF(N200="základní",J200,0)</f>
        <v>0</v>
      </c>
      <c r="BF200" s="141">
        <f t="shared" ref="BF200:BF201" si="10">IF(N200="snížená",J200,0)</f>
        <v>0</v>
      </c>
      <c r="BG200" s="141">
        <f t="shared" ref="BG200:BG201" si="11">IF(N200="zákl. přenesená",J200,0)</f>
        <v>0</v>
      </c>
      <c r="BH200" s="141">
        <f t="shared" ref="BH200:BH201" si="12">IF(N200="sníž. přenesená",J200,0)</f>
        <v>0</v>
      </c>
      <c r="BI200" s="141">
        <f t="shared" ref="BI200:BI201" si="13">IF(N200="nulová",J200,0)</f>
        <v>0</v>
      </c>
      <c r="BJ200" s="2" t="s">
        <v>81</v>
      </c>
      <c r="BK200" s="141">
        <f t="shared" ref="BK200:BK201" si="14">ROUND(I200*H200,2)</f>
        <v>0</v>
      </c>
      <c r="BL200" s="2" t="s">
        <v>178</v>
      </c>
      <c r="BM200" s="140" t="s">
        <v>268</v>
      </c>
    </row>
    <row r="201" spans="1:65" ht="37.5" customHeight="1">
      <c r="A201" s="16"/>
      <c r="B201" s="17"/>
      <c r="C201" s="131" t="s">
        <v>269</v>
      </c>
      <c r="D201" s="131" t="s">
        <v>162</v>
      </c>
      <c r="E201" s="132" t="s">
        <v>270</v>
      </c>
      <c r="F201" s="133" t="s">
        <v>271</v>
      </c>
      <c r="G201" s="134" t="s">
        <v>176</v>
      </c>
      <c r="H201" s="135">
        <v>52</v>
      </c>
      <c r="I201" s="187"/>
      <c r="J201" s="135">
        <f t="shared" si="5"/>
        <v>0</v>
      </c>
      <c r="K201" s="133" t="s">
        <v>177</v>
      </c>
      <c r="L201" s="17"/>
      <c r="M201" s="136" t="s">
        <v>1</v>
      </c>
      <c r="N201" s="137" t="s">
        <v>39</v>
      </c>
      <c r="O201" s="16"/>
      <c r="P201" s="138">
        <f t="shared" si="6"/>
        <v>0</v>
      </c>
      <c r="Q201" s="138">
        <v>2.4000000000000001E-4</v>
      </c>
      <c r="R201" s="138">
        <f t="shared" si="7"/>
        <v>1.248E-2</v>
      </c>
      <c r="S201" s="138">
        <v>0</v>
      </c>
      <c r="T201" s="139">
        <f t="shared" si="8"/>
        <v>0</v>
      </c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40" t="s">
        <v>178</v>
      </c>
      <c r="AS201" s="16"/>
      <c r="AT201" s="140" t="s">
        <v>162</v>
      </c>
      <c r="AU201" s="140" t="s">
        <v>83</v>
      </c>
      <c r="AV201" s="16"/>
      <c r="AW201" s="16"/>
      <c r="AX201" s="16"/>
      <c r="AY201" s="2" t="s">
        <v>159</v>
      </c>
      <c r="AZ201" s="16"/>
      <c r="BA201" s="16"/>
      <c r="BB201" s="16"/>
      <c r="BC201" s="16"/>
      <c r="BD201" s="16"/>
      <c r="BE201" s="141">
        <f t="shared" si="9"/>
        <v>0</v>
      </c>
      <c r="BF201" s="141">
        <f t="shared" si="10"/>
        <v>0</v>
      </c>
      <c r="BG201" s="141">
        <f t="shared" si="11"/>
        <v>0</v>
      </c>
      <c r="BH201" s="141">
        <f t="shared" si="12"/>
        <v>0</v>
      </c>
      <c r="BI201" s="141">
        <f t="shared" si="13"/>
        <v>0</v>
      </c>
      <c r="BJ201" s="2" t="s">
        <v>81</v>
      </c>
      <c r="BK201" s="141">
        <f t="shared" si="14"/>
        <v>0</v>
      </c>
      <c r="BL201" s="2" t="s">
        <v>178</v>
      </c>
      <c r="BM201" s="140" t="s">
        <v>272</v>
      </c>
    </row>
    <row r="202" spans="1:65" ht="11.25" customHeight="1">
      <c r="A202" s="151"/>
      <c r="B202" s="152"/>
      <c r="C202" s="151"/>
      <c r="D202" s="142" t="s">
        <v>180</v>
      </c>
      <c r="E202" s="153" t="s">
        <v>1</v>
      </c>
      <c r="F202" s="154" t="s">
        <v>273</v>
      </c>
      <c r="G202" s="151"/>
      <c r="H202" s="155">
        <v>52</v>
      </c>
      <c r="I202" s="188"/>
      <c r="J202" s="151"/>
      <c r="K202" s="151"/>
      <c r="L202" s="152"/>
      <c r="M202" s="156"/>
      <c r="N202" s="151"/>
      <c r="O202" s="151"/>
      <c r="P202" s="151"/>
      <c r="Q202" s="151"/>
      <c r="R202" s="151"/>
      <c r="S202" s="151"/>
      <c r="T202" s="157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3" t="s">
        <v>180</v>
      </c>
      <c r="AU202" s="153" t="s">
        <v>83</v>
      </c>
      <c r="AV202" s="151" t="s">
        <v>83</v>
      </c>
      <c r="AW202" s="151" t="s">
        <v>30</v>
      </c>
      <c r="AX202" s="151" t="s">
        <v>81</v>
      </c>
      <c r="AY202" s="153" t="s">
        <v>159</v>
      </c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</row>
    <row r="203" spans="1:65" ht="21.75" customHeight="1">
      <c r="A203" s="16"/>
      <c r="B203" s="17"/>
      <c r="C203" s="131" t="s">
        <v>274</v>
      </c>
      <c r="D203" s="131" t="s">
        <v>162</v>
      </c>
      <c r="E203" s="132" t="s">
        <v>275</v>
      </c>
      <c r="F203" s="133" t="s">
        <v>276</v>
      </c>
      <c r="G203" s="134" t="s">
        <v>176</v>
      </c>
      <c r="H203" s="135">
        <v>69</v>
      </c>
      <c r="I203" s="187"/>
      <c r="J203" s="135">
        <f>ROUND(I203*H203,2)</f>
        <v>0</v>
      </c>
      <c r="K203" s="133" t="s">
        <v>177</v>
      </c>
      <c r="L203" s="17"/>
      <c r="M203" s="136" t="s">
        <v>1</v>
      </c>
      <c r="N203" s="137" t="s">
        <v>39</v>
      </c>
      <c r="O203" s="16"/>
      <c r="P203" s="138">
        <f>O203*H203</f>
        <v>0</v>
      </c>
      <c r="Q203" s="138">
        <v>1.0000000000000001E-5</v>
      </c>
      <c r="R203" s="138">
        <f>Q203*H203</f>
        <v>6.9000000000000008E-4</v>
      </c>
      <c r="S203" s="138">
        <v>0</v>
      </c>
      <c r="T203" s="139">
        <f>S203*H203</f>
        <v>0</v>
      </c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40" t="s">
        <v>178</v>
      </c>
      <c r="AS203" s="16"/>
      <c r="AT203" s="140" t="s">
        <v>162</v>
      </c>
      <c r="AU203" s="140" t="s">
        <v>83</v>
      </c>
      <c r="AV203" s="16"/>
      <c r="AW203" s="16"/>
      <c r="AX203" s="16"/>
      <c r="AY203" s="2" t="s">
        <v>159</v>
      </c>
      <c r="AZ203" s="16"/>
      <c r="BA203" s="16"/>
      <c r="BB203" s="16"/>
      <c r="BC203" s="16"/>
      <c r="BD203" s="16"/>
      <c r="BE203" s="141">
        <f>IF(N203="základní",J203,0)</f>
        <v>0</v>
      </c>
      <c r="BF203" s="141">
        <f>IF(N203="snížená",J203,0)</f>
        <v>0</v>
      </c>
      <c r="BG203" s="141">
        <f>IF(N203="zákl. přenesená",J203,0)</f>
        <v>0</v>
      </c>
      <c r="BH203" s="141">
        <f>IF(N203="sníž. přenesená",J203,0)</f>
        <v>0</v>
      </c>
      <c r="BI203" s="141">
        <f>IF(N203="nulová",J203,0)</f>
        <v>0</v>
      </c>
      <c r="BJ203" s="2" t="s">
        <v>81</v>
      </c>
      <c r="BK203" s="141">
        <f>ROUND(I203*H203,2)</f>
        <v>0</v>
      </c>
      <c r="BL203" s="2" t="s">
        <v>178</v>
      </c>
      <c r="BM203" s="140" t="s">
        <v>277</v>
      </c>
    </row>
    <row r="204" spans="1:65" ht="11.25" customHeight="1">
      <c r="A204" s="151"/>
      <c r="B204" s="152"/>
      <c r="C204" s="151"/>
      <c r="D204" s="142" t="s">
        <v>180</v>
      </c>
      <c r="E204" s="153" t="s">
        <v>1</v>
      </c>
      <c r="F204" s="154" t="s">
        <v>278</v>
      </c>
      <c r="G204" s="151"/>
      <c r="H204" s="155">
        <v>69</v>
      </c>
      <c r="I204" s="188"/>
      <c r="J204" s="151"/>
      <c r="K204" s="151"/>
      <c r="L204" s="152"/>
      <c r="M204" s="156"/>
      <c r="N204" s="151"/>
      <c r="O204" s="151"/>
      <c r="P204" s="151"/>
      <c r="Q204" s="151"/>
      <c r="R204" s="151"/>
      <c r="S204" s="151"/>
      <c r="T204" s="157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3" t="s">
        <v>180</v>
      </c>
      <c r="AU204" s="153" t="s">
        <v>83</v>
      </c>
      <c r="AV204" s="151" t="s">
        <v>83</v>
      </c>
      <c r="AW204" s="151" t="s">
        <v>30</v>
      </c>
      <c r="AX204" s="151" t="s">
        <v>81</v>
      </c>
      <c r="AY204" s="153" t="s">
        <v>159</v>
      </c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</row>
    <row r="205" spans="1:65" ht="33" customHeight="1">
      <c r="A205" s="16"/>
      <c r="B205" s="17"/>
      <c r="C205" s="131" t="s">
        <v>7</v>
      </c>
      <c r="D205" s="131" t="s">
        <v>162</v>
      </c>
      <c r="E205" s="132" t="s">
        <v>279</v>
      </c>
      <c r="F205" s="133" t="s">
        <v>280</v>
      </c>
      <c r="G205" s="134" t="s">
        <v>239</v>
      </c>
      <c r="H205" s="135">
        <v>0.19</v>
      </c>
      <c r="I205" s="187"/>
      <c r="J205" s="135">
        <f>ROUND(I205*H205,2)</f>
        <v>0</v>
      </c>
      <c r="K205" s="133" t="s">
        <v>177</v>
      </c>
      <c r="L205" s="17"/>
      <c r="M205" s="136" t="s">
        <v>1</v>
      </c>
      <c r="N205" s="137" t="s">
        <v>39</v>
      </c>
      <c r="O205" s="16"/>
      <c r="P205" s="138">
        <f>O205*H205</f>
        <v>0</v>
      </c>
      <c r="Q205" s="138">
        <v>0</v>
      </c>
      <c r="R205" s="138">
        <f>Q205*H205</f>
        <v>0</v>
      </c>
      <c r="S205" s="138">
        <v>0</v>
      </c>
      <c r="T205" s="139">
        <f>S205*H205</f>
        <v>0</v>
      </c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40" t="s">
        <v>178</v>
      </c>
      <c r="AS205" s="16"/>
      <c r="AT205" s="140" t="s">
        <v>162</v>
      </c>
      <c r="AU205" s="140" t="s">
        <v>83</v>
      </c>
      <c r="AV205" s="16"/>
      <c r="AW205" s="16"/>
      <c r="AX205" s="16"/>
      <c r="AY205" s="2" t="s">
        <v>159</v>
      </c>
      <c r="AZ205" s="16"/>
      <c r="BA205" s="16"/>
      <c r="BB205" s="16"/>
      <c r="BC205" s="16"/>
      <c r="BD205" s="16"/>
      <c r="BE205" s="141">
        <f>IF(N205="základní",J205,0)</f>
        <v>0</v>
      </c>
      <c r="BF205" s="141">
        <f>IF(N205="snížená",J205,0)</f>
        <v>0</v>
      </c>
      <c r="BG205" s="141">
        <f>IF(N205="zákl. přenesená",J205,0)</f>
        <v>0</v>
      </c>
      <c r="BH205" s="141">
        <f>IF(N205="sníž. přenesená",J205,0)</f>
        <v>0</v>
      </c>
      <c r="BI205" s="141">
        <f>IF(N205="nulová",J205,0)</f>
        <v>0</v>
      </c>
      <c r="BJ205" s="2" t="s">
        <v>81</v>
      </c>
      <c r="BK205" s="141">
        <f>ROUND(I205*H205,2)</f>
        <v>0</v>
      </c>
      <c r="BL205" s="2" t="s">
        <v>178</v>
      </c>
      <c r="BM205" s="140" t="s">
        <v>281</v>
      </c>
    </row>
    <row r="206" spans="1:65" ht="22.5" customHeight="1">
      <c r="A206" s="119"/>
      <c r="B206" s="120"/>
      <c r="C206" s="119"/>
      <c r="D206" s="121" t="s">
        <v>73</v>
      </c>
      <c r="E206" s="129" t="s">
        <v>282</v>
      </c>
      <c r="F206" s="129" t="s">
        <v>283</v>
      </c>
      <c r="G206" s="119"/>
      <c r="H206" s="119"/>
      <c r="I206" s="191"/>
      <c r="J206" s="130">
        <f>BK206</f>
        <v>0</v>
      </c>
      <c r="K206" s="119"/>
      <c r="L206" s="120"/>
      <c r="M206" s="124"/>
      <c r="N206" s="119"/>
      <c r="O206" s="119"/>
      <c r="P206" s="125">
        <f>SUM(P207:P208)</f>
        <v>0</v>
      </c>
      <c r="Q206" s="119"/>
      <c r="R206" s="125">
        <f>SUM(R207:R208)</f>
        <v>0</v>
      </c>
      <c r="S206" s="119"/>
      <c r="T206" s="126">
        <f>SUM(T207:T208)</f>
        <v>0</v>
      </c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21" t="s">
        <v>83</v>
      </c>
      <c r="AS206" s="119"/>
      <c r="AT206" s="127" t="s">
        <v>73</v>
      </c>
      <c r="AU206" s="127" t="s">
        <v>81</v>
      </c>
      <c r="AV206" s="119"/>
      <c r="AW206" s="119"/>
      <c r="AX206" s="119"/>
      <c r="AY206" s="121" t="s">
        <v>159</v>
      </c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28">
        <f>SUM(BK207:BK208)</f>
        <v>0</v>
      </c>
      <c r="BL206" s="119"/>
      <c r="BM206" s="119"/>
    </row>
    <row r="207" spans="1:65" ht="24" customHeight="1">
      <c r="A207" s="16"/>
      <c r="B207" s="17"/>
      <c r="C207" s="131" t="s">
        <v>248</v>
      </c>
      <c r="D207" s="131" t="s">
        <v>162</v>
      </c>
      <c r="E207" s="132" t="s">
        <v>284</v>
      </c>
      <c r="F207" s="133" t="s">
        <v>285</v>
      </c>
      <c r="G207" s="134" t="s">
        <v>286</v>
      </c>
      <c r="H207" s="135">
        <v>20</v>
      </c>
      <c r="I207" s="187"/>
      <c r="J207" s="135">
        <f>ROUND(I207*H207,2)</f>
        <v>0</v>
      </c>
      <c r="K207" s="133" t="s">
        <v>1</v>
      </c>
      <c r="L207" s="17"/>
      <c r="M207" s="136" t="s">
        <v>1</v>
      </c>
      <c r="N207" s="137" t="s">
        <v>39</v>
      </c>
      <c r="O207" s="16"/>
      <c r="P207" s="138">
        <f>O207*H207</f>
        <v>0</v>
      </c>
      <c r="Q207" s="138">
        <v>0</v>
      </c>
      <c r="R207" s="138">
        <f>Q207*H207</f>
        <v>0</v>
      </c>
      <c r="S207" s="138">
        <v>0</v>
      </c>
      <c r="T207" s="139">
        <f>S207*H207</f>
        <v>0</v>
      </c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40" t="s">
        <v>178</v>
      </c>
      <c r="AS207" s="16"/>
      <c r="AT207" s="140" t="s">
        <v>162</v>
      </c>
      <c r="AU207" s="140" t="s">
        <v>83</v>
      </c>
      <c r="AV207" s="16"/>
      <c r="AW207" s="16"/>
      <c r="AX207" s="16"/>
      <c r="AY207" s="2" t="s">
        <v>159</v>
      </c>
      <c r="AZ207" s="16"/>
      <c r="BA207" s="16"/>
      <c r="BB207" s="16"/>
      <c r="BC207" s="16"/>
      <c r="BD207" s="16"/>
      <c r="BE207" s="141">
        <f>IF(N207="základní",J207,0)</f>
        <v>0</v>
      </c>
      <c r="BF207" s="141">
        <f>IF(N207="snížená",J207,0)</f>
        <v>0</v>
      </c>
      <c r="BG207" s="141">
        <f>IF(N207="zákl. přenesená",J207,0)</f>
        <v>0</v>
      </c>
      <c r="BH207" s="141">
        <f>IF(N207="sníž. přenesená",J207,0)</f>
        <v>0</v>
      </c>
      <c r="BI207" s="141">
        <f>IF(N207="nulová",J207,0)</f>
        <v>0</v>
      </c>
      <c r="BJ207" s="2" t="s">
        <v>81</v>
      </c>
      <c r="BK207" s="141">
        <f>ROUND(I207*H207,2)</f>
        <v>0</v>
      </c>
      <c r="BL207" s="2" t="s">
        <v>178</v>
      </c>
      <c r="BM207" s="140" t="s">
        <v>287</v>
      </c>
    </row>
    <row r="208" spans="1:65" ht="11.25" customHeight="1">
      <c r="A208" s="16"/>
      <c r="B208" s="17"/>
      <c r="C208" s="16"/>
      <c r="D208" s="142" t="s">
        <v>168</v>
      </c>
      <c r="E208" s="16"/>
      <c r="F208" s="143" t="s">
        <v>288</v>
      </c>
      <c r="G208" s="16"/>
      <c r="H208" s="16"/>
      <c r="I208" s="195"/>
      <c r="J208" s="16"/>
      <c r="K208" s="16"/>
      <c r="L208" s="17"/>
      <c r="M208" s="144"/>
      <c r="N208" s="16"/>
      <c r="O208" s="16"/>
      <c r="P208" s="16"/>
      <c r="Q208" s="16"/>
      <c r="R208" s="16"/>
      <c r="S208" s="16"/>
      <c r="T208" s="43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2" t="s">
        <v>168</v>
      </c>
      <c r="AU208" s="2" t="s">
        <v>83</v>
      </c>
      <c r="AV208" s="16"/>
      <c r="AW208" s="16"/>
      <c r="AX208" s="16"/>
      <c r="AY208" s="16"/>
      <c r="AZ208" s="16"/>
      <c r="BA208" s="16"/>
      <c r="BB208" s="16"/>
      <c r="BC208" s="16"/>
      <c r="BD208" s="16"/>
      <c r="BE208" s="16"/>
      <c r="BF208" s="16"/>
      <c r="BG208" s="16"/>
      <c r="BH208" s="16"/>
      <c r="BI208" s="16"/>
      <c r="BJ208" s="16"/>
      <c r="BK208" s="16"/>
      <c r="BL208" s="16"/>
      <c r="BM208" s="16"/>
    </row>
    <row r="209" spans="1:65" ht="22.5" customHeight="1">
      <c r="A209" s="119"/>
      <c r="B209" s="120"/>
      <c r="C209" s="119"/>
      <c r="D209" s="121" t="s">
        <v>73</v>
      </c>
      <c r="E209" s="129" t="s">
        <v>289</v>
      </c>
      <c r="F209" s="129" t="s">
        <v>290</v>
      </c>
      <c r="G209" s="119"/>
      <c r="H209" s="119"/>
      <c r="I209" s="191"/>
      <c r="J209" s="130">
        <f>BK209</f>
        <v>0</v>
      </c>
      <c r="K209" s="119"/>
      <c r="L209" s="120"/>
      <c r="M209" s="124"/>
      <c r="N209" s="119"/>
      <c r="O209" s="119"/>
      <c r="P209" s="125">
        <f>SUM(P210:P214)</f>
        <v>0</v>
      </c>
      <c r="Q209" s="119"/>
      <c r="R209" s="125">
        <f>SUM(R210:R214)</f>
        <v>0</v>
      </c>
      <c r="S209" s="119"/>
      <c r="T209" s="126">
        <f>SUM(T210:T214)</f>
        <v>0</v>
      </c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21" t="s">
        <v>83</v>
      </c>
      <c r="AS209" s="119"/>
      <c r="AT209" s="127" t="s">
        <v>73</v>
      </c>
      <c r="AU209" s="127" t="s">
        <v>81</v>
      </c>
      <c r="AV209" s="119"/>
      <c r="AW209" s="119"/>
      <c r="AX209" s="119"/>
      <c r="AY209" s="121" t="s">
        <v>159</v>
      </c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28">
        <f>SUM(BK210:BK214)</f>
        <v>0</v>
      </c>
      <c r="BL209" s="119"/>
      <c r="BM209" s="119"/>
    </row>
    <row r="210" spans="1:65" ht="21.75" customHeight="1">
      <c r="A210" s="16"/>
      <c r="B210" s="17"/>
      <c r="C210" s="165" t="s">
        <v>291</v>
      </c>
      <c r="D210" s="165" t="s">
        <v>188</v>
      </c>
      <c r="E210" s="166" t="s">
        <v>292</v>
      </c>
      <c r="F210" s="167" t="s">
        <v>293</v>
      </c>
      <c r="G210" s="168" t="s">
        <v>165</v>
      </c>
      <c r="H210" s="169">
        <v>1</v>
      </c>
      <c r="I210" s="190"/>
      <c r="J210" s="169">
        <f>ROUND(I210*H210,2)</f>
        <v>0</v>
      </c>
      <c r="K210" s="167" t="s">
        <v>1</v>
      </c>
      <c r="L210" s="170"/>
      <c r="M210" s="171" t="s">
        <v>1</v>
      </c>
      <c r="N210" s="172" t="s">
        <v>39</v>
      </c>
      <c r="O210" s="16"/>
      <c r="P210" s="138">
        <f>O210*H210</f>
        <v>0</v>
      </c>
      <c r="Q210" s="138">
        <v>0</v>
      </c>
      <c r="R210" s="138">
        <f>Q210*H210</f>
        <v>0</v>
      </c>
      <c r="S210" s="138">
        <v>0</v>
      </c>
      <c r="T210" s="139">
        <f>S210*H210</f>
        <v>0</v>
      </c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40" t="s">
        <v>191</v>
      </c>
      <c r="AS210" s="16"/>
      <c r="AT210" s="140" t="s">
        <v>188</v>
      </c>
      <c r="AU210" s="140" t="s">
        <v>83</v>
      </c>
      <c r="AV210" s="16"/>
      <c r="AW210" s="16"/>
      <c r="AX210" s="16"/>
      <c r="AY210" s="2" t="s">
        <v>159</v>
      </c>
      <c r="AZ210" s="16"/>
      <c r="BA210" s="16"/>
      <c r="BB210" s="16"/>
      <c r="BC210" s="16"/>
      <c r="BD210" s="16"/>
      <c r="BE210" s="141">
        <f>IF(N210="základní",J210,0)</f>
        <v>0</v>
      </c>
      <c r="BF210" s="141">
        <f>IF(N210="snížená",J210,0)</f>
        <v>0</v>
      </c>
      <c r="BG210" s="141">
        <f>IF(N210="zákl. přenesená",J210,0)</f>
        <v>0</v>
      </c>
      <c r="BH210" s="141">
        <f>IF(N210="sníž. přenesená",J210,0)</f>
        <v>0</v>
      </c>
      <c r="BI210" s="141">
        <f>IF(N210="nulová",J210,0)</f>
        <v>0</v>
      </c>
      <c r="BJ210" s="2" t="s">
        <v>81</v>
      </c>
      <c r="BK210" s="141">
        <f>ROUND(I210*H210,2)</f>
        <v>0</v>
      </c>
      <c r="BL210" s="2" t="s">
        <v>178</v>
      </c>
      <c r="BM210" s="140" t="s">
        <v>294</v>
      </c>
    </row>
    <row r="211" spans="1:65" ht="11.25" customHeight="1">
      <c r="A211" s="16"/>
      <c r="B211" s="17"/>
      <c r="C211" s="16"/>
      <c r="D211" s="142" t="s">
        <v>168</v>
      </c>
      <c r="E211" s="16"/>
      <c r="F211" s="143" t="s">
        <v>295</v>
      </c>
      <c r="G211" s="16"/>
      <c r="H211" s="16"/>
      <c r="I211" s="195"/>
      <c r="J211" s="16"/>
      <c r="K211" s="16"/>
      <c r="L211" s="17"/>
      <c r="M211" s="144"/>
      <c r="N211" s="16"/>
      <c r="O211" s="16"/>
      <c r="P211" s="16"/>
      <c r="Q211" s="16"/>
      <c r="R211" s="16"/>
      <c r="S211" s="16"/>
      <c r="T211" s="43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  <c r="AT211" s="2" t="s">
        <v>168</v>
      </c>
      <c r="AU211" s="2" t="s">
        <v>83</v>
      </c>
      <c r="AV211" s="16"/>
      <c r="AW211" s="16"/>
      <c r="AX211" s="16"/>
      <c r="AY211" s="16"/>
      <c r="AZ211" s="16"/>
      <c r="BA211" s="16"/>
      <c r="BB211" s="16"/>
      <c r="BC211" s="16"/>
      <c r="BD211" s="16"/>
      <c r="BE211" s="16"/>
      <c r="BF211" s="16"/>
      <c r="BG211" s="16"/>
      <c r="BH211" s="16"/>
      <c r="BI211" s="16"/>
      <c r="BJ211" s="16"/>
      <c r="BK211" s="16"/>
      <c r="BL211" s="16"/>
      <c r="BM211" s="16"/>
    </row>
    <row r="212" spans="1:65" ht="16.5" customHeight="1">
      <c r="A212" s="16"/>
      <c r="B212" s="17"/>
      <c r="C212" s="131" t="s">
        <v>296</v>
      </c>
      <c r="D212" s="131" t="s">
        <v>162</v>
      </c>
      <c r="E212" s="132" t="s">
        <v>297</v>
      </c>
      <c r="F212" s="133" t="s">
        <v>298</v>
      </c>
      <c r="G212" s="134" t="s">
        <v>165</v>
      </c>
      <c r="H212" s="135">
        <v>1</v>
      </c>
      <c r="I212" s="187"/>
      <c r="J212" s="135">
        <f>ROUND(I212*H212,2)</f>
        <v>0</v>
      </c>
      <c r="K212" s="133" t="s">
        <v>1</v>
      </c>
      <c r="L212" s="17"/>
      <c r="M212" s="136" t="s">
        <v>1</v>
      </c>
      <c r="N212" s="137" t="s">
        <v>39</v>
      </c>
      <c r="O212" s="16"/>
      <c r="P212" s="138">
        <f>O212*H212</f>
        <v>0</v>
      </c>
      <c r="Q212" s="138">
        <v>0</v>
      </c>
      <c r="R212" s="138">
        <f>Q212*H212</f>
        <v>0</v>
      </c>
      <c r="S212" s="138">
        <v>0</v>
      </c>
      <c r="T212" s="139">
        <f>S212*H212</f>
        <v>0</v>
      </c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40" t="s">
        <v>178</v>
      </c>
      <c r="AS212" s="16"/>
      <c r="AT212" s="140" t="s">
        <v>162</v>
      </c>
      <c r="AU212" s="140" t="s">
        <v>83</v>
      </c>
      <c r="AV212" s="16"/>
      <c r="AW212" s="16"/>
      <c r="AX212" s="16"/>
      <c r="AY212" s="2" t="s">
        <v>159</v>
      </c>
      <c r="AZ212" s="16"/>
      <c r="BA212" s="16"/>
      <c r="BB212" s="16"/>
      <c r="BC212" s="16"/>
      <c r="BD212" s="16"/>
      <c r="BE212" s="141">
        <f>IF(N212="základní",J212,0)</f>
        <v>0</v>
      </c>
      <c r="BF212" s="141">
        <f>IF(N212="snížená",J212,0)</f>
        <v>0</v>
      </c>
      <c r="BG212" s="141">
        <f>IF(N212="zákl. přenesená",J212,0)</f>
        <v>0</v>
      </c>
      <c r="BH212" s="141">
        <f>IF(N212="sníž. přenesená",J212,0)</f>
        <v>0</v>
      </c>
      <c r="BI212" s="141">
        <f>IF(N212="nulová",J212,0)</f>
        <v>0</v>
      </c>
      <c r="BJ212" s="2" t="s">
        <v>81</v>
      </c>
      <c r="BK212" s="141">
        <f>ROUND(I212*H212,2)</f>
        <v>0</v>
      </c>
      <c r="BL212" s="2" t="s">
        <v>178</v>
      </c>
      <c r="BM212" s="140" t="s">
        <v>299</v>
      </c>
    </row>
    <row r="213" spans="1:65" ht="11.25" customHeight="1">
      <c r="A213" s="16"/>
      <c r="B213" s="17"/>
      <c r="C213" s="16"/>
      <c r="D213" s="142" t="s">
        <v>168</v>
      </c>
      <c r="E213" s="16"/>
      <c r="F213" s="143" t="s">
        <v>300</v>
      </c>
      <c r="G213" s="16"/>
      <c r="H213" s="16"/>
      <c r="I213" s="195"/>
      <c r="J213" s="16"/>
      <c r="K213" s="16"/>
      <c r="L213" s="17"/>
      <c r="M213" s="144"/>
      <c r="N213" s="16"/>
      <c r="O213" s="16"/>
      <c r="P213" s="16"/>
      <c r="Q213" s="16"/>
      <c r="R213" s="16"/>
      <c r="S213" s="16"/>
      <c r="T213" s="43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2" t="s">
        <v>168</v>
      </c>
      <c r="AU213" s="2" t="s">
        <v>83</v>
      </c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  <c r="BM213" s="16"/>
    </row>
    <row r="214" spans="1:65" ht="24" customHeight="1">
      <c r="A214" s="16"/>
      <c r="B214" s="17"/>
      <c r="C214" s="131" t="s">
        <v>301</v>
      </c>
      <c r="D214" s="131" t="s">
        <v>162</v>
      </c>
      <c r="E214" s="132" t="s">
        <v>302</v>
      </c>
      <c r="F214" s="133" t="s">
        <v>303</v>
      </c>
      <c r="G214" s="134" t="s">
        <v>165</v>
      </c>
      <c r="H214" s="135">
        <v>1</v>
      </c>
      <c r="I214" s="187"/>
      <c r="J214" s="135">
        <f>ROUND(I214*H214,2)</f>
        <v>0</v>
      </c>
      <c r="K214" s="133" t="s">
        <v>1</v>
      </c>
      <c r="L214" s="17"/>
      <c r="M214" s="136" t="s">
        <v>1</v>
      </c>
      <c r="N214" s="137" t="s">
        <v>39</v>
      </c>
      <c r="O214" s="16"/>
      <c r="P214" s="138">
        <f>O214*H214</f>
        <v>0</v>
      </c>
      <c r="Q214" s="138">
        <v>0</v>
      </c>
      <c r="R214" s="138">
        <f>Q214*H214</f>
        <v>0</v>
      </c>
      <c r="S214" s="138">
        <v>0</v>
      </c>
      <c r="T214" s="139">
        <f>S214*H214</f>
        <v>0</v>
      </c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40" t="s">
        <v>178</v>
      </c>
      <c r="AS214" s="16"/>
      <c r="AT214" s="140" t="s">
        <v>162</v>
      </c>
      <c r="AU214" s="140" t="s">
        <v>83</v>
      </c>
      <c r="AV214" s="16"/>
      <c r="AW214" s="16"/>
      <c r="AX214" s="16"/>
      <c r="AY214" s="2" t="s">
        <v>159</v>
      </c>
      <c r="AZ214" s="16"/>
      <c r="BA214" s="16"/>
      <c r="BB214" s="16"/>
      <c r="BC214" s="16"/>
      <c r="BD214" s="16"/>
      <c r="BE214" s="141">
        <f>IF(N214="základní",J214,0)</f>
        <v>0</v>
      </c>
      <c r="BF214" s="141">
        <f>IF(N214="snížená",J214,0)</f>
        <v>0</v>
      </c>
      <c r="BG214" s="141">
        <f>IF(N214="zákl. přenesená",J214,0)</f>
        <v>0</v>
      </c>
      <c r="BH214" s="141">
        <f>IF(N214="sníž. přenesená",J214,0)</f>
        <v>0</v>
      </c>
      <c r="BI214" s="141">
        <f>IF(N214="nulová",J214,0)</f>
        <v>0</v>
      </c>
      <c r="BJ214" s="2" t="s">
        <v>81</v>
      </c>
      <c r="BK214" s="141">
        <f>ROUND(I214*H214,2)</f>
        <v>0</v>
      </c>
      <c r="BL214" s="2" t="s">
        <v>178</v>
      </c>
      <c r="BM214" s="140" t="s">
        <v>304</v>
      </c>
    </row>
    <row r="215" spans="1:65" ht="22.5" customHeight="1">
      <c r="A215" s="119"/>
      <c r="B215" s="120"/>
      <c r="C215" s="119"/>
      <c r="D215" s="121" t="s">
        <v>73</v>
      </c>
      <c r="E215" s="129" t="s">
        <v>305</v>
      </c>
      <c r="F215" s="129" t="s">
        <v>306</v>
      </c>
      <c r="G215" s="119"/>
      <c r="H215" s="119"/>
      <c r="I215" s="191"/>
      <c r="J215" s="130">
        <f>BK215</f>
        <v>0</v>
      </c>
      <c r="K215" s="119"/>
      <c r="L215" s="120"/>
      <c r="M215" s="124"/>
      <c r="N215" s="119"/>
      <c r="O215" s="119"/>
      <c r="P215" s="125">
        <f>SUM(P216:P234)</f>
        <v>0</v>
      </c>
      <c r="Q215" s="119"/>
      <c r="R215" s="125">
        <f>SUM(R216:R234)</f>
        <v>2.1004200000000002</v>
      </c>
      <c r="S215" s="119"/>
      <c r="T215" s="126">
        <f>SUM(T216:T234)</f>
        <v>0</v>
      </c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21" t="s">
        <v>83</v>
      </c>
      <c r="AS215" s="119"/>
      <c r="AT215" s="127" t="s">
        <v>73</v>
      </c>
      <c r="AU215" s="127" t="s">
        <v>81</v>
      </c>
      <c r="AV215" s="119"/>
      <c r="AW215" s="119"/>
      <c r="AX215" s="119"/>
      <c r="AY215" s="121" t="s">
        <v>159</v>
      </c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28">
        <f>SUM(BK216:BK234)</f>
        <v>0</v>
      </c>
      <c r="BL215" s="119"/>
      <c r="BM215" s="119"/>
    </row>
    <row r="216" spans="1:65" ht="33" customHeight="1">
      <c r="A216" s="16"/>
      <c r="B216" s="17"/>
      <c r="C216" s="131" t="s">
        <v>307</v>
      </c>
      <c r="D216" s="131" t="s">
        <v>162</v>
      </c>
      <c r="E216" s="132" t="s">
        <v>308</v>
      </c>
      <c r="F216" s="133" t="s">
        <v>309</v>
      </c>
      <c r="G216" s="134" t="s">
        <v>176</v>
      </c>
      <c r="H216" s="135">
        <v>12</v>
      </c>
      <c r="I216" s="187"/>
      <c r="J216" s="135">
        <f>ROUND(I216*H216,2)</f>
        <v>0</v>
      </c>
      <c r="K216" s="133" t="s">
        <v>177</v>
      </c>
      <c r="L216" s="17"/>
      <c r="M216" s="136" t="s">
        <v>1</v>
      </c>
      <c r="N216" s="137" t="s">
        <v>39</v>
      </c>
      <c r="O216" s="16"/>
      <c r="P216" s="138">
        <f>O216*H216</f>
        <v>0</v>
      </c>
      <c r="Q216" s="138">
        <v>2.2000000000000001E-3</v>
      </c>
      <c r="R216" s="138">
        <f>Q216*H216</f>
        <v>2.64E-2</v>
      </c>
      <c r="S216" s="138">
        <v>0</v>
      </c>
      <c r="T216" s="139">
        <f>S216*H216</f>
        <v>0</v>
      </c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40" t="s">
        <v>178</v>
      </c>
      <c r="AS216" s="16"/>
      <c r="AT216" s="140" t="s">
        <v>162</v>
      </c>
      <c r="AU216" s="140" t="s">
        <v>83</v>
      </c>
      <c r="AV216" s="16"/>
      <c r="AW216" s="16"/>
      <c r="AX216" s="16"/>
      <c r="AY216" s="2" t="s">
        <v>159</v>
      </c>
      <c r="AZ216" s="16"/>
      <c r="BA216" s="16"/>
      <c r="BB216" s="16"/>
      <c r="BC216" s="16"/>
      <c r="BD216" s="16"/>
      <c r="BE216" s="141">
        <f>IF(N216="základní",J216,0)</f>
        <v>0</v>
      </c>
      <c r="BF216" s="141">
        <f>IF(N216="snížená",J216,0)</f>
        <v>0</v>
      </c>
      <c r="BG216" s="141">
        <f>IF(N216="zákl. přenesená",J216,0)</f>
        <v>0</v>
      </c>
      <c r="BH216" s="141">
        <f>IF(N216="sníž. přenesená",J216,0)</f>
        <v>0</v>
      </c>
      <c r="BI216" s="141">
        <f>IF(N216="nulová",J216,0)</f>
        <v>0</v>
      </c>
      <c r="BJ216" s="2" t="s">
        <v>81</v>
      </c>
      <c r="BK216" s="141">
        <f>ROUND(I216*H216,2)</f>
        <v>0</v>
      </c>
      <c r="BL216" s="2" t="s">
        <v>178</v>
      </c>
      <c r="BM216" s="140" t="s">
        <v>310</v>
      </c>
    </row>
    <row r="217" spans="1:65" ht="11.25" customHeight="1">
      <c r="A217" s="145"/>
      <c r="B217" s="146"/>
      <c r="C217" s="145"/>
      <c r="D217" s="142" t="s">
        <v>180</v>
      </c>
      <c r="E217" s="147" t="s">
        <v>1</v>
      </c>
      <c r="F217" s="148" t="s">
        <v>193</v>
      </c>
      <c r="G217" s="145"/>
      <c r="H217" s="147" t="s">
        <v>1</v>
      </c>
      <c r="I217" s="193"/>
      <c r="J217" s="145"/>
      <c r="K217" s="145"/>
      <c r="L217" s="146"/>
      <c r="M217" s="149"/>
      <c r="N217" s="145"/>
      <c r="O217" s="145"/>
      <c r="P217" s="145"/>
      <c r="Q217" s="145"/>
      <c r="R217" s="145"/>
      <c r="S217" s="145"/>
      <c r="T217" s="150"/>
      <c r="U217" s="145"/>
      <c r="V217" s="145"/>
      <c r="W217" s="145"/>
      <c r="X217" s="145"/>
      <c r="Y217" s="145"/>
      <c r="Z217" s="145"/>
      <c r="AA217" s="145"/>
      <c r="AB217" s="145"/>
      <c r="AC217" s="145"/>
      <c r="AD217" s="145"/>
      <c r="AE217" s="145"/>
      <c r="AF217" s="145"/>
      <c r="AG217" s="145"/>
      <c r="AH217" s="145"/>
      <c r="AI217" s="145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7" t="s">
        <v>180</v>
      </c>
      <c r="AU217" s="147" t="s">
        <v>83</v>
      </c>
      <c r="AV217" s="145" t="s">
        <v>81</v>
      </c>
      <c r="AW217" s="145" t="s">
        <v>30</v>
      </c>
      <c r="AX217" s="145" t="s">
        <v>74</v>
      </c>
      <c r="AY217" s="147" t="s">
        <v>159</v>
      </c>
      <c r="AZ217" s="145"/>
      <c r="BA217" s="145"/>
      <c r="BB217" s="145"/>
      <c r="BC217" s="145"/>
      <c r="BD217" s="145"/>
      <c r="BE217" s="145"/>
      <c r="BF217" s="145"/>
      <c r="BG217" s="145"/>
      <c r="BH217" s="145"/>
      <c r="BI217" s="145"/>
      <c r="BJ217" s="145"/>
      <c r="BK217" s="145"/>
      <c r="BL217" s="145"/>
      <c r="BM217" s="145"/>
    </row>
    <row r="218" spans="1:65" ht="11.25" customHeight="1">
      <c r="A218" s="151"/>
      <c r="B218" s="152"/>
      <c r="C218" s="151"/>
      <c r="D218" s="142" t="s">
        <v>180</v>
      </c>
      <c r="E218" s="153" t="s">
        <v>1</v>
      </c>
      <c r="F218" s="154" t="s">
        <v>8</v>
      </c>
      <c r="G218" s="151"/>
      <c r="H218" s="155">
        <v>12</v>
      </c>
      <c r="I218" s="188"/>
      <c r="J218" s="151"/>
      <c r="K218" s="151"/>
      <c r="L218" s="152"/>
      <c r="M218" s="156"/>
      <c r="N218" s="151"/>
      <c r="O218" s="151"/>
      <c r="P218" s="151"/>
      <c r="Q218" s="151"/>
      <c r="R218" s="151"/>
      <c r="S218" s="151"/>
      <c r="T218" s="157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3" t="s">
        <v>180</v>
      </c>
      <c r="AU218" s="153" t="s">
        <v>83</v>
      </c>
      <c r="AV218" s="151" t="s">
        <v>83</v>
      </c>
      <c r="AW218" s="151" t="s">
        <v>30</v>
      </c>
      <c r="AX218" s="151" t="s">
        <v>81</v>
      </c>
      <c r="AY218" s="153" t="s">
        <v>159</v>
      </c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</row>
    <row r="219" spans="1:65" ht="33" customHeight="1">
      <c r="A219" s="16"/>
      <c r="B219" s="17"/>
      <c r="C219" s="131" t="s">
        <v>311</v>
      </c>
      <c r="D219" s="131" t="s">
        <v>162</v>
      </c>
      <c r="E219" s="132" t="s">
        <v>312</v>
      </c>
      <c r="F219" s="133" t="s">
        <v>313</v>
      </c>
      <c r="G219" s="134" t="s">
        <v>176</v>
      </c>
      <c r="H219" s="135">
        <v>30</v>
      </c>
      <c r="I219" s="187"/>
      <c r="J219" s="135">
        <f>ROUND(I219*H219,2)</f>
        <v>0</v>
      </c>
      <c r="K219" s="133" t="s">
        <v>177</v>
      </c>
      <c r="L219" s="17"/>
      <c r="M219" s="136" t="s">
        <v>1</v>
      </c>
      <c r="N219" s="137" t="s">
        <v>39</v>
      </c>
      <c r="O219" s="16"/>
      <c r="P219" s="138">
        <f>O219*H219</f>
        <v>0</v>
      </c>
      <c r="Q219" s="138">
        <v>5.94E-3</v>
      </c>
      <c r="R219" s="138">
        <f>Q219*H219</f>
        <v>0.1782</v>
      </c>
      <c r="S219" s="138">
        <v>0</v>
      </c>
      <c r="T219" s="139">
        <f>S219*H219</f>
        <v>0</v>
      </c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40" t="s">
        <v>178</v>
      </c>
      <c r="AS219" s="16"/>
      <c r="AT219" s="140" t="s">
        <v>162</v>
      </c>
      <c r="AU219" s="140" t="s">
        <v>83</v>
      </c>
      <c r="AV219" s="16"/>
      <c r="AW219" s="16"/>
      <c r="AX219" s="16"/>
      <c r="AY219" s="2" t="s">
        <v>159</v>
      </c>
      <c r="AZ219" s="16"/>
      <c r="BA219" s="16"/>
      <c r="BB219" s="16"/>
      <c r="BC219" s="16"/>
      <c r="BD219" s="16"/>
      <c r="BE219" s="141">
        <f>IF(N219="základní",J219,0)</f>
        <v>0</v>
      </c>
      <c r="BF219" s="141">
        <f>IF(N219="snížená",J219,0)</f>
        <v>0</v>
      </c>
      <c r="BG219" s="141">
        <f>IF(N219="zákl. přenesená",J219,0)</f>
        <v>0</v>
      </c>
      <c r="BH219" s="141">
        <f>IF(N219="sníž. přenesená",J219,0)</f>
        <v>0</v>
      </c>
      <c r="BI219" s="141">
        <f>IF(N219="nulová",J219,0)</f>
        <v>0</v>
      </c>
      <c r="BJ219" s="2" t="s">
        <v>81</v>
      </c>
      <c r="BK219" s="141">
        <f>ROUND(I219*H219,2)</f>
        <v>0</v>
      </c>
      <c r="BL219" s="2" t="s">
        <v>178</v>
      </c>
      <c r="BM219" s="140" t="s">
        <v>314</v>
      </c>
    </row>
    <row r="220" spans="1:65" ht="11.25" customHeight="1">
      <c r="A220" s="145"/>
      <c r="B220" s="146"/>
      <c r="C220" s="145"/>
      <c r="D220" s="142" t="s">
        <v>180</v>
      </c>
      <c r="E220" s="147" t="s">
        <v>1</v>
      </c>
      <c r="F220" s="148" t="s">
        <v>193</v>
      </c>
      <c r="G220" s="145"/>
      <c r="H220" s="147" t="s">
        <v>1</v>
      </c>
      <c r="I220" s="193"/>
      <c r="J220" s="145"/>
      <c r="K220" s="145"/>
      <c r="L220" s="146"/>
      <c r="M220" s="149"/>
      <c r="N220" s="145"/>
      <c r="O220" s="145"/>
      <c r="P220" s="145"/>
      <c r="Q220" s="145"/>
      <c r="R220" s="145"/>
      <c r="S220" s="145"/>
      <c r="T220" s="150"/>
      <c r="U220" s="145"/>
      <c r="V220" s="145"/>
      <c r="W220" s="145"/>
      <c r="X220" s="145"/>
      <c r="Y220" s="145"/>
      <c r="Z220" s="145"/>
      <c r="AA220" s="145"/>
      <c r="AB220" s="145"/>
      <c r="AC220" s="145"/>
      <c r="AD220" s="145"/>
      <c r="AE220" s="145"/>
      <c r="AF220" s="145"/>
      <c r="AG220" s="145"/>
      <c r="AH220" s="145"/>
      <c r="AI220" s="145"/>
      <c r="AJ220" s="145"/>
      <c r="AK220" s="145"/>
      <c r="AL220" s="145"/>
      <c r="AM220" s="145"/>
      <c r="AN220" s="145"/>
      <c r="AO220" s="145"/>
      <c r="AP220" s="145"/>
      <c r="AQ220" s="145"/>
      <c r="AR220" s="145"/>
      <c r="AS220" s="145"/>
      <c r="AT220" s="147" t="s">
        <v>180</v>
      </c>
      <c r="AU220" s="147" t="s">
        <v>83</v>
      </c>
      <c r="AV220" s="145" t="s">
        <v>81</v>
      </c>
      <c r="AW220" s="145" t="s">
        <v>30</v>
      </c>
      <c r="AX220" s="145" t="s">
        <v>74</v>
      </c>
      <c r="AY220" s="147" t="s">
        <v>159</v>
      </c>
      <c r="AZ220" s="145"/>
      <c r="BA220" s="145"/>
      <c r="BB220" s="145"/>
      <c r="BC220" s="145"/>
      <c r="BD220" s="145"/>
      <c r="BE220" s="145"/>
      <c r="BF220" s="145"/>
      <c r="BG220" s="145"/>
      <c r="BH220" s="145"/>
      <c r="BI220" s="145"/>
      <c r="BJ220" s="145"/>
      <c r="BK220" s="145"/>
      <c r="BL220" s="145"/>
      <c r="BM220" s="145"/>
    </row>
    <row r="221" spans="1:65" ht="11.25" customHeight="1">
      <c r="A221" s="151"/>
      <c r="B221" s="152"/>
      <c r="C221" s="151"/>
      <c r="D221" s="142" t="s">
        <v>180</v>
      </c>
      <c r="E221" s="153" t="s">
        <v>1</v>
      </c>
      <c r="F221" s="154" t="s">
        <v>254</v>
      </c>
      <c r="G221" s="151"/>
      <c r="H221" s="155">
        <v>30</v>
      </c>
      <c r="I221" s="188"/>
      <c r="J221" s="151"/>
      <c r="K221" s="151"/>
      <c r="L221" s="152"/>
      <c r="M221" s="156"/>
      <c r="N221" s="151"/>
      <c r="O221" s="151"/>
      <c r="P221" s="151"/>
      <c r="Q221" s="151"/>
      <c r="R221" s="151"/>
      <c r="S221" s="151"/>
      <c r="T221" s="157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3" t="s">
        <v>180</v>
      </c>
      <c r="AU221" s="153" t="s">
        <v>83</v>
      </c>
      <c r="AV221" s="151" t="s">
        <v>83</v>
      </c>
      <c r="AW221" s="151" t="s">
        <v>30</v>
      </c>
      <c r="AX221" s="151" t="s">
        <v>81</v>
      </c>
      <c r="AY221" s="153" t="s">
        <v>159</v>
      </c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</row>
    <row r="222" spans="1:65" ht="33" customHeight="1">
      <c r="A222" s="16"/>
      <c r="B222" s="17"/>
      <c r="C222" s="131" t="s">
        <v>315</v>
      </c>
      <c r="D222" s="131" t="s">
        <v>162</v>
      </c>
      <c r="E222" s="132" t="s">
        <v>316</v>
      </c>
      <c r="F222" s="133" t="s">
        <v>317</v>
      </c>
      <c r="G222" s="134" t="s">
        <v>176</v>
      </c>
      <c r="H222" s="135">
        <v>10</v>
      </c>
      <c r="I222" s="187"/>
      <c r="J222" s="135">
        <f>ROUND(I222*H222,2)</f>
        <v>0</v>
      </c>
      <c r="K222" s="133" t="s">
        <v>177</v>
      </c>
      <c r="L222" s="17"/>
      <c r="M222" s="136" t="s">
        <v>1</v>
      </c>
      <c r="N222" s="137" t="s">
        <v>39</v>
      </c>
      <c r="O222" s="16"/>
      <c r="P222" s="138">
        <f>O222*H222</f>
        <v>0</v>
      </c>
      <c r="Q222" s="138">
        <v>8.5800000000000008E-3</v>
      </c>
      <c r="R222" s="138">
        <f>Q222*H222</f>
        <v>8.5800000000000015E-2</v>
      </c>
      <c r="S222" s="138">
        <v>0</v>
      </c>
      <c r="T222" s="139">
        <f>S222*H222</f>
        <v>0</v>
      </c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40" t="s">
        <v>178</v>
      </c>
      <c r="AS222" s="16"/>
      <c r="AT222" s="140" t="s">
        <v>162</v>
      </c>
      <c r="AU222" s="140" t="s">
        <v>83</v>
      </c>
      <c r="AV222" s="16"/>
      <c r="AW222" s="16"/>
      <c r="AX222" s="16"/>
      <c r="AY222" s="2" t="s">
        <v>159</v>
      </c>
      <c r="AZ222" s="16"/>
      <c r="BA222" s="16"/>
      <c r="BB222" s="16"/>
      <c r="BC222" s="16"/>
      <c r="BD222" s="16"/>
      <c r="BE222" s="141">
        <f>IF(N222="základní",J222,0)</f>
        <v>0</v>
      </c>
      <c r="BF222" s="141">
        <f>IF(N222="snížená",J222,0)</f>
        <v>0</v>
      </c>
      <c r="BG222" s="141">
        <f>IF(N222="zákl. přenesená",J222,0)</f>
        <v>0</v>
      </c>
      <c r="BH222" s="141">
        <f>IF(N222="sníž. přenesená",J222,0)</f>
        <v>0</v>
      </c>
      <c r="BI222" s="141">
        <f>IF(N222="nulová",J222,0)</f>
        <v>0</v>
      </c>
      <c r="BJ222" s="2" t="s">
        <v>81</v>
      </c>
      <c r="BK222" s="141">
        <f>ROUND(I222*H222,2)</f>
        <v>0</v>
      </c>
      <c r="BL222" s="2" t="s">
        <v>178</v>
      </c>
      <c r="BM222" s="140" t="s">
        <v>318</v>
      </c>
    </row>
    <row r="223" spans="1:65" ht="11.25" customHeight="1">
      <c r="A223" s="145"/>
      <c r="B223" s="146"/>
      <c r="C223" s="145"/>
      <c r="D223" s="142" t="s">
        <v>180</v>
      </c>
      <c r="E223" s="147" t="s">
        <v>1</v>
      </c>
      <c r="F223" s="148" t="s">
        <v>193</v>
      </c>
      <c r="G223" s="145"/>
      <c r="H223" s="147" t="s">
        <v>1</v>
      </c>
      <c r="I223" s="193"/>
      <c r="J223" s="145"/>
      <c r="K223" s="145"/>
      <c r="L223" s="146"/>
      <c r="M223" s="149"/>
      <c r="N223" s="145"/>
      <c r="O223" s="145"/>
      <c r="P223" s="145"/>
      <c r="Q223" s="145"/>
      <c r="R223" s="145"/>
      <c r="S223" s="145"/>
      <c r="T223" s="150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7" t="s">
        <v>180</v>
      </c>
      <c r="AU223" s="147" t="s">
        <v>83</v>
      </c>
      <c r="AV223" s="145" t="s">
        <v>81</v>
      </c>
      <c r="AW223" s="145" t="s">
        <v>30</v>
      </c>
      <c r="AX223" s="145" t="s">
        <v>74</v>
      </c>
      <c r="AY223" s="147" t="s">
        <v>159</v>
      </c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  <c r="BM223" s="145"/>
    </row>
    <row r="224" spans="1:65" ht="11.25" customHeight="1">
      <c r="A224" s="151"/>
      <c r="B224" s="152"/>
      <c r="C224" s="151"/>
      <c r="D224" s="142" t="s">
        <v>180</v>
      </c>
      <c r="E224" s="153" t="s">
        <v>1</v>
      </c>
      <c r="F224" s="154" t="s">
        <v>221</v>
      </c>
      <c r="G224" s="151"/>
      <c r="H224" s="155">
        <v>10</v>
      </c>
      <c r="I224" s="188"/>
      <c r="J224" s="151"/>
      <c r="K224" s="151"/>
      <c r="L224" s="152"/>
      <c r="M224" s="156"/>
      <c r="N224" s="151"/>
      <c r="O224" s="151"/>
      <c r="P224" s="151"/>
      <c r="Q224" s="151"/>
      <c r="R224" s="151"/>
      <c r="S224" s="151"/>
      <c r="T224" s="157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3" t="s">
        <v>180</v>
      </c>
      <c r="AU224" s="153" t="s">
        <v>83</v>
      </c>
      <c r="AV224" s="151" t="s">
        <v>83</v>
      </c>
      <c r="AW224" s="151" t="s">
        <v>30</v>
      </c>
      <c r="AX224" s="151" t="s">
        <v>81</v>
      </c>
      <c r="AY224" s="153" t="s">
        <v>159</v>
      </c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</row>
    <row r="225" spans="1:65" ht="33" customHeight="1">
      <c r="A225" s="16"/>
      <c r="B225" s="17"/>
      <c r="C225" s="131" t="s">
        <v>319</v>
      </c>
      <c r="D225" s="131" t="s">
        <v>162</v>
      </c>
      <c r="E225" s="132" t="s">
        <v>320</v>
      </c>
      <c r="F225" s="133" t="s">
        <v>321</v>
      </c>
      <c r="G225" s="134" t="s">
        <v>176</v>
      </c>
      <c r="H225" s="135">
        <v>38</v>
      </c>
      <c r="I225" s="187"/>
      <c r="J225" s="135">
        <f>ROUND(I225*H225,2)</f>
        <v>0</v>
      </c>
      <c r="K225" s="133" t="s">
        <v>177</v>
      </c>
      <c r="L225" s="17"/>
      <c r="M225" s="136" t="s">
        <v>1</v>
      </c>
      <c r="N225" s="137" t="s">
        <v>39</v>
      </c>
      <c r="O225" s="16"/>
      <c r="P225" s="138">
        <f>O225*H225</f>
        <v>0</v>
      </c>
      <c r="Q225" s="138">
        <v>9.5499999999999995E-3</v>
      </c>
      <c r="R225" s="138">
        <f>Q225*H225</f>
        <v>0.3629</v>
      </c>
      <c r="S225" s="138">
        <v>0</v>
      </c>
      <c r="T225" s="139">
        <f>S225*H225</f>
        <v>0</v>
      </c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40" t="s">
        <v>178</v>
      </c>
      <c r="AS225" s="16"/>
      <c r="AT225" s="140" t="s">
        <v>162</v>
      </c>
      <c r="AU225" s="140" t="s">
        <v>83</v>
      </c>
      <c r="AV225" s="16"/>
      <c r="AW225" s="16"/>
      <c r="AX225" s="16"/>
      <c r="AY225" s="2" t="s">
        <v>159</v>
      </c>
      <c r="AZ225" s="16"/>
      <c r="BA225" s="16"/>
      <c r="BB225" s="16"/>
      <c r="BC225" s="16"/>
      <c r="BD225" s="16"/>
      <c r="BE225" s="141">
        <f>IF(N225="základní",J225,0)</f>
        <v>0</v>
      </c>
      <c r="BF225" s="141">
        <f>IF(N225="snížená",J225,0)</f>
        <v>0</v>
      </c>
      <c r="BG225" s="141">
        <f>IF(N225="zákl. přenesená",J225,0)</f>
        <v>0</v>
      </c>
      <c r="BH225" s="141">
        <f>IF(N225="sníž. přenesená",J225,0)</f>
        <v>0</v>
      </c>
      <c r="BI225" s="141">
        <f>IF(N225="nulová",J225,0)</f>
        <v>0</v>
      </c>
      <c r="BJ225" s="2" t="s">
        <v>81</v>
      </c>
      <c r="BK225" s="141">
        <f>ROUND(I225*H225,2)</f>
        <v>0</v>
      </c>
      <c r="BL225" s="2" t="s">
        <v>178</v>
      </c>
      <c r="BM225" s="140" t="s">
        <v>322</v>
      </c>
    </row>
    <row r="226" spans="1:65" ht="11.25" customHeight="1">
      <c r="A226" s="145"/>
      <c r="B226" s="146"/>
      <c r="C226" s="145"/>
      <c r="D226" s="142" t="s">
        <v>180</v>
      </c>
      <c r="E226" s="147" t="s">
        <v>1</v>
      </c>
      <c r="F226" s="148" t="s">
        <v>193</v>
      </c>
      <c r="G226" s="145"/>
      <c r="H226" s="147" t="s">
        <v>1</v>
      </c>
      <c r="I226" s="193"/>
      <c r="J226" s="145"/>
      <c r="K226" s="145"/>
      <c r="L226" s="146"/>
      <c r="M226" s="149"/>
      <c r="N226" s="145"/>
      <c r="O226" s="145"/>
      <c r="P226" s="145"/>
      <c r="Q226" s="145"/>
      <c r="R226" s="145"/>
      <c r="S226" s="145"/>
      <c r="T226" s="150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7" t="s">
        <v>180</v>
      </c>
      <c r="AU226" s="147" t="s">
        <v>83</v>
      </c>
      <c r="AV226" s="145" t="s">
        <v>81</v>
      </c>
      <c r="AW226" s="145" t="s">
        <v>30</v>
      </c>
      <c r="AX226" s="145" t="s">
        <v>74</v>
      </c>
      <c r="AY226" s="147" t="s">
        <v>159</v>
      </c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  <c r="BM226" s="145"/>
    </row>
    <row r="227" spans="1:65" ht="11.25" customHeight="1">
      <c r="A227" s="151"/>
      <c r="B227" s="152"/>
      <c r="C227" s="151"/>
      <c r="D227" s="142" t="s">
        <v>180</v>
      </c>
      <c r="E227" s="153" t="s">
        <v>1</v>
      </c>
      <c r="F227" s="154" t="s">
        <v>323</v>
      </c>
      <c r="G227" s="151"/>
      <c r="H227" s="155">
        <v>38</v>
      </c>
      <c r="I227" s="188"/>
      <c r="J227" s="151"/>
      <c r="K227" s="151"/>
      <c r="L227" s="152"/>
      <c r="M227" s="156"/>
      <c r="N227" s="151"/>
      <c r="O227" s="151"/>
      <c r="P227" s="151"/>
      <c r="Q227" s="151"/>
      <c r="R227" s="151"/>
      <c r="S227" s="151"/>
      <c r="T227" s="157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3" t="s">
        <v>180</v>
      </c>
      <c r="AU227" s="153" t="s">
        <v>83</v>
      </c>
      <c r="AV227" s="151" t="s">
        <v>83</v>
      </c>
      <c r="AW227" s="151" t="s">
        <v>30</v>
      </c>
      <c r="AX227" s="151" t="s">
        <v>81</v>
      </c>
      <c r="AY227" s="153" t="s">
        <v>159</v>
      </c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</row>
    <row r="228" spans="1:65" ht="33" customHeight="1">
      <c r="A228" s="16"/>
      <c r="B228" s="17"/>
      <c r="C228" s="131" t="s">
        <v>254</v>
      </c>
      <c r="D228" s="131" t="s">
        <v>162</v>
      </c>
      <c r="E228" s="132" t="s">
        <v>324</v>
      </c>
      <c r="F228" s="133" t="s">
        <v>325</v>
      </c>
      <c r="G228" s="134" t="s">
        <v>176</v>
      </c>
      <c r="H228" s="135">
        <v>19</v>
      </c>
      <c r="I228" s="187"/>
      <c r="J228" s="135">
        <f>ROUND(I228*H228,2)</f>
        <v>0</v>
      </c>
      <c r="K228" s="133" t="s">
        <v>177</v>
      </c>
      <c r="L228" s="17"/>
      <c r="M228" s="136" t="s">
        <v>1</v>
      </c>
      <c r="N228" s="137" t="s">
        <v>39</v>
      </c>
      <c r="O228" s="16"/>
      <c r="P228" s="138">
        <f>O228*H228</f>
        <v>0</v>
      </c>
      <c r="Q228" s="138">
        <v>1.3480000000000001E-2</v>
      </c>
      <c r="R228" s="138">
        <f>Q228*H228</f>
        <v>0.25612000000000001</v>
      </c>
      <c r="S228" s="138">
        <v>0</v>
      </c>
      <c r="T228" s="139">
        <f>S228*H228</f>
        <v>0</v>
      </c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40" t="s">
        <v>178</v>
      </c>
      <c r="AS228" s="16"/>
      <c r="AT228" s="140" t="s">
        <v>162</v>
      </c>
      <c r="AU228" s="140" t="s">
        <v>83</v>
      </c>
      <c r="AV228" s="16"/>
      <c r="AW228" s="16"/>
      <c r="AX228" s="16"/>
      <c r="AY228" s="2" t="s">
        <v>159</v>
      </c>
      <c r="AZ228" s="16"/>
      <c r="BA228" s="16"/>
      <c r="BB228" s="16"/>
      <c r="BC228" s="16"/>
      <c r="BD228" s="16"/>
      <c r="BE228" s="141">
        <f>IF(N228="základní",J228,0)</f>
        <v>0</v>
      </c>
      <c r="BF228" s="141">
        <f>IF(N228="snížená",J228,0)</f>
        <v>0</v>
      </c>
      <c r="BG228" s="141">
        <f>IF(N228="zákl. přenesená",J228,0)</f>
        <v>0</v>
      </c>
      <c r="BH228" s="141">
        <f>IF(N228="sníž. přenesená",J228,0)</f>
        <v>0</v>
      </c>
      <c r="BI228" s="141">
        <f>IF(N228="nulová",J228,0)</f>
        <v>0</v>
      </c>
      <c r="BJ228" s="2" t="s">
        <v>81</v>
      </c>
      <c r="BK228" s="141">
        <f>ROUND(I228*H228,2)</f>
        <v>0</v>
      </c>
      <c r="BL228" s="2" t="s">
        <v>178</v>
      </c>
      <c r="BM228" s="140" t="s">
        <v>326</v>
      </c>
    </row>
    <row r="229" spans="1:65" ht="11.25" customHeight="1">
      <c r="A229" s="145"/>
      <c r="B229" s="146"/>
      <c r="C229" s="145"/>
      <c r="D229" s="142" t="s">
        <v>180</v>
      </c>
      <c r="E229" s="147" t="s">
        <v>1</v>
      </c>
      <c r="F229" s="148" t="s">
        <v>193</v>
      </c>
      <c r="G229" s="145"/>
      <c r="H229" s="147" t="s">
        <v>1</v>
      </c>
      <c r="I229" s="193"/>
      <c r="J229" s="145"/>
      <c r="K229" s="145"/>
      <c r="L229" s="146"/>
      <c r="M229" s="149"/>
      <c r="N229" s="145"/>
      <c r="O229" s="145"/>
      <c r="P229" s="145"/>
      <c r="Q229" s="145"/>
      <c r="R229" s="145"/>
      <c r="S229" s="145"/>
      <c r="T229" s="150"/>
      <c r="U229" s="145"/>
      <c r="V229" s="145"/>
      <c r="W229" s="145"/>
      <c r="X229" s="145"/>
      <c r="Y229" s="145"/>
      <c r="Z229" s="145"/>
      <c r="AA229" s="145"/>
      <c r="AB229" s="145"/>
      <c r="AC229" s="145"/>
      <c r="AD229" s="145"/>
      <c r="AE229" s="145"/>
      <c r="AF229" s="145"/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7" t="s">
        <v>180</v>
      </c>
      <c r="AU229" s="147" t="s">
        <v>83</v>
      </c>
      <c r="AV229" s="145" t="s">
        <v>81</v>
      </c>
      <c r="AW229" s="145" t="s">
        <v>30</v>
      </c>
      <c r="AX229" s="145" t="s">
        <v>74</v>
      </c>
      <c r="AY229" s="147" t="s">
        <v>159</v>
      </c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  <c r="BM229" s="145"/>
    </row>
    <row r="230" spans="1:65" ht="11.25" customHeight="1">
      <c r="A230" s="151"/>
      <c r="B230" s="152"/>
      <c r="C230" s="151"/>
      <c r="D230" s="142" t="s">
        <v>180</v>
      </c>
      <c r="E230" s="153" t="s">
        <v>1</v>
      </c>
      <c r="F230" s="154" t="s">
        <v>269</v>
      </c>
      <c r="G230" s="151"/>
      <c r="H230" s="155">
        <v>19</v>
      </c>
      <c r="I230" s="188"/>
      <c r="J230" s="151"/>
      <c r="K230" s="151"/>
      <c r="L230" s="152"/>
      <c r="M230" s="156"/>
      <c r="N230" s="151"/>
      <c r="O230" s="151"/>
      <c r="P230" s="151"/>
      <c r="Q230" s="151"/>
      <c r="R230" s="151"/>
      <c r="S230" s="151"/>
      <c r="T230" s="157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3" t="s">
        <v>180</v>
      </c>
      <c r="AU230" s="153" t="s">
        <v>83</v>
      </c>
      <c r="AV230" s="151" t="s">
        <v>83</v>
      </c>
      <c r="AW230" s="151" t="s">
        <v>30</v>
      </c>
      <c r="AX230" s="151" t="s">
        <v>81</v>
      </c>
      <c r="AY230" s="153" t="s">
        <v>159</v>
      </c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</row>
    <row r="231" spans="1:65" ht="33" customHeight="1">
      <c r="A231" s="16"/>
      <c r="B231" s="17"/>
      <c r="C231" s="131" t="s">
        <v>327</v>
      </c>
      <c r="D231" s="131" t="s">
        <v>162</v>
      </c>
      <c r="E231" s="132" t="s">
        <v>328</v>
      </c>
      <c r="F231" s="133" t="s">
        <v>329</v>
      </c>
      <c r="G231" s="134" t="s">
        <v>176</v>
      </c>
      <c r="H231" s="135">
        <v>60</v>
      </c>
      <c r="I231" s="187"/>
      <c r="J231" s="135">
        <f>ROUND(I231*H231,2)</f>
        <v>0</v>
      </c>
      <c r="K231" s="133" t="s">
        <v>177</v>
      </c>
      <c r="L231" s="17"/>
      <c r="M231" s="136" t="s">
        <v>1</v>
      </c>
      <c r="N231" s="137" t="s">
        <v>39</v>
      </c>
      <c r="O231" s="16"/>
      <c r="P231" s="138">
        <f>O231*H231</f>
        <v>0</v>
      </c>
      <c r="Q231" s="138">
        <v>1.985E-2</v>
      </c>
      <c r="R231" s="138">
        <f>Q231*H231</f>
        <v>1.1910000000000001</v>
      </c>
      <c r="S231" s="138">
        <v>0</v>
      </c>
      <c r="T231" s="139">
        <f>S231*H231</f>
        <v>0</v>
      </c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40" t="s">
        <v>178</v>
      </c>
      <c r="AS231" s="16"/>
      <c r="AT231" s="140" t="s">
        <v>162</v>
      </c>
      <c r="AU231" s="140" t="s">
        <v>83</v>
      </c>
      <c r="AV231" s="16"/>
      <c r="AW231" s="16"/>
      <c r="AX231" s="16"/>
      <c r="AY231" s="2" t="s">
        <v>159</v>
      </c>
      <c r="AZ231" s="16"/>
      <c r="BA231" s="16"/>
      <c r="BB231" s="16"/>
      <c r="BC231" s="16"/>
      <c r="BD231" s="16"/>
      <c r="BE231" s="141">
        <f>IF(N231="základní",J231,0)</f>
        <v>0</v>
      </c>
      <c r="BF231" s="141">
        <f>IF(N231="snížená",J231,0)</f>
        <v>0</v>
      </c>
      <c r="BG231" s="141">
        <f>IF(N231="zákl. přenesená",J231,0)</f>
        <v>0</v>
      </c>
      <c r="BH231" s="141">
        <f>IF(N231="sníž. přenesená",J231,0)</f>
        <v>0</v>
      </c>
      <c r="BI231" s="141">
        <f>IF(N231="nulová",J231,0)</f>
        <v>0</v>
      </c>
      <c r="BJ231" s="2" t="s">
        <v>81</v>
      </c>
      <c r="BK231" s="141">
        <f>ROUND(I231*H231,2)</f>
        <v>0</v>
      </c>
      <c r="BL231" s="2" t="s">
        <v>178</v>
      </c>
      <c r="BM231" s="140" t="s">
        <v>330</v>
      </c>
    </row>
    <row r="232" spans="1:65" ht="11.25" customHeight="1">
      <c r="A232" s="145"/>
      <c r="B232" s="146"/>
      <c r="C232" s="145"/>
      <c r="D232" s="142" t="s">
        <v>180</v>
      </c>
      <c r="E232" s="147" t="s">
        <v>1</v>
      </c>
      <c r="F232" s="148" t="s">
        <v>193</v>
      </c>
      <c r="G232" s="145"/>
      <c r="H232" s="147" t="s">
        <v>1</v>
      </c>
      <c r="I232" s="193"/>
      <c r="J232" s="145"/>
      <c r="K232" s="145"/>
      <c r="L232" s="146"/>
      <c r="M232" s="149"/>
      <c r="N232" s="145"/>
      <c r="O232" s="145"/>
      <c r="P232" s="145"/>
      <c r="Q232" s="145"/>
      <c r="R232" s="145"/>
      <c r="S232" s="145"/>
      <c r="T232" s="150"/>
      <c r="U232" s="145"/>
      <c r="V232" s="145"/>
      <c r="W232" s="145"/>
      <c r="X232" s="145"/>
      <c r="Y232" s="145"/>
      <c r="Z232" s="145"/>
      <c r="AA232" s="145"/>
      <c r="AB232" s="145"/>
      <c r="AC232" s="145"/>
      <c r="AD232" s="145"/>
      <c r="AE232" s="145"/>
      <c r="AF232" s="145"/>
      <c r="AG232" s="145"/>
      <c r="AH232" s="145"/>
      <c r="AI232" s="145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7" t="s">
        <v>180</v>
      </c>
      <c r="AU232" s="147" t="s">
        <v>83</v>
      </c>
      <c r="AV232" s="145" t="s">
        <v>81</v>
      </c>
      <c r="AW232" s="145" t="s">
        <v>30</v>
      </c>
      <c r="AX232" s="145" t="s">
        <v>74</v>
      </c>
      <c r="AY232" s="147" t="s">
        <v>159</v>
      </c>
      <c r="AZ232" s="145"/>
      <c r="BA232" s="145"/>
      <c r="BB232" s="145"/>
      <c r="BC232" s="145"/>
      <c r="BD232" s="145"/>
      <c r="BE232" s="145"/>
      <c r="BF232" s="145"/>
      <c r="BG232" s="145"/>
      <c r="BH232" s="145"/>
      <c r="BI232" s="145"/>
      <c r="BJ232" s="145"/>
      <c r="BK232" s="145"/>
      <c r="BL232" s="145"/>
      <c r="BM232" s="145"/>
    </row>
    <row r="233" spans="1:65" ht="11.25" customHeight="1">
      <c r="A233" s="151"/>
      <c r="B233" s="152"/>
      <c r="C233" s="151"/>
      <c r="D233" s="142" t="s">
        <v>180</v>
      </c>
      <c r="E233" s="153" t="s">
        <v>1</v>
      </c>
      <c r="F233" s="154" t="s">
        <v>331</v>
      </c>
      <c r="G233" s="151"/>
      <c r="H233" s="155">
        <v>60</v>
      </c>
      <c r="I233" s="188"/>
      <c r="J233" s="151"/>
      <c r="K233" s="151"/>
      <c r="L233" s="152"/>
      <c r="M233" s="156"/>
      <c r="N233" s="151"/>
      <c r="O233" s="151"/>
      <c r="P233" s="151"/>
      <c r="Q233" s="151"/>
      <c r="R233" s="151"/>
      <c r="S233" s="151"/>
      <c r="T233" s="157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3" t="s">
        <v>180</v>
      </c>
      <c r="AU233" s="153" t="s">
        <v>83</v>
      </c>
      <c r="AV233" s="151" t="s">
        <v>83</v>
      </c>
      <c r="AW233" s="151" t="s">
        <v>30</v>
      </c>
      <c r="AX233" s="151" t="s">
        <v>81</v>
      </c>
      <c r="AY233" s="153" t="s">
        <v>159</v>
      </c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</row>
    <row r="234" spans="1:65" ht="33" customHeight="1">
      <c r="A234" s="16"/>
      <c r="B234" s="17"/>
      <c r="C234" s="131" t="s">
        <v>191</v>
      </c>
      <c r="D234" s="131" t="s">
        <v>162</v>
      </c>
      <c r="E234" s="132" t="s">
        <v>332</v>
      </c>
      <c r="F234" s="133" t="s">
        <v>333</v>
      </c>
      <c r="G234" s="134" t="s">
        <v>239</v>
      </c>
      <c r="H234" s="135">
        <v>2.1</v>
      </c>
      <c r="I234" s="187"/>
      <c r="J234" s="135">
        <f>ROUND(I234*H234,2)</f>
        <v>0</v>
      </c>
      <c r="K234" s="133" t="s">
        <v>177</v>
      </c>
      <c r="L234" s="17"/>
      <c r="M234" s="136" t="s">
        <v>1</v>
      </c>
      <c r="N234" s="137" t="s">
        <v>39</v>
      </c>
      <c r="O234" s="16"/>
      <c r="P234" s="138">
        <f>O234*H234</f>
        <v>0</v>
      </c>
      <c r="Q234" s="138">
        <v>0</v>
      </c>
      <c r="R234" s="138">
        <f>Q234*H234</f>
        <v>0</v>
      </c>
      <c r="S234" s="138">
        <v>0</v>
      </c>
      <c r="T234" s="139">
        <f>S234*H234</f>
        <v>0</v>
      </c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40" t="s">
        <v>178</v>
      </c>
      <c r="AS234" s="16"/>
      <c r="AT234" s="140" t="s">
        <v>162</v>
      </c>
      <c r="AU234" s="140" t="s">
        <v>83</v>
      </c>
      <c r="AV234" s="16"/>
      <c r="AW234" s="16"/>
      <c r="AX234" s="16"/>
      <c r="AY234" s="2" t="s">
        <v>159</v>
      </c>
      <c r="AZ234" s="16"/>
      <c r="BA234" s="16"/>
      <c r="BB234" s="16"/>
      <c r="BC234" s="16"/>
      <c r="BD234" s="16"/>
      <c r="BE234" s="141">
        <f>IF(N234="základní",J234,0)</f>
        <v>0</v>
      </c>
      <c r="BF234" s="141">
        <f>IF(N234="snížená",J234,0)</f>
        <v>0</v>
      </c>
      <c r="BG234" s="141">
        <f>IF(N234="zákl. přenesená",J234,0)</f>
        <v>0</v>
      </c>
      <c r="BH234" s="141">
        <f>IF(N234="sníž. přenesená",J234,0)</f>
        <v>0</v>
      </c>
      <c r="BI234" s="141">
        <f>IF(N234="nulová",J234,0)</f>
        <v>0</v>
      </c>
      <c r="BJ234" s="2" t="s">
        <v>81</v>
      </c>
      <c r="BK234" s="141">
        <f>ROUND(I234*H234,2)</f>
        <v>0</v>
      </c>
      <c r="BL234" s="2" t="s">
        <v>178</v>
      </c>
      <c r="BM234" s="140" t="s">
        <v>334</v>
      </c>
    </row>
    <row r="235" spans="1:65" ht="22.5" customHeight="1">
      <c r="A235" s="119"/>
      <c r="B235" s="120"/>
      <c r="C235" s="119"/>
      <c r="D235" s="121" t="s">
        <v>73</v>
      </c>
      <c r="E235" s="129" t="s">
        <v>335</v>
      </c>
      <c r="F235" s="129" t="s">
        <v>336</v>
      </c>
      <c r="G235" s="119"/>
      <c r="H235" s="119"/>
      <c r="I235" s="191"/>
      <c r="J235" s="130">
        <f>BK235</f>
        <v>0</v>
      </c>
      <c r="K235" s="119"/>
      <c r="L235" s="120"/>
      <c r="M235" s="124"/>
      <c r="N235" s="119"/>
      <c r="O235" s="119"/>
      <c r="P235" s="125">
        <f>SUM(P236:P247)</f>
        <v>0</v>
      </c>
      <c r="Q235" s="119"/>
      <c r="R235" s="125">
        <f>SUM(R236:R247)</f>
        <v>2.4649999999999998E-2</v>
      </c>
      <c r="S235" s="119"/>
      <c r="T235" s="126">
        <f>SUM(T236:T247)</f>
        <v>0</v>
      </c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19"/>
      <c r="AP235" s="119"/>
      <c r="AQ235" s="119"/>
      <c r="AR235" s="121" t="s">
        <v>83</v>
      </c>
      <c r="AS235" s="119"/>
      <c r="AT235" s="127" t="s">
        <v>73</v>
      </c>
      <c r="AU235" s="127" t="s">
        <v>81</v>
      </c>
      <c r="AV235" s="119"/>
      <c r="AW235" s="119"/>
      <c r="AX235" s="119"/>
      <c r="AY235" s="121" t="s">
        <v>159</v>
      </c>
      <c r="AZ235" s="119"/>
      <c r="BA235" s="119"/>
      <c r="BB235" s="119"/>
      <c r="BC235" s="119"/>
      <c r="BD235" s="119"/>
      <c r="BE235" s="119"/>
      <c r="BF235" s="119"/>
      <c r="BG235" s="119"/>
      <c r="BH235" s="119"/>
      <c r="BI235" s="119"/>
      <c r="BJ235" s="119"/>
      <c r="BK235" s="128">
        <f>SUM(BK236:BK247)</f>
        <v>0</v>
      </c>
      <c r="BL235" s="119"/>
      <c r="BM235" s="119"/>
    </row>
    <row r="236" spans="1:65" ht="24" customHeight="1">
      <c r="A236" s="16"/>
      <c r="B236" s="17"/>
      <c r="C236" s="131" t="s">
        <v>337</v>
      </c>
      <c r="D236" s="131" t="s">
        <v>162</v>
      </c>
      <c r="E236" s="132" t="s">
        <v>338</v>
      </c>
      <c r="F236" s="133" t="s">
        <v>339</v>
      </c>
      <c r="G236" s="134" t="s">
        <v>286</v>
      </c>
      <c r="H236" s="135">
        <v>1</v>
      </c>
      <c r="I236" s="187"/>
      <c r="J236" s="135">
        <f t="shared" ref="J236:J238" si="15">ROUND(I236*H236,2)</f>
        <v>0</v>
      </c>
      <c r="K236" s="133" t="s">
        <v>177</v>
      </c>
      <c r="L236" s="17"/>
      <c r="M236" s="136" t="s">
        <v>1</v>
      </c>
      <c r="N236" s="137" t="s">
        <v>39</v>
      </c>
      <c r="O236" s="16"/>
      <c r="P236" s="138">
        <f t="shared" ref="P236:P238" si="16">O236*H236</f>
        <v>0</v>
      </c>
      <c r="Q236" s="138">
        <v>3.15E-3</v>
      </c>
      <c r="R236" s="138">
        <f t="shared" ref="R236:R238" si="17">Q236*H236</f>
        <v>3.15E-3</v>
      </c>
      <c r="S236" s="138">
        <v>0</v>
      </c>
      <c r="T236" s="139">
        <f t="shared" ref="T236:T238" si="18">S236*H236</f>
        <v>0</v>
      </c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40" t="s">
        <v>178</v>
      </c>
      <c r="AS236" s="16"/>
      <c r="AT236" s="140" t="s">
        <v>162</v>
      </c>
      <c r="AU236" s="140" t="s">
        <v>83</v>
      </c>
      <c r="AV236" s="16"/>
      <c r="AW236" s="16"/>
      <c r="AX236" s="16"/>
      <c r="AY236" s="2" t="s">
        <v>159</v>
      </c>
      <c r="AZ236" s="16"/>
      <c r="BA236" s="16"/>
      <c r="BB236" s="16"/>
      <c r="BC236" s="16"/>
      <c r="BD236" s="16"/>
      <c r="BE236" s="141">
        <f t="shared" ref="BE236:BE238" si="19">IF(N236="základní",J236,0)</f>
        <v>0</v>
      </c>
      <c r="BF236" s="141">
        <f t="shared" ref="BF236:BF238" si="20">IF(N236="snížená",J236,0)</f>
        <v>0</v>
      </c>
      <c r="BG236" s="141">
        <f t="shared" ref="BG236:BG238" si="21">IF(N236="zákl. přenesená",J236,0)</f>
        <v>0</v>
      </c>
      <c r="BH236" s="141">
        <f t="shared" ref="BH236:BH238" si="22">IF(N236="sníž. přenesená",J236,0)</f>
        <v>0</v>
      </c>
      <c r="BI236" s="141">
        <f t="shared" ref="BI236:BI238" si="23">IF(N236="nulová",J236,0)</f>
        <v>0</v>
      </c>
      <c r="BJ236" s="2" t="s">
        <v>81</v>
      </c>
      <c r="BK236" s="141">
        <f t="shared" ref="BK236:BK238" si="24">ROUND(I236*H236,2)</f>
        <v>0</v>
      </c>
      <c r="BL236" s="2" t="s">
        <v>178</v>
      </c>
      <c r="BM236" s="140" t="s">
        <v>340</v>
      </c>
    </row>
    <row r="237" spans="1:65" ht="21.75" customHeight="1">
      <c r="A237" s="16"/>
      <c r="B237" s="17"/>
      <c r="C237" s="131" t="s">
        <v>341</v>
      </c>
      <c r="D237" s="131" t="s">
        <v>162</v>
      </c>
      <c r="E237" s="132" t="s">
        <v>342</v>
      </c>
      <c r="F237" s="133" t="s">
        <v>343</v>
      </c>
      <c r="G237" s="134" t="s">
        <v>286</v>
      </c>
      <c r="H237" s="135">
        <v>1</v>
      </c>
      <c r="I237" s="187"/>
      <c r="J237" s="135">
        <f t="shared" si="15"/>
        <v>0</v>
      </c>
      <c r="K237" s="133" t="s">
        <v>177</v>
      </c>
      <c r="L237" s="17"/>
      <c r="M237" s="136" t="s">
        <v>1</v>
      </c>
      <c r="N237" s="137" t="s">
        <v>39</v>
      </c>
      <c r="O237" s="16"/>
      <c r="P237" s="138">
        <f t="shared" si="16"/>
        <v>0</v>
      </c>
      <c r="Q237" s="138">
        <v>4.3200000000000001E-3</v>
      </c>
      <c r="R237" s="138">
        <f t="shared" si="17"/>
        <v>4.3200000000000001E-3</v>
      </c>
      <c r="S237" s="138">
        <v>0</v>
      </c>
      <c r="T237" s="139">
        <f t="shared" si="18"/>
        <v>0</v>
      </c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40" t="s">
        <v>178</v>
      </c>
      <c r="AS237" s="16"/>
      <c r="AT237" s="140" t="s">
        <v>162</v>
      </c>
      <c r="AU237" s="140" t="s">
        <v>83</v>
      </c>
      <c r="AV237" s="16"/>
      <c r="AW237" s="16"/>
      <c r="AX237" s="16"/>
      <c r="AY237" s="2" t="s">
        <v>159</v>
      </c>
      <c r="AZ237" s="16"/>
      <c r="BA237" s="16"/>
      <c r="BB237" s="16"/>
      <c r="BC237" s="16"/>
      <c r="BD237" s="16"/>
      <c r="BE237" s="141">
        <f t="shared" si="19"/>
        <v>0</v>
      </c>
      <c r="BF237" s="141">
        <f t="shared" si="20"/>
        <v>0</v>
      </c>
      <c r="BG237" s="141">
        <f t="shared" si="21"/>
        <v>0</v>
      </c>
      <c r="BH237" s="141">
        <f t="shared" si="22"/>
        <v>0</v>
      </c>
      <c r="BI237" s="141">
        <f t="shared" si="23"/>
        <v>0</v>
      </c>
      <c r="BJ237" s="2" t="s">
        <v>81</v>
      </c>
      <c r="BK237" s="141">
        <f t="shared" si="24"/>
        <v>0</v>
      </c>
      <c r="BL237" s="2" t="s">
        <v>178</v>
      </c>
      <c r="BM237" s="140" t="s">
        <v>344</v>
      </c>
    </row>
    <row r="238" spans="1:65" ht="16.5" customHeight="1">
      <c r="A238" s="16"/>
      <c r="B238" s="17"/>
      <c r="C238" s="131" t="s">
        <v>345</v>
      </c>
      <c r="D238" s="131" t="s">
        <v>162</v>
      </c>
      <c r="E238" s="132" t="s">
        <v>346</v>
      </c>
      <c r="F238" s="133" t="s">
        <v>347</v>
      </c>
      <c r="G238" s="134" t="s">
        <v>286</v>
      </c>
      <c r="H238" s="135">
        <v>1</v>
      </c>
      <c r="I238" s="187"/>
      <c r="J238" s="135">
        <f t="shared" si="15"/>
        <v>0</v>
      </c>
      <c r="K238" s="133" t="s">
        <v>177</v>
      </c>
      <c r="L238" s="17"/>
      <c r="M238" s="136" t="s">
        <v>1</v>
      </c>
      <c r="N238" s="137" t="s">
        <v>39</v>
      </c>
      <c r="O238" s="16"/>
      <c r="P238" s="138">
        <f t="shared" si="16"/>
        <v>0</v>
      </c>
      <c r="Q238" s="138">
        <v>3.3E-4</v>
      </c>
      <c r="R238" s="138">
        <f t="shared" si="17"/>
        <v>3.3E-4</v>
      </c>
      <c r="S238" s="138">
        <v>0</v>
      </c>
      <c r="T238" s="139">
        <f t="shared" si="18"/>
        <v>0</v>
      </c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40" t="s">
        <v>178</v>
      </c>
      <c r="AS238" s="16"/>
      <c r="AT238" s="140" t="s">
        <v>162</v>
      </c>
      <c r="AU238" s="140" t="s">
        <v>83</v>
      </c>
      <c r="AV238" s="16"/>
      <c r="AW238" s="16"/>
      <c r="AX238" s="16"/>
      <c r="AY238" s="2" t="s">
        <v>159</v>
      </c>
      <c r="AZ238" s="16"/>
      <c r="BA238" s="16"/>
      <c r="BB238" s="16"/>
      <c r="BC238" s="16"/>
      <c r="BD238" s="16"/>
      <c r="BE238" s="141">
        <f t="shared" si="19"/>
        <v>0</v>
      </c>
      <c r="BF238" s="141">
        <f t="shared" si="20"/>
        <v>0</v>
      </c>
      <c r="BG238" s="141">
        <f t="shared" si="21"/>
        <v>0</v>
      </c>
      <c r="BH238" s="141">
        <f t="shared" si="22"/>
        <v>0</v>
      </c>
      <c r="BI238" s="141">
        <f t="shared" si="23"/>
        <v>0</v>
      </c>
      <c r="BJ238" s="2" t="s">
        <v>81</v>
      </c>
      <c r="BK238" s="141">
        <f t="shared" si="24"/>
        <v>0</v>
      </c>
      <c r="BL238" s="2" t="s">
        <v>178</v>
      </c>
      <c r="BM238" s="140" t="s">
        <v>348</v>
      </c>
    </row>
    <row r="239" spans="1:65" ht="11.25" customHeight="1">
      <c r="A239" s="145"/>
      <c r="B239" s="146"/>
      <c r="C239" s="145"/>
      <c r="D239" s="142" t="s">
        <v>180</v>
      </c>
      <c r="E239" s="147" t="s">
        <v>1</v>
      </c>
      <c r="F239" s="148" t="s">
        <v>349</v>
      </c>
      <c r="G239" s="145"/>
      <c r="H239" s="147" t="s">
        <v>1</v>
      </c>
      <c r="I239" s="193"/>
      <c r="J239" s="145"/>
      <c r="K239" s="145"/>
      <c r="L239" s="146"/>
      <c r="M239" s="149"/>
      <c r="N239" s="145"/>
      <c r="O239" s="145"/>
      <c r="P239" s="145"/>
      <c r="Q239" s="145"/>
      <c r="R239" s="145"/>
      <c r="S239" s="145"/>
      <c r="T239" s="150"/>
      <c r="U239" s="145"/>
      <c r="V239" s="145"/>
      <c r="W239" s="145"/>
      <c r="X239" s="145"/>
      <c r="Y239" s="145"/>
      <c r="Z239" s="145"/>
      <c r="AA239" s="145"/>
      <c r="AB239" s="145"/>
      <c r="AC239" s="145"/>
      <c r="AD239" s="145"/>
      <c r="AE239" s="145"/>
      <c r="AF239" s="145"/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7" t="s">
        <v>180</v>
      </c>
      <c r="AU239" s="147" t="s">
        <v>83</v>
      </c>
      <c r="AV239" s="145" t="s">
        <v>81</v>
      </c>
      <c r="AW239" s="145" t="s">
        <v>30</v>
      </c>
      <c r="AX239" s="145" t="s">
        <v>74</v>
      </c>
      <c r="AY239" s="147" t="s">
        <v>159</v>
      </c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  <c r="BM239" s="145"/>
    </row>
    <row r="240" spans="1:65" ht="11.25" customHeight="1">
      <c r="A240" s="151"/>
      <c r="B240" s="152"/>
      <c r="C240" s="151"/>
      <c r="D240" s="142" t="s">
        <v>180</v>
      </c>
      <c r="E240" s="153" t="s">
        <v>1</v>
      </c>
      <c r="F240" s="154" t="s">
        <v>81</v>
      </c>
      <c r="G240" s="151"/>
      <c r="H240" s="155">
        <v>1</v>
      </c>
      <c r="I240" s="188"/>
      <c r="J240" s="151"/>
      <c r="K240" s="151"/>
      <c r="L240" s="152"/>
      <c r="M240" s="156"/>
      <c r="N240" s="151"/>
      <c r="O240" s="151"/>
      <c r="P240" s="151"/>
      <c r="Q240" s="151"/>
      <c r="R240" s="151"/>
      <c r="S240" s="151"/>
      <c r="T240" s="157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3" t="s">
        <v>180</v>
      </c>
      <c r="AU240" s="153" t="s">
        <v>83</v>
      </c>
      <c r="AV240" s="151" t="s">
        <v>83</v>
      </c>
      <c r="AW240" s="151" t="s">
        <v>30</v>
      </c>
      <c r="AX240" s="151" t="s">
        <v>81</v>
      </c>
      <c r="AY240" s="153" t="s">
        <v>159</v>
      </c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</row>
    <row r="241" spans="1:65" ht="24" customHeight="1">
      <c r="A241" s="16"/>
      <c r="B241" s="17"/>
      <c r="C241" s="165" t="s">
        <v>350</v>
      </c>
      <c r="D241" s="165" t="s">
        <v>188</v>
      </c>
      <c r="E241" s="166" t="s">
        <v>351</v>
      </c>
      <c r="F241" s="167" t="s">
        <v>352</v>
      </c>
      <c r="G241" s="168" t="s">
        <v>286</v>
      </c>
      <c r="H241" s="169">
        <v>1</v>
      </c>
      <c r="I241" s="190"/>
      <c r="J241" s="169">
        <f t="shared" ref="J241:J242" si="25">ROUND(I241*H241,2)</f>
        <v>0</v>
      </c>
      <c r="K241" s="167" t="s">
        <v>177</v>
      </c>
      <c r="L241" s="170"/>
      <c r="M241" s="171" t="s">
        <v>1</v>
      </c>
      <c r="N241" s="172" t="s">
        <v>39</v>
      </c>
      <c r="O241" s="16"/>
      <c r="P241" s="138">
        <f t="shared" ref="P241:P242" si="26">O241*H241</f>
        <v>0</v>
      </c>
      <c r="Q241" s="138">
        <v>2.2399999999999998E-3</v>
      </c>
      <c r="R241" s="138">
        <f t="shared" ref="R241:R242" si="27">Q241*H241</f>
        <v>2.2399999999999998E-3</v>
      </c>
      <c r="S241" s="138">
        <v>0</v>
      </c>
      <c r="T241" s="139">
        <f t="shared" ref="T241:T242" si="28">S241*H241</f>
        <v>0</v>
      </c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40" t="s">
        <v>191</v>
      </c>
      <c r="AS241" s="16"/>
      <c r="AT241" s="140" t="s">
        <v>188</v>
      </c>
      <c r="AU241" s="140" t="s">
        <v>83</v>
      </c>
      <c r="AV241" s="16"/>
      <c r="AW241" s="16"/>
      <c r="AX241" s="16"/>
      <c r="AY241" s="2" t="s">
        <v>159</v>
      </c>
      <c r="AZ241" s="16"/>
      <c r="BA241" s="16"/>
      <c r="BB241" s="16"/>
      <c r="BC241" s="16"/>
      <c r="BD241" s="16"/>
      <c r="BE241" s="141">
        <f t="shared" ref="BE241:BE242" si="29">IF(N241="základní",J241,0)</f>
        <v>0</v>
      </c>
      <c r="BF241" s="141">
        <f t="shared" ref="BF241:BF242" si="30">IF(N241="snížená",J241,0)</f>
        <v>0</v>
      </c>
      <c r="BG241" s="141">
        <f t="shared" ref="BG241:BG242" si="31">IF(N241="zákl. přenesená",J241,0)</f>
        <v>0</v>
      </c>
      <c r="BH241" s="141">
        <f t="shared" ref="BH241:BH242" si="32">IF(N241="sníž. přenesená",J241,0)</f>
        <v>0</v>
      </c>
      <c r="BI241" s="141">
        <f t="shared" ref="BI241:BI242" si="33">IF(N241="nulová",J241,0)</f>
        <v>0</v>
      </c>
      <c r="BJ241" s="2" t="s">
        <v>81</v>
      </c>
      <c r="BK241" s="141">
        <f t="shared" ref="BK241:BK242" si="34">ROUND(I241*H241,2)</f>
        <v>0</v>
      </c>
      <c r="BL241" s="2" t="s">
        <v>178</v>
      </c>
      <c r="BM241" s="140" t="s">
        <v>353</v>
      </c>
    </row>
    <row r="242" spans="1:65" ht="21.75" customHeight="1">
      <c r="A242" s="16"/>
      <c r="B242" s="17"/>
      <c r="C242" s="131" t="s">
        <v>354</v>
      </c>
      <c r="D242" s="131" t="s">
        <v>162</v>
      </c>
      <c r="E242" s="132" t="s">
        <v>355</v>
      </c>
      <c r="F242" s="133" t="s">
        <v>356</v>
      </c>
      <c r="G242" s="134" t="s">
        <v>286</v>
      </c>
      <c r="H242" s="135">
        <v>1</v>
      </c>
      <c r="I242" s="187"/>
      <c r="J242" s="135">
        <f t="shared" si="25"/>
        <v>0</v>
      </c>
      <c r="K242" s="133" t="s">
        <v>1</v>
      </c>
      <c r="L242" s="17"/>
      <c r="M242" s="136" t="s">
        <v>1</v>
      </c>
      <c r="N242" s="137" t="s">
        <v>39</v>
      </c>
      <c r="O242" s="16"/>
      <c r="P242" s="138">
        <f t="shared" si="26"/>
        <v>0</v>
      </c>
      <c r="Q242" s="138">
        <v>2.2100000000000002E-3</v>
      </c>
      <c r="R242" s="138">
        <f t="shared" si="27"/>
        <v>2.2100000000000002E-3</v>
      </c>
      <c r="S242" s="138">
        <v>0</v>
      </c>
      <c r="T242" s="139">
        <f t="shared" si="28"/>
        <v>0</v>
      </c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40" t="s">
        <v>178</v>
      </c>
      <c r="AS242" s="16"/>
      <c r="AT242" s="140" t="s">
        <v>162</v>
      </c>
      <c r="AU242" s="140" t="s">
        <v>83</v>
      </c>
      <c r="AV242" s="16"/>
      <c r="AW242" s="16"/>
      <c r="AX242" s="16"/>
      <c r="AY242" s="2" t="s">
        <v>159</v>
      </c>
      <c r="AZ242" s="16"/>
      <c r="BA242" s="16"/>
      <c r="BB242" s="16"/>
      <c r="BC242" s="16"/>
      <c r="BD242" s="16"/>
      <c r="BE242" s="141">
        <f t="shared" si="29"/>
        <v>0</v>
      </c>
      <c r="BF242" s="141">
        <f t="shared" si="30"/>
        <v>0</v>
      </c>
      <c r="BG242" s="141">
        <f t="shared" si="31"/>
        <v>0</v>
      </c>
      <c r="BH242" s="141">
        <f t="shared" si="32"/>
        <v>0</v>
      </c>
      <c r="BI242" s="141">
        <f t="shared" si="33"/>
        <v>0</v>
      </c>
      <c r="BJ242" s="2" t="s">
        <v>81</v>
      </c>
      <c r="BK242" s="141">
        <f t="shared" si="34"/>
        <v>0</v>
      </c>
      <c r="BL242" s="2" t="s">
        <v>178</v>
      </c>
      <c r="BM242" s="140" t="s">
        <v>357</v>
      </c>
    </row>
    <row r="243" spans="1:65" ht="11.25" customHeight="1">
      <c r="A243" s="145"/>
      <c r="B243" s="146"/>
      <c r="C243" s="145"/>
      <c r="D243" s="142" t="s">
        <v>180</v>
      </c>
      <c r="E243" s="147" t="s">
        <v>1</v>
      </c>
      <c r="F243" s="148" t="s">
        <v>358</v>
      </c>
      <c r="G243" s="145"/>
      <c r="H243" s="147" t="s">
        <v>1</v>
      </c>
      <c r="I243" s="193"/>
      <c r="J243" s="145"/>
      <c r="K243" s="145"/>
      <c r="L243" s="146"/>
      <c r="M243" s="149"/>
      <c r="N243" s="145"/>
      <c r="O243" s="145"/>
      <c r="P243" s="145"/>
      <c r="Q243" s="145"/>
      <c r="R243" s="145"/>
      <c r="S243" s="145"/>
      <c r="T243" s="150"/>
      <c r="U243" s="145"/>
      <c r="V243" s="145"/>
      <c r="W243" s="145"/>
      <c r="X243" s="145"/>
      <c r="Y243" s="145"/>
      <c r="Z243" s="145"/>
      <c r="AA243" s="145"/>
      <c r="AB243" s="145"/>
      <c r="AC243" s="145"/>
      <c r="AD243" s="145"/>
      <c r="AE243" s="145"/>
      <c r="AF243" s="145"/>
      <c r="AG243" s="145"/>
      <c r="AH243" s="145"/>
      <c r="AI243" s="145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7" t="s">
        <v>180</v>
      </c>
      <c r="AU243" s="147" t="s">
        <v>83</v>
      </c>
      <c r="AV243" s="145" t="s">
        <v>81</v>
      </c>
      <c r="AW243" s="145" t="s">
        <v>30</v>
      </c>
      <c r="AX243" s="145" t="s">
        <v>74</v>
      </c>
      <c r="AY243" s="147" t="s">
        <v>159</v>
      </c>
      <c r="AZ243" s="145"/>
      <c r="BA243" s="145"/>
      <c r="BB243" s="145"/>
      <c r="BC243" s="145"/>
      <c r="BD243" s="145"/>
      <c r="BE243" s="145"/>
      <c r="BF243" s="145"/>
      <c r="BG243" s="145"/>
      <c r="BH243" s="145"/>
      <c r="BI243" s="145"/>
      <c r="BJ243" s="145"/>
      <c r="BK243" s="145"/>
      <c r="BL243" s="145"/>
      <c r="BM243" s="145"/>
    </row>
    <row r="244" spans="1:65" ht="11.25" customHeight="1">
      <c r="A244" s="151"/>
      <c r="B244" s="152"/>
      <c r="C244" s="151"/>
      <c r="D244" s="142" t="s">
        <v>180</v>
      </c>
      <c r="E244" s="153" t="s">
        <v>1</v>
      </c>
      <c r="F244" s="154" t="s">
        <v>81</v>
      </c>
      <c r="G244" s="151"/>
      <c r="H244" s="155">
        <v>1</v>
      </c>
      <c r="I244" s="188"/>
      <c r="J244" s="151"/>
      <c r="K244" s="151"/>
      <c r="L244" s="152"/>
      <c r="M244" s="156"/>
      <c r="N244" s="151"/>
      <c r="O244" s="151"/>
      <c r="P244" s="151"/>
      <c r="Q244" s="151"/>
      <c r="R244" s="151"/>
      <c r="S244" s="151"/>
      <c r="T244" s="157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3" t="s">
        <v>180</v>
      </c>
      <c r="AU244" s="153" t="s">
        <v>83</v>
      </c>
      <c r="AV244" s="151" t="s">
        <v>83</v>
      </c>
      <c r="AW244" s="151" t="s">
        <v>30</v>
      </c>
      <c r="AX244" s="151" t="s">
        <v>81</v>
      </c>
      <c r="AY244" s="153" t="s">
        <v>159</v>
      </c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</row>
    <row r="245" spans="1:65" ht="24" customHeight="1">
      <c r="A245" s="16"/>
      <c r="B245" s="17"/>
      <c r="C245" s="165" t="s">
        <v>323</v>
      </c>
      <c r="D245" s="165" t="s">
        <v>188</v>
      </c>
      <c r="E245" s="166" t="s">
        <v>359</v>
      </c>
      <c r="F245" s="167" t="s">
        <v>360</v>
      </c>
      <c r="G245" s="168" t="s">
        <v>286</v>
      </c>
      <c r="H245" s="169">
        <v>1</v>
      </c>
      <c r="I245" s="190"/>
      <c r="J245" s="169">
        <f t="shared" ref="J245:J247" si="35">ROUND(I245*H245,2)</f>
        <v>0</v>
      </c>
      <c r="K245" s="167" t="s">
        <v>177</v>
      </c>
      <c r="L245" s="170"/>
      <c r="M245" s="171" t="s">
        <v>1</v>
      </c>
      <c r="N245" s="172" t="s">
        <v>39</v>
      </c>
      <c r="O245" s="16"/>
      <c r="P245" s="138">
        <f t="shared" ref="P245:P247" si="36">O245*H245</f>
        <v>0</v>
      </c>
      <c r="Q245" s="138">
        <v>1.24E-2</v>
      </c>
      <c r="R245" s="138">
        <f t="shared" ref="R245:R247" si="37">Q245*H245</f>
        <v>1.24E-2</v>
      </c>
      <c r="S245" s="138">
        <v>0</v>
      </c>
      <c r="T245" s="139">
        <f t="shared" ref="T245:T247" si="38">S245*H245</f>
        <v>0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40" t="s">
        <v>191</v>
      </c>
      <c r="AS245" s="16"/>
      <c r="AT245" s="140" t="s">
        <v>188</v>
      </c>
      <c r="AU245" s="140" t="s">
        <v>83</v>
      </c>
      <c r="AV245" s="16"/>
      <c r="AW245" s="16"/>
      <c r="AX245" s="16"/>
      <c r="AY245" s="2" t="s">
        <v>159</v>
      </c>
      <c r="AZ245" s="16"/>
      <c r="BA245" s="16"/>
      <c r="BB245" s="16"/>
      <c r="BC245" s="16"/>
      <c r="BD245" s="16"/>
      <c r="BE245" s="141">
        <f t="shared" ref="BE245:BE247" si="39">IF(N245="základní",J245,0)</f>
        <v>0</v>
      </c>
      <c r="BF245" s="141">
        <f t="shared" ref="BF245:BF247" si="40">IF(N245="snížená",J245,0)</f>
        <v>0</v>
      </c>
      <c r="BG245" s="141">
        <f t="shared" ref="BG245:BG247" si="41">IF(N245="zákl. přenesená",J245,0)</f>
        <v>0</v>
      </c>
      <c r="BH245" s="141">
        <f t="shared" ref="BH245:BH247" si="42">IF(N245="sníž. přenesená",J245,0)</f>
        <v>0</v>
      </c>
      <c r="BI245" s="141">
        <f t="shared" ref="BI245:BI247" si="43">IF(N245="nulová",J245,0)</f>
        <v>0</v>
      </c>
      <c r="BJ245" s="2" t="s">
        <v>81</v>
      </c>
      <c r="BK245" s="141">
        <f t="shared" ref="BK245:BK247" si="44">ROUND(I245*H245,2)</f>
        <v>0</v>
      </c>
      <c r="BL245" s="2" t="s">
        <v>178</v>
      </c>
      <c r="BM245" s="140" t="s">
        <v>361</v>
      </c>
    </row>
    <row r="246" spans="1:65" ht="24" customHeight="1">
      <c r="A246" s="16"/>
      <c r="B246" s="17"/>
      <c r="C246" s="131" t="s">
        <v>362</v>
      </c>
      <c r="D246" s="131" t="s">
        <v>162</v>
      </c>
      <c r="E246" s="132" t="s">
        <v>363</v>
      </c>
      <c r="F246" s="133" t="s">
        <v>364</v>
      </c>
      <c r="G246" s="134" t="s">
        <v>286</v>
      </c>
      <c r="H246" s="135">
        <v>2</v>
      </c>
      <c r="I246" s="187"/>
      <c r="J246" s="135">
        <f t="shared" si="35"/>
        <v>0</v>
      </c>
      <c r="K246" s="133" t="s">
        <v>1</v>
      </c>
      <c r="L246" s="17"/>
      <c r="M246" s="136" t="s">
        <v>1</v>
      </c>
      <c r="N246" s="137" t="s">
        <v>39</v>
      </c>
      <c r="O246" s="16"/>
      <c r="P246" s="138">
        <f t="shared" si="36"/>
        <v>0</v>
      </c>
      <c r="Q246" s="138">
        <v>0</v>
      </c>
      <c r="R246" s="138">
        <f t="shared" si="37"/>
        <v>0</v>
      </c>
      <c r="S246" s="138">
        <v>0</v>
      </c>
      <c r="T246" s="139">
        <f t="shared" si="38"/>
        <v>0</v>
      </c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40" t="s">
        <v>178</v>
      </c>
      <c r="AS246" s="16"/>
      <c r="AT246" s="140" t="s">
        <v>162</v>
      </c>
      <c r="AU246" s="140" t="s">
        <v>83</v>
      </c>
      <c r="AV246" s="16"/>
      <c r="AW246" s="16"/>
      <c r="AX246" s="16"/>
      <c r="AY246" s="2" t="s">
        <v>159</v>
      </c>
      <c r="AZ246" s="16"/>
      <c r="BA246" s="16"/>
      <c r="BB246" s="16"/>
      <c r="BC246" s="16"/>
      <c r="BD246" s="16"/>
      <c r="BE246" s="141">
        <f t="shared" si="39"/>
        <v>0</v>
      </c>
      <c r="BF246" s="141">
        <f t="shared" si="40"/>
        <v>0</v>
      </c>
      <c r="BG246" s="141">
        <f t="shared" si="41"/>
        <v>0</v>
      </c>
      <c r="BH246" s="141">
        <f t="shared" si="42"/>
        <v>0</v>
      </c>
      <c r="BI246" s="141">
        <f t="shared" si="43"/>
        <v>0</v>
      </c>
      <c r="BJ246" s="2" t="s">
        <v>81</v>
      </c>
      <c r="BK246" s="141">
        <f t="shared" si="44"/>
        <v>0</v>
      </c>
      <c r="BL246" s="2" t="s">
        <v>178</v>
      </c>
      <c r="BM246" s="140" t="s">
        <v>365</v>
      </c>
    </row>
    <row r="247" spans="1:65" ht="24" customHeight="1">
      <c r="A247" s="16"/>
      <c r="B247" s="17"/>
      <c r="C247" s="131" t="s">
        <v>366</v>
      </c>
      <c r="D247" s="131" t="s">
        <v>162</v>
      </c>
      <c r="E247" s="132" t="s">
        <v>367</v>
      </c>
      <c r="F247" s="133" t="s">
        <v>368</v>
      </c>
      <c r="G247" s="134" t="s">
        <v>239</v>
      </c>
      <c r="H247" s="135">
        <v>0.02</v>
      </c>
      <c r="I247" s="187"/>
      <c r="J247" s="135">
        <f t="shared" si="35"/>
        <v>0</v>
      </c>
      <c r="K247" s="133" t="s">
        <v>177</v>
      </c>
      <c r="L247" s="17"/>
      <c r="M247" s="136" t="s">
        <v>1</v>
      </c>
      <c r="N247" s="137" t="s">
        <v>39</v>
      </c>
      <c r="O247" s="16"/>
      <c r="P247" s="138">
        <f t="shared" si="36"/>
        <v>0</v>
      </c>
      <c r="Q247" s="138">
        <v>0</v>
      </c>
      <c r="R247" s="138">
        <f t="shared" si="37"/>
        <v>0</v>
      </c>
      <c r="S247" s="138">
        <v>0</v>
      </c>
      <c r="T247" s="139">
        <f t="shared" si="38"/>
        <v>0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40" t="s">
        <v>178</v>
      </c>
      <c r="AS247" s="16"/>
      <c r="AT247" s="140" t="s">
        <v>162</v>
      </c>
      <c r="AU247" s="140" t="s">
        <v>83</v>
      </c>
      <c r="AV247" s="16"/>
      <c r="AW247" s="16"/>
      <c r="AX247" s="16"/>
      <c r="AY247" s="2" t="s">
        <v>159</v>
      </c>
      <c r="AZ247" s="16"/>
      <c r="BA247" s="16"/>
      <c r="BB247" s="16"/>
      <c r="BC247" s="16"/>
      <c r="BD247" s="16"/>
      <c r="BE247" s="141">
        <f t="shared" si="39"/>
        <v>0</v>
      </c>
      <c r="BF247" s="141">
        <f t="shared" si="40"/>
        <v>0</v>
      </c>
      <c r="BG247" s="141">
        <f t="shared" si="41"/>
        <v>0</v>
      </c>
      <c r="BH247" s="141">
        <f t="shared" si="42"/>
        <v>0</v>
      </c>
      <c r="BI247" s="141">
        <f t="shared" si="43"/>
        <v>0</v>
      </c>
      <c r="BJ247" s="2" t="s">
        <v>81</v>
      </c>
      <c r="BK247" s="141">
        <f t="shared" si="44"/>
        <v>0</v>
      </c>
      <c r="BL247" s="2" t="s">
        <v>178</v>
      </c>
      <c r="BM247" s="140" t="s">
        <v>369</v>
      </c>
    </row>
    <row r="248" spans="1:65" ht="22.5" customHeight="1">
      <c r="A248" s="119"/>
      <c r="B248" s="120"/>
      <c r="C248" s="119"/>
      <c r="D248" s="121" t="s">
        <v>73</v>
      </c>
      <c r="E248" s="129" t="s">
        <v>370</v>
      </c>
      <c r="F248" s="129" t="s">
        <v>371</v>
      </c>
      <c r="G248" s="119"/>
      <c r="H248" s="119"/>
      <c r="I248" s="191"/>
      <c r="J248" s="130">
        <f>BK248</f>
        <v>0</v>
      </c>
      <c r="K248" s="119"/>
      <c r="L248" s="120"/>
      <c r="M248" s="124"/>
      <c r="N248" s="119"/>
      <c r="O248" s="119"/>
      <c r="P248" s="125">
        <f>SUM(P249:P260)</f>
        <v>0</v>
      </c>
      <c r="Q248" s="119"/>
      <c r="R248" s="125">
        <f>SUM(R249:R260)</f>
        <v>2.2210000000000001E-2</v>
      </c>
      <c r="S248" s="119"/>
      <c r="T248" s="126">
        <f>SUM(T249:T260)</f>
        <v>0</v>
      </c>
      <c r="U248" s="119"/>
      <c r="V248" s="119"/>
      <c r="W248" s="119"/>
      <c r="X248" s="119"/>
      <c r="Y248" s="119"/>
      <c r="Z248" s="119"/>
      <c r="AA248" s="119"/>
      <c r="AB248" s="119"/>
      <c r="AC248" s="119"/>
      <c r="AD248" s="119"/>
      <c r="AE248" s="119"/>
      <c r="AF248" s="119"/>
      <c r="AG248" s="119"/>
      <c r="AH248" s="119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21" t="s">
        <v>83</v>
      </c>
      <c r="AS248" s="119"/>
      <c r="AT248" s="127" t="s">
        <v>73</v>
      </c>
      <c r="AU248" s="127" t="s">
        <v>81</v>
      </c>
      <c r="AV248" s="119"/>
      <c r="AW248" s="119"/>
      <c r="AX248" s="119"/>
      <c r="AY248" s="121" t="s">
        <v>159</v>
      </c>
      <c r="AZ248" s="119"/>
      <c r="BA248" s="119"/>
      <c r="BB248" s="119"/>
      <c r="BC248" s="119"/>
      <c r="BD248" s="119"/>
      <c r="BE248" s="119"/>
      <c r="BF248" s="119"/>
      <c r="BG248" s="119"/>
      <c r="BH248" s="119"/>
      <c r="BI248" s="119"/>
      <c r="BJ248" s="119"/>
      <c r="BK248" s="128">
        <f>SUM(BK249:BK260)</f>
        <v>0</v>
      </c>
      <c r="BL248" s="119"/>
      <c r="BM248" s="119"/>
    </row>
    <row r="249" spans="1:65" ht="24" customHeight="1">
      <c r="A249" s="16"/>
      <c r="B249" s="17"/>
      <c r="C249" s="131" t="s">
        <v>372</v>
      </c>
      <c r="D249" s="131" t="s">
        <v>162</v>
      </c>
      <c r="E249" s="132" t="s">
        <v>373</v>
      </c>
      <c r="F249" s="133" t="s">
        <v>374</v>
      </c>
      <c r="G249" s="134" t="s">
        <v>176</v>
      </c>
      <c r="H249" s="135">
        <v>42</v>
      </c>
      <c r="I249" s="187"/>
      <c r="J249" s="135">
        <f>ROUND(I249*H249,2)</f>
        <v>0</v>
      </c>
      <c r="K249" s="133" t="s">
        <v>177</v>
      </c>
      <c r="L249" s="17"/>
      <c r="M249" s="136" t="s">
        <v>1</v>
      </c>
      <c r="N249" s="137" t="s">
        <v>39</v>
      </c>
      <c r="O249" s="16"/>
      <c r="P249" s="138">
        <f>O249*H249</f>
        <v>0</v>
      </c>
      <c r="Q249" s="138">
        <v>2.0000000000000002E-5</v>
      </c>
      <c r="R249" s="138">
        <f>Q249*H249</f>
        <v>8.4000000000000003E-4</v>
      </c>
      <c r="S249" s="138">
        <v>0</v>
      </c>
      <c r="T249" s="139">
        <f>S249*H249</f>
        <v>0</v>
      </c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40" t="s">
        <v>178</v>
      </c>
      <c r="AS249" s="16"/>
      <c r="AT249" s="140" t="s">
        <v>162</v>
      </c>
      <c r="AU249" s="140" t="s">
        <v>83</v>
      </c>
      <c r="AV249" s="16"/>
      <c r="AW249" s="16"/>
      <c r="AX249" s="16"/>
      <c r="AY249" s="2" t="s">
        <v>159</v>
      </c>
      <c r="AZ249" s="16"/>
      <c r="BA249" s="16"/>
      <c r="BB249" s="16"/>
      <c r="BC249" s="16"/>
      <c r="BD249" s="16"/>
      <c r="BE249" s="141">
        <f>IF(N249="základní",J249,0)</f>
        <v>0</v>
      </c>
      <c r="BF249" s="141">
        <f>IF(N249="snížená",J249,0)</f>
        <v>0</v>
      </c>
      <c r="BG249" s="141">
        <f>IF(N249="zákl. přenesená",J249,0)</f>
        <v>0</v>
      </c>
      <c r="BH249" s="141">
        <f>IF(N249="sníž. přenesená",J249,0)</f>
        <v>0</v>
      </c>
      <c r="BI249" s="141">
        <f>IF(N249="nulová",J249,0)</f>
        <v>0</v>
      </c>
      <c r="BJ249" s="2" t="s">
        <v>81</v>
      </c>
      <c r="BK249" s="141">
        <f>ROUND(I249*H249,2)</f>
        <v>0</v>
      </c>
      <c r="BL249" s="2" t="s">
        <v>178</v>
      </c>
      <c r="BM249" s="140" t="s">
        <v>375</v>
      </c>
    </row>
    <row r="250" spans="1:65" ht="11.25" customHeight="1">
      <c r="A250" s="145"/>
      <c r="B250" s="146"/>
      <c r="C250" s="145"/>
      <c r="D250" s="142" t="s">
        <v>180</v>
      </c>
      <c r="E250" s="147" t="s">
        <v>1</v>
      </c>
      <c r="F250" s="148" t="s">
        <v>193</v>
      </c>
      <c r="G250" s="145"/>
      <c r="H250" s="147" t="s">
        <v>1</v>
      </c>
      <c r="I250" s="193"/>
      <c r="J250" s="145"/>
      <c r="K250" s="145"/>
      <c r="L250" s="146"/>
      <c r="M250" s="149"/>
      <c r="N250" s="145"/>
      <c r="O250" s="145"/>
      <c r="P250" s="145"/>
      <c r="Q250" s="145"/>
      <c r="R250" s="145"/>
      <c r="S250" s="145"/>
      <c r="T250" s="150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145"/>
      <c r="AE250" s="145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7" t="s">
        <v>180</v>
      </c>
      <c r="AU250" s="147" t="s">
        <v>83</v>
      </c>
      <c r="AV250" s="145" t="s">
        <v>81</v>
      </c>
      <c r="AW250" s="145" t="s">
        <v>30</v>
      </c>
      <c r="AX250" s="145" t="s">
        <v>74</v>
      </c>
      <c r="AY250" s="147" t="s">
        <v>159</v>
      </c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</row>
    <row r="251" spans="1:65" ht="11.25" customHeight="1">
      <c r="A251" s="151"/>
      <c r="B251" s="152"/>
      <c r="C251" s="151"/>
      <c r="D251" s="142" t="s">
        <v>180</v>
      </c>
      <c r="E251" s="153" t="s">
        <v>1</v>
      </c>
      <c r="F251" s="154" t="s">
        <v>376</v>
      </c>
      <c r="G251" s="151"/>
      <c r="H251" s="155">
        <v>42</v>
      </c>
      <c r="I251" s="188"/>
      <c r="J251" s="151"/>
      <c r="K251" s="151"/>
      <c r="L251" s="152"/>
      <c r="M251" s="156"/>
      <c r="N251" s="151"/>
      <c r="O251" s="151"/>
      <c r="P251" s="151"/>
      <c r="Q251" s="151"/>
      <c r="R251" s="151"/>
      <c r="S251" s="151"/>
      <c r="T251" s="157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3" t="s">
        <v>180</v>
      </c>
      <c r="AU251" s="153" t="s">
        <v>83</v>
      </c>
      <c r="AV251" s="151" t="s">
        <v>83</v>
      </c>
      <c r="AW251" s="151" t="s">
        <v>30</v>
      </c>
      <c r="AX251" s="151" t="s">
        <v>81</v>
      </c>
      <c r="AY251" s="153" t="s">
        <v>159</v>
      </c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</row>
    <row r="252" spans="1:65" ht="24" customHeight="1">
      <c r="A252" s="16"/>
      <c r="B252" s="17"/>
      <c r="C252" s="131" t="s">
        <v>377</v>
      </c>
      <c r="D252" s="131" t="s">
        <v>162</v>
      </c>
      <c r="E252" s="132" t="s">
        <v>378</v>
      </c>
      <c r="F252" s="133" t="s">
        <v>379</v>
      </c>
      <c r="G252" s="134" t="s">
        <v>176</v>
      </c>
      <c r="H252" s="135">
        <v>67</v>
      </c>
      <c r="I252" s="187"/>
      <c r="J252" s="135">
        <f>ROUND(I252*H252,2)</f>
        <v>0</v>
      </c>
      <c r="K252" s="133" t="s">
        <v>177</v>
      </c>
      <c r="L252" s="17"/>
      <c r="M252" s="136" t="s">
        <v>1</v>
      </c>
      <c r="N252" s="137" t="s">
        <v>39</v>
      </c>
      <c r="O252" s="16"/>
      <c r="P252" s="138">
        <f>O252*H252</f>
        <v>0</v>
      </c>
      <c r="Q252" s="138">
        <v>5.0000000000000002E-5</v>
      </c>
      <c r="R252" s="138">
        <f>Q252*H252</f>
        <v>3.3500000000000001E-3</v>
      </c>
      <c r="S252" s="138">
        <v>0</v>
      </c>
      <c r="T252" s="139">
        <f>S252*H252</f>
        <v>0</v>
      </c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40" t="s">
        <v>178</v>
      </c>
      <c r="AS252" s="16"/>
      <c r="AT252" s="140" t="s">
        <v>162</v>
      </c>
      <c r="AU252" s="140" t="s">
        <v>83</v>
      </c>
      <c r="AV252" s="16"/>
      <c r="AW252" s="16"/>
      <c r="AX252" s="16"/>
      <c r="AY252" s="2" t="s">
        <v>159</v>
      </c>
      <c r="AZ252" s="16"/>
      <c r="BA252" s="16"/>
      <c r="BB252" s="16"/>
      <c r="BC252" s="16"/>
      <c r="BD252" s="16"/>
      <c r="BE252" s="141">
        <f>IF(N252="základní",J252,0)</f>
        <v>0</v>
      </c>
      <c r="BF252" s="141">
        <f>IF(N252="snížená",J252,0)</f>
        <v>0</v>
      </c>
      <c r="BG252" s="141">
        <f>IF(N252="zákl. přenesená",J252,0)</f>
        <v>0</v>
      </c>
      <c r="BH252" s="141">
        <f>IF(N252="sníž. přenesená",J252,0)</f>
        <v>0</v>
      </c>
      <c r="BI252" s="141">
        <f>IF(N252="nulová",J252,0)</f>
        <v>0</v>
      </c>
      <c r="BJ252" s="2" t="s">
        <v>81</v>
      </c>
      <c r="BK252" s="141">
        <f>ROUND(I252*H252,2)</f>
        <v>0</v>
      </c>
      <c r="BL252" s="2" t="s">
        <v>178</v>
      </c>
      <c r="BM252" s="140" t="s">
        <v>380</v>
      </c>
    </row>
    <row r="253" spans="1:65" ht="11.25" customHeight="1">
      <c r="A253" s="145"/>
      <c r="B253" s="146"/>
      <c r="C253" s="145"/>
      <c r="D253" s="142" t="s">
        <v>180</v>
      </c>
      <c r="E253" s="147" t="s">
        <v>1</v>
      </c>
      <c r="F253" s="148" t="s">
        <v>193</v>
      </c>
      <c r="G253" s="145"/>
      <c r="H253" s="147" t="s">
        <v>1</v>
      </c>
      <c r="I253" s="193"/>
      <c r="J253" s="145"/>
      <c r="K253" s="145"/>
      <c r="L253" s="146"/>
      <c r="M253" s="149"/>
      <c r="N253" s="145"/>
      <c r="O253" s="145"/>
      <c r="P253" s="145"/>
      <c r="Q253" s="145"/>
      <c r="R253" s="145"/>
      <c r="S253" s="145"/>
      <c r="T253" s="150"/>
      <c r="U253" s="145"/>
      <c r="V253" s="145"/>
      <c r="W253" s="145"/>
      <c r="X253" s="145"/>
      <c r="Y253" s="145"/>
      <c r="Z253" s="145"/>
      <c r="AA253" s="145"/>
      <c r="AB253" s="145"/>
      <c r="AC253" s="145"/>
      <c r="AD253" s="145"/>
      <c r="AE253" s="145"/>
      <c r="AF253" s="145"/>
      <c r="AG253" s="145"/>
      <c r="AH253" s="145"/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7" t="s">
        <v>180</v>
      </c>
      <c r="AU253" s="147" t="s">
        <v>83</v>
      </c>
      <c r="AV253" s="145" t="s">
        <v>81</v>
      </c>
      <c r="AW253" s="145" t="s">
        <v>30</v>
      </c>
      <c r="AX253" s="145" t="s">
        <v>74</v>
      </c>
      <c r="AY253" s="147" t="s">
        <v>159</v>
      </c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  <c r="BM253" s="145"/>
    </row>
    <row r="254" spans="1:65" ht="11.25" customHeight="1">
      <c r="A254" s="151"/>
      <c r="B254" s="152"/>
      <c r="C254" s="151"/>
      <c r="D254" s="142" t="s">
        <v>180</v>
      </c>
      <c r="E254" s="153" t="s">
        <v>1</v>
      </c>
      <c r="F254" s="154" t="s">
        <v>381</v>
      </c>
      <c r="G254" s="151"/>
      <c r="H254" s="155">
        <v>67</v>
      </c>
      <c r="I254" s="188"/>
      <c r="J254" s="151"/>
      <c r="K254" s="151"/>
      <c r="L254" s="152"/>
      <c r="M254" s="156"/>
      <c r="N254" s="151"/>
      <c r="O254" s="151"/>
      <c r="P254" s="151"/>
      <c r="Q254" s="151"/>
      <c r="R254" s="151"/>
      <c r="S254" s="151"/>
      <c r="T254" s="157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3" t="s">
        <v>180</v>
      </c>
      <c r="AU254" s="153" t="s">
        <v>83</v>
      </c>
      <c r="AV254" s="151" t="s">
        <v>83</v>
      </c>
      <c r="AW254" s="151" t="s">
        <v>30</v>
      </c>
      <c r="AX254" s="151" t="s">
        <v>81</v>
      </c>
      <c r="AY254" s="153" t="s">
        <v>159</v>
      </c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</row>
    <row r="255" spans="1:65" ht="24" customHeight="1">
      <c r="A255" s="16"/>
      <c r="B255" s="17"/>
      <c r="C255" s="131" t="s">
        <v>382</v>
      </c>
      <c r="D255" s="131" t="s">
        <v>162</v>
      </c>
      <c r="E255" s="132" t="s">
        <v>383</v>
      </c>
      <c r="F255" s="133" t="s">
        <v>384</v>
      </c>
      <c r="G255" s="134" t="s">
        <v>176</v>
      </c>
      <c r="H255" s="135">
        <v>60</v>
      </c>
      <c r="I255" s="187"/>
      <c r="J255" s="135">
        <f>ROUND(I255*H255,2)</f>
        <v>0</v>
      </c>
      <c r="K255" s="133" t="s">
        <v>177</v>
      </c>
      <c r="L255" s="17"/>
      <c r="M255" s="136" t="s">
        <v>1</v>
      </c>
      <c r="N255" s="137" t="s">
        <v>39</v>
      </c>
      <c r="O255" s="16"/>
      <c r="P255" s="138">
        <f>O255*H255</f>
        <v>0</v>
      </c>
      <c r="Q255" s="138">
        <v>6.9999999999999994E-5</v>
      </c>
      <c r="R255" s="138">
        <f>Q255*H255</f>
        <v>4.1999999999999997E-3</v>
      </c>
      <c r="S255" s="138">
        <v>0</v>
      </c>
      <c r="T255" s="139">
        <f>S255*H255</f>
        <v>0</v>
      </c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40" t="s">
        <v>178</v>
      </c>
      <c r="AS255" s="16"/>
      <c r="AT255" s="140" t="s">
        <v>162</v>
      </c>
      <c r="AU255" s="140" t="s">
        <v>83</v>
      </c>
      <c r="AV255" s="16"/>
      <c r="AW255" s="16"/>
      <c r="AX255" s="16"/>
      <c r="AY255" s="2" t="s">
        <v>159</v>
      </c>
      <c r="AZ255" s="16"/>
      <c r="BA255" s="16"/>
      <c r="BB255" s="16"/>
      <c r="BC255" s="16"/>
      <c r="BD255" s="16"/>
      <c r="BE255" s="141">
        <f>IF(N255="základní",J255,0)</f>
        <v>0</v>
      </c>
      <c r="BF255" s="141">
        <f>IF(N255="snížená",J255,0)</f>
        <v>0</v>
      </c>
      <c r="BG255" s="141">
        <f>IF(N255="zákl. přenesená",J255,0)</f>
        <v>0</v>
      </c>
      <c r="BH255" s="141">
        <f>IF(N255="sníž. přenesená",J255,0)</f>
        <v>0</v>
      </c>
      <c r="BI255" s="141">
        <f>IF(N255="nulová",J255,0)</f>
        <v>0</v>
      </c>
      <c r="BJ255" s="2" t="s">
        <v>81</v>
      </c>
      <c r="BK255" s="141">
        <f>ROUND(I255*H255,2)</f>
        <v>0</v>
      </c>
      <c r="BL255" s="2" t="s">
        <v>178</v>
      </c>
      <c r="BM255" s="140" t="s">
        <v>385</v>
      </c>
    </row>
    <row r="256" spans="1:65" ht="11.25" customHeight="1">
      <c r="A256" s="145"/>
      <c r="B256" s="146"/>
      <c r="C256" s="145"/>
      <c r="D256" s="142" t="s">
        <v>180</v>
      </c>
      <c r="E256" s="147" t="s">
        <v>1</v>
      </c>
      <c r="F256" s="148" t="s">
        <v>193</v>
      </c>
      <c r="G256" s="145"/>
      <c r="H256" s="147" t="s">
        <v>1</v>
      </c>
      <c r="I256" s="193"/>
      <c r="J256" s="145"/>
      <c r="K256" s="145"/>
      <c r="L256" s="146"/>
      <c r="M256" s="149"/>
      <c r="N256" s="145"/>
      <c r="O256" s="145"/>
      <c r="P256" s="145"/>
      <c r="Q256" s="145"/>
      <c r="R256" s="145"/>
      <c r="S256" s="145"/>
      <c r="T256" s="150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145"/>
      <c r="AF256" s="145"/>
      <c r="AG256" s="145"/>
      <c r="AH256" s="145"/>
      <c r="AI256" s="145"/>
      <c r="AJ256" s="145"/>
      <c r="AK256" s="145"/>
      <c r="AL256" s="145"/>
      <c r="AM256" s="145"/>
      <c r="AN256" s="145"/>
      <c r="AO256" s="145"/>
      <c r="AP256" s="145"/>
      <c r="AQ256" s="145"/>
      <c r="AR256" s="145"/>
      <c r="AS256" s="145"/>
      <c r="AT256" s="147" t="s">
        <v>180</v>
      </c>
      <c r="AU256" s="147" t="s">
        <v>83</v>
      </c>
      <c r="AV256" s="145" t="s">
        <v>81</v>
      </c>
      <c r="AW256" s="145" t="s">
        <v>30</v>
      </c>
      <c r="AX256" s="145" t="s">
        <v>74</v>
      </c>
      <c r="AY256" s="147" t="s">
        <v>159</v>
      </c>
      <c r="AZ256" s="145"/>
      <c r="BA256" s="145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45"/>
      <c r="BM256" s="145"/>
    </row>
    <row r="257" spans="1:65" ht="11.25" customHeight="1">
      <c r="A257" s="151"/>
      <c r="B257" s="152"/>
      <c r="C257" s="151"/>
      <c r="D257" s="142" t="s">
        <v>180</v>
      </c>
      <c r="E257" s="153" t="s">
        <v>1</v>
      </c>
      <c r="F257" s="154" t="s">
        <v>331</v>
      </c>
      <c r="G257" s="151"/>
      <c r="H257" s="155">
        <v>60</v>
      </c>
      <c r="I257" s="188"/>
      <c r="J257" s="151"/>
      <c r="K257" s="151"/>
      <c r="L257" s="152"/>
      <c r="M257" s="156"/>
      <c r="N257" s="151"/>
      <c r="O257" s="151"/>
      <c r="P257" s="151"/>
      <c r="Q257" s="151"/>
      <c r="R257" s="151"/>
      <c r="S257" s="151"/>
      <c r="T257" s="157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3" t="s">
        <v>180</v>
      </c>
      <c r="AU257" s="153" t="s">
        <v>83</v>
      </c>
      <c r="AV257" s="151" t="s">
        <v>83</v>
      </c>
      <c r="AW257" s="151" t="s">
        <v>30</v>
      </c>
      <c r="AX257" s="151" t="s">
        <v>81</v>
      </c>
      <c r="AY257" s="153" t="s">
        <v>159</v>
      </c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</row>
    <row r="258" spans="1:65" ht="24" customHeight="1">
      <c r="A258" s="16"/>
      <c r="B258" s="17"/>
      <c r="C258" s="131" t="s">
        <v>386</v>
      </c>
      <c r="D258" s="131" t="s">
        <v>162</v>
      </c>
      <c r="E258" s="132" t="s">
        <v>387</v>
      </c>
      <c r="F258" s="133" t="s">
        <v>388</v>
      </c>
      <c r="G258" s="134" t="s">
        <v>176</v>
      </c>
      <c r="H258" s="135">
        <v>42</v>
      </c>
      <c r="I258" s="187"/>
      <c r="J258" s="135">
        <f t="shared" ref="J258:J260" si="45">ROUND(I258*H258,2)</f>
        <v>0</v>
      </c>
      <c r="K258" s="133" t="s">
        <v>177</v>
      </c>
      <c r="L258" s="17"/>
      <c r="M258" s="136" t="s">
        <v>1</v>
      </c>
      <c r="N258" s="137" t="s">
        <v>39</v>
      </c>
      <c r="O258" s="16"/>
      <c r="P258" s="138">
        <f t="shared" ref="P258:P260" si="46">O258*H258</f>
        <v>0</v>
      </c>
      <c r="Q258" s="138">
        <v>3.0000000000000001E-5</v>
      </c>
      <c r="R258" s="138">
        <f t="shared" ref="R258:R260" si="47">Q258*H258</f>
        <v>1.2600000000000001E-3</v>
      </c>
      <c r="S258" s="138">
        <v>0</v>
      </c>
      <c r="T258" s="139">
        <f t="shared" ref="T258:T260" si="48">S258*H258</f>
        <v>0</v>
      </c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40" t="s">
        <v>178</v>
      </c>
      <c r="AS258" s="16"/>
      <c r="AT258" s="140" t="s">
        <v>162</v>
      </c>
      <c r="AU258" s="140" t="s">
        <v>83</v>
      </c>
      <c r="AV258" s="16"/>
      <c r="AW258" s="16"/>
      <c r="AX258" s="16"/>
      <c r="AY258" s="2" t="s">
        <v>159</v>
      </c>
      <c r="AZ258" s="16"/>
      <c r="BA258" s="16"/>
      <c r="BB258" s="16"/>
      <c r="BC258" s="16"/>
      <c r="BD258" s="16"/>
      <c r="BE258" s="141">
        <f t="shared" ref="BE258:BE260" si="49">IF(N258="základní",J258,0)</f>
        <v>0</v>
      </c>
      <c r="BF258" s="141">
        <f t="shared" ref="BF258:BF260" si="50">IF(N258="snížená",J258,0)</f>
        <v>0</v>
      </c>
      <c r="BG258" s="141">
        <f t="shared" ref="BG258:BG260" si="51">IF(N258="zákl. přenesená",J258,0)</f>
        <v>0</v>
      </c>
      <c r="BH258" s="141">
        <f t="shared" ref="BH258:BH260" si="52">IF(N258="sníž. přenesená",J258,0)</f>
        <v>0</v>
      </c>
      <c r="BI258" s="141">
        <f t="shared" ref="BI258:BI260" si="53">IF(N258="nulová",J258,0)</f>
        <v>0</v>
      </c>
      <c r="BJ258" s="2" t="s">
        <v>81</v>
      </c>
      <c r="BK258" s="141">
        <f t="shared" ref="BK258:BK260" si="54">ROUND(I258*H258,2)</f>
        <v>0</v>
      </c>
      <c r="BL258" s="2" t="s">
        <v>178</v>
      </c>
      <c r="BM258" s="140" t="s">
        <v>389</v>
      </c>
    </row>
    <row r="259" spans="1:65" ht="24" customHeight="1">
      <c r="A259" s="16"/>
      <c r="B259" s="17"/>
      <c r="C259" s="131" t="s">
        <v>390</v>
      </c>
      <c r="D259" s="131" t="s">
        <v>162</v>
      </c>
      <c r="E259" s="132" t="s">
        <v>391</v>
      </c>
      <c r="F259" s="133" t="s">
        <v>392</v>
      </c>
      <c r="G259" s="134" t="s">
        <v>176</v>
      </c>
      <c r="H259" s="135">
        <v>67</v>
      </c>
      <c r="I259" s="187"/>
      <c r="J259" s="135">
        <f t="shared" si="45"/>
        <v>0</v>
      </c>
      <c r="K259" s="133" t="s">
        <v>177</v>
      </c>
      <c r="L259" s="17"/>
      <c r="M259" s="136" t="s">
        <v>1</v>
      </c>
      <c r="N259" s="137" t="s">
        <v>39</v>
      </c>
      <c r="O259" s="16"/>
      <c r="P259" s="138">
        <f t="shared" si="46"/>
        <v>0</v>
      </c>
      <c r="Q259" s="138">
        <v>8.0000000000000007E-5</v>
      </c>
      <c r="R259" s="138">
        <f t="shared" si="47"/>
        <v>5.3600000000000002E-3</v>
      </c>
      <c r="S259" s="138">
        <v>0</v>
      </c>
      <c r="T259" s="139">
        <f t="shared" si="48"/>
        <v>0</v>
      </c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40" t="s">
        <v>178</v>
      </c>
      <c r="AS259" s="16"/>
      <c r="AT259" s="140" t="s">
        <v>162</v>
      </c>
      <c r="AU259" s="140" t="s">
        <v>83</v>
      </c>
      <c r="AV259" s="16"/>
      <c r="AW259" s="16"/>
      <c r="AX259" s="16"/>
      <c r="AY259" s="2" t="s">
        <v>159</v>
      </c>
      <c r="AZ259" s="16"/>
      <c r="BA259" s="16"/>
      <c r="BB259" s="16"/>
      <c r="BC259" s="16"/>
      <c r="BD259" s="16"/>
      <c r="BE259" s="141">
        <f t="shared" si="49"/>
        <v>0</v>
      </c>
      <c r="BF259" s="141">
        <f t="shared" si="50"/>
        <v>0</v>
      </c>
      <c r="BG259" s="141">
        <f t="shared" si="51"/>
        <v>0</v>
      </c>
      <c r="BH259" s="141">
        <f t="shared" si="52"/>
        <v>0</v>
      </c>
      <c r="BI259" s="141">
        <f t="shared" si="53"/>
        <v>0</v>
      </c>
      <c r="BJ259" s="2" t="s">
        <v>81</v>
      </c>
      <c r="BK259" s="141">
        <f t="shared" si="54"/>
        <v>0</v>
      </c>
      <c r="BL259" s="2" t="s">
        <v>178</v>
      </c>
      <c r="BM259" s="140" t="s">
        <v>393</v>
      </c>
    </row>
    <row r="260" spans="1:65" ht="24" customHeight="1">
      <c r="A260" s="16"/>
      <c r="B260" s="17"/>
      <c r="C260" s="131" t="s">
        <v>394</v>
      </c>
      <c r="D260" s="131" t="s">
        <v>162</v>
      </c>
      <c r="E260" s="132" t="s">
        <v>395</v>
      </c>
      <c r="F260" s="133" t="s">
        <v>396</v>
      </c>
      <c r="G260" s="134" t="s">
        <v>176</v>
      </c>
      <c r="H260" s="135">
        <v>60</v>
      </c>
      <c r="I260" s="187"/>
      <c r="J260" s="135">
        <f t="shared" si="45"/>
        <v>0</v>
      </c>
      <c r="K260" s="133" t="s">
        <v>177</v>
      </c>
      <c r="L260" s="17"/>
      <c r="M260" s="136" t="s">
        <v>1</v>
      </c>
      <c r="N260" s="137" t="s">
        <v>39</v>
      </c>
      <c r="O260" s="16"/>
      <c r="P260" s="138">
        <f t="shared" si="46"/>
        <v>0</v>
      </c>
      <c r="Q260" s="138">
        <v>1.2E-4</v>
      </c>
      <c r="R260" s="138">
        <f t="shared" si="47"/>
        <v>7.1999999999999998E-3</v>
      </c>
      <c r="S260" s="138">
        <v>0</v>
      </c>
      <c r="T260" s="139">
        <f t="shared" si="48"/>
        <v>0</v>
      </c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40" t="s">
        <v>178</v>
      </c>
      <c r="AS260" s="16"/>
      <c r="AT260" s="140" t="s">
        <v>162</v>
      </c>
      <c r="AU260" s="140" t="s">
        <v>83</v>
      </c>
      <c r="AV260" s="16"/>
      <c r="AW260" s="16"/>
      <c r="AX260" s="16"/>
      <c r="AY260" s="2" t="s">
        <v>159</v>
      </c>
      <c r="AZ260" s="16"/>
      <c r="BA260" s="16"/>
      <c r="BB260" s="16"/>
      <c r="BC260" s="16"/>
      <c r="BD260" s="16"/>
      <c r="BE260" s="141">
        <f t="shared" si="49"/>
        <v>0</v>
      </c>
      <c r="BF260" s="141">
        <f t="shared" si="50"/>
        <v>0</v>
      </c>
      <c r="BG260" s="141">
        <f t="shared" si="51"/>
        <v>0</v>
      </c>
      <c r="BH260" s="141">
        <f t="shared" si="52"/>
        <v>0</v>
      </c>
      <c r="BI260" s="141">
        <f t="shared" si="53"/>
        <v>0</v>
      </c>
      <c r="BJ260" s="2" t="s">
        <v>81</v>
      </c>
      <c r="BK260" s="141">
        <f t="shared" si="54"/>
        <v>0</v>
      </c>
      <c r="BL260" s="2" t="s">
        <v>178</v>
      </c>
      <c r="BM260" s="140" t="s">
        <v>397</v>
      </c>
    </row>
    <row r="261" spans="1:65" ht="22.5" customHeight="1">
      <c r="A261" s="119"/>
      <c r="B261" s="120"/>
      <c r="C261" s="119"/>
      <c r="D261" s="121" t="s">
        <v>73</v>
      </c>
      <c r="E261" s="129" t="s">
        <v>398</v>
      </c>
      <c r="F261" s="129" t="s">
        <v>399</v>
      </c>
      <c r="G261" s="119"/>
      <c r="H261" s="119"/>
      <c r="I261" s="191"/>
      <c r="J261" s="130">
        <f>BK261</f>
        <v>0</v>
      </c>
      <c r="K261" s="119"/>
      <c r="L261" s="120"/>
      <c r="M261" s="124"/>
      <c r="N261" s="119"/>
      <c r="O261" s="119"/>
      <c r="P261" s="125">
        <f>SUM(P262:P284)</f>
        <v>0</v>
      </c>
      <c r="Q261" s="119"/>
      <c r="R261" s="125">
        <f>SUM(R262:R284)</f>
        <v>5.28E-3</v>
      </c>
      <c r="S261" s="119"/>
      <c r="T261" s="126">
        <f>SUM(T262:T284)</f>
        <v>0.75892000000000004</v>
      </c>
      <c r="U261" s="119"/>
      <c r="V261" s="119"/>
      <c r="W261" s="119"/>
      <c r="X261" s="119"/>
      <c r="Y261" s="119"/>
      <c r="Z261" s="119"/>
      <c r="AA261" s="119"/>
      <c r="AB261" s="119"/>
      <c r="AC261" s="119"/>
      <c r="AD261" s="119"/>
      <c r="AE261" s="119"/>
      <c r="AF261" s="119"/>
      <c r="AG261" s="119"/>
      <c r="AH261" s="119"/>
      <c r="AI261" s="119"/>
      <c r="AJ261" s="119"/>
      <c r="AK261" s="119"/>
      <c r="AL261" s="119"/>
      <c r="AM261" s="119"/>
      <c r="AN261" s="119"/>
      <c r="AO261" s="119"/>
      <c r="AP261" s="119"/>
      <c r="AQ261" s="119"/>
      <c r="AR261" s="121" t="s">
        <v>83</v>
      </c>
      <c r="AS261" s="119"/>
      <c r="AT261" s="127" t="s">
        <v>73</v>
      </c>
      <c r="AU261" s="127" t="s">
        <v>81</v>
      </c>
      <c r="AV261" s="119"/>
      <c r="AW261" s="119"/>
      <c r="AX261" s="119"/>
      <c r="AY261" s="121" t="s">
        <v>159</v>
      </c>
      <c r="AZ261" s="119"/>
      <c r="BA261" s="119"/>
      <c r="BB261" s="119"/>
      <c r="BC261" s="119"/>
      <c r="BD261" s="119"/>
      <c r="BE261" s="119"/>
      <c r="BF261" s="119"/>
      <c r="BG261" s="119"/>
      <c r="BH261" s="119"/>
      <c r="BI261" s="119"/>
      <c r="BJ261" s="119"/>
      <c r="BK261" s="128">
        <f>SUM(BK262:BK284)</f>
        <v>0</v>
      </c>
      <c r="BL261" s="119"/>
      <c r="BM261" s="119"/>
    </row>
    <row r="262" spans="1:65" ht="16.5" customHeight="1">
      <c r="A262" s="16"/>
      <c r="B262" s="17"/>
      <c r="C262" s="131" t="s">
        <v>400</v>
      </c>
      <c r="D262" s="131" t="s">
        <v>162</v>
      </c>
      <c r="E262" s="132" t="s">
        <v>401</v>
      </c>
      <c r="F262" s="133" t="s">
        <v>402</v>
      </c>
      <c r="G262" s="134" t="s">
        <v>165</v>
      </c>
      <c r="H262" s="135">
        <v>1</v>
      </c>
      <c r="I262" s="187"/>
      <c r="J262" s="135">
        <f t="shared" ref="J262:J272" si="55">ROUND(I262*H262,2)</f>
        <v>0</v>
      </c>
      <c r="K262" s="133" t="s">
        <v>1</v>
      </c>
      <c r="L262" s="17"/>
      <c r="M262" s="136" t="s">
        <v>1</v>
      </c>
      <c r="N262" s="137" t="s">
        <v>39</v>
      </c>
      <c r="O262" s="16"/>
      <c r="P262" s="138">
        <f t="shared" ref="P262:P272" si="56">O262*H262</f>
        <v>0</v>
      </c>
      <c r="Q262" s="138">
        <v>0</v>
      </c>
      <c r="R262" s="138">
        <f t="shared" ref="R262:R272" si="57">Q262*H262</f>
        <v>0</v>
      </c>
      <c r="S262" s="138">
        <v>0</v>
      </c>
      <c r="T262" s="139">
        <f t="shared" ref="T262:T272" si="58">S262*H262</f>
        <v>0</v>
      </c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40" t="s">
        <v>178</v>
      </c>
      <c r="AS262" s="16"/>
      <c r="AT262" s="140" t="s">
        <v>162</v>
      </c>
      <c r="AU262" s="140" t="s">
        <v>83</v>
      </c>
      <c r="AV262" s="16"/>
      <c r="AW262" s="16"/>
      <c r="AX262" s="16"/>
      <c r="AY262" s="2" t="s">
        <v>159</v>
      </c>
      <c r="AZ262" s="16"/>
      <c r="BA262" s="16"/>
      <c r="BB262" s="16"/>
      <c r="BC262" s="16"/>
      <c r="BD262" s="16"/>
      <c r="BE262" s="141">
        <f t="shared" ref="BE262:BE272" si="59">IF(N262="základní",J262,0)</f>
        <v>0</v>
      </c>
      <c r="BF262" s="141">
        <f t="shared" ref="BF262:BF272" si="60">IF(N262="snížená",J262,0)</f>
        <v>0</v>
      </c>
      <c r="BG262" s="141">
        <f t="shared" ref="BG262:BG272" si="61">IF(N262="zákl. přenesená",J262,0)</f>
        <v>0</v>
      </c>
      <c r="BH262" s="141">
        <f t="shared" ref="BH262:BH272" si="62">IF(N262="sníž. přenesená",J262,0)</f>
        <v>0</v>
      </c>
      <c r="BI262" s="141">
        <f t="shared" ref="BI262:BI272" si="63">IF(N262="nulová",J262,0)</f>
        <v>0</v>
      </c>
      <c r="BJ262" s="2" t="s">
        <v>81</v>
      </c>
      <c r="BK262" s="141">
        <f t="shared" ref="BK262:BK272" si="64">ROUND(I262*H262,2)</f>
        <v>0</v>
      </c>
      <c r="BL262" s="2" t="s">
        <v>178</v>
      </c>
      <c r="BM262" s="140" t="s">
        <v>403</v>
      </c>
    </row>
    <row r="263" spans="1:65" ht="16.5" customHeight="1">
      <c r="A263" s="16"/>
      <c r="B263" s="17"/>
      <c r="C263" s="131" t="s">
        <v>404</v>
      </c>
      <c r="D263" s="131" t="s">
        <v>162</v>
      </c>
      <c r="E263" s="132" t="s">
        <v>405</v>
      </c>
      <c r="F263" s="133" t="s">
        <v>406</v>
      </c>
      <c r="G263" s="134" t="s">
        <v>286</v>
      </c>
      <c r="H263" s="135">
        <v>2</v>
      </c>
      <c r="I263" s="187"/>
      <c r="J263" s="135">
        <f t="shared" si="55"/>
        <v>0</v>
      </c>
      <c r="K263" s="133" t="s">
        <v>1</v>
      </c>
      <c r="L263" s="17"/>
      <c r="M263" s="136" t="s">
        <v>1</v>
      </c>
      <c r="N263" s="137" t="s">
        <v>39</v>
      </c>
      <c r="O263" s="16"/>
      <c r="P263" s="138">
        <f t="shared" si="56"/>
        <v>0</v>
      </c>
      <c r="Q263" s="138">
        <v>0</v>
      </c>
      <c r="R263" s="138">
        <f t="shared" si="57"/>
        <v>0</v>
      </c>
      <c r="S263" s="138">
        <v>0</v>
      </c>
      <c r="T263" s="139">
        <f t="shared" si="58"/>
        <v>0</v>
      </c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40" t="s">
        <v>178</v>
      </c>
      <c r="AS263" s="16"/>
      <c r="AT263" s="140" t="s">
        <v>162</v>
      </c>
      <c r="AU263" s="140" t="s">
        <v>83</v>
      </c>
      <c r="AV263" s="16"/>
      <c r="AW263" s="16"/>
      <c r="AX263" s="16"/>
      <c r="AY263" s="2" t="s">
        <v>159</v>
      </c>
      <c r="AZ263" s="16"/>
      <c r="BA263" s="16"/>
      <c r="BB263" s="16"/>
      <c r="BC263" s="16"/>
      <c r="BD263" s="16"/>
      <c r="BE263" s="141">
        <f t="shared" si="59"/>
        <v>0</v>
      </c>
      <c r="BF263" s="141">
        <f t="shared" si="60"/>
        <v>0</v>
      </c>
      <c r="BG263" s="141">
        <f t="shared" si="61"/>
        <v>0</v>
      </c>
      <c r="BH263" s="141">
        <f t="shared" si="62"/>
        <v>0</v>
      </c>
      <c r="BI263" s="141">
        <f t="shared" si="63"/>
        <v>0</v>
      </c>
      <c r="BJ263" s="2" t="s">
        <v>81</v>
      </c>
      <c r="BK263" s="141">
        <f t="shared" si="64"/>
        <v>0</v>
      </c>
      <c r="BL263" s="2" t="s">
        <v>178</v>
      </c>
      <c r="BM263" s="140" t="s">
        <v>407</v>
      </c>
    </row>
    <row r="264" spans="1:65" ht="16.5" customHeight="1">
      <c r="A264" s="16"/>
      <c r="B264" s="17"/>
      <c r="C264" s="131" t="s">
        <v>408</v>
      </c>
      <c r="D264" s="131" t="s">
        <v>162</v>
      </c>
      <c r="E264" s="132" t="s">
        <v>409</v>
      </c>
      <c r="F264" s="133" t="s">
        <v>410</v>
      </c>
      <c r="G264" s="134" t="s">
        <v>286</v>
      </c>
      <c r="H264" s="135">
        <v>2</v>
      </c>
      <c r="I264" s="187"/>
      <c r="J264" s="135">
        <f t="shared" si="55"/>
        <v>0</v>
      </c>
      <c r="K264" s="133" t="s">
        <v>1</v>
      </c>
      <c r="L264" s="17"/>
      <c r="M264" s="136" t="s">
        <v>1</v>
      </c>
      <c r="N264" s="137" t="s">
        <v>39</v>
      </c>
      <c r="O264" s="16"/>
      <c r="P264" s="138">
        <f t="shared" si="56"/>
        <v>0</v>
      </c>
      <c r="Q264" s="138">
        <v>0</v>
      </c>
      <c r="R264" s="138">
        <f t="shared" si="57"/>
        <v>0</v>
      </c>
      <c r="S264" s="138">
        <v>0</v>
      </c>
      <c r="T264" s="139">
        <f t="shared" si="58"/>
        <v>0</v>
      </c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40" t="s">
        <v>178</v>
      </c>
      <c r="AS264" s="16"/>
      <c r="AT264" s="140" t="s">
        <v>162</v>
      </c>
      <c r="AU264" s="140" t="s">
        <v>83</v>
      </c>
      <c r="AV264" s="16"/>
      <c r="AW264" s="16"/>
      <c r="AX264" s="16"/>
      <c r="AY264" s="2" t="s">
        <v>159</v>
      </c>
      <c r="AZ264" s="16"/>
      <c r="BA264" s="16"/>
      <c r="BB264" s="16"/>
      <c r="BC264" s="16"/>
      <c r="BD264" s="16"/>
      <c r="BE264" s="141">
        <f t="shared" si="59"/>
        <v>0</v>
      </c>
      <c r="BF264" s="141">
        <f t="shared" si="60"/>
        <v>0</v>
      </c>
      <c r="BG264" s="141">
        <f t="shared" si="61"/>
        <v>0</v>
      </c>
      <c r="BH264" s="141">
        <f t="shared" si="62"/>
        <v>0</v>
      </c>
      <c r="BI264" s="141">
        <f t="shared" si="63"/>
        <v>0</v>
      </c>
      <c r="BJ264" s="2" t="s">
        <v>81</v>
      </c>
      <c r="BK264" s="141">
        <f t="shared" si="64"/>
        <v>0</v>
      </c>
      <c r="BL264" s="2" t="s">
        <v>178</v>
      </c>
      <c r="BM264" s="140" t="s">
        <v>411</v>
      </c>
    </row>
    <row r="265" spans="1:65" ht="21.75" customHeight="1">
      <c r="A265" s="16"/>
      <c r="B265" s="17"/>
      <c r="C265" s="131" t="s">
        <v>412</v>
      </c>
      <c r="D265" s="131" t="s">
        <v>162</v>
      </c>
      <c r="E265" s="132" t="s">
        <v>413</v>
      </c>
      <c r="F265" s="133" t="s">
        <v>414</v>
      </c>
      <c r="G265" s="134" t="s">
        <v>286</v>
      </c>
      <c r="H265" s="135">
        <v>1</v>
      </c>
      <c r="I265" s="187"/>
      <c r="J265" s="135">
        <f t="shared" si="55"/>
        <v>0</v>
      </c>
      <c r="K265" s="133" t="s">
        <v>1</v>
      </c>
      <c r="L265" s="17"/>
      <c r="M265" s="136" t="s">
        <v>1</v>
      </c>
      <c r="N265" s="137" t="s">
        <v>39</v>
      </c>
      <c r="O265" s="16"/>
      <c r="P265" s="138">
        <f t="shared" si="56"/>
        <v>0</v>
      </c>
      <c r="Q265" s="138">
        <v>0</v>
      </c>
      <c r="R265" s="138">
        <f t="shared" si="57"/>
        <v>0</v>
      </c>
      <c r="S265" s="138">
        <v>0</v>
      </c>
      <c r="T265" s="139">
        <f t="shared" si="58"/>
        <v>0</v>
      </c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40" t="s">
        <v>178</v>
      </c>
      <c r="AS265" s="16"/>
      <c r="AT265" s="140" t="s">
        <v>162</v>
      </c>
      <c r="AU265" s="140" t="s">
        <v>83</v>
      </c>
      <c r="AV265" s="16"/>
      <c r="AW265" s="16"/>
      <c r="AX265" s="16"/>
      <c r="AY265" s="2" t="s">
        <v>159</v>
      </c>
      <c r="AZ265" s="16"/>
      <c r="BA265" s="16"/>
      <c r="BB265" s="16"/>
      <c r="BC265" s="16"/>
      <c r="BD265" s="16"/>
      <c r="BE265" s="141">
        <f t="shared" si="59"/>
        <v>0</v>
      </c>
      <c r="BF265" s="141">
        <f t="shared" si="60"/>
        <v>0</v>
      </c>
      <c r="BG265" s="141">
        <f t="shared" si="61"/>
        <v>0</v>
      </c>
      <c r="BH265" s="141">
        <f t="shared" si="62"/>
        <v>0</v>
      </c>
      <c r="BI265" s="141">
        <f t="shared" si="63"/>
        <v>0</v>
      </c>
      <c r="BJ265" s="2" t="s">
        <v>81</v>
      </c>
      <c r="BK265" s="141">
        <f t="shared" si="64"/>
        <v>0</v>
      </c>
      <c r="BL265" s="2" t="s">
        <v>178</v>
      </c>
      <c r="BM265" s="140" t="s">
        <v>415</v>
      </c>
    </row>
    <row r="266" spans="1:65" ht="16.5" customHeight="1">
      <c r="A266" s="16"/>
      <c r="B266" s="17"/>
      <c r="C266" s="131" t="s">
        <v>416</v>
      </c>
      <c r="D266" s="131" t="s">
        <v>162</v>
      </c>
      <c r="E266" s="132" t="s">
        <v>417</v>
      </c>
      <c r="F266" s="133" t="s">
        <v>418</v>
      </c>
      <c r="G266" s="134" t="s">
        <v>286</v>
      </c>
      <c r="H266" s="135">
        <v>1</v>
      </c>
      <c r="I266" s="187"/>
      <c r="J266" s="135">
        <f t="shared" si="55"/>
        <v>0</v>
      </c>
      <c r="K266" s="133" t="s">
        <v>1</v>
      </c>
      <c r="L266" s="17"/>
      <c r="M266" s="136" t="s">
        <v>1</v>
      </c>
      <c r="N266" s="137" t="s">
        <v>39</v>
      </c>
      <c r="O266" s="16"/>
      <c r="P266" s="138">
        <f t="shared" si="56"/>
        <v>0</v>
      </c>
      <c r="Q266" s="138">
        <v>0</v>
      </c>
      <c r="R266" s="138">
        <f t="shared" si="57"/>
        <v>0</v>
      </c>
      <c r="S266" s="138">
        <v>0</v>
      </c>
      <c r="T266" s="139">
        <f t="shared" si="58"/>
        <v>0</v>
      </c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40" t="s">
        <v>178</v>
      </c>
      <c r="AS266" s="16"/>
      <c r="AT266" s="140" t="s">
        <v>162</v>
      </c>
      <c r="AU266" s="140" t="s">
        <v>83</v>
      </c>
      <c r="AV266" s="16"/>
      <c r="AW266" s="16"/>
      <c r="AX266" s="16"/>
      <c r="AY266" s="2" t="s">
        <v>159</v>
      </c>
      <c r="AZ266" s="16"/>
      <c r="BA266" s="16"/>
      <c r="BB266" s="16"/>
      <c r="BC266" s="16"/>
      <c r="BD266" s="16"/>
      <c r="BE266" s="141">
        <f t="shared" si="59"/>
        <v>0</v>
      </c>
      <c r="BF266" s="141">
        <f t="shared" si="60"/>
        <v>0</v>
      </c>
      <c r="BG266" s="141">
        <f t="shared" si="61"/>
        <v>0</v>
      </c>
      <c r="BH266" s="141">
        <f t="shared" si="62"/>
        <v>0</v>
      </c>
      <c r="BI266" s="141">
        <f t="shared" si="63"/>
        <v>0</v>
      </c>
      <c r="BJ266" s="2" t="s">
        <v>81</v>
      </c>
      <c r="BK266" s="141">
        <f t="shared" si="64"/>
        <v>0</v>
      </c>
      <c r="BL266" s="2" t="s">
        <v>178</v>
      </c>
      <c r="BM266" s="140" t="s">
        <v>419</v>
      </c>
    </row>
    <row r="267" spans="1:65" ht="24" customHeight="1">
      <c r="A267" s="16"/>
      <c r="B267" s="17"/>
      <c r="C267" s="131" t="s">
        <v>420</v>
      </c>
      <c r="D267" s="131" t="s">
        <v>162</v>
      </c>
      <c r="E267" s="132" t="s">
        <v>421</v>
      </c>
      <c r="F267" s="133" t="s">
        <v>422</v>
      </c>
      <c r="G267" s="134" t="s">
        <v>165</v>
      </c>
      <c r="H267" s="135">
        <v>1</v>
      </c>
      <c r="I267" s="187"/>
      <c r="J267" s="135">
        <f t="shared" si="55"/>
        <v>0</v>
      </c>
      <c r="K267" s="133" t="s">
        <v>1</v>
      </c>
      <c r="L267" s="17"/>
      <c r="M267" s="136" t="s">
        <v>1</v>
      </c>
      <c r="N267" s="137" t="s">
        <v>39</v>
      </c>
      <c r="O267" s="16"/>
      <c r="P267" s="138">
        <f t="shared" si="56"/>
        <v>0</v>
      </c>
      <c r="Q267" s="138">
        <v>0</v>
      </c>
      <c r="R267" s="138">
        <f t="shared" si="57"/>
        <v>0</v>
      </c>
      <c r="S267" s="138">
        <v>0</v>
      </c>
      <c r="T267" s="139">
        <f t="shared" si="58"/>
        <v>0</v>
      </c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40" t="s">
        <v>178</v>
      </c>
      <c r="AS267" s="16"/>
      <c r="AT267" s="140" t="s">
        <v>162</v>
      </c>
      <c r="AU267" s="140" t="s">
        <v>83</v>
      </c>
      <c r="AV267" s="16"/>
      <c r="AW267" s="16"/>
      <c r="AX267" s="16"/>
      <c r="AY267" s="2" t="s">
        <v>159</v>
      </c>
      <c r="AZ267" s="16"/>
      <c r="BA267" s="16"/>
      <c r="BB267" s="16"/>
      <c r="BC267" s="16"/>
      <c r="BD267" s="16"/>
      <c r="BE267" s="141">
        <f t="shared" si="59"/>
        <v>0</v>
      </c>
      <c r="BF267" s="141">
        <f t="shared" si="60"/>
        <v>0</v>
      </c>
      <c r="BG267" s="141">
        <f t="shared" si="61"/>
        <v>0</v>
      </c>
      <c r="BH267" s="141">
        <f t="shared" si="62"/>
        <v>0</v>
      </c>
      <c r="BI267" s="141">
        <f t="shared" si="63"/>
        <v>0</v>
      </c>
      <c r="BJ267" s="2" t="s">
        <v>81</v>
      </c>
      <c r="BK267" s="141">
        <f t="shared" si="64"/>
        <v>0</v>
      </c>
      <c r="BL267" s="2" t="s">
        <v>178</v>
      </c>
      <c r="BM267" s="140" t="s">
        <v>423</v>
      </c>
    </row>
    <row r="268" spans="1:65" ht="24" customHeight="1">
      <c r="A268" s="16"/>
      <c r="B268" s="17"/>
      <c r="C268" s="131" t="s">
        <v>424</v>
      </c>
      <c r="D268" s="131" t="s">
        <v>162</v>
      </c>
      <c r="E268" s="132" t="s">
        <v>425</v>
      </c>
      <c r="F268" s="133" t="s">
        <v>426</v>
      </c>
      <c r="G268" s="134" t="s">
        <v>165</v>
      </c>
      <c r="H268" s="135">
        <v>1</v>
      </c>
      <c r="I268" s="187"/>
      <c r="J268" s="135">
        <f t="shared" si="55"/>
        <v>0</v>
      </c>
      <c r="K268" s="133" t="s">
        <v>1</v>
      </c>
      <c r="L268" s="17"/>
      <c r="M268" s="136" t="s">
        <v>1</v>
      </c>
      <c r="N268" s="137" t="s">
        <v>39</v>
      </c>
      <c r="O268" s="16"/>
      <c r="P268" s="138">
        <f t="shared" si="56"/>
        <v>0</v>
      </c>
      <c r="Q268" s="138">
        <v>0</v>
      </c>
      <c r="R268" s="138">
        <f t="shared" si="57"/>
        <v>0</v>
      </c>
      <c r="S268" s="138">
        <v>0</v>
      </c>
      <c r="T268" s="139">
        <f t="shared" si="58"/>
        <v>0</v>
      </c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40" t="s">
        <v>178</v>
      </c>
      <c r="AS268" s="16"/>
      <c r="AT268" s="140" t="s">
        <v>162</v>
      </c>
      <c r="AU268" s="140" t="s">
        <v>83</v>
      </c>
      <c r="AV268" s="16"/>
      <c r="AW268" s="16"/>
      <c r="AX268" s="16"/>
      <c r="AY268" s="2" t="s">
        <v>159</v>
      </c>
      <c r="AZ268" s="16"/>
      <c r="BA268" s="16"/>
      <c r="BB268" s="16"/>
      <c r="BC268" s="16"/>
      <c r="BD268" s="16"/>
      <c r="BE268" s="141">
        <f t="shared" si="59"/>
        <v>0</v>
      </c>
      <c r="BF268" s="141">
        <f t="shared" si="60"/>
        <v>0</v>
      </c>
      <c r="BG268" s="141">
        <f t="shared" si="61"/>
        <v>0</v>
      </c>
      <c r="BH268" s="141">
        <f t="shared" si="62"/>
        <v>0</v>
      </c>
      <c r="BI268" s="141">
        <f t="shared" si="63"/>
        <v>0</v>
      </c>
      <c r="BJ268" s="2" t="s">
        <v>81</v>
      </c>
      <c r="BK268" s="141">
        <f t="shared" si="64"/>
        <v>0</v>
      </c>
      <c r="BL268" s="2" t="s">
        <v>178</v>
      </c>
      <c r="BM268" s="140" t="s">
        <v>427</v>
      </c>
    </row>
    <row r="269" spans="1:65" ht="24" customHeight="1">
      <c r="A269" s="16"/>
      <c r="B269" s="17"/>
      <c r="C269" s="131" t="s">
        <v>428</v>
      </c>
      <c r="D269" s="131" t="s">
        <v>162</v>
      </c>
      <c r="E269" s="132" t="s">
        <v>429</v>
      </c>
      <c r="F269" s="133" t="s">
        <v>430</v>
      </c>
      <c r="G269" s="134" t="s">
        <v>165</v>
      </c>
      <c r="H269" s="135">
        <v>1</v>
      </c>
      <c r="I269" s="187"/>
      <c r="J269" s="135">
        <f t="shared" si="55"/>
        <v>0</v>
      </c>
      <c r="K269" s="133" t="s">
        <v>1</v>
      </c>
      <c r="L269" s="17"/>
      <c r="M269" s="136" t="s">
        <v>1</v>
      </c>
      <c r="N269" s="137" t="s">
        <v>39</v>
      </c>
      <c r="O269" s="16"/>
      <c r="P269" s="138">
        <f t="shared" si="56"/>
        <v>0</v>
      </c>
      <c r="Q269" s="138">
        <v>0</v>
      </c>
      <c r="R269" s="138">
        <f t="shared" si="57"/>
        <v>0</v>
      </c>
      <c r="S269" s="138">
        <v>0</v>
      </c>
      <c r="T269" s="139">
        <f t="shared" si="58"/>
        <v>0</v>
      </c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40" t="s">
        <v>178</v>
      </c>
      <c r="AS269" s="16"/>
      <c r="AT269" s="140" t="s">
        <v>162</v>
      </c>
      <c r="AU269" s="140" t="s">
        <v>83</v>
      </c>
      <c r="AV269" s="16"/>
      <c r="AW269" s="16"/>
      <c r="AX269" s="16"/>
      <c r="AY269" s="2" t="s">
        <v>159</v>
      </c>
      <c r="AZ269" s="16"/>
      <c r="BA269" s="16"/>
      <c r="BB269" s="16"/>
      <c r="BC269" s="16"/>
      <c r="BD269" s="16"/>
      <c r="BE269" s="141">
        <f t="shared" si="59"/>
        <v>0</v>
      </c>
      <c r="BF269" s="141">
        <f t="shared" si="60"/>
        <v>0</v>
      </c>
      <c r="BG269" s="141">
        <f t="shared" si="61"/>
        <v>0</v>
      </c>
      <c r="BH269" s="141">
        <f t="shared" si="62"/>
        <v>0</v>
      </c>
      <c r="BI269" s="141">
        <f t="shared" si="63"/>
        <v>0</v>
      </c>
      <c r="BJ269" s="2" t="s">
        <v>81</v>
      </c>
      <c r="BK269" s="141">
        <f t="shared" si="64"/>
        <v>0</v>
      </c>
      <c r="BL269" s="2" t="s">
        <v>178</v>
      </c>
      <c r="BM269" s="140" t="s">
        <v>431</v>
      </c>
    </row>
    <row r="270" spans="1:65" ht="24" customHeight="1">
      <c r="A270" s="16"/>
      <c r="B270" s="17"/>
      <c r="C270" s="131" t="s">
        <v>432</v>
      </c>
      <c r="D270" s="131" t="s">
        <v>162</v>
      </c>
      <c r="E270" s="132" t="s">
        <v>433</v>
      </c>
      <c r="F270" s="133" t="s">
        <v>434</v>
      </c>
      <c r="G270" s="134" t="s">
        <v>165</v>
      </c>
      <c r="H270" s="135">
        <v>1</v>
      </c>
      <c r="I270" s="187"/>
      <c r="J270" s="135">
        <f t="shared" si="55"/>
        <v>0</v>
      </c>
      <c r="K270" s="133" t="s">
        <v>1</v>
      </c>
      <c r="L270" s="17"/>
      <c r="M270" s="136" t="s">
        <v>1</v>
      </c>
      <c r="N270" s="137" t="s">
        <v>39</v>
      </c>
      <c r="O270" s="16"/>
      <c r="P270" s="138">
        <f t="shared" si="56"/>
        <v>0</v>
      </c>
      <c r="Q270" s="138">
        <v>0</v>
      </c>
      <c r="R270" s="138">
        <f t="shared" si="57"/>
        <v>0</v>
      </c>
      <c r="S270" s="138">
        <v>0</v>
      </c>
      <c r="T270" s="139">
        <f t="shared" si="58"/>
        <v>0</v>
      </c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16"/>
      <c r="AQ270" s="16"/>
      <c r="AR270" s="140" t="s">
        <v>178</v>
      </c>
      <c r="AS270" s="16"/>
      <c r="AT270" s="140" t="s">
        <v>162</v>
      </c>
      <c r="AU270" s="140" t="s">
        <v>83</v>
      </c>
      <c r="AV270" s="16"/>
      <c r="AW270" s="16"/>
      <c r="AX270" s="16"/>
      <c r="AY270" s="2" t="s">
        <v>159</v>
      </c>
      <c r="AZ270" s="16"/>
      <c r="BA270" s="16"/>
      <c r="BB270" s="16"/>
      <c r="BC270" s="16"/>
      <c r="BD270" s="16"/>
      <c r="BE270" s="141">
        <f t="shared" si="59"/>
        <v>0</v>
      </c>
      <c r="BF270" s="141">
        <f t="shared" si="60"/>
        <v>0</v>
      </c>
      <c r="BG270" s="141">
        <f t="shared" si="61"/>
        <v>0</v>
      </c>
      <c r="BH270" s="141">
        <f t="shared" si="62"/>
        <v>0</v>
      </c>
      <c r="BI270" s="141">
        <f t="shared" si="63"/>
        <v>0</v>
      </c>
      <c r="BJ270" s="2" t="s">
        <v>81</v>
      </c>
      <c r="BK270" s="141">
        <f t="shared" si="64"/>
        <v>0</v>
      </c>
      <c r="BL270" s="2" t="s">
        <v>178</v>
      </c>
      <c r="BM270" s="140" t="s">
        <v>435</v>
      </c>
    </row>
    <row r="271" spans="1:65" ht="24" customHeight="1">
      <c r="A271" s="16"/>
      <c r="B271" s="17"/>
      <c r="C271" s="131" t="s">
        <v>436</v>
      </c>
      <c r="D271" s="131" t="s">
        <v>162</v>
      </c>
      <c r="E271" s="132" t="s">
        <v>437</v>
      </c>
      <c r="F271" s="133" t="s">
        <v>438</v>
      </c>
      <c r="G271" s="134" t="s">
        <v>165</v>
      </c>
      <c r="H271" s="135">
        <v>1</v>
      </c>
      <c r="I271" s="187"/>
      <c r="J271" s="135">
        <f t="shared" si="55"/>
        <v>0</v>
      </c>
      <c r="K271" s="133" t="s">
        <v>1</v>
      </c>
      <c r="L271" s="17"/>
      <c r="M271" s="136" t="s">
        <v>1</v>
      </c>
      <c r="N271" s="137" t="s">
        <v>39</v>
      </c>
      <c r="O271" s="16"/>
      <c r="P271" s="138">
        <f t="shared" si="56"/>
        <v>0</v>
      </c>
      <c r="Q271" s="138">
        <v>0</v>
      </c>
      <c r="R271" s="138">
        <f t="shared" si="57"/>
        <v>0</v>
      </c>
      <c r="S271" s="138">
        <v>0</v>
      </c>
      <c r="T271" s="139">
        <f t="shared" si="58"/>
        <v>0</v>
      </c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40" t="s">
        <v>178</v>
      </c>
      <c r="AS271" s="16"/>
      <c r="AT271" s="140" t="s">
        <v>162</v>
      </c>
      <c r="AU271" s="140" t="s">
        <v>83</v>
      </c>
      <c r="AV271" s="16"/>
      <c r="AW271" s="16"/>
      <c r="AX271" s="16"/>
      <c r="AY271" s="2" t="s">
        <v>159</v>
      </c>
      <c r="AZ271" s="16"/>
      <c r="BA271" s="16"/>
      <c r="BB271" s="16"/>
      <c r="BC271" s="16"/>
      <c r="BD271" s="16"/>
      <c r="BE271" s="141">
        <f t="shared" si="59"/>
        <v>0</v>
      </c>
      <c r="BF271" s="141">
        <f t="shared" si="60"/>
        <v>0</v>
      </c>
      <c r="BG271" s="141">
        <f t="shared" si="61"/>
        <v>0</v>
      </c>
      <c r="BH271" s="141">
        <f t="shared" si="62"/>
        <v>0</v>
      </c>
      <c r="BI271" s="141">
        <f t="shared" si="63"/>
        <v>0</v>
      </c>
      <c r="BJ271" s="2" t="s">
        <v>81</v>
      </c>
      <c r="BK271" s="141">
        <f t="shared" si="64"/>
        <v>0</v>
      </c>
      <c r="BL271" s="2" t="s">
        <v>178</v>
      </c>
      <c r="BM271" s="140" t="s">
        <v>439</v>
      </c>
    </row>
    <row r="272" spans="1:65" ht="24" customHeight="1">
      <c r="A272" s="16"/>
      <c r="B272" s="17"/>
      <c r="C272" s="131" t="s">
        <v>440</v>
      </c>
      <c r="D272" s="131" t="s">
        <v>162</v>
      </c>
      <c r="E272" s="132" t="s">
        <v>441</v>
      </c>
      <c r="F272" s="133" t="s">
        <v>442</v>
      </c>
      <c r="G272" s="134" t="s">
        <v>176</v>
      </c>
      <c r="H272" s="135">
        <v>88</v>
      </c>
      <c r="I272" s="187"/>
      <c r="J272" s="135">
        <f t="shared" si="55"/>
        <v>0</v>
      </c>
      <c r="K272" s="133" t="s">
        <v>177</v>
      </c>
      <c r="L272" s="17"/>
      <c r="M272" s="136" t="s">
        <v>1</v>
      </c>
      <c r="N272" s="137" t="s">
        <v>39</v>
      </c>
      <c r="O272" s="16"/>
      <c r="P272" s="138">
        <f t="shared" si="56"/>
        <v>0</v>
      </c>
      <c r="Q272" s="138">
        <v>6.0000000000000002E-5</v>
      </c>
      <c r="R272" s="138">
        <f t="shared" si="57"/>
        <v>5.28E-3</v>
      </c>
      <c r="S272" s="138">
        <v>8.4100000000000008E-3</v>
      </c>
      <c r="T272" s="139">
        <f t="shared" si="58"/>
        <v>0.74008000000000007</v>
      </c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40" t="s">
        <v>178</v>
      </c>
      <c r="AS272" s="16"/>
      <c r="AT272" s="140" t="s">
        <v>162</v>
      </c>
      <c r="AU272" s="140" t="s">
        <v>83</v>
      </c>
      <c r="AV272" s="16"/>
      <c r="AW272" s="16"/>
      <c r="AX272" s="16"/>
      <c r="AY272" s="2" t="s">
        <v>159</v>
      </c>
      <c r="AZ272" s="16"/>
      <c r="BA272" s="16"/>
      <c r="BB272" s="16"/>
      <c r="BC272" s="16"/>
      <c r="BD272" s="16"/>
      <c r="BE272" s="141">
        <f t="shared" si="59"/>
        <v>0</v>
      </c>
      <c r="BF272" s="141">
        <f t="shared" si="60"/>
        <v>0</v>
      </c>
      <c r="BG272" s="141">
        <f t="shared" si="61"/>
        <v>0</v>
      </c>
      <c r="BH272" s="141">
        <f t="shared" si="62"/>
        <v>0</v>
      </c>
      <c r="BI272" s="141">
        <f t="shared" si="63"/>
        <v>0</v>
      </c>
      <c r="BJ272" s="2" t="s">
        <v>81</v>
      </c>
      <c r="BK272" s="141">
        <f t="shared" si="64"/>
        <v>0</v>
      </c>
      <c r="BL272" s="2" t="s">
        <v>178</v>
      </c>
      <c r="BM272" s="140" t="s">
        <v>443</v>
      </c>
    </row>
    <row r="273" spans="1:65" ht="11.25" customHeight="1">
      <c r="A273" s="151"/>
      <c r="B273" s="152"/>
      <c r="C273" s="151"/>
      <c r="D273" s="142" t="s">
        <v>180</v>
      </c>
      <c r="E273" s="153" t="s">
        <v>1</v>
      </c>
      <c r="F273" s="154" t="s">
        <v>444</v>
      </c>
      <c r="G273" s="151"/>
      <c r="H273" s="155">
        <v>88</v>
      </c>
      <c r="I273" s="188"/>
      <c r="J273" s="151"/>
      <c r="K273" s="151"/>
      <c r="L273" s="152"/>
      <c r="M273" s="156"/>
      <c r="N273" s="151"/>
      <c r="O273" s="151"/>
      <c r="P273" s="151"/>
      <c r="Q273" s="151"/>
      <c r="R273" s="151"/>
      <c r="S273" s="151"/>
      <c r="T273" s="157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3" t="s">
        <v>180</v>
      </c>
      <c r="AU273" s="153" t="s">
        <v>83</v>
      </c>
      <c r="AV273" s="151" t="s">
        <v>83</v>
      </c>
      <c r="AW273" s="151" t="s">
        <v>30</v>
      </c>
      <c r="AX273" s="151" t="s">
        <v>81</v>
      </c>
      <c r="AY273" s="153" t="s">
        <v>159</v>
      </c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</row>
    <row r="274" spans="1:65" ht="21.75" customHeight="1">
      <c r="A274" s="16"/>
      <c r="B274" s="17"/>
      <c r="C274" s="131" t="s">
        <v>445</v>
      </c>
      <c r="D274" s="131" t="s">
        <v>162</v>
      </c>
      <c r="E274" s="132" t="s">
        <v>446</v>
      </c>
      <c r="F274" s="133" t="s">
        <v>447</v>
      </c>
      <c r="G274" s="134" t="s">
        <v>176</v>
      </c>
      <c r="H274" s="135">
        <v>44</v>
      </c>
      <c r="I274" s="187"/>
      <c r="J274" s="135">
        <f>ROUND(I274*H274,2)</f>
        <v>0</v>
      </c>
      <c r="K274" s="133" t="s">
        <v>177</v>
      </c>
      <c r="L274" s="17"/>
      <c r="M274" s="136" t="s">
        <v>1</v>
      </c>
      <c r="N274" s="137" t="s">
        <v>39</v>
      </c>
      <c r="O274" s="16"/>
      <c r="P274" s="138">
        <f>O274*H274</f>
        <v>0</v>
      </c>
      <c r="Q274" s="138">
        <v>0</v>
      </c>
      <c r="R274" s="138">
        <f>Q274*H274</f>
        <v>0</v>
      </c>
      <c r="S274" s="138">
        <v>2.9E-4</v>
      </c>
      <c r="T274" s="139">
        <f>S274*H274</f>
        <v>1.2760000000000001E-2</v>
      </c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40" t="s">
        <v>178</v>
      </c>
      <c r="AS274" s="16"/>
      <c r="AT274" s="140" t="s">
        <v>162</v>
      </c>
      <c r="AU274" s="140" t="s">
        <v>83</v>
      </c>
      <c r="AV274" s="16"/>
      <c r="AW274" s="16"/>
      <c r="AX274" s="16"/>
      <c r="AY274" s="2" t="s">
        <v>159</v>
      </c>
      <c r="AZ274" s="16"/>
      <c r="BA274" s="16"/>
      <c r="BB274" s="16"/>
      <c r="BC274" s="16"/>
      <c r="BD274" s="16"/>
      <c r="BE274" s="141">
        <f>IF(N274="základní",J274,0)</f>
        <v>0</v>
      </c>
      <c r="BF274" s="141">
        <f>IF(N274="snížená",J274,0)</f>
        <v>0</v>
      </c>
      <c r="BG274" s="141">
        <f>IF(N274="zákl. přenesená",J274,0)</f>
        <v>0</v>
      </c>
      <c r="BH274" s="141">
        <f>IF(N274="sníž. přenesená",J274,0)</f>
        <v>0</v>
      </c>
      <c r="BI274" s="141">
        <f>IF(N274="nulová",J274,0)</f>
        <v>0</v>
      </c>
      <c r="BJ274" s="2" t="s">
        <v>81</v>
      </c>
      <c r="BK274" s="141">
        <f>ROUND(I274*H274,2)</f>
        <v>0</v>
      </c>
      <c r="BL274" s="2" t="s">
        <v>178</v>
      </c>
      <c r="BM274" s="140" t="s">
        <v>448</v>
      </c>
    </row>
    <row r="275" spans="1:65" ht="11.25" customHeight="1">
      <c r="A275" s="151"/>
      <c r="B275" s="152"/>
      <c r="C275" s="151"/>
      <c r="D275" s="142" t="s">
        <v>180</v>
      </c>
      <c r="E275" s="153" t="s">
        <v>1</v>
      </c>
      <c r="F275" s="154" t="s">
        <v>449</v>
      </c>
      <c r="G275" s="151"/>
      <c r="H275" s="155">
        <v>44</v>
      </c>
      <c r="I275" s="188"/>
      <c r="J275" s="151"/>
      <c r="K275" s="151"/>
      <c r="L275" s="152"/>
      <c r="M275" s="156"/>
      <c r="N275" s="151"/>
      <c r="O275" s="151"/>
      <c r="P275" s="151"/>
      <c r="Q275" s="151"/>
      <c r="R275" s="151"/>
      <c r="S275" s="151"/>
      <c r="T275" s="157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3" t="s">
        <v>180</v>
      </c>
      <c r="AU275" s="153" t="s">
        <v>83</v>
      </c>
      <c r="AV275" s="151" t="s">
        <v>83</v>
      </c>
      <c r="AW275" s="151" t="s">
        <v>30</v>
      </c>
      <c r="AX275" s="151" t="s">
        <v>81</v>
      </c>
      <c r="AY275" s="153" t="s">
        <v>159</v>
      </c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</row>
    <row r="276" spans="1:65" ht="21.75" customHeight="1">
      <c r="A276" s="16"/>
      <c r="B276" s="17"/>
      <c r="C276" s="131" t="s">
        <v>450</v>
      </c>
      <c r="D276" s="131" t="s">
        <v>162</v>
      </c>
      <c r="E276" s="132" t="s">
        <v>451</v>
      </c>
      <c r="F276" s="133" t="s">
        <v>452</v>
      </c>
      <c r="G276" s="134" t="s">
        <v>176</v>
      </c>
      <c r="H276" s="135">
        <v>19</v>
      </c>
      <c r="I276" s="187"/>
      <c r="J276" s="135">
        <f t="shared" ref="J276:J278" si="65">ROUND(I276*H276,2)</f>
        <v>0</v>
      </c>
      <c r="K276" s="133" t="s">
        <v>177</v>
      </c>
      <c r="L276" s="17"/>
      <c r="M276" s="136" t="s">
        <v>1</v>
      </c>
      <c r="N276" s="137" t="s">
        <v>39</v>
      </c>
      <c r="O276" s="16"/>
      <c r="P276" s="138">
        <f t="shared" ref="P276:P278" si="66">O276*H276</f>
        <v>0</v>
      </c>
      <c r="Q276" s="138">
        <v>0</v>
      </c>
      <c r="R276" s="138">
        <f t="shared" ref="R276:R278" si="67">Q276*H276</f>
        <v>0</v>
      </c>
      <c r="S276" s="138">
        <v>3.2000000000000003E-4</v>
      </c>
      <c r="T276" s="139">
        <f t="shared" ref="T276:T278" si="68">S276*H276</f>
        <v>6.0800000000000003E-3</v>
      </c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40" t="s">
        <v>178</v>
      </c>
      <c r="AS276" s="16"/>
      <c r="AT276" s="140" t="s">
        <v>162</v>
      </c>
      <c r="AU276" s="140" t="s">
        <v>83</v>
      </c>
      <c r="AV276" s="16"/>
      <c r="AW276" s="16"/>
      <c r="AX276" s="16"/>
      <c r="AY276" s="2" t="s">
        <v>159</v>
      </c>
      <c r="AZ276" s="16"/>
      <c r="BA276" s="16"/>
      <c r="BB276" s="16"/>
      <c r="BC276" s="16"/>
      <c r="BD276" s="16"/>
      <c r="BE276" s="141">
        <f t="shared" ref="BE276:BE278" si="69">IF(N276="základní",J276,0)</f>
        <v>0</v>
      </c>
      <c r="BF276" s="141">
        <f t="shared" ref="BF276:BF278" si="70">IF(N276="snížená",J276,0)</f>
        <v>0</v>
      </c>
      <c r="BG276" s="141">
        <f t="shared" ref="BG276:BG278" si="71">IF(N276="zákl. přenesená",J276,0)</f>
        <v>0</v>
      </c>
      <c r="BH276" s="141">
        <f t="shared" ref="BH276:BH278" si="72">IF(N276="sníž. přenesená",J276,0)</f>
        <v>0</v>
      </c>
      <c r="BI276" s="141">
        <f t="shared" ref="BI276:BI278" si="73">IF(N276="nulová",J276,0)</f>
        <v>0</v>
      </c>
      <c r="BJ276" s="2" t="s">
        <v>81</v>
      </c>
      <c r="BK276" s="141">
        <f t="shared" ref="BK276:BK278" si="74">ROUND(I276*H276,2)</f>
        <v>0</v>
      </c>
      <c r="BL276" s="2" t="s">
        <v>178</v>
      </c>
      <c r="BM276" s="140" t="s">
        <v>453</v>
      </c>
    </row>
    <row r="277" spans="1:65" ht="24" customHeight="1">
      <c r="A277" s="16"/>
      <c r="B277" s="17"/>
      <c r="C277" s="131" t="s">
        <v>331</v>
      </c>
      <c r="D277" s="131" t="s">
        <v>162</v>
      </c>
      <c r="E277" s="132" t="s">
        <v>454</v>
      </c>
      <c r="F277" s="133" t="s">
        <v>455</v>
      </c>
      <c r="G277" s="134" t="s">
        <v>165</v>
      </c>
      <c r="H277" s="135">
        <v>1</v>
      </c>
      <c r="I277" s="187"/>
      <c r="J277" s="135">
        <f t="shared" si="65"/>
        <v>0</v>
      </c>
      <c r="K277" s="133" t="s">
        <v>1</v>
      </c>
      <c r="L277" s="17"/>
      <c r="M277" s="136" t="s">
        <v>1</v>
      </c>
      <c r="N277" s="137" t="s">
        <v>39</v>
      </c>
      <c r="O277" s="16"/>
      <c r="P277" s="138">
        <f t="shared" si="66"/>
        <v>0</v>
      </c>
      <c r="Q277" s="138">
        <v>0</v>
      </c>
      <c r="R277" s="138">
        <f t="shared" si="67"/>
        <v>0</v>
      </c>
      <c r="S277" s="138">
        <v>0</v>
      </c>
      <c r="T277" s="139">
        <f t="shared" si="68"/>
        <v>0</v>
      </c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40" t="s">
        <v>178</v>
      </c>
      <c r="AS277" s="16"/>
      <c r="AT277" s="140" t="s">
        <v>162</v>
      </c>
      <c r="AU277" s="140" t="s">
        <v>83</v>
      </c>
      <c r="AV277" s="16"/>
      <c r="AW277" s="16"/>
      <c r="AX277" s="16"/>
      <c r="AY277" s="2" t="s">
        <v>159</v>
      </c>
      <c r="AZ277" s="16"/>
      <c r="BA277" s="16"/>
      <c r="BB277" s="16"/>
      <c r="BC277" s="16"/>
      <c r="BD277" s="16"/>
      <c r="BE277" s="141">
        <f t="shared" si="69"/>
        <v>0</v>
      </c>
      <c r="BF277" s="141">
        <f t="shared" si="70"/>
        <v>0</v>
      </c>
      <c r="BG277" s="141">
        <f t="shared" si="71"/>
        <v>0</v>
      </c>
      <c r="BH277" s="141">
        <f t="shared" si="72"/>
        <v>0</v>
      </c>
      <c r="BI277" s="141">
        <f t="shared" si="73"/>
        <v>0</v>
      </c>
      <c r="BJ277" s="2" t="s">
        <v>81</v>
      </c>
      <c r="BK277" s="141">
        <f t="shared" si="74"/>
        <v>0</v>
      </c>
      <c r="BL277" s="2" t="s">
        <v>178</v>
      </c>
      <c r="BM277" s="140" t="s">
        <v>456</v>
      </c>
    </row>
    <row r="278" spans="1:65" ht="16.5" customHeight="1">
      <c r="A278" s="16"/>
      <c r="B278" s="17"/>
      <c r="C278" s="131" t="s">
        <v>457</v>
      </c>
      <c r="D278" s="131" t="s">
        <v>162</v>
      </c>
      <c r="E278" s="132" t="s">
        <v>458</v>
      </c>
      <c r="F278" s="133" t="s">
        <v>459</v>
      </c>
      <c r="G278" s="134" t="s">
        <v>165</v>
      </c>
      <c r="H278" s="135">
        <v>1</v>
      </c>
      <c r="I278" s="187"/>
      <c r="J278" s="135">
        <f t="shared" si="65"/>
        <v>0</v>
      </c>
      <c r="K278" s="133" t="s">
        <v>1</v>
      </c>
      <c r="L278" s="17"/>
      <c r="M278" s="136" t="s">
        <v>1</v>
      </c>
      <c r="N278" s="137" t="s">
        <v>39</v>
      </c>
      <c r="O278" s="16"/>
      <c r="P278" s="138">
        <f t="shared" si="66"/>
        <v>0</v>
      </c>
      <c r="Q278" s="138">
        <v>0</v>
      </c>
      <c r="R278" s="138">
        <f t="shared" si="67"/>
        <v>0</v>
      </c>
      <c r="S278" s="138">
        <v>0</v>
      </c>
      <c r="T278" s="139">
        <f t="shared" si="68"/>
        <v>0</v>
      </c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40" t="s">
        <v>178</v>
      </c>
      <c r="AS278" s="16"/>
      <c r="AT278" s="140" t="s">
        <v>162</v>
      </c>
      <c r="AU278" s="140" t="s">
        <v>83</v>
      </c>
      <c r="AV278" s="16"/>
      <c r="AW278" s="16"/>
      <c r="AX278" s="16"/>
      <c r="AY278" s="2" t="s">
        <v>159</v>
      </c>
      <c r="AZ278" s="16"/>
      <c r="BA278" s="16"/>
      <c r="BB278" s="16"/>
      <c r="BC278" s="16"/>
      <c r="BD278" s="16"/>
      <c r="BE278" s="141">
        <f t="shared" si="69"/>
        <v>0</v>
      </c>
      <c r="BF278" s="141">
        <f t="shared" si="70"/>
        <v>0</v>
      </c>
      <c r="BG278" s="141">
        <f t="shared" si="71"/>
        <v>0</v>
      </c>
      <c r="BH278" s="141">
        <f t="shared" si="72"/>
        <v>0</v>
      </c>
      <c r="BI278" s="141">
        <f t="shared" si="73"/>
        <v>0</v>
      </c>
      <c r="BJ278" s="2" t="s">
        <v>81</v>
      </c>
      <c r="BK278" s="141">
        <f t="shared" si="74"/>
        <v>0</v>
      </c>
      <c r="BL278" s="2" t="s">
        <v>178</v>
      </c>
      <c r="BM278" s="140" t="s">
        <v>460</v>
      </c>
    </row>
    <row r="279" spans="1:65" ht="11.25" customHeight="1">
      <c r="A279" s="16"/>
      <c r="B279" s="17"/>
      <c r="C279" s="16"/>
      <c r="D279" s="142" t="s">
        <v>168</v>
      </c>
      <c r="E279" s="16"/>
      <c r="F279" s="143" t="s">
        <v>461</v>
      </c>
      <c r="G279" s="16"/>
      <c r="H279" s="16"/>
      <c r="I279" s="195"/>
      <c r="J279" s="16"/>
      <c r="K279" s="16"/>
      <c r="L279" s="17"/>
      <c r="M279" s="144"/>
      <c r="N279" s="16"/>
      <c r="O279" s="16"/>
      <c r="P279" s="16"/>
      <c r="Q279" s="16"/>
      <c r="R279" s="16"/>
      <c r="S279" s="16"/>
      <c r="T279" s="43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  <c r="AT279" s="2" t="s">
        <v>168</v>
      </c>
      <c r="AU279" s="2" t="s">
        <v>83</v>
      </c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G279" s="16"/>
      <c r="BH279" s="16"/>
      <c r="BI279" s="16"/>
      <c r="BJ279" s="16"/>
      <c r="BK279" s="16"/>
      <c r="BL279" s="16"/>
      <c r="BM279" s="16"/>
    </row>
    <row r="280" spans="1:65" ht="11.25" customHeight="1">
      <c r="A280" s="145"/>
      <c r="B280" s="146"/>
      <c r="C280" s="145"/>
      <c r="D280" s="142" t="s">
        <v>180</v>
      </c>
      <c r="E280" s="147" t="s">
        <v>1</v>
      </c>
      <c r="F280" s="148" t="s">
        <v>462</v>
      </c>
      <c r="G280" s="145"/>
      <c r="H280" s="147" t="s">
        <v>1</v>
      </c>
      <c r="I280" s="193"/>
      <c r="J280" s="145"/>
      <c r="K280" s="145"/>
      <c r="L280" s="146"/>
      <c r="M280" s="149"/>
      <c r="N280" s="145"/>
      <c r="O280" s="145"/>
      <c r="P280" s="145"/>
      <c r="Q280" s="145"/>
      <c r="R280" s="145"/>
      <c r="S280" s="145"/>
      <c r="T280" s="150"/>
      <c r="U280" s="145"/>
      <c r="V280" s="145"/>
      <c r="W280" s="145"/>
      <c r="X280" s="145"/>
      <c r="Y280" s="145"/>
      <c r="Z280" s="145"/>
      <c r="AA280" s="145"/>
      <c r="AB280" s="145"/>
      <c r="AC280" s="145"/>
      <c r="AD280" s="145"/>
      <c r="AE280" s="145"/>
      <c r="AF280" s="145"/>
      <c r="AG280" s="145"/>
      <c r="AH280" s="145"/>
      <c r="AI280" s="145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7" t="s">
        <v>180</v>
      </c>
      <c r="AU280" s="147" t="s">
        <v>83</v>
      </c>
      <c r="AV280" s="145" t="s">
        <v>81</v>
      </c>
      <c r="AW280" s="145" t="s">
        <v>30</v>
      </c>
      <c r="AX280" s="145" t="s">
        <v>74</v>
      </c>
      <c r="AY280" s="147" t="s">
        <v>159</v>
      </c>
      <c r="AZ280" s="145"/>
      <c r="BA280" s="145"/>
      <c r="BB280" s="145"/>
      <c r="BC280" s="145"/>
      <c r="BD280" s="145"/>
      <c r="BE280" s="145"/>
      <c r="BF280" s="145"/>
      <c r="BG280" s="145"/>
      <c r="BH280" s="145"/>
      <c r="BI280" s="145"/>
      <c r="BJ280" s="145"/>
      <c r="BK280" s="145"/>
      <c r="BL280" s="145"/>
      <c r="BM280" s="145"/>
    </row>
    <row r="281" spans="1:65" ht="11.25" customHeight="1">
      <c r="A281" s="145"/>
      <c r="B281" s="146"/>
      <c r="C281" s="145"/>
      <c r="D281" s="142" t="s">
        <v>180</v>
      </c>
      <c r="E281" s="147" t="s">
        <v>1</v>
      </c>
      <c r="F281" s="148" t="s">
        <v>463</v>
      </c>
      <c r="G281" s="145"/>
      <c r="H281" s="147" t="s">
        <v>1</v>
      </c>
      <c r="I281" s="193"/>
      <c r="J281" s="145"/>
      <c r="K281" s="145"/>
      <c r="L281" s="146"/>
      <c r="M281" s="149"/>
      <c r="N281" s="145"/>
      <c r="O281" s="145"/>
      <c r="P281" s="145"/>
      <c r="Q281" s="145"/>
      <c r="R281" s="145"/>
      <c r="S281" s="145"/>
      <c r="T281" s="150"/>
      <c r="U281" s="145"/>
      <c r="V281" s="145"/>
      <c r="W281" s="145"/>
      <c r="X281" s="145"/>
      <c r="Y281" s="145"/>
      <c r="Z281" s="145"/>
      <c r="AA281" s="145"/>
      <c r="AB281" s="145"/>
      <c r="AC281" s="145"/>
      <c r="AD281" s="145"/>
      <c r="AE281" s="145"/>
      <c r="AF281" s="145"/>
      <c r="AG281" s="145"/>
      <c r="AH281" s="145"/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7" t="s">
        <v>180</v>
      </c>
      <c r="AU281" s="147" t="s">
        <v>83</v>
      </c>
      <c r="AV281" s="145" t="s">
        <v>81</v>
      </c>
      <c r="AW281" s="145" t="s">
        <v>30</v>
      </c>
      <c r="AX281" s="145" t="s">
        <v>74</v>
      </c>
      <c r="AY281" s="147" t="s">
        <v>159</v>
      </c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  <c r="BM281" s="145"/>
    </row>
    <row r="282" spans="1:65" ht="11.25" customHeight="1">
      <c r="A282" s="145"/>
      <c r="B282" s="146"/>
      <c r="C282" s="145"/>
      <c r="D282" s="142" t="s">
        <v>180</v>
      </c>
      <c r="E282" s="147" t="s">
        <v>1</v>
      </c>
      <c r="F282" s="148" t="s">
        <v>464</v>
      </c>
      <c r="G282" s="145"/>
      <c r="H282" s="147" t="s">
        <v>1</v>
      </c>
      <c r="I282" s="193"/>
      <c r="J282" s="145"/>
      <c r="K282" s="145"/>
      <c r="L282" s="146"/>
      <c r="M282" s="149"/>
      <c r="N282" s="145"/>
      <c r="O282" s="145"/>
      <c r="P282" s="145"/>
      <c r="Q282" s="145"/>
      <c r="R282" s="145"/>
      <c r="S282" s="145"/>
      <c r="T282" s="150"/>
      <c r="U282" s="145"/>
      <c r="V282" s="145"/>
      <c r="W282" s="145"/>
      <c r="X282" s="145"/>
      <c r="Y282" s="145"/>
      <c r="Z282" s="145"/>
      <c r="AA282" s="145"/>
      <c r="AB282" s="145"/>
      <c r="AC282" s="145"/>
      <c r="AD282" s="145"/>
      <c r="AE282" s="145"/>
      <c r="AF282" s="145"/>
      <c r="AG282" s="145"/>
      <c r="AH282" s="145"/>
      <c r="AI282" s="145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7" t="s">
        <v>180</v>
      </c>
      <c r="AU282" s="147" t="s">
        <v>83</v>
      </c>
      <c r="AV282" s="145" t="s">
        <v>81</v>
      </c>
      <c r="AW282" s="145" t="s">
        <v>30</v>
      </c>
      <c r="AX282" s="145" t="s">
        <v>74</v>
      </c>
      <c r="AY282" s="147" t="s">
        <v>159</v>
      </c>
      <c r="AZ282" s="145"/>
      <c r="BA282" s="145"/>
      <c r="BB282" s="145"/>
      <c r="BC282" s="145"/>
      <c r="BD282" s="145"/>
      <c r="BE282" s="145"/>
      <c r="BF282" s="145"/>
      <c r="BG282" s="145"/>
      <c r="BH282" s="145"/>
      <c r="BI282" s="145"/>
      <c r="BJ282" s="145"/>
      <c r="BK282" s="145"/>
      <c r="BL282" s="145"/>
      <c r="BM282" s="145"/>
    </row>
    <row r="283" spans="1:65" ht="11.25" customHeight="1">
      <c r="A283" s="151"/>
      <c r="B283" s="152"/>
      <c r="C283" s="151"/>
      <c r="D283" s="142" t="s">
        <v>180</v>
      </c>
      <c r="E283" s="153" t="s">
        <v>1</v>
      </c>
      <c r="F283" s="154" t="s">
        <v>81</v>
      </c>
      <c r="G283" s="151"/>
      <c r="H283" s="155">
        <v>1</v>
      </c>
      <c r="I283" s="188"/>
      <c r="J283" s="151"/>
      <c r="K283" s="151"/>
      <c r="L283" s="152"/>
      <c r="M283" s="156"/>
      <c r="N283" s="151"/>
      <c r="O283" s="151"/>
      <c r="P283" s="151"/>
      <c r="Q283" s="151"/>
      <c r="R283" s="151"/>
      <c r="S283" s="151"/>
      <c r="T283" s="157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3" t="s">
        <v>180</v>
      </c>
      <c r="AU283" s="153" t="s">
        <v>83</v>
      </c>
      <c r="AV283" s="151" t="s">
        <v>83</v>
      </c>
      <c r="AW283" s="151" t="s">
        <v>30</v>
      </c>
      <c r="AX283" s="151" t="s">
        <v>81</v>
      </c>
      <c r="AY283" s="153" t="s">
        <v>159</v>
      </c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</row>
    <row r="284" spans="1:65" ht="16.5" customHeight="1">
      <c r="A284" s="16"/>
      <c r="B284" s="17"/>
      <c r="C284" s="131" t="s">
        <v>465</v>
      </c>
      <c r="D284" s="131" t="s">
        <v>162</v>
      </c>
      <c r="E284" s="132" t="s">
        <v>466</v>
      </c>
      <c r="F284" s="133" t="s">
        <v>467</v>
      </c>
      <c r="G284" s="134" t="s">
        <v>165</v>
      </c>
      <c r="H284" s="135">
        <v>1</v>
      </c>
      <c r="I284" s="187"/>
      <c r="J284" s="135">
        <f>ROUND(I284*H284,2)</f>
        <v>0</v>
      </c>
      <c r="K284" s="133" t="s">
        <v>1</v>
      </c>
      <c r="L284" s="17"/>
      <c r="M284" s="136" t="s">
        <v>1</v>
      </c>
      <c r="N284" s="137" t="s">
        <v>39</v>
      </c>
      <c r="O284" s="16"/>
      <c r="P284" s="138">
        <f>O284*H284</f>
        <v>0</v>
      </c>
      <c r="Q284" s="138">
        <v>0</v>
      </c>
      <c r="R284" s="138">
        <f>Q284*H284</f>
        <v>0</v>
      </c>
      <c r="S284" s="138">
        <v>0</v>
      </c>
      <c r="T284" s="139">
        <f>S284*H284</f>
        <v>0</v>
      </c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40" t="s">
        <v>178</v>
      </c>
      <c r="AS284" s="16"/>
      <c r="AT284" s="140" t="s">
        <v>162</v>
      </c>
      <c r="AU284" s="140" t="s">
        <v>83</v>
      </c>
      <c r="AV284" s="16"/>
      <c r="AW284" s="16"/>
      <c r="AX284" s="16"/>
      <c r="AY284" s="2" t="s">
        <v>159</v>
      </c>
      <c r="AZ284" s="16"/>
      <c r="BA284" s="16"/>
      <c r="BB284" s="16"/>
      <c r="BC284" s="16"/>
      <c r="BD284" s="16"/>
      <c r="BE284" s="141">
        <f>IF(N284="základní",J284,0)</f>
        <v>0</v>
      </c>
      <c r="BF284" s="141">
        <f>IF(N284="snížená",J284,0)</f>
        <v>0</v>
      </c>
      <c r="BG284" s="141">
        <f>IF(N284="zákl. přenesená",J284,0)</f>
        <v>0</v>
      </c>
      <c r="BH284" s="141">
        <f>IF(N284="sníž. přenesená",J284,0)</f>
        <v>0</v>
      </c>
      <c r="BI284" s="141">
        <f>IF(N284="nulová",J284,0)</f>
        <v>0</v>
      </c>
      <c r="BJ284" s="2" t="s">
        <v>81</v>
      </c>
      <c r="BK284" s="141">
        <f>ROUND(I284*H284,2)</f>
        <v>0</v>
      </c>
      <c r="BL284" s="2" t="s">
        <v>178</v>
      </c>
      <c r="BM284" s="140" t="s">
        <v>468</v>
      </c>
    </row>
    <row r="285" spans="1:65" ht="22.5" customHeight="1">
      <c r="A285" s="119"/>
      <c r="B285" s="120"/>
      <c r="C285" s="119"/>
      <c r="D285" s="121" t="s">
        <v>73</v>
      </c>
      <c r="E285" s="129" t="s">
        <v>469</v>
      </c>
      <c r="F285" s="129" t="s">
        <v>470</v>
      </c>
      <c r="G285" s="119"/>
      <c r="H285" s="119"/>
      <c r="I285" s="191"/>
      <c r="J285" s="130">
        <f>BK285</f>
        <v>0</v>
      </c>
      <c r="K285" s="119"/>
      <c r="L285" s="120"/>
      <c r="M285" s="124"/>
      <c r="N285" s="119"/>
      <c r="O285" s="119"/>
      <c r="P285" s="125">
        <f>SUM(P286:P288)</f>
        <v>0</v>
      </c>
      <c r="Q285" s="119"/>
      <c r="R285" s="125">
        <f>SUM(R286:R288)</f>
        <v>0</v>
      </c>
      <c r="S285" s="119"/>
      <c r="T285" s="126">
        <f>SUM(T286:T288)</f>
        <v>0</v>
      </c>
      <c r="U285" s="119"/>
      <c r="V285" s="119"/>
      <c r="W285" s="119"/>
      <c r="X285" s="119"/>
      <c r="Y285" s="119"/>
      <c r="Z285" s="119"/>
      <c r="AA285" s="119"/>
      <c r="AB285" s="119"/>
      <c r="AC285" s="119"/>
      <c r="AD285" s="119"/>
      <c r="AE285" s="119"/>
      <c r="AF285" s="119"/>
      <c r="AG285" s="119"/>
      <c r="AH285" s="119"/>
      <c r="AI285" s="119"/>
      <c r="AJ285" s="119"/>
      <c r="AK285" s="119"/>
      <c r="AL285" s="119"/>
      <c r="AM285" s="119"/>
      <c r="AN285" s="119"/>
      <c r="AO285" s="119"/>
      <c r="AP285" s="119"/>
      <c r="AQ285" s="119"/>
      <c r="AR285" s="121" t="s">
        <v>83</v>
      </c>
      <c r="AS285" s="119"/>
      <c r="AT285" s="127" t="s">
        <v>73</v>
      </c>
      <c r="AU285" s="127" t="s">
        <v>81</v>
      </c>
      <c r="AV285" s="119"/>
      <c r="AW285" s="119"/>
      <c r="AX285" s="119"/>
      <c r="AY285" s="121" t="s">
        <v>159</v>
      </c>
      <c r="AZ285" s="119"/>
      <c r="BA285" s="119"/>
      <c r="BB285" s="119"/>
      <c r="BC285" s="119"/>
      <c r="BD285" s="119"/>
      <c r="BE285" s="119"/>
      <c r="BF285" s="119"/>
      <c r="BG285" s="119"/>
      <c r="BH285" s="119"/>
      <c r="BI285" s="119"/>
      <c r="BJ285" s="119"/>
      <c r="BK285" s="128">
        <f>SUM(BK286:BK288)</f>
        <v>0</v>
      </c>
      <c r="BL285" s="119"/>
      <c r="BM285" s="119"/>
    </row>
    <row r="286" spans="1:65" ht="16.5" customHeight="1">
      <c r="A286" s="16"/>
      <c r="B286" s="17"/>
      <c r="C286" s="131" t="s">
        <v>471</v>
      </c>
      <c r="D286" s="131" t="s">
        <v>162</v>
      </c>
      <c r="E286" s="132" t="s">
        <v>472</v>
      </c>
      <c r="F286" s="133" t="s">
        <v>473</v>
      </c>
      <c r="G286" s="134" t="s">
        <v>165</v>
      </c>
      <c r="H286" s="135">
        <v>1</v>
      </c>
      <c r="I286" s="187"/>
      <c r="J286" s="135">
        <f>ROUND(I286*H286,2)</f>
        <v>0</v>
      </c>
      <c r="K286" s="133" t="s">
        <v>1</v>
      </c>
      <c r="L286" s="17"/>
      <c r="M286" s="136" t="s">
        <v>1</v>
      </c>
      <c r="N286" s="137" t="s">
        <v>39</v>
      </c>
      <c r="O286" s="16"/>
      <c r="P286" s="138">
        <f>O286*H286</f>
        <v>0</v>
      </c>
      <c r="Q286" s="138">
        <v>0</v>
      </c>
      <c r="R286" s="138">
        <f>Q286*H286</f>
        <v>0</v>
      </c>
      <c r="S286" s="138">
        <v>0</v>
      </c>
      <c r="T286" s="139">
        <f>S286*H286</f>
        <v>0</v>
      </c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40" t="s">
        <v>178</v>
      </c>
      <c r="AS286" s="16"/>
      <c r="AT286" s="140" t="s">
        <v>162</v>
      </c>
      <c r="AU286" s="140" t="s">
        <v>83</v>
      </c>
      <c r="AV286" s="16"/>
      <c r="AW286" s="16"/>
      <c r="AX286" s="16"/>
      <c r="AY286" s="2" t="s">
        <v>159</v>
      </c>
      <c r="AZ286" s="16"/>
      <c r="BA286" s="16"/>
      <c r="BB286" s="16"/>
      <c r="BC286" s="16"/>
      <c r="BD286" s="16"/>
      <c r="BE286" s="141">
        <f>IF(N286="základní",J286,0)</f>
        <v>0</v>
      </c>
      <c r="BF286" s="141">
        <f>IF(N286="snížená",J286,0)</f>
        <v>0</v>
      </c>
      <c r="BG286" s="141">
        <f>IF(N286="zákl. přenesená",J286,0)</f>
        <v>0</v>
      </c>
      <c r="BH286" s="141">
        <f>IF(N286="sníž. přenesená",J286,0)</f>
        <v>0</v>
      </c>
      <c r="BI286" s="141">
        <f>IF(N286="nulová",J286,0)</f>
        <v>0</v>
      </c>
      <c r="BJ286" s="2" t="s">
        <v>81</v>
      </c>
      <c r="BK286" s="141">
        <f>ROUND(I286*H286,2)</f>
        <v>0</v>
      </c>
      <c r="BL286" s="2" t="s">
        <v>178</v>
      </c>
      <c r="BM286" s="140" t="s">
        <v>474</v>
      </c>
    </row>
    <row r="287" spans="1:65" ht="11.25" customHeight="1">
      <c r="A287" s="16"/>
      <c r="B287" s="17"/>
      <c r="C287" s="16"/>
      <c r="D287" s="142" t="s">
        <v>168</v>
      </c>
      <c r="E287" s="16"/>
      <c r="F287" s="143" t="s">
        <v>475</v>
      </c>
      <c r="G287" s="16"/>
      <c r="H287" s="16"/>
      <c r="I287" s="195"/>
      <c r="J287" s="16"/>
      <c r="K287" s="16"/>
      <c r="L287" s="17"/>
      <c r="M287" s="144"/>
      <c r="N287" s="16"/>
      <c r="O287" s="16"/>
      <c r="P287" s="16"/>
      <c r="Q287" s="16"/>
      <c r="R287" s="16"/>
      <c r="S287" s="16"/>
      <c r="T287" s="43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16"/>
      <c r="AQ287" s="16"/>
      <c r="AR287" s="16"/>
      <c r="AS287" s="16"/>
      <c r="AT287" s="2" t="s">
        <v>168</v>
      </c>
      <c r="AU287" s="2" t="s">
        <v>83</v>
      </c>
      <c r="AV287" s="16"/>
      <c r="AW287" s="16"/>
      <c r="AX287" s="16"/>
      <c r="AY287" s="16"/>
      <c r="AZ287" s="16"/>
      <c r="BA287" s="16"/>
      <c r="BB287" s="16"/>
      <c r="BC287" s="16"/>
      <c r="BD287" s="16"/>
      <c r="BE287" s="16"/>
      <c r="BF287" s="16"/>
      <c r="BG287" s="16"/>
      <c r="BH287" s="16"/>
      <c r="BI287" s="16"/>
      <c r="BJ287" s="16"/>
      <c r="BK287" s="16"/>
      <c r="BL287" s="16"/>
      <c r="BM287" s="16"/>
    </row>
    <row r="288" spans="1:65" ht="16.5" customHeight="1">
      <c r="A288" s="16"/>
      <c r="B288" s="17"/>
      <c r="C288" s="131" t="s">
        <v>476</v>
      </c>
      <c r="D288" s="131" t="s">
        <v>162</v>
      </c>
      <c r="E288" s="132" t="s">
        <v>477</v>
      </c>
      <c r="F288" s="133" t="s">
        <v>478</v>
      </c>
      <c r="G288" s="134" t="s">
        <v>165</v>
      </c>
      <c r="H288" s="135">
        <v>1</v>
      </c>
      <c r="I288" s="187"/>
      <c r="J288" s="135">
        <f>ROUND(I288*H288,2)</f>
        <v>0</v>
      </c>
      <c r="K288" s="133" t="s">
        <v>1</v>
      </c>
      <c r="L288" s="17"/>
      <c r="M288" s="173" t="s">
        <v>1</v>
      </c>
      <c r="N288" s="174" t="s">
        <v>39</v>
      </c>
      <c r="O288" s="175"/>
      <c r="P288" s="176">
        <f>O288*H288</f>
        <v>0</v>
      </c>
      <c r="Q288" s="176">
        <v>0</v>
      </c>
      <c r="R288" s="176">
        <f>Q288*H288</f>
        <v>0</v>
      </c>
      <c r="S288" s="176">
        <v>0</v>
      </c>
      <c r="T288" s="177">
        <f>S288*H288</f>
        <v>0</v>
      </c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16"/>
      <c r="AQ288" s="16"/>
      <c r="AR288" s="140" t="s">
        <v>178</v>
      </c>
      <c r="AS288" s="16"/>
      <c r="AT288" s="140" t="s">
        <v>162</v>
      </c>
      <c r="AU288" s="140" t="s">
        <v>83</v>
      </c>
      <c r="AV288" s="16"/>
      <c r="AW288" s="16"/>
      <c r="AX288" s="16"/>
      <c r="AY288" s="2" t="s">
        <v>159</v>
      </c>
      <c r="AZ288" s="16"/>
      <c r="BA288" s="16"/>
      <c r="BB288" s="16"/>
      <c r="BC288" s="16"/>
      <c r="BD288" s="16"/>
      <c r="BE288" s="141">
        <f>IF(N288="základní",J288,0)</f>
        <v>0</v>
      </c>
      <c r="BF288" s="141">
        <f>IF(N288="snížená",J288,0)</f>
        <v>0</v>
      </c>
      <c r="BG288" s="141">
        <f>IF(N288="zákl. přenesená",J288,0)</f>
        <v>0</v>
      </c>
      <c r="BH288" s="141">
        <f>IF(N288="sníž. přenesená",J288,0)</f>
        <v>0</v>
      </c>
      <c r="BI288" s="141">
        <f>IF(N288="nulová",J288,0)</f>
        <v>0</v>
      </c>
      <c r="BJ288" s="2" t="s">
        <v>81</v>
      </c>
      <c r="BK288" s="141">
        <f>ROUND(I288*H288,2)</f>
        <v>0</v>
      </c>
      <c r="BL288" s="2" t="s">
        <v>178</v>
      </c>
      <c r="BM288" s="140" t="s">
        <v>479</v>
      </c>
    </row>
    <row r="289" spans="1:65" ht="6.75" customHeight="1">
      <c r="A289" s="16"/>
      <c r="B289" s="30"/>
      <c r="C289" s="31"/>
      <c r="D289" s="31"/>
      <c r="E289" s="31"/>
      <c r="F289" s="31"/>
      <c r="G289" s="31"/>
      <c r="H289" s="31"/>
      <c r="I289" s="31"/>
      <c r="J289" s="31"/>
      <c r="K289" s="31"/>
      <c r="L289" s="17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16"/>
      <c r="AQ289" s="16"/>
      <c r="AR289" s="16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</row>
    <row r="290" spans="1:65" ht="11.25" customHeight="1"/>
    <row r="291" spans="1:65" ht="11.25" customHeight="1"/>
    <row r="292" spans="1:65" ht="11.25" customHeight="1"/>
    <row r="293" spans="1:65" ht="11.25" customHeight="1"/>
    <row r="294" spans="1:65" ht="11.25" customHeight="1"/>
    <row r="295" spans="1:65" ht="11.25" customHeight="1"/>
    <row r="296" spans="1:65" ht="11.25" customHeight="1"/>
    <row r="297" spans="1:65" ht="11.25" customHeight="1"/>
    <row r="298" spans="1:65" ht="11.25" customHeight="1"/>
    <row r="299" spans="1:65" ht="11.25" customHeight="1"/>
    <row r="300" spans="1:65" ht="11.25" customHeight="1"/>
    <row r="301" spans="1:65" ht="11.25" customHeight="1"/>
    <row r="302" spans="1:65" ht="11.25" customHeight="1"/>
    <row r="303" spans="1:65" ht="11.25" customHeight="1"/>
    <row r="304" spans="1:65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hk3xGz3hf/zf+yPT8KDyJFlhRuz9+8g85vCxbDDJolofB6S9B9GnuVzBGV85zikQfzQuTL8IHpePoPads97thQ==" saltValue="e9f6YdVHAGPKCmbDm4Kz7A==" spinCount="100000" sheet="1" objects="1" scenarios="1"/>
  <autoFilter ref="C135:K288" xr:uid="{00000000-0009-0000-0000-000001000000}"/>
  <mergeCells count="15">
    <mergeCell ref="E124:H124"/>
    <mergeCell ref="E126:H126"/>
    <mergeCell ref="E128:H128"/>
    <mergeCell ref="L2:V2"/>
    <mergeCell ref="E7:H7"/>
    <mergeCell ref="E9:H9"/>
    <mergeCell ref="E11:H11"/>
    <mergeCell ref="E13:H13"/>
    <mergeCell ref="E22:H22"/>
    <mergeCell ref="E31:H31"/>
    <mergeCell ref="E85:H85"/>
    <mergeCell ref="E87:H87"/>
    <mergeCell ref="E89:H89"/>
    <mergeCell ref="E91:H91"/>
    <mergeCell ref="E122:H122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M1000"/>
  <sheetViews>
    <sheetView showGridLines="0" topLeftCell="A279" workbookViewId="0">
      <selection activeCell="I179" sqref="I179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95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1.25" customHeight="1">
      <c r="B8" s="5"/>
      <c r="D8" s="12" t="s">
        <v>121</v>
      </c>
      <c r="L8" s="5"/>
    </row>
    <row r="9" spans="1:65" ht="16.5" customHeight="1">
      <c r="B9" s="5"/>
      <c r="E9" s="200" t="s">
        <v>122</v>
      </c>
      <c r="F9" s="199"/>
      <c r="G9" s="199"/>
      <c r="H9" s="199"/>
      <c r="L9" s="5"/>
    </row>
    <row r="10" spans="1:65" ht="12" customHeight="1">
      <c r="B10" s="5"/>
      <c r="D10" s="12" t="s">
        <v>123</v>
      </c>
      <c r="L10" s="5"/>
    </row>
    <row r="11" spans="1:65" ht="16.5" customHeight="1">
      <c r="A11" s="16"/>
      <c r="B11" s="17"/>
      <c r="C11" s="16"/>
      <c r="D11" s="16"/>
      <c r="E11" s="235" t="s">
        <v>124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2" customHeight="1">
      <c r="A12" s="16"/>
      <c r="B12" s="17"/>
      <c r="C12" s="16"/>
      <c r="D12" s="12" t="s">
        <v>125</v>
      </c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6.5" customHeight="1">
      <c r="A13" s="16"/>
      <c r="B13" s="17"/>
      <c r="C13" s="16"/>
      <c r="D13" s="16"/>
      <c r="E13" s="202" t="s">
        <v>480</v>
      </c>
      <c r="F13" s="199"/>
      <c r="G13" s="199"/>
      <c r="H13" s="199"/>
      <c r="I13" s="16"/>
      <c r="J13" s="16"/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1.25" customHeight="1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2" customHeight="1">
      <c r="A15" s="16"/>
      <c r="B15" s="17"/>
      <c r="C15" s="16"/>
      <c r="D15" s="12" t="s">
        <v>17</v>
      </c>
      <c r="E15" s="16"/>
      <c r="F15" s="10" t="s">
        <v>1</v>
      </c>
      <c r="G15" s="16"/>
      <c r="H15" s="16"/>
      <c r="I15" s="12" t="s">
        <v>18</v>
      </c>
      <c r="J15" s="10" t="s">
        <v>1</v>
      </c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19</v>
      </c>
      <c r="E16" s="16"/>
      <c r="F16" s="10" t="s">
        <v>20</v>
      </c>
      <c r="G16" s="16"/>
      <c r="H16" s="16"/>
      <c r="I16" s="12" t="s">
        <v>21</v>
      </c>
      <c r="J16" s="40" t="str">
        <f>'Rekapitulace stavby'!AN8</f>
        <v>17. 2. 2026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0.5" customHeight="1">
      <c r="A17" s="16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12" customHeight="1">
      <c r="A18" s="16"/>
      <c r="B18" s="17"/>
      <c r="C18" s="16"/>
      <c r="D18" s="12" t="s">
        <v>23</v>
      </c>
      <c r="E18" s="16"/>
      <c r="F18" s="16"/>
      <c r="G18" s="16"/>
      <c r="H18" s="16"/>
      <c r="I18" s="12" t="s">
        <v>24</v>
      </c>
      <c r="J18" s="10" t="s">
        <v>1</v>
      </c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8" customHeight="1">
      <c r="A19" s="16"/>
      <c r="B19" s="17"/>
      <c r="C19" s="16"/>
      <c r="D19" s="16"/>
      <c r="E19" s="10" t="s">
        <v>25</v>
      </c>
      <c r="F19" s="16"/>
      <c r="G19" s="16"/>
      <c r="H19" s="16"/>
      <c r="I19" s="12" t="s">
        <v>26</v>
      </c>
      <c r="J19" s="10" t="s">
        <v>1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6.75" customHeight="1">
      <c r="A20" s="16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12" customHeight="1">
      <c r="A21" s="16"/>
      <c r="B21" s="17"/>
      <c r="C21" s="16"/>
      <c r="D21" s="12" t="s">
        <v>27</v>
      </c>
      <c r="E21" s="16"/>
      <c r="F21" s="16"/>
      <c r="G21" s="16"/>
      <c r="H21" s="16"/>
      <c r="I21" s="12" t="s">
        <v>24</v>
      </c>
      <c r="J21" s="194">
        <f>'Rekapitulace stavby'!AN13</f>
        <v>0</v>
      </c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8" customHeight="1">
      <c r="A22" s="16"/>
      <c r="B22" s="17"/>
      <c r="C22" s="16"/>
      <c r="D22" s="16"/>
      <c r="E22" s="203">
        <f>'Rekapitulace stavby'!E14</f>
        <v>0</v>
      </c>
      <c r="F22" s="204"/>
      <c r="G22" s="204"/>
      <c r="H22" s="205"/>
      <c r="I22" s="12" t="s">
        <v>26</v>
      </c>
      <c r="J22" s="194">
        <f>'Rekapitulace stavby'!AN14</f>
        <v>0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6.75" customHeight="1">
      <c r="A23" s="16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12" customHeight="1">
      <c r="A24" s="16"/>
      <c r="B24" s="17"/>
      <c r="C24" s="16"/>
      <c r="D24" s="12" t="s">
        <v>28</v>
      </c>
      <c r="E24" s="16"/>
      <c r="F24" s="16"/>
      <c r="G24" s="16"/>
      <c r="H24" s="16"/>
      <c r="I24" s="12" t="s">
        <v>24</v>
      </c>
      <c r="J24" s="10" t="s">
        <v>1</v>
      </c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8" customHeight="1">
      <c r="A25" s="16"/>
      <c r="B25" s="17"/>
      <c r="C25" s="16"/>
      <c r="D25" s="16"/>
      <c r="E25" s="10" t="s">
        <v>29</v>
      </c>
      <c r="F25" s="16"/>
      <c r="G25" s="16"/>
      <c r="H25" s="16"/>
      <c r="I25" s="12" t="s">
        <v>26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6.75" customHeight="1">
      <c r="A26" s="16"/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12" customHeight="1">
      <c r="A27" s="16"/>
      <c r="B27" s="17"/>
      <c r="C27" s="16"/>
      <c r="D27" s="12" t="s">
        <v>31</v>
      </c>
      <c r="E27" s="16"/>
      <c r="F27" s="16"/>
      <c r="G27" s="16"/>
      <c r="H27" s="16"/>
      <c r="I27" s="12" t="s">
        <v>24</v>
      </c>
      <c r="J27" s="10" t="s">
        <v>1</v>
      </c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8" customHeight="1">
      <c r="A28" s="16"/>
      <c r="B28" s="17"/>
      <c r="C28" s="16"/>
      <c r="D28" s="16"/>
      <c r="E28" s="10" t="s">
        <v>32</v>
      </c>
      <c r="F28" s="16"/>
      <c r="G28" s="16"/>
      <c r="H28" s="16"/>
      <c r="I28" s="12" t="s">
        <v>26</v>
      </c>
      <c r="J28" s="10" t="s">
        <v>1</v>
      </c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6.75" customHeight="1">
      <c r="A29" s="16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</row>
    <row r="30" spans="1:65" ht="12" customHeight="1">
      <c r="A30" s="16"/>
      <c r="B30" s="17"/>
      <c r="C30" s="16"/>
      <c r="D30" s="12" t="s">
        <v>33</v>
      </c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16.5" customHeight="1">
      <c r="A31" s="85"/>
      <c r="B31" s="86"/>
      <c r="C31" s="85"/>
      <c r="D31" s="85"/>
      <c r="E31" s="198" t="s">
        <v>1</v>
      </c>
      <c r="F31" s="199"/>
      <c r="G31" s="199"/>
      <c r="H31" s="199"/>
      <c r="I31" s="85"/>
      <c r="J31" s="85"/>
      <c r="K31" s="85"/>
      <c r="L31" s="86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</row>
    <row r="32" spans="1:65" ht="6.75" customHeight="1">
      <c r="A32" s="16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24.75" customHeight="1">
      <c r="A34" s="16"/>
      <c r="B34" s="17"/>
      <c r="C34" s="16"/>
      <c r="D34" s="87" t="s">
        <v>34</v>
      </c>
      <c r="E34" s="16"/>
      <c r="F34" s="16"/>
      <c r="G34" s="16"/>
      <c r="H34" s="16"/>
      <c r="I34" s="16"/>
      <c r="J34" s="54">
        <f>ROUND(J137, 2)</f>
        <v>0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6.75" customHeight="1">
      <c r="A35" s="16"/>
      <c r="B35" s="17"/>
      <c r="C35" s="16"/>
      <c r="D35" s="41"/>
      <c r="E35" s="41"/>
      <c r="F35" s="41"/>
      <c r="G35" s="41"/>
      <c r="H35" s="41"/>
      <c r="I35" s="41"/>
      <c r="J35" s="41"/>
      <c r="K35" s="41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6"/>
      <c r="F36" s="20" t="s">
        <v>36</v>
      </c>
      <c r="G36" s="16"/>
      <c r="H36" s="16"/>
      <c r="I36" s="20" t="s">
        <v>35</v>
      </c>
      <c r="J36" s="20" t="s">
        <v>37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customHeight="1">
      <c r="A37" s="16"/>
      <c r="B37" s="17"/>
      <c r="C37" s="16"/>
      <c r="D37" s="84" t="s">
        <v>38</v>
      </c>
      <c r="E37" s="12" t="s">
        <v>39</v>
      </c>
      <c r="F37" s="75">
        <f>ROUND((SUM(BE137:BE268)),  2)</f>
        <v>0</v>
      </c>
      <c r="G37" s="16"/>
      <c r="H37" s="16"/>
      <c r="I37" s="88">
        <v>0.21</v>
      </c>
      <c r="J37" s="75">
        <f>ROUND(((SUM(BE137:BE268))*I37),  2)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customHeight="1">
      <c r="A38" s="16"/>
      <c r="B38" s="17"/>
      <c r="C38" s="16"/>
      <c r="D38" s="16"/>
      <c r="E38" s="12" t="s">
        <v>40</v>
      </c>
      <c r="F38" s="75">
        <f>ROUND((SUM(BF137:BF268)),  2)</f>
        <v>0</v>
      </c>
      <c r="G38" s="16"/>
      <c r="H38" s="16"/>
      <c r="I38" s="88">
        <v>0.12</v>
      </c>
      <c r="J38" s="75">
        <f>ROUND(((SUM(BF137:BF268))*I38),  2)</f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41</v>
      </c>
      <c r="F39" s="75">
        <f>ROUND((SUM(BG137:BG268)),  2)</f>
        <v>0</v>
      </c>
      <c r="G39" s="16"/>
      <c r="H39" s="16"/>
      <c r="I39" s="88">
        <v>0.21</v>
      </c>
      <c r="J39" s="75">
        <f t="shared" ref="J39:J41" si="0">0</f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14.25" hidden="1" customHeight="1">
      <c r="A40" s="16"/>
      <c r="B40" s="17"/>
      <c r="C40" s="16"/>
      <c r="D40" s="16"/>
      <c r="E40" s="12" t="s">
        <v>42</v>
      </c>
      <c r="F40" s="75">
        <f>ROUND((SUM(BH137:BH268)),  2)</f>
        <v>0</v>
      </c>
      <c r="G40" s="16"/>
      <c r="H40" s="16"/>
      <c r="I40" s="88">
        <v>0.12</v>
      </c>
      <c r="J40" s="75">
        <f t="shared" si="0"/>
        <v>0</v>
      </c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14.25" hidden="1" customHeight="1">
      <c r="A41" s="16"/>
      <c r="B41" s="17"/>
      <c r="C41" s="16"/>
      <c r="D41" s="16"/>
      <c r="E41" s="12" t="s">
        <v>43</v>
      </c>
      <c r="F41" s="75">
        <f>ROUND((SUM(BI137:BI268)),  2)</f>
        <v>0</v>
      </c>
      <c r="G41" s="16"/>
      <c r="H41" s="16"/>
      <c r="I41" s="88">
        <v>0</v>
      </c>
      <c r="J41" s="75">
        <f t="shared" si="0"/>
        <v>0</v>
      </c>
      <c r="K41" s="16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6.7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24.75" customHeight="1">
      <c r="A43" s="16"/>
      <c r="B43" s="17"/>
      <c r="C43" s="89"/>
      <c r="D43" s="90" t="s">
        <v>44</v>
      </c>
      <c r="E43" s="44"/>
      <c r="F43" s="44"/>
      <c r="G43" s="91" t="s">
        <v>45</v>
      </c>
      <c r="H43" s="92" t="s">
        <v>46</v>
      </c>
      <c r="I43" s="44"/>
      <c r="J43" s="93">
        <f>SUM(J34:J41)</f>
        <v>0</v>
      </c>
      <c r="K43" s="94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</row>
    <row r="44" spans="1:65" ht="14.25" customHeight="1">
      <c r="A44" s="16"/>
      <c r="B44" s="17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B87" s="5"/>
      <c r="E87" s="200" t="s">
        <v>122</v>
      </c>
      <c r="F87" s="199"/>
      <c r="G87" s="199"/>
      <c r="H87" s="199"/>
      <c r="L87" s="5"/>
    </row>
    <row r="88" spans="1:65" ht="12" customHeight="1">
      <c r="B88" s="5"/>
      <c r="C88" s="12" t="s">
        <v>123</v>
      </c>
      <c r="L88" s="5"/>
    </row>
    <row r="89" spans="1:65" ht="16.5" customHeight="1">
      <c r="A89" s="16"/>
      <c r="B89" s="17"/>
      <c r="C89" s="16"/>
      <c r="D89" s="16"/>
      <c r="E89" s="235" t="s">
        <v>124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12" customHeight="1">
      <c r="A90" s="16"/>
      <c r="B90" s="17"/>
      <c r="C90" s="12" t="s">
        <v>125</v>
      </c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6.5" customHeight="1">
      <c r="A91" s="16"/>
      <c r="B91" s="17"/>
      <c r="C91" s="16"/>
      <c r="D91" s="16"/>
      <c r="E91" s="202" t="str">
        <f>E13</f>
        <v>03-01-02 - D.3.a - Pavilon B</v>
      </c>
      <c r="F91" s="199"/>
      <c r="G91" s="199"/>
      <c r="H91" s="199"/>
      <c r="I91" s="16"/>
      <c r="J91" s="16"/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2" customHeight="1">
      <c r="A93" s="16"/>
      <c r="B93" s="17"/>
      <c r="C93" s="12" t="s">
        <v>19</v>
      </c>
      <c r="D93" s="16"/>
      <c r="E93" s="16"/>
      <c r="F93" s="10" t="str">
        <f>F16</f>
        <v xml:space="preserve"> </v>
      </c>
      <c r="G93" s="16"/>
      <c r="H93" s="16"/>
      <c r="I93" s="12" t="s">
        <v>21</v>
      </c>
      <c r="J93" s="40" t="str">
        <f>IF(J16="","",J16)</f>
        <v>17. 2. 2026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6.75" customHeight="1">
      <c r="A94" s="16"/>
      <c r="B94" s="17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25.5" customHeight="1">
      <c r="A95" s="16"/>
      <c r="B95" s="17"/>
      <c r="C95" s="12" t="s">
        <v>23</v>
      </c>
      <c r="D95" s="16"/>
      <c r="E95" s="16"/>
      <c r="F95" s="10" t="str">
        <f>E19</f>
        <v>Gymnázium Ostrov</v>
      </c>
      <c r="G95" s="16"/>
      <c r="H95" s="16"/>
      <c r="I95" s="12" t="s">
        <v>28</v>
      </c>
      <c r="J95" s="14" t="str">
        <f>E25</f>
        <v>Ing.Jan Matoušek, Ostrov</v>
      </c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5.5" customHeight="1">
      <c r="A96" s="16"/>
      <c r="B96" s="17"/>
      <c r="C96" s="12" t="s">
        <v>27</v>
      </c>
      <c r="D96" s="16"/>
      <c r="E96" s="16"/>
      <c r="F96" s="97">
        <f>IF(E22="","",E22)</f>
        <v>0</v>
      </c>
      <c r="G96" s="16"/>
      <c r="H96" s="16"/>
      <c r="I96" s="12" t="s">
        <v>31</v>
      </c>
      <c r="J96" s="14" t="str">
        <f>E28</f>
        <v>Neubauerová Soňa, SK-Projekt Ostrov</v>
      </c>
      <c r="K96" s="16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9.25" customHeight="1">
      <c r="A98" s="16"/>
      <c r="B98" s="17"/>
      <c r="C98" s="98" t="s">
        <v>128</v>
      </c>
      <c r="D98" s="89"/>
      <c r="E98" s="89"/>
      <c r="F98" s="89"/>
      <c r="G98" s="89"/>
      <c r="H98" s="89"/>
      <c r="I98" s="89"/>
      <c r="J98" s="99" t="s">
        <v>129</v>
      </c>
      <c r="K98" s="89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9.75" customHeight="1">
      <c r="A99" s="16"/>
      <c r="B99" s="17"/>
      <c r="C99" s="16"/>
      <c r="D99" s="16"/>
      <c r="E99" s="16"/>
      <c r="F99" s="16"/>
      <c r="G99" s="16"/>
      <c r="H99" s="16"/>
      <c r="I99" s="16"/>
      <c r="J99" s="16"/>
      <c r="K99" s="16"/>
      <c r="L99" s="17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</row>
    <row r="100" spans="1:65" ht="22.5" customHeight="1">
      <c r="A100" s="16"/>
      <c r="B100" s="17"/>
      <c r="C100" s="100" t="s">
        <v>130</v>
      </c>
      <c r="D100" s="16"/>
      <c r="E100" s="16"/>
      <c r="F100" s="16"/>
      <c r="G100" s="16"/>
      <c r="H100" s="16"/>
      <c r="I100" s="16"/>
      <c r="J100" s="54">
        <f t="shared" ref="J100:J102" si="1">J137</f>
        <v>0</v>
      </c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2" t="s">
        <v>131</v>
      </c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24.75" customHeight="1">
      <c r="A101" s="101"/>
      <c r="B101" s="102"/>
      <c r="C101" s="101"/>
      <c r="D101" s="103" t="s">
        <v>132</v>
      </c>
      <c r="E101" s="104"/>
      <c r="F101" s="104"/>
      <c r="G101" s="104"/>
      <c r="H101" s="104"/>
      <c r="I101" s="104"/>
      <c r="J101" s="105">
        <f t="shared" si="1"/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19.5" customHeight="1">
      <c r="A102" s="72"/>
      <c r="B102" s="106"/>
      <c r="C102" s="72"/>
      <c r="D102" s="107" t="s">
        <v>133</v>
      </c>
      <c r="E102" s="108"/>
      <c r="F102" s="108"/>
      <c r="G102" s="108"/>
      <c r="H102" s="108"/>
      <c r="I102" s="108"/>
      <c r="J102" s="109">
        <f t="shared" si="1"/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19.5" customHeight="1">
      <c r="A103" s="72"/>
      <c r="B103" s="106"/>
      <c r="C103" s="72"/>
      <c r="D103" s="107" t="s">
        <v>481</v>
      </c>
      <c r="E103" s="108"/>
      <c r="F103" s="108"/>
      <c r="G103" s="108"/>
      <c r="H103" s="108"/>
      <c r="I103" s="108"/>
      <c r="J103" s="109">
        <f>J142</f>
        <v>0</v>
      </c>
      <c r="K103" s="72"/>
      <c r="L103" s="106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</row>
    <row r="104" spans="1:65" ht="24.75" customHeight="1">
      <c r="A104" s="101"/>
      <c r="B104" s="102"/>
      <c r="C104" s="101"/>
      <c r="D104" s="103" t="s">
        <v>134</v>
      </c>
      <c r="E104" s="104"/>
      <c r="F104" s="104"/>
      <c r="G104" s="104"/>
      <c r="H104" s="104"/>
      <c r="I104" s="104"/>
      <c r="J104" s="105">
        <f t="shared" ref="J104:J105" si="2">J151</f>
        <v>0</v>
      </c>
      <c r="K104" s="101"/>
      <c r="L104" s="102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</row>
    <row r="105" spans="1:65" ht="19.5" customHeight="1">
      <c r="A105" s="72"/>
      <c r="B105" s="106"/>
      <c r="C105" s="72"/>
      <c r="D105" s="107" t="s">
        <v>135</v>
      </c>
      <c r="E105" s="108"/>
      <c r="F105" s="108"/>
      <c r="G105" s="108"/>
      <c r="H105" s="108"/>
      <c r="I105" s="108"/>
      <c r="J105" s="109">
        <f t="shared" si="2"/>
        <v>0</v>
      </c>
      <c r="K105" s="72"/>
      <c r="L105" s="106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</row>
    <row r="106" spans="1:65" ht="19.5" customHeight="1">
      <c r="A106" s="72"/>
      <c r="B106" s="106"/>
      <c r="C106" s="72"/>
      <c r="D106" s="107" t="s">
        <v>136</v>
      </c>
      <c r="E106" s="108"/>
      <c r="F106" s="108"/>
      <c r="G106" s="108"/>
      <c r="H106" s="108"/>
      <c r="I106" s="108"/>
      <c r="J106" s="109">
        <f>J175</f>
        <v>0</v>
      </c>
      <c r="K106" s="72"/>
      <c r="L106" s="106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</row>
    <row r="107" spans="1:65" ht="19.5" customHeight="1">
      <c r="A107" s="72"/>
      <c r="B107" s="106"/>
      <c r="C107" s="72"/>
      <c r="D107" s="107" t="s">
        <v>137</v>
      </c>
      <c r="E107" s="108"/>
      <c r="F107" s="108"/>
      <c r="G107" s="108"/>
      <c r="H107" s="108"/>
      <c r="I107" s="108"/>
      <c r="J107" s="109">
        <f>J197</f>
        <v>0</v>
      </c>
      <c r="K107" s="72"/>
      <c r="L107" s="106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</row>
    <row r="108" spans="1:65" ht="19.5" customHeight="1">
      <c r="A108" s="72"/>
      <c r="B108" s="106"/>
      <c r="C108" s="72"/>
      <c r="D108" s="107" t="s">
        <v>138</v>
      </c>
      <c r="E108" s="108"/>
      <c r="F108" s="108"/>
      <c r="G108" s="108"/>
      <c r="H108" s="108"/>
      <c r="I108" s="108"/>
      <c r="J108" s="109">
        <f>J200</f>
        <v>0</v>
      </c>
      <c r="K108" s="72"/>
      <c r="L108" s="106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</row>
    <row r="109" spans="1:65" ht="19.5" customHeight="1">
      <c r="A109" s="72"/>
      <c r="B109" s="106"/>
      <c r="C109" s="72"/>
      <c r="D109" s="107" t="s">
        <v>139</v>
      </c>
      <c r="E109" s="108"/>
      <c r="F109" s="108"/>
      <c r="G109" s="108"/>
      <c r="H109" s="108"/>
      <c r="I109" s="108"/>
      <c r="J109" s="109">
        <f>J206</f>
        <v>0</v>
      </c>
      <c r="K109" s="72"/>
      <c r="L109" s="106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</row>
    <row r="110" spans="1:65" ht="19.5" customHeight="1">
      <c r="A110" s="72"/>
      <c r="B110" s="106"/>
      <c r="C110" s="72"/>
      <c r="D110" s="107" t="s">
        <v>140</v>
      </c>
      <c r="E110" s="108"/>
      <c r="F110" s="108"/>
      <c r="G110" s="108"/>
      <c r="H110" s="108"/>
      <c r="I110" s="108"/>
      <c r="J110" s="109">
        <f>J220</f>
        <v>0</v>
      </c>
      <c r="K110" s="72"/>
      <c r="L110" s="106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</row>
    <row r="111" spans="1:65" ht="19.5" customHeight="1">
      <c r="A111" s="72"/>
      <c r="B111" s="106"/>
      <c r="C111" s="72"/>
      <c r="D111" s="107" t="s">
        <v>141</v>
      </c>
      <c r="E111" s="108"/>
      <c r="F111" s="108"/>
      <c r="G111" s="108"/>
      <c r="H111" s="108"/>
      <c r="I111" s="108"/>
      <c r="J111" s="109">
        <f>J229</f>
        <v>0</v>
      </c>
      <c r="K111" s="72"/>
      <c r="L111" s="106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</row>
    <row r="112" spans="1:65" ht="19.5" customHeight="1">
      <c r="A112" s="72"/>
      <c r="B112" s="106"/>
      <c r="C112" s="72"/>
      <c r="D112" s="107" t="s">
        <v>142</v>
      </c>
      <c r="E112" s="108"/>
      <c r="F112" s="108"/>
      <c r="G112" s="108"/>
      <c r="H112" s="108"/>
      <c r="I112" s="108"/>
      <c r="J112" s="109">
        <f>J241</f>
        <v>0</v>
      </c>
      <c r="K112" s="72"/>
      <c r="L112" s="106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</row>
    <row r="113" spans="1:65" ht="19.5" customHeight="1">
      <c r="A113" s="72"/>
      <c r="B113" s="106"/>
      <c r="C113" s="72"/>
      <c r="D113" s="107" t="s">
        <v>143</v>
      </c>
      <c r="E113" s="108"/>
      <c r="F113" s="108"/>
      <c r="G113" s="108"/>
      <c r="H113" s="108"/>
      <c r="I113" s="108"/>
      <c r="J113" s="109">
        <f>J265</f>
        <v>0</v>
      </c>
      <c r="K113" s="72"/>
      <c r="L113" s="106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</row>
    <row r="114" spans="1:65" ht="21.75" customHeight="1">
      <c r="A114" s="16"/>
      <c r="B114" s="17"/>
      <c r="C114" s="16"/>
      <c r="D114" s="16"/>
      <c r="E114" s="16"/>
      <c r="F114" s="16"/>
      <c r="G114" s="16"/>
      <c r="H114" s="16"/>
      <c r="I114" s="16"/>
      <c r="J114" s="16"/>
      <c r="K114" s="16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6.75" customHeight="1">
      <c r="A115" s="16"/>
      <c r="B115" s="30"/>
      <c r="C115" s="31"/>
      <c r="D115" s="31"/>
      <c r="E115" s="31"/>
      <c r="F115" s="31"/>
      <c r="G115" s="31"/>
      <c r="H115" s="31"/>
      <c r="I115" s="31"/>
      <c r="J115" s="31"/>
      <c r="K115" s="31"/>
      <c r="L115" s="17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</row>
    <row r="116" spans="1:65" ht="11.25" customHeight="1"/>
    <row r="117" spans="1:65" ht="11.25" customHeight="1"/>
    <row r="118" spans="1:65" ht="11.25" customHeight="1"/>
    <row r="119" spans="1:65" ht="6.75" customHeight="1">
      <c r="A119" s="16"/>
      <c r="B119" s="32"/>
      <c r="C119" s="33"/>
      <c r="D119" s="33"/>
      <c r="E119" s="33"/>
      <c r="F119" s="33"/>
      <c r="G119" s="33"/>
      <c r="H119" s="33"/>
      <c r="I119" s="33"/>
      <c r="J119" s="33"/>
      <c r="K119" s="33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24.75" customHeight="1">
      <c r="A120" s="16"/>
      <c r="B120" s="17"/>
      <c r="C120" s="6" t="s">
        <v>144</v>
      </c>
      <c r="D120" s="16"/>
      <c r="E120" s="16"/>
      <c r="F120" s="16"/>
      <c r="G120" s="16"/>
      <c r="H120" s="16"/>
      <c r="I120" s="16"/>
      <c r="J120" s="16"/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6.75" customHeight="1">
      <c r="A121" s="16"/>
      <c r="B121" s="17"/>
      <c r="C121" s="16"/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12" customHeight="1">
      <c r="A122" s="16"/>
      <c r="B122" s="17"/>
      <c r="C122" s="12" t="s">
        <v>15</v>
      </c>
      <c r="D122" s="16"/>
      <c r="E122" s="16"/>
      <c r="F122" s="16"/>
      <c r="G122" s="16"/>
      <c r="H122" s="16"/>
      <c r="I122" s="16"/>
      <c r="J122" s="16"/>
      <c r="K122" s="16"/>
      <c r="L122" s="17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</row>
    <row r="123" spans="1:65" ht="26.25" customHeight="1">
      <c r="A123" s="16"/>
      <c r="B123" s="17"/>
      <c r="C123" s="16"/>
      <c r="D123" s="16"/>
      <c r="E123" s="200" t="str">
        <f>E7</f>
        <v>Připojení GO k CZT, OT a.s., SO 03 - Směšovací stanice a rozvody - AKTUALIZACE 2026</v>
      </c>
      <c r="F123" s="199"/>
      <c r="G123" s="199"/>
      <c r="H123" s="199"/>
      <c r="I123" s="16"/>
      <c r="J123" s="16"/>
      <c r="K123" s="16"/>
      <c r="L123" s="17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</row>
    <row r="124" spans="1:65" ht="12" customHeight="1">
      <c r="B124" s="5"/>
      <c r="C124" s="12" t="s">
        <v>121</v>
      </c>
      <c r="L124" s="5"/>
    </row>
    <row r="125" spans="1:65" ht="16.5" customHeight="1">
      <c r="B125" s="5"/>
      <c r="E125" s="200" t="s">
        <v>122</v>
      </c>
      <c r="F125" s="199"/>
      <c r="G125" s="199"/>
      <c r="H125" s="199"/>
      <c r="L125" s="5"/>
    </row>
    <row r="126" spans="1:65" ht="12" customHeight="1">
      <c r="B126" s="5"/>
      <c r="C126" s="12" t="s">
        <v>123</v>
      </c>
      <c r="L126" s="5"/>
    </row>
    <row r="127" spans="1:65" ht="16.5" customHeight="1">
      <c r="A127" s="16"/>
      <c r="B127" s="17"/>
      <c r="C127" s="16"/>
      <c r="D127" s="16"/>
      <c r="E127" s="235" t="s">
        <v>124</v>
      </c>
      <c r="F127" s="199"/>
      <c r="G127" s="199"/>
      <c r="H127" s="199"/>
      <c r="I127" s="16"/>
      <c r="J127" s="16"/>
      <c r="K127" s="16"/>
      <c r="L127" s="17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</row>
    <row r="128" spans="1:65" ht="12" customHeight="1">
      <c r="A128" s="16"/>
      <c r="B128" s="17"/>
      <c r="C128" s="12" t="s">
        <v>125</v>
      </c>
      <c r="D128" s="16"/>
      <c r="E128" s="16"/>
      <c r="F128" s="16"/>
      <c r="G128" s="16"/>
      <c r="H128" s="16"/>
      <c r="I128" s="16"/>
      <c r="J128" s="16"/>
      <c r="K128" s="16"/>
      <c r="L128" s="17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</row>
    <row r="129" spans="1:65" ht="16.5" customHeight="1">
      <c r="A129" s="16"/>
      <c r="B129" s="17"/>
      <c r="C129" s="16"/>
      <c r="D129" s="16"/>
      <c r="E129" s="202" t="str">
        <f>E13</f>
        <v>03-01-02 - D.3.a - Pavilon B</v>
      </c>
      <c r="F129" s="199"/>
      <c r="G129" s="199"/>
      <c r="H129" s="199"/>
      <c r="I129" s="16"/>
      <c r="J129" s="16"/>
      <c r="K129" s="16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6.75" customHeight="1">
      <c r="A130" s="16"/>
      <c r="B130" s="17"/>
      <c r="C130" s="16"/>
      <c r="D130" s="16"/>
      <c r="E130" s="16"/>
      <c r="F130" s="16"/>
      <c r="G130" s="16"/>
      <c r="H130" s="16"/>
      <c r="I130" s="16"/>
      <c r="J130" s="16"/>
      <c r="K130" s="16"/>
      <c r="L130" s="17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</row>
    <row r="131" spans="1:65" ht="12" customHeight="1">
      <c r="A131" s="16"/>
      <c r="B131" s="17"/>
      <c r="C131" s="12" t="s">
        <v>19</v>
      </c>
      <c r="D131" s="16"/>
      <c r="E131" s="16"/>
      <c r="F131" s="10" t="str">
        <f>F16</f>
        <v xml:space="preserve"> </v>
      </c>
      <c r="G131" s="16"/>
      <c r="H131" s="16"/>
      <c r="I131" s="12" t="s">
        <v>21</v>
      </c>
      <c r="J131" s="40" t="str">
        <f>IF(J16="","",J16)</f>
        <v>17. 2. 2026</v>
      </c>
      <c r="K131" s="16"/>
      <c r="L131" s="17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</row>
    <row r="132" spans="1:65" ht="6.75" customHeight="1">
      <c r="A132" s="16"/>
      <c r="B132" s="17"/>
      <c r="C132" s="16"/>
      <c r="D132" s="16"/>
      <c r="E132" s="16"/>
      <c r="F132" s="16"/>
      <c r="G132" s="16"/>
      <c r="H132" s="16"/>
      <c r="I132" s="16"/>
      <c r="J132" s="16"/>
      <c r="K132" s="16"/>
      <c r="L132" s="17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</row>
    <row r="133" spans="1:65" ht="25.5" customHeight="1">
      <c r="A133" s="16"/>
      <c r="B133" s="17"/>
      <c r="C133" s="12" t="s">
        <v>23</v>
      </c>
      <c r="D133" s="16"/>
      <c r="E133" s="16"/>
      <c r="F133" s="10" t="str">
        <f>E19</f>
        <v>Gymnázium Ostrov</v>
      </c>
      <c r="G133" s="16"/>
      <c r="H133" s="16"/>
      <c r="I133" s="12" t="s">
        <v>28</v>
      </c>
      <c r="J133" s="14" t="str">
        <f>E25</f>
        <v>Ing.Jan Matoušek, Ostrov</v>
      </c>
      <c r="K133" s="16"/>
      <c r="L133" s="17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</row>
    <row r="134" spans="1:65" ht="25.5" customHeight="1">
      <c r="A134" s="16"/>
      <c r="B134" s="17"/>
      <c r="C134" s="12" t="s">
        <v>27</v>
      </c>
      <c r="D134" s="16"/>
      <c r="E134" s="16"/>
      <c r="F134" s="97">
        <f>IF(E22="","",E22)</f>
        <v>0</v>
      </c>
      <c r="G134" s="16"/>
      <c r="H134" s="16"/>
      <c r="I134" s="12" t="s">
        <v>31</v>
      </c>
      <c r="J134" s="14" t="str">
        <f>E28</f>
        <v>Neubauerová Soňa, SK-Projekt Ostrov</v>
      </c>
      <c r="K134" s="16"/>
      <c r="L134" s="17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</row>
    <row r="135" spans="1:65" ht="9.75" customHeight="1">
      <c r="A135" s="16"/>
      <c r="B135" s="17"/>
      <c r="C135" s="16"/>
      <c r="D135" s="16"/>
      <c r="E135" s="16"/>
      <c r="F135" s="16"/>
      <c r="G135" s="16"/>
      <c r="H135" s="16"/>
      <c r="I135" s="16"/>
      <c r="J135" s="16"/>
      <c r="K135" s="16"/>
      <c r="L135" s="17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</row>
    <row r="136" spans="1:65" ht="29.25" customHeight="1">
      <c r="A136" s="110"/>
      <c r="B136" s="111"/>
      <c r="C136" s="112" t="s">
        <v>145</v>
      </c>
      <c r="D136" s="113" t="s">
        <v>59</v>
      </c>
      <c r="E136" s="113" t="s">
        <v>55</v>
      </c>
      <c r="F136" s="113" t="s">
        <v>56</v>
      </c>
      <c r="G136" s="113" t="s">
        <v>146</v>
      </c>
      <c r="H136" s="113" t="s">
        <v>147</v>
      </c>
      <c r="I136" s="113" t="s">
        <v>148</v>
      </c>
      <c r="J136" s="113" t="s">
        <v>129</v>
      </c>
      <c r="K136" s="114" t="s">
        <v>149</v>
      </c>
      <c r="L136" s="111"/>
      <c r="M136" s="46" t="s">
        <v>1</v>
      </c>
      <c r="N136" s="47" t="s">
        <v>38</v>
      </c>
      <c r="O136" s="47" t="s">
        <v>150</v>
      </c>
      <c r="P136" s="47" t="s">
        <v>151</v>
      </c>
      <c r="Q136" s="47" t="s">
        <v>152</v>
      </c>
      <c r="R136" s="47" t="s">
        <v>153</v>
      </c>
      <c r="S136" s="47" t="s">
        <v>154</v>
      </c>
      <c r="T136" s="48" t="s">
        <v>155</v>
      </c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10"/>
      <c r="BM136" s="110"/>
    </row>
    <row r="137" spans="1:65" ht="22.5" customHeight="1">
      <c r="A137" s="16"/>
      <c r="B137" s="17"/>
      <c r="C137" s="52" t="s">
        <v>156</v>
      </c>
      <c r="D137" s="16"/>
      <c r="E137" s="16"/>
      <c r="F137" s="16"/>
      <c r="G137" s="16"/>
      <c r="H137" s="16"/>
      <c r="I137" s="16"/>
      <c r="J137" s="115">
        <f t="shared" ref="J137:J139" si="3">BK137</f>
        <v>0</v>
      </c>
      <c r="K137" s="16"/>
      <c r="L137" s="17"/>
      <c r="M137" s="49"/>
      <c r="N137" s="41"/>
      <c r="O137" s="41"/>
      <c r="P137" s="116">
        <f>P138+P151</f>
        <v>0</v>
      </c>
      <c r="Q137" s="41"/>
      <c r="R137" s="116">
        <f>R138+R151</f>
        <v>4.0263500000000008</v>
      </c>
      <c r="S137" s="41"/>
      <c r="T137" s="117">
        <f>T138+T151</f>
        <v>1.6025900000000002</v>
      </c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2" t="s">
        <v>73</v>
      </c>
      <c r="AU137" s="2" t="s">
        <v>131</v>
      </c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18">
        <f>BK138+BK151</f>
        <v>0</v>
      </c>
      <c r="BL137" s="16"/>
      <c r="BM137" s="16"/>
    </row>
    <row r="138" spans="1:65" ht="25.5" customHeight="1">
      <c r="A138" s="119"/>
      <c r="B138" s="120"/>
      <c r="C138" s="119"/>
      <c r="D138" s="121" t="s">
        <v>73</v>
      </c>
      <c r="E138" s="122" t="s">
        <v>157</v>
      </c>
      <c r="F138" s="122" t="s">
        <v>158</v>
      </c>
      <c r="G138" s="119"/>
      <c r="H138" s="119"/>
      <c r="I138" s="119"/>
      <c r="J138" s="123">
        <f t="shared" si="3"/>
        <v>0</v>
      </c>
      <c r="K138" s="119"/>
      <c r="L138" s="120"/>
      <c r="M138" s="124"/>
      <c r="N138" s="119"/>
      <c r="O138" s="119"/>
      <c r="P138" s="125">
        <f>P139+P142</f>
        <v>0</v>
      </c>
      <c r="Q138" s="119"/>
      <c r="R138" s="125">
        <f>R139+R142</f>
        <v>0</v>
      </c>
      <c r="S138" s="119"/>
      <c r="T138" s="126">
        <f>T139+T142</f>
        <v>0</v>
      </c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21" t="s">
        <v>81</v>
      </c>
      <c r="AS138" s="119"/>
      <c r="AT138" s="127" t="s">
        <v>73</v>
      </c>
      <c r="AU138" s="127" t="s">
        <v>74</v>
      </c>
      <c r="AV138" s="119"/>
      <c r="AW138" s="119"/>
      <c r="AX138" s="119"/>
      <c r="AY138" s="121" t="s">
        <v>159</v>
      </c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28">
        <f>BK139+BK142</f>
        <v>0</v>
      </c>
      <c r="BL138" s="119"/>
      <c r="BM138" s="119"/>
    </row>
    <row r="139" spans="1:65" ht="22.5" customHeight="1">
      <c r="A139" s="119"/>
      <c r="B139" s="120"/>
      <c r="C139" s="119"/>
      <c r="D139" s="121" t="s">
        <v>73</v>
      </c>
      <c r="E139" s="129" t="s">
        <v>160</v>
      </c>
      <c r="F139" s="129" t="s">
        <v>161</v>
      </c>
      <c r="G139" s="119"/>
      <c r="H139" s="119"/>
      <c r="I139" s="119"/>
      <c r="J139" s="130">
        <f t="shared" si="3"/>
        <v>0</v>
      </c>
      <c r="K139" s="119"/>
      <c r="L139" s="120"/>
      <c r="M139" s="124"/>
      <c r="N139" s="119"/>
      <c r="O139" s="119"/>
      <c r="P139" s="125">
        <f>SUM(P140:P141)</f>
        <v>0</v>
      </c>
      <c r="Q139" s="119"/>
      <c r="R139" s="125">
        <f>SUM(R140:R141)</f>
        <v>0</v>
      </c>
      <c r="S139" s="119"/>
      <c r="T139" s="126">
        <f>SUM(T140:T141)</f>
        <v>0</v>
      </c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21" t="s">
        <v>81</v>
      </c>
      <c r="AS139" s="119"/>
      <c r="AT139" s="127" t="s">
        <v>73</v>
      </c>
      <c r="AU139" s="127" t="s">
        <v>81</v>
      </c>
      <c r="AV139" s="119"/>
      <c r="AW139" s="119"/>
      <c r="AX139" s="119"/>
      <c r="AY139" s="121" t="s">
        <v>159</v>
      </c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28">
        <f>SUM(BK140:BK141)</f>
        <v>0</v>
      </c>
      <c r="BL139" s="119"/>
      <c r="BM139" s="119"/>
    </row>
    <row r="140" spans="1:65" ht="24" customHeight="1">
      <c r="A140" s="16"/>
      <c r="B140" s="17"/>
      <c r="C140" s="131" t="s">
        <v>81</v>
      </c>
      <c r="D140" s="131" t="s">
        <v>162</v>
      </c>
      <c r="E140" s="132" t="s">
        <v>163</v>
      </c>
      <c r="F140" s="133" t="s">
        <v>482</v>
      </c>
      <c r="G140" s="134" t="s">
        <v>165</v>
      </c>
      <c r="H140" s="135">
        <v>1</v>
      </c>
      <c r="I140" s="187"/>
      <c r="J140" s="135">
        <f>ROUND(I140*H140,2)</f>
        <v>0</v>
      </c>
      <c r="K140" s="133" t="s">
        <v>1</v>
      </c>
      <c r="L140" s="17"/>
      <c r="M140" s="136" t="s">
        <v>1</v>
      </c>
      <c r="N140" s="137" t="s">
        <v>39</v>
      </c>
      <c r="O140" s="16"/>
      <c r="P140" s="138">
        <f>O140*H140</f>
        <v>0</v>
      </c>
      <c r="Q140" s="138">
        <v>0</v>
      </c>
      <c r="R140" s="138">
        <f>Q140*H140</f>
        <v>0</v>
      </c>
      <c r="S140" s="138">
        <v>0</v>
      </c>
      <c r="T140" s="139">
        <f>S140*H140</f>
        <v>0</v>
      </c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40" t="s">
        <v>166</v>
      </c>
      <c r="AS140" s="16"/>
      <c r="AT140" s="140" t="s">
        <v>162</v>
      </c>
      <c r="AU140" s="140" t="s">
        <v>83</v>
      </c>
      <c r="AV140" s="16"/>
      <c r="AW140" s="16"/>
      <c r="AX140" s="16"/>
      <c r="AY140" s="2" t="s">
        <v>159</v>
      </c>
      <c r="AZ140" s="16"/>
      <c r="BA140" s="16"/>
      <c r="BB140" s="16"/>
      <c r="BC140" s="16"/>
      <c r="BD140" s="16"/>
      <c r="BE140" s="141">
        <f>IF(N140="základní",J140,0)</f>
        <v>0</v>
      </c>
      <c r="BF140" s="141">
        <f>IF(N140="snížená",J140,0)</f>
        <v>0</v>
      </c>
      <c r="BG140" s="141">
        <f>IF(N140="zákl. přenesená",J140,0)</f>
        <v>0</v>
      </c>
      <c r="BH140" s="141">
        <f>IF(N140="sníž. přenesená",J140,0)</f>
        <v>0</v>
      </c>
      <c r="BI140" s="141">
        <f>IF(N140="nulová",J140,0)</f>
        <v>0</v>
      </c>
      <c r="BJ140" s="2" t="s">
        <v>81</v>
      </c>
      <c r="BK140" s="141">
        <f>ROUND(I140*H140,2)</f>
        <v>0</v>
      </c>
      <c r="BL140" s="2" t="s">
        <v>166</v>
      </c>
      <c r="BM140" s="140" t="s">
        <v>483</v>
      </c>
    </row>
    <row r="141" spans="1:65" ht="11.25" customHeight="1">
      <c r="A141" s="16"/>
      <c r="B141" s="17"/>
      <c r="C141" s="16"/>
      <c r="D141" s="142" t="s">
        <v>168</v>
      </c>
      <c r="E141" s="16"/>
      <c r="F141" s="143" t="s">
        <v>484</v>
      </c>
      <c r="G141" s="16"/>
      <c r="H141" s="16"/>
      <c r="I141" s="195"/>
      <c r="J141" s="16"/>
      <c r="K141" s="16"/>
      <c r="L141" s="17"/>
      <c r="M141" s="144"/>
      <c r="N141" s="16"/>
      <c r="O141" s="16"/>
      <c r="P141" s="16"/>
      <c r="Q141" s="16"/>
      <c r="R141" s="16"/>
      <c r="S141" s="16"/>
      <c r="T141" s="43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2" t="s">
        <v>168</v>
      </c>
      <c r="AU141" s="2" t="s">
        <v>83</v>
      </c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</row>
    <row r="142" spans="1:65" ht="22.5" customHeight="1">
      <c r="A142" s="119"/>
      <c r="B142" s="120"/>
      <c r="C142" s="119"/>
      <c r="D142" s="121" t="s">
        <v>73</v>
      </c>
      <c r="E142" s="129" t="s">
        <v>485</v>
      </c>
      <c r="F142" s="129" t="s">
        <v>486</v>
      </c>
      <c r="G142" s="119"/>
      <c r="H142" s="119"/>
      <c r="I142" s="191"/>
      <c r="J142" s="130">
        <f>BK142</f>
        <v>0</v>
      </c>
      <c r="K142" s="119"/>
      <c r="L142" s="120"/>
      <c r="M142" s="124"/>
      <c r="N142" s="119"/>
      <c r="O142" s="119"/>
      <c r="P142" s="125">
        <f>SUM(P143:P150)</f>
        <v>0</v>
      </c>
      <c r="Q142" s="119"/>
      <c r="R142" s="125">
        <f>SUM(R143:R150)</f>
        <v>0</v>
      </c>
      <c r="S142" s="119"/>
      <c r="T142" s="126">
        <f>SUM(T143:T150)</f>
        <v>0</v>
      </c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21" t="s">
        <v>81</v>
      </c>
      <c r="AS142" s="119"/>
      <c r="AT142" s="127" t="s">
        <v>73</v>
      </c>
      <c r="AU142" s="127" t="s">
        <v>81</v>
      </c>
      <c r="AV142" s="119"/>
      <c r="AW142" s="119"/>
      <c r="AX142" s="119"/>
      <c r="AY142" s="121" t="s">
        <v>159</v>
      </c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28">
        <f>SUM(BK143:BK150)</f>
        <v>0</v>
      </c>
      <c r="BL142" s="119"/>
      <c r="BM142" s="119"/>
    </row>
    <row r="143" spans="1:65" ht="24" customHeight="1">
      <c r="A143" s="16"/>
      <c r="B143" s="17"/>
      <c r="C143" s="131" t="s">
        <v>83</v>
      </c>
      <c r="D143" s="131" t="s">
        <v>162</v>
      </c>
      <c r="E143" s="132" t="s">
        <v>487</v>
      </c>
      <c r="F143" s="133" t="s">
        <v>488</v>
      </c>
      <c r="G143" s="134" t="s">
        <v>286</v>
      </c>
      <c r="H143" s="135">
        <v>14</v>
      </c>
      <c r="I143" s="187"/>
      <c r="J143" s="135">
        <f t="shared" ref="J143:J150" si="4">ROUND(I143*H143,2)</f>
        <v>0</v>
      </c>
      <c r="K143" s="133" t="s">
        <v>1</v>
      </c>
      <c r="L143" s="17"/>
      <c r="M143" s="136" t="s">
        <v>1</v>
      </c>
      <c r="N143" s="137" t="s">
        <v>39</v>
      </c>
      <c r="O143" s="16"/>
      <c r="P143" s="138">
        <f t="shared" ref="P143:P150" si="5">O143*H143</f>
        <v>0</v>
      </c>
      <c r="Q143" s="138">
        <v>0</v>
      </c>
      <c r="R143" s="138">
        <f t="shared" ref="R143:R150" si="6">Q143*H143</f>
        <v>0</v>
      </c>
      <c r="S143" s="138">
        <v>0</v>
      </c>
      <c r="T143" s="139">
        <f t="shared" ref="T143:T150" si="7">S143*H143</f>
        <v>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40" t="s">
        <v>166</v>
      </c>
      <c r="AS143" s="16"/>
      <c r="AT143" s="140" t="s">
        <v>162</v>
      </c>
      <c r="AU143" s="140" t="s">
        <v>83</v>
      </c>
      <c r="AV143" s="16"/>
      <c r="AW143" s="16"/>
      <c r="AX143" s="16"/>
      <c r="AY143" s="2" t="s">
        <v>159</v>
      </c>
      <c r="AZ143" s="16"/>
      <c r="BA143" s="16"/>
      <c r="BB143" s="16"/>
      <c r="BC143" s="16"/>
      <c r="BD143" s="16"/>
      <c r="BE143" s="141">
        <f t="shared" ref="BE143:BE150" si="8">IF(N143="základní",J143,0)</f>
        <v>0</v>
      </c>
      <c r="BF143" s="141">
        <f t="shared" ref="BF143:BF150" si="9">IF(N143="snížená",J143,0)</f>
        <v>0</v>
      </c>
      <c r="BG143" s="141">
        <f t="shared" ref="BG143:BG150" si="10">IF(N143="zákl. přenesená",J143,0)</f>
        <v>0</v>
      </c>
      <c r="BH143" s="141">
        <f t="shared" ref="BH143:BH150" si="11">IF(N143="sníž. přenesená",J143,0)</f>
        <v>0</v>
      </c>
      <c r="BI143" s="141">
        <f t="shared" ref="BI143:BI150" si="12">IF(N143="nulová",J143,0)</f>
        <v>0</v>
      </c>
      <c r="BJ143" s="2" t="s">
        <v>81</v>
      </c>
      <c r="BK143" s="141">
        <f t="shared" ref="BK143:BK150" si="13">ROUND(I143*H143,2)</f>
        <v>0</v>
      </c>
      <c r="BL143" s="2" t="s">
        <v>166</v>
      </c>
      <c r="BM143" s="140" t="s">
        <v>489</v>
      </c>
    </row>
    <row r="144" spans="1:65" ht="33" customHeight="1">
      <c r="A144" s="16"/>
      <c r="B144" s="17"/>
      <c r="C144" s="131" t="s">
        <v>91</v>
      </c>
      <c r="D144" s="131" t="s">
        <v>162</v>
      </c>
      <c r="E144" s="132" t="s">
        <v>490</v>
      </c>
      <c r="F144" s="133" t="s">
        <v>491</v>
      </c>
      <c r="G144" s="134" t="s">
        <v>286</v>
      </c>
      <c r="H144" s="135">
        <v>4</v>
      </c>
      <c r="I144" s="187"/>
      <c r="J144" s="135">
        <f t="shared" si="4"/>
        <v>0</v>
      </c>
      <c r="K144" s="133" t="s">
        <v>1</v>
      </c>
      <c r="L144" s="17"/>
      <c r="M144" s="136" t="s">
        <v>1</v>
      </c>
      <c r="N144" s="137" t="s">
        <v>39</v>
      </c>
      <c r="O144" s="16"/>
      <c r="P144" s="138">
        <f t="shared" si="5"/>
        <v>0</v>
      </c>
      <c r="Q144" s="138">
        <v>0</v>
      </c>
      <c r="R144" s="138">
        <f t="shared" si="6"/>
        <v>0</v>
      </c>
      <c r="S144" s="138">
        <v>0</v>
      </c>
      <c r="T144" s="139">
        <f t="shared" si="7"/>
        <v>0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40" t="s">
        <v>166</v>
      </c>
      <c r="AS144" s="16"/>
      <c r="AT144" s="140" t="s">
        <v>162</v>
      </c>
      <c r="AU144" s="140" t="s">
        <v>83</v>
      </c>
      <c r="AV144" s="16"/>
      <c r="AW144" s="16"/>
      <c r="AX144" s="16"/>
      <c r="AY144" s="2" t="s">
        <v>159</v>
      </c>
      <c r="AZ144" s="16"/>
      <c r="BA144" s="16"/>
      <c r="BB144" s="16"/>
      <c r="BC144" s="16"/>
      <c r="BD144" s="16"/>
      <c r="BE144" s="141">
        <f t="shared" si="8"/>
        <v>0</v>
      </c>
      <c r="BF144" s="141">
        <f t="shared" si="9"/>
        <v>0</v>
      </c>
      <c r="BG144" s="141">
        <f t="shared" si="10"/>
        <v>0</v>
      </c>
      <c r="BH144" s="141">
        <f t="shared" si="11"/>
        <v>0</v>
      </c>
      <c r="BI144" s="141">
        <f t="shared" si="12"/>
        <v>0</v>
      </c>
      <c r="BJ144" s="2" t="s">
        <v>81</v>
      </c>
      <c r="BK144" s="141">
        <f t="shared" si="13"/>
        <v>0</v>
      </c>
      <c r="BL144" s="2" t="s">
        <v>166</v>
      </c>
      <c r="BM144" s="140" t="s">
        <v>492</v>
      </c>
    </row>
    <row r="145" spans="1:65" ht="24" customHeight="1">
      <c r="A145" s="16"/>
      <c r="B145" s="17"/>
      <c r="C145" s="131" t="s">
        <v>166</v>
      </c>
      <c r="D145" s="131" t="s">
        <v>162</v>
      </c>
      <c r="E145" s="132" t="s">
        <v>493</v>
      </c>
      <c r="F145" s="133" t="s">
        <v>494</v>
      </c>
      <c r="G145" s="134" t="s">
        <v>286</v>
      </c>
      <c r="H145" s="135">
        <v>2</v>
      </c>
      <c r="I145" s="187"/>
      <c r="J145" s="135">
        <f t="shared" si="4"/>
        <v>0</v>
      </c>
      <c r="K145" s="133" t="s">
        <v>1</v>
      </c>
      <c r="L145" s="17"/>
      <c r="M145" s="136" t="s">
        <v>1</v>
      </c>
      <c r="N145" s="137" t="s">
        <v>39</v>
      </c>
      <c r="O145" s="16"/>
      <c r="P145" s="138">
        <f t="shared" si="5"/>
        <v>0</v>
      </c>
      <c r="Q145" s="138">
        <v>0</v>
      </c>
      <c r="R145" s="138">
        <f t="shared" si="6"/>
        <v>0</v>
      </c>
      <c r="S145" s="138">
        <v>0</v>
      </c>
      <c r="T145" s="139">
        <f t="shared" si="7"/>
        <v>0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40" t="s">
        <v>166</v>
      </c>
      <c r="AS145" s="16"/>
      <c r="AT145" s="140" t="s">
        <v>162</v>
      </c>
      <c r="AU145" s="140" t="s">
        <v>83</v>
      </c>
      <c r="AV145" s="16"/>
      <c r="AW145" s="16"/>
      <c r="AX145" s="16"/>
      <c r="AY145" s="2" t="s">
        <v>159</v>
      </c>
      <c r="AZ145" s="16"/>
      <c r="BA145" s="16"/>
      <c r="BB145" s="16"/>
      <c r="BC145" s="16"/>
      <c r="BD145" s="16"/>
      <c r="BE145" s="141">
        <f t="shared" si="8"/>
        <v>0</v>
      </c>
      <c r="BF145" s="141">
        <f t="shared" si="9"/>
        <v>0</v>
      </c>
      <c r="BG145" s="141">
        <f t="shared" si="10"/>
        <v>0</v>
      </c>
      <c r="BH145" s="141">
        <f t="shared" si="11"/>
        <v>0</v>
      </c>
      <c r="BI145" s="141">
        <f t="shared" si="12"/>
        <v>0</v>
      </c>
      <c r="BJ145" s="2" t="s">
        <v>81</v>
      </c>
      <c r="BK145" s="141">
        <f t="shared" si="13"/>
        <v>0</v>
      </c>
      <c r="BL145" s="2" t="s">
        <v>166</v>
      </c>
      <c r="BM145" s="140" t="s">
        <v>495</v>
      </c>
    </row>
    <row r="146" spans="1:65" ht="24" customHeight="1">
      <c r="A146" s="16"/>
      <c r="B146" s="17"/>
      <c r="C146" s="131" t="s">
        <v>195</v>
      </c>
      <c r="D146" s="131" t="s">
        <v>162</v>
      </c>
      <c r="E146" s="132" t="s">
        <v>496</v>
      </c>
      <c r="F146" s="133" t="s">
        <v>497</v>
      </c>
      <c r="G146" s="134" t="s">
        <v>286</v>
      </c>
      <c r="H146" s="135">
        <v>14</v>
      </c>
      <c r="I146" s="187"/>
      <c r="J146" s="135">
        <f t="shared" si="4"/>
        <v>0</v>
      </c>
      <c r="K146" s="133" t="s">
        <v>1</v>
      </c>
      <c r="L146" s="17"/>
      <c r="M146" s="136" t="s">
        <v>1</v>
      </c>
      <c r="N146" s="137" t="s">
        <v>39</v>
      </c>
      <c r="O146" s="16"/>
      <c r="P146" s="138">
        <f t="shared" si="5"/>
        <v>0</v>
      </c>
      <c r="Q146" s="138">
        <v>0</v>
      </c>
      <c r="R146" s="138">
        <f t="shared" si="6"/>
        <v>0</v>
      </c>
      <c r="S146" s="138">
        <v>0</v>
      </c>
      <c r="T146" s="139">
        <f t="shared" si="7"/>
        <v>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40" t="s">
        <v>166</v>
      </c>
      <c r="AS146" s="16"/>
      <c r="AT146" s="140" t="s">
        <v>162</v>
      </c>
      <c r="AU146" s="140" t="s">
        <v>83</v>
      </c>
      <c r="AV146" s="16"/>
      <c r="AW146" s="16"/>
      <c r="AX146" s="16"/>
      <c r="AY146" s="2" t="s">
        <v>159</v>
      </c>
      <c r="AZ146" s="16"/>
      <c r="BA146" s="16"/>
      <c r="BB146" s="16"/>
      <c r="BC146" s="16"/>
      <c r="BD146" s="16"/>
      <c r="BE146" s="141">
        <f t="shared" si="8"/>
        <v>0</v>
      </c>
      <c r="BF146" s="141">
        <f t="shared" si="9"/>
        <v>0</v>
      </c>
      <c r="BG146" s="141">
        <f t="shared" si="10"/>
        <v>0</v>
      </c>
      <c r="BH146" s="141">
        <f t="shared" si="11"/>
        <v>0</v>
      </c>
      <c r="BI146" s="141">
        <f t="shared" si="12"/>
        <v>0</v>
      </c>
      <c r="BJ146" s="2" t="s">
        <v>81</v>
      </c>
      <c r="BK146" s="141">
        <f t="shared" si="13"/>
        <v>0</v>
      </c>
      <c r="BL146" s="2" t="s">
        <v>166</v>
      </c>
      <c r="BM146" s="140" t="s">
        <v>498</v>
      </c>
    </row>
    <row r="147" spans="1:65" ht="24" customHeight="1">
      <c r="A147" s="16"/>
      <c r="B147" s="17"/>
      <c r="C147" s="131" t="s">
        <v>199</v>
      </c>
      <c r="D147" s="131" t="s">
        <v>162</v>
      </c>
      <c r="E147" s="132" t="s">
        <v>499</v>
      </c>
      <c r="F147" s="133" t="s">
        <v>500</v>
      </c>
      <c r="G147" s="134" t="s">
        <v>286</v>
      </c>
      <c r="H147" s="135">
        <v>6</v>
      </c>
      <c r="I147" s="187"/>
      <c r="J147" s="135">
        <f t="shared" si="4"/>
        <v>0</v>
      </c>
      <c r="K147" s="133" t="s">
        <v>1</v>
      </c>
      <c r="L147" s="17"/>
      <c r="M147" s="136" t="s">
        <v>1</v>
      </c>
      <c r="N147" s="137" t="s">
        <v>39</v>
      </c>
      <c r="O147" s="16"/>
      <c r="P147" s="138">
        <f t="shared" si="5"/>
        <v>0</v>
      </c>
      <c r="Q147" s="138">
        <v>0</v>
      </c>
      <c r="R147" s="138">
        <f t="shared" si="6"/>
        <v>0</v>
      </c>
      <c r="S147" s="138">
        <v>0</v>
      </c>
      <c r="T147" s="139">
        <f t="shared" si="7"/>
        <v>0</v>
      </c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40" t="s">
        <v>166</v>
      </c>
      <c r="AS147" s="16"/>
      <c r="AT147" s="140" t="s">
        <v>162</v>
      </c>
      <c r="AU147" s="140" t="s">
        <v>83</v>
      </c>
      <c r="AV147" s="16"/>
      <c r="AW147" s="16"/>
      <c r="AX147" s="16"/>
      <c r="AY147" s="2" t="s">
        <v>159</v>
      </c>
      <c r="AZ147" s="16"/>
      <c r="BA147" s="16"/>
      <c r="BB147" s="16"/>
      <c r="BC147" s="16"/>
      <c r="BD147" s="16"/>
      <c r="BE147" s="141">
        <f t="shared" si="8"/>
        <v>0</v>
      </c>
      <c r="BF147" s="141">
        <f t="shared" si="9"/>
        <v>0</v>
      </c>
      <c r="BG147" s="141">
        <f t="shared" si="10"/>
        <v>0</v>
      </c>
      <c r="BH147" s="141">
        <f t="shared" si="11"/>
        <v>0</v>
      </c>
      <c r="BI147" s="141">
        <f t="shared" si="12"/>
        <v>0</v>
      </c>
      <c r="BJ147" s="2" t="s">
        <v>81</v>
      </c>
      <c r="BK147" s="141">
        <f t="shared" si="13"/>
        <v>0</v>
      </c>
      <c r="BL147" s="2" t="s">
        <v>166</v>
      </c>
      <c r="BM147" s="140" t="s">
        <v>501</v>
      </c>
    </row>
    <row r="148" spans="1:65" ht="24" customHeight="1">
      <c r="A148" s="16"/>
      <c r="B148" s="17"/>
      <c r="C148" s="131" t="s">
        <v>206</v>
      </c>
      <c r="D148" s="131" t="s">
        <v>162</v>
      </c>
      <c r="E148" s="132" t="s">
        <v>502</v>
      </c>
      <c r="F148" s="133" t="s">
        <v>503</v>
      </c>
      <c r="G148" s="134" t="s">
        <v>286</v>
      </c>
      <c r="H148" s="135">
        <v>4</v>
      </c>
      <c r="I148" s="187"/>
      <c r="J148" s="135">
        <f t="shared" si="4"/>
        <v>0</v>
      </c>
      <c r="K148" s="133" t="s">
        <v>1</v>
      </c>
      <c r="L148" s="17"/>
      <c r="M148" s="136" t="s">
        <v>1</v>
      </c>
      <c r="N148" s="137" t="s">
        <v>39</v>
      </c>
      <c r="O148" s="16"/>
      <c r="P148" s="138">
        <f t="shared" si="5"/>
        <v>0</v>
      </c>
      <c r="Q148" s="138">
        <v>0</v>
      </c>
      <c r="R148" s="138">
        <f t="shared" si="6"/>
        <v>0</v>
      </c>
      <c r="S148" s="138">
        <v>0</v>
      </c>
      <c r="T148" s="139">
        <f t="shared" si="7"/>
        <v>0</v>
      </c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40" t="s">
        <v>166</v>
      </c>
      <c r="AS148" s="16"/>
      <c r="AT148" s="140" t="s">
        <v>162</v>
      </c>
      <c r="AU148" s="140" t="s">
        <v>83</v>
      </c>
      <c r="AV148" s="16"/>
      <c r="AW148" s="16"/>
      <c r="AX148" s="16"/>
      <c r="AY148" s="2" t="s">
        <v>159</v>
      </c>
      <c r="AZ148" s="16"/>
      <c r="BA148" s="16"/>
      <c r="BB148" s="16"/>
      <c r="BC148" s="16"/>
      <c r="BD148" s="16"/>
      <c r="BE148" s="141">
        <f t="shared" si="8"/>
        <v>0</v>
      </c>
      <c r="BF148" s="141">
        <f t="shared" si="9"/>
        <v>0</v>
      </c>
      <c r="BG148" s="141">
        <f t="shared" si="10"/>
        <v>0</v>
      </c>
      <c r="BH148" s="141">
        <f t="shared" si="11"/>
        <v>0</v>
      </c>
      <c r="BI148" s="141">
        <f t="shared" si="12"/>
        <v>0</v>
      </c>
      <c r="BJ148" s="2" t="s">
        <v>81</v>
      </c>
      <c r="BK148" s="141">
        <f t="shared" si="13"/>
        <v>0</v>
      </c>
      <c r="BL148" s="2" t="s">
        <v>166</v>
      </c>
      <c r="BM148" s="140" t="s">
        <v>504</v>
      </c>
    </row>
    <row r="149" spans="1:65" ht="24" customHeight="1">
      <c r="A149" s="16"/>
      <c r="B149" s="17"/>
      <c r="C149" s="131" t="s">
        <v>211</v>
      </c>
      <c r="D149" s="131" t="s">
        <v>162</v>
      </c>
      <c r="E149" s="132" t="s">
        <v>505</v>
      </c>
      <c r="F149" s="133" t="s">
        <v>506</v>
      </c>
      <c r="G149" s="134" t="s">
        <v>286</v>
      </c>
      <c r="H149" s="135">
        <v>2</v>
      </c>
      <c r="I149" s="187"/>
      <c r="J149" s="135">
        <f t="shared" si="4"/>
        <v>0</v>
      </c>
      <c r="K149" s="133" t="s">
        <v>1</v>
      </c>
      <c r="L149" s="17"/>
      <c r="M149" s="136" t="s">
        <v>1</v>
      </c>
      <c r="N149" s="137" t="s">
        <v>39</v>
      </c>
      <c r="O149" s="16"/>
      <c r="P149" s="138">
        <f t="shared" si="5"/>
        <v>0</v>
      </c>
      <c r="Q149" s="138">
        <v>0</v>
      </c>
      <c r="R149" s="138">
        <f t="shared" si="6"/>
        <v>0</v>
      </c>
      <c r="S149" s="138">
        <v>0</v>
      </c>
      <c r="T149" s="139">
        <f t="shared" si="7"/>
        <v>0</v>
      </c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40" t="s">
        <v>166</v>
      </c>
      <c r="AS149" s="16"/>
      <c r="AT149" s="140" t="s">
        <v>162</v>
      </c>
      <c r="AU149" s="140" t="s">
        <v>83</v>
      </c>
      <c r="AV149" s="16"/>
      <c r="AW149" s="16"/>
      <c r="AX149" s="16"/>
      <c r="AY149" s="2" t="s">
        <v>159</v>
      </c>
      <c r="AZ149" s="16"/>
      <c r="BA149" s="16"/>
      <c r="BB149" s="16"/>
      <c r="BC149" s="16"/>
      <c r="BD149" s="16"/>
      <c r="BE149" s="141">
        <f t="shared" si="8"/>
        <v>0</v>
      </c>
      <c r="BF149" s="141">
        <f t="shared" si="9"/>
        <v>0</v>
      </c>
      <c r="BG149" s="141">
        <f t="shared" si="10"/>
        <v>0</v>
      </c>
      <c r="BH149" s="141">
        <f t="shared" si="11"/>
        <v>0</v>
      </c>
      <c r="BI149" s="141">
        <f t="shared" si="12"/>
        <v>0</v>
      </c>
      <c r="BJ149" s="2" t="s">
        <v>81</v>
      </c>
      <c r="BK149" s="141">
        <f t="shared" si="13"/>
        <v>0</v>
      </c>
      <c r="BL149" s="2" t="s">
        <v>166</v>
      </c>
      <c r="BM149" s="140" t="s">
        <v>507</v>
      </c>
    </row>
    <row r="150" spans="1:65" ht="24" customHeight="1">
      <c r="A150" s="16"/>
      <c r="B150" s="17"/>
      <c r="C150" s="131" t="s">
        <v>216</v>
      </c>
      <c r="D150" s="131" t="s">
        <v>162</v>
      </c>
      <c r="E150" s="132" t="s">
        <v>508</v>
      </c>
      <c r="F150" s="133" t="s">
        <v>509</v>
      </c>
      <c r="G150" s="134" t="s">
        <v>286</v>
      </c>
      <c r="H150" s="135">
        <v>8</v>
      </c>
      <c r="I150" s="187"/>
      <c r="J150" s="135">
        <f t="shared" si="4"/>
        <v>0</v>
      </c>
      <c r="K150" s="133" t="s">
        <v>1</v>
      </c>
      <c r="L150" s="17"/>
      <c r="M150" s="136" t="s">
        <v>1</v>
      </c>
      <c r="N150" s="137" t="s">
        <v>39</v>
      </c>
      <c r="O150" s="16"/>
      <c r="P150" s="138">
        <f t="shared" si="5"/>
        <v>0</v>
      </c>
      <c r="Q150" s="138">
        <v>0</v>
      </c>
      <c r="R150" s="138">
        <f t="shared" si="6"/>
        <v>0</v>
      </c>
      <c r="S150" s="138">
        <v>0</v>
      </c>
      <c r="T150" s="139">
        <f t="shared" si="7"/>
        <v>0</v>
      </c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40" t="s">
        <v>166</v>
      </c>
      <c r="AS150" s="16"/>
      <c r="AT150" s="140" t="s">
        <v>162</v>
      </c>
      <c r="AU150" s="140" t="s">
        <v>83</v>
      </c>
      <c r="AV150" s="16"/>
      <c r="AW150" s="16"/>
      <c r="AX150" s="16"/>
      <c r="AY150" s="2" t="s">
        <v>159</v>
      </c>
      <c r="AZ150" s="16"/>
      <c r="BA150" s="16"/>
      <c r="BB150" s="16"/>
      <c r="BC150" s="16"/>
      <c r="BD150" s="16"/>
      <c r="BE150" s="141">
        <f t="shared" si="8"/>
        <v>0</v>
      </c>
      <c r="BF150" s="141">
        <f t="shared" si="9"/>
        <v>0</v>
      </c>
      <c r="BG150" s="141">
        <f t="shared" si="10"/>
        <v>0</v>
      </c>
      <c r="BH150" s="141">
        <f t="shared" si="11"/>
        <v>0</v>
      </c>
      <c r="BI150" s="141">
        <f t="shared" si="12"/>
        <v>0</v>
      </c>
      <c r="BJ150" s="2" t="s">
        <v>81</v>
      </c>
      <c r="BK150" s="141">
        <f t="shared" si="13"/>
        <v>0</v>
      </c>
      <c r="BL150" s="2" t="s">
        <v>166</v>
      </c>
      <c r="BM150" s="140" t="s">
        <v>510</v>
      </c>
    </row>
    <row r="151" spans="1:65" ht="25.5" customHeight="1">
      <c r="A151" s="119"/>
      <c r="B151" s="120"/>
      <c r="C151" s="119"/>
      <c r="D151" s="121" t="s">
        <v>73</v>
      </c>
      <c r="E151" s="122" t="s">
        <v>170</v>
      </c>
      <c r="F151" s="122" t="s">
        <v>171</v>
      </c>
      <c r="G151" s="119"/>
      <c r="H151" s="119"/>
      <c r="I151" s="191"/>
      <c r="J151" s="123">
        <f t="shared" ref="J151:J152" si="14">BK151</f>
        <v>0</v>
      </c>
      <c r="K151" s="119"/>
      <c r="L151" s="120"/>
      <c r="M151" s="124"/>
      <c r="N151" s="119"/>
      <c r="O151" s="119"/>
      <c r="P151" s="125">
        <f>P152+P175+P197+P200+P206+P220+P229+P241+P265</f>
        <v>0</v>
      </c>
      <c r="Q151" s="119"/>
      <c r="R151" s="125">
        <f>R152+R175+R197+R200+R206+R220+R229+R241+R265</f>
        <v>4.0263500000000008</v>
      </c>
      <c r="S151" s="119"/>
      <c r="T151" s="126">
        <f>T152+T175+T197+T200+T206+T220+T229+T241+T265</f>
        <v>1.6025900000000002</v>
      </c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21" t="s">
        <v>83</v>
      </c>
      <c r="AS151" s="119"/>
      <c r="AT151" s="127" t="s">
        <v>73</v>
      </c>
      <c r="AU151" s="127" t="s">
        <v>74</v>
      </c>
      <c r="AV151" s="119"/>
      <c r="AW151" s="119"/>
      <c r="AX151" s="119"/>
      <c r="AY151" s="121" t="s">
        <v>159</v>
      </c>
      <c r="AZ151" s="119"/>
      <c r="BA151" s="119"/>
      <c r="BB151" s="119"/>
      <c r="BC151" s="119"/>
      <c r="BD151" s="119"/>
      <c r="BE151" s="119"/>
      <c r="BF151" s="119"/>
      <c r="BG151" s="119"/>
      <c r="BH151" s="119"/>
      <c r="BI151" s="119"/>
      <c r="BJ151" s="119"/>
      <c r="BK151" s="128">
        <f>BK152+BK175+BK197+BK200+BK206+BK220+BK229+BK241+BK265</f>
        <v>0</v>
      </c>
      <c r="BL151" s="119"/>
      <c r="BM151" s="119"/>
    </row>
    <row r="152" spans="1:65" ht="22.5" customHeight="1">
      <c r="A152" s="119"/>
      <c r="B152" s="120"/>
      <c r="C152" s="119"/>
      <c r="D152" s="121" t="s">
        <v>73</v>
      </c>
      <c r="E152" s="129" t="s">
        <v>172</v>
      </c>
      <c r="F152" s="129" t="s">
        <v>173</v>
      </c>
      <c r="G152" s="119"/>
      <c r="H152" s="119"/>
      <c r="I152" s="191"/>
      <c r="J152" s="130">
        <f t="shared" si="14"/>
        <v>0</v>
      </c>
      <c r="K152" s="119"/>
      <c r="L152" s="120"/>
      <c r="M152" s="124"/>
      <c r="N152" s="119"/>
      <c r="O152" s="119"/>
      <c r="P152" s="125">
        <f>SUM(P153:P174)</f>
        <v>0</v>
      </c>
      <c r="Q152" s="119"/>
      <c r="R152" s="125">
        <f>SUM(R153:R174)</f>
        <v>0.62553999999999998</v>
      </c>
      <c r="S152" s="119"/>
      <c r="T152" s="126">
        <f>SUM(T153:T174)</f>
        <v>0</v>
      </c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21" t="s">
        <v>83</v>
      </c>
      <c r="AS152" s="119"/>
      <c r="AT152" s="127" t="s">
        <v>73</v>
      </c>
      <c r="AU152" s="127" t="s">
        <v>81</v>
      </c>
      <c r="AV152" s="119"/>
      <c r="AW152" s="119"/>
      <c r="AX152" s="119"/>
      <c r="AY152" s="121" t="s">
        <v>159</v>
      </c>
      <c r="AZ152" s="119"/>
      <c r="BA152" s="119"/>
      <c r="BB152" s="119"/>
      <c r="BC152" s="119"/>
      <c r="BD152" s="119"/>
      <c r="BE152" s="119"/>
      <c r="BF152" s="119"/>
      <c r="BG152" s="119"/>
      <c r="BH152" s="119"/>
      <c r="BI152" s="119"/>
      <c r="BJ152" s="119"/>
      <c r="BK152" s="128">
        <f>SUM(BK153:BK174)</f>
        <v>0</v>
      </c>
      <c r="BL152" s="119"/>
      <c r="BM152" s="119"/>
    </row>
    <row r="153" spans="1:65" ht="33" customHeight="1">
      <c r="A153" s="16"/>
      <c r="B153" s="17"/>
      <c r="C153" s="131" t="s">
        <v>221</v>
      </c>
      <c r="D153" s="131" t="s">
        <v>162</v>
      </c>
      <c r="E153" s="132" t="s">
        <v>200</v>
      </c>
      <c r="F153" s="133" t="s">
        <v>201</v>
      </c>
      <c r="G153" s="134" t="s">
        <v>176</v>
      </c>
      <c r="H153" s="135">
        <v>171</v>
      </c>
      <c r="I153" s="187"/>
      <c r="J153" s="135">
        <f>ROUND(I153*H153,2)</f>
        <v>0</v>
      </c>
      <c r="K153" s="133" t="s">
        <v>177</v>
      </c>
      <c r="L153" s="17"/>
      <c r="M153" s="136" t="s">
        <v>1</v>
      </c>
      <c r="N153" s="137" t="s">
        <v>39</v>
      </c>
      <c r="O153" s="16"/>
      <c r="P153" s="138">
        <f>O153*H153</f>
        <v>0</v>
      </c>
      <c r="Q153" s="138">
        <v>2.7E-4</v>
      </c>
      <c r="R153" s="138">
        <f>Q153*H153</f>
        <v>4.6170000000000003E-2</v>
      </c>
      <c r="S153" s="138">
        <v>0</v>
      </c>
      <c r="T153" s="139">
        <f>S153*H153</f>
        <v>0</v>
      </c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40" t="s">
        <v>178</v>
      </c>
      <c r="AS153" s="16"/>
      <c r="AT153" s="140" t="s">
        <v>162</v>
      </c>
      <c r="AU153" s="140" t="s">
        <v>83</v>
      </c>
      <c r="AV153" s="16"/>
      <c r="AW153" s="16"/>
      <c r="AX153" s="16"/>
      <c r="AY153" s="2" t="s">
        <v>159</v>
      </c>
      <c r="AZ153" s="16"/>
      <c r="BA153" s="16"/>
      <c r="BB153" s="16"/>
      <c r="BC153" s="16"/>
      <c r="BD153" s="16"/>
      <c r="BE153" s="141">
        <f>IF(N153="základní",J153,0)</f>
        <v>0</v>
      </c>
      <c r="BF153" s="141">
        <f>IF(N153="snížená",J153,0)</f>
        <v>0</v>
      </c>
      <c r="BG153" s="141">
        <f>IF(N153="zákl. přenesená",J153,0)</f>
        <v>0</v>
      </c>
      <c r="BH153" s="141">
        <f>IF(N153="sníž. přenesená",J153,0)</f>
        <v>0</v>
      </c>
      <c r="BI153" s="141">
        <f>IF(N153="nulová",J153,0)</f>
        <v>0</v>
      </c>
      <c r="BJ153" s="2" t="s">
        <v>81</v>
      </c>
      <c r="BK153" s="141">
        <f>ROUND(I153*H153,2)</f>
        <v>0</v>
      </c>
      <c r="BL153" s="2" t="s">
        <v>178</v>
      </c>
      <c r="BM153" s="140" t="s">
        <v>511</v>
      </c>
    </row>
    <row r="154" spans="1:65" ht="11.25" customHeight="1">
      <c r="A154" s="145"/>
      <c r="B154" s="146"/>
      <c r="C154" s="145"/>
      <c r="D154" s="142" t="s">
        <v>180</v>
      </c>
      <c r="E154" s="147" t="s">
        <v>1</v>
      </c>
      <c r="F154" s="148" t="s">
        <v>512</v>
      </c>
      <c r="G154" s="145"/>
      <c r="H154" s="147" t="s">
        <v>1</v>
      </c>
      <c r="I154" s="193"/>
      <c r="J154" s="145"/>
      <c r="K154" s="145"/>
      <c r="L154" s="146"/>
      <c r="M154" s="149"/>
      <c r="N154" s="145"/>
      <c r="O154" s="145"/>
      <c r="P154" s="145"/>
      <c r="Q154" s="145"/>
      <c r="R154" s="145"/>
      <c r="S154" s="145"/>
      <c r="T154" s="150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45"/>
      <c r="AE154" s="145"/>
      <c r="AF154" s="145"/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7" t="s">
        <v>180</v>
      </c>
      <c r="AU154" s="147" t="s">
        <v>83</v>
      </c>
      <c r="AV154" s="145" t="s">
        <v>81</v>
      </c>
      <c r="AW154" s="145" t="s">
        <v>30</v>
      </c>
      <c r="AX154" s="145" t="s">
        <v>74</v>
      </c>
      <c r="AY154" s="147" t="s">
        <v>159</v>
      </c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  <c r="BM154" s="145"/>
    </row>
    <row r="155" spans="1:65" ht="11.25" customHeight="1">
      <c r="A155" s="151"/>
      <c r="B155" s="152"/>
      <c r="C155" s="151"/>
      <c r="D155" s="142" t="s">
        <v>180</v>
      </c>
      <c r="E155" s="153" t="s">
        <v>1</v>
      </c>
      <c r="F155" s="154" t="s">
        <v>513</v>
      </c>
      <c r="G155" s="151"/>
      <c r="H155" s="155">
        <v>69</v>
      </c>
      <c r="I155" s="188"/>
      <c r="J155" s="151"/>
      <c r="K155" s="151"/>
      <c r="L155" s="152"/>
      <c r="M155" s="156"/>
      <c r="N155" s="151"/>
      <c r="O155" s="151"/>
      <c r="P155" s="151"/>
      <c r="Q155" s="151"/>
      <c r="R155" s="151"/>
      <c r="S155" s="151"/>
      <c r="T155" s="157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3" t="s">
        <v>180</v>
      </c>
      <c r="AU155" s="153" t="s">
        <v>83</v>
      </c>
      <c r="AV155" s="151" t="s">
        <v>83</v>
      </c>
      <c r="AW155" s="151" t="s">
        <v>30</v>
      </c>
      <c r="AX155" s="151" t="s">
        <v>74</v>
      </c>
      <c r="AY155" s="153" t="s">
        <v>159</v>
      </c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</row>
    <row r="156" spans="1:65" ht="11.25" customHeight="1">
      <c r="A156" s="145"/>
      <c r="B156" s="146"/>
      <c r="C156" s="145"/>
      <c r="D156" s="142" t="s">
        <v>180</v>
      </c>
      <c r="E156" s="147" t="s">
        <v>1</v>
      </c>
      <c r="F156" s="148" t="s">
        <v>514</v>
      </c>
      <c r="G156" s="145"/>
      <c r="H156" s="147" t="s">
        <v>1</v>
      </c>
      <c r="I156" s="193"/>
      <c r="J156" s="145"/>
      <c r="K156" s="145"/>
      <c r="L156" s="146"/>
      <c r="M156" s="149"/>
      <c r="N156" s="145"/>
      <c r="O156" s="145"/>
      <c r="P156" s="145"/>
      <c r="Q156" s="145"/>
      <c r="R156" s="145"/>
      <c r="S156" s="145"/>
      <c r="T156" s="150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7" t="s">
        <v>180</v>
      </c>
      <c r="AU156" s="147" t="s">
        <v>83</v>
      </c>
      <c r="AV156" s="145" t="s">
        <v>81</v>
      </c>
      <c r="AW156" s="145" t="s">
        <v>30</v>
      </c>
      <c r="AX156" s="145" t="s">
        <v>74</v>
      </c>
      <c r="AY156" s="147" t="s">
        <v>159</v>
      </c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</row>
    <row r="157" spans="1:65" ht="11.25" customHeight="1">
      <c r="A157" s="151"/>
      <c r="B157" s="152"/>
      <c r="C157" s="151"/>
      <c r="D157" s="142" t="s">
        <v>180</v>
      </c>
      <c r="E157" s="153" t="s">
        <v>1</v>
      </c>
      <c r="F157" s="154" t="s">
        <v>515</v>
      </c>
      <c r="G157" s="151"/>
      <c r="H157" s="155">
        <v>102</v>
      </c>
      <c r="I157" s="188"/>
      <c r="J157" s="151"/>
      <c r="K157" s="151"/>
      <c r="L157" s="152"/>
      <c r="M157" s="156"/>
      <c r="N157" s="151"/>
      <c r="O157" s="151"/>
      <c r="P157" s="151"/>
      <c r="Q157" s="151"/>
      <c r="R157" s="151"/>
      <c r="S157" s="151"/>
      <c r="T157" s="157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3" t="s">
        <v>180</v>
      </c>
      <c r="AU157" s="153" t="s">
        <v>83</v>
      </c>
      <c r="AV157" s="151" t="s">
        <v>83</v>
      </c>
      <c r="AW157" s="151" t="s">
        <v>30</v>
      </c>
      <c r="AX157" s="151" t="s">
        <v>74</v>
      </c>
      <c r="AY157" s="153" t="s">
        <v>159</v>
      </c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</row>
    <row r="158" spans="1:65" ht="11.25" customHeight="1">
      <c r="A158" s="158"/>
      <c r="B158" s="159"/>
      <c r="C158" s="158"/>
      <c r="D158" s="142" t="s">
        <v>180</v>
      </c>
      <c r="E158" s="160" t="s">
        <v>1</v>
      </c>
      <c r="F158" s="161" t="s">
        <v>187</v>
      </c>
      <c r="G158" s="158"/>
      <c r="H158" s="162">
        <v>171</v>
      </c>
      <c r="I158" s="189"/>
      <c r="J158" s="158"/>
      <c r="K158" s="158"/>
      <c r="L158" s="159"/>
      <c r="M158" s="163"/>
      <c r="N158" s="158"/>
      <c r="O158" s="158"/>
      <c r="P158" s="158"/>
      <c r="Q158" s="158"/>
      <c r="R158" s="158"/>
      <c r="S158" s="158"/>
      <c r="T158" s="164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  <c r="AE158" s="158"/>
      <c r="AF158" s="158"/>
      <c r="AG158" s="158"/>
      <c r="AH158" s="158"/>
      <c r="AI158" s="158"/>
      <c r="AJ158" s="158"/>
      <c r="AK158" s="158"/>
      <c r="AL158" s="158"/>
      <c r="AM158" s="158"/>
      <c r="AN158" s="158"/>
      <c r="AO158" s="158"/>
      <c r="AP158" s="158"/>
      <c r="AQ158" s="158"/>
      <c r="AR158" s="158"/>
      <c r="AS158" s="158"/>
      <c r="AT158" s="160" t="s">
        <v>180</v>
      </c>
      <c r="AU158" s="160" t="s">
        <v>83</v>
      </c>
      <c r="AV158" s="158" t="s">
        <v>166</v>
      </c>
      <c r="AW158" s="158" t="s">
        <v>30</v>
      </c>
      <c r="AX158" s="158" t="s">
        <v>81</v>
      </c>
      <c r="AY158" s="160" t="s">
        <v>159</v>
      </c>
      <c r="AZ158" s="158"/>
      <c r="BA158" s="158"/>
      <c r="BB158" s="158"/>
      <c r="BC158" s="158"/>
      <c r="BD158" s="158"/>
      <c r="BE158" s="158"/>
      <c r="BF158" s="158"/>
      <c r="BG158" s="158"/>
      <c r="BH158" s="158"/>
      <c r="BI158" s="158"/>
      <c r="BJ158" s="158"/>
      <c r="BK158" s="158"/>
      <c r="BL158" s="158"/>
      <c r="BM158" s="158"/>
    </row>
    <row r="159" spans="1:65" ht="24" customHeight="1">
      <c r="A159" s="16"/>
      <c r="B159" s="17"/>
      <c r="C159" s="165" t="s">
        <v>226</v>
      </c>
      <c r="D159" s="165" t="s">
        <v>188</v>
      </c>
      <c r="E159" s="166" t="s">
        <v>516</v>
      </c>
      <c r="F159" s="167" t="s">
        <v>517</v>
      </c>
      <c r="G159" s="168" t="s">
        <v>176</v>
      </c>
      <c r="H159" s="169">
        <v>45</v>
      </c>
      <c r="I159" s="190"/>
      <c r="J159" s="169">
        <f>ROUND(I159*H159,2)</f>
        <v>0</v>
      </c>
      <c r="K159" s="167" t="s">
        <v>177</v>
      </c>
      <c r="L159" s="170"/>
      <c r="M159" s="171" t="s">
        <v>1</v>
      </c>
      <c r="N159" s="172" t="s">
        <v>39</v>
      </c>
      <c r="O159" s="16"/>
      <c r="P159" s="138">
        <f>O159*H159</f>
        <v>0</v>
      </c>
      <c r="Q159" s="138">
        <v>1.39E-3</v>
      </c>
      <c r="R159" s="138">
        <f>Q159*H159</f>
        <v>6.2549999999999994E-2</v>
      </c>
      <c r="S159" s="138">
        <v>0</v>
      </c>
      <c r="T159" s="139">
        <f>S159*H159</f>
        <v>0</v>
      </c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40" t="s">
        <v>191</v>
      </c>
      <c r="AS159" s="16"/>
      <c r="AT159" s="140" t="s">
        <v>188</v>
      </c>
      <c r="AU159" s="140" t="s">
        <v>83</v>
      </c>
      <c r="AV159" s="16"/>
      <c r="AW159" s="16"/>
      <c r="AX159" s="16"/>
      <c r="AY159" s="2" t="s">
        <v>159</v>
      </c>
      <c r="AZ159" s="16"/>
      <c r="BA159" s="16"/>
      <c r="BB159" s="16"/>
      <c r="BC159" s="16"/>
      <c r="BD159" s="16"/>
      <c r="BE159" s="141">
        <f>IF(N159="základní",J159,0)</f>
        <v>0</v>
      </c>
      <c r="BF159" s="141">
        <f>IF(N159="snížená",J159,0)</f>
        <v>0</v>
      </c>
      <c r="BG159" s="141">
        <f>IF(N159="zákl. přenesená",J159,0)</f>
        <v>0</v>
      </c>
      <c r="BH159" s="141">
        <f>IF(N159="sníž. přenesená",J159,0)</f>
        <v>0</v>
      </c>
      <c r="BI159" s="141">
        <f>IF(N159="nulová",J159,0)</f>
        <v>0</v>
      </c>
      <c r="BJ159" s="2" t="s">
        <v>81</v>
      </c>
      <c r="BK159" s="141">
        <f>ROUND(I159*H159,2)</f>
        <v>0</v>
      </c>
      <c r="BL159" s="2" t="s">
        <v>178</v>
      </c>
      <c r="BM159" s="140" t="s">
        <v>518</v>
      </c>
    </row>
    <row r="160" spans="1:65" ht="11.25" customHeight="1">
      <c r="A160" s="145"/>
      <c r="B160" s="146"/>
      <c r="C160" s="145"/>
      <c r="D160" s="142" t="s">
        <v>180</v>
      </c>
      <c r="E160" s="147" t="s">
        <v>1</v>
      </c>
      <c r="F160" s="148" t="s">
        <v>514</v>
      </c>
      <c r="G160" s="145"/>
      <c r="H160" s="147" t="s">
        <v>1</v>
      </c>
      <c r="I160" s="193"/>
      <c r="J160" s="145"/>
      <c r="K160" s="145"/>
      <c r="L160" s="146"/>
      <c r="M160" s="149"/>
      <c r="N160" s="145"/>
      <c r="O160" s="145"/>
      <c r="P160" s="145"/>
      <c r="Q160" s="145"/>
      <c r="R160" s="145"/>
      <c r="S160" s="145"/>
      <c r="T160" s="150"/>
      <c r="U160" s="145"/>
      <c r="V160" s="145"/>
      <c r="W160" s="145"/>
      <c r="X160" s="145"/>
      <c r="Y160" s="145"/>
      <c r="Z160" s="145"/>
      <c r="AA160" s="145"/>
      <c r="AB160" s="145"/>
      <c r="AC160" s="145"/>
      <c r="AD160" s="145"/>
      <c r="AE160" s="145"/>
      <c r="AF160" s="145"/>
      <c r="AG160" s="145"/>
      <c r="AH160" s="145"/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7" t="s">
        <v>180</v>
      </c>
      <c r="AU160" s="147" t="s">
        <v>83</v>
      </c>
      <c r="AV160" s="145" t="s">
        <v>81</v>
      </c>
      <c r="AW160" s="145" t="s">
        <v>30</v>
      </c>
      <c r="AX160" s="145" t="s">
        <v>74</v>
      </c>
      <c r="AY160" s="147" t="s">
        <v>159</v>
      </c>
      <c r="AZ160" s="145"/>
      <c r="BA160" s="145"/>
      <c r="BB160" s="145"/>
      <c r="BC160" s="145"/>
      <c r="BD160" s="145"/>
      <c r="BE160" s="145"/>
      <c r="BF160" s="145"/>
      <c r="BG160" s="145"/>
      <c r="BH160" s="145"/>
      <c r="BI160" s="145"/>
      <c r="BJ160" s="145"/>
      <c r="BK160" s="145"/>
      <c r="BL160" s="145"/>
      <c r="BM160" s="145"/>
    </row>
    <row r="161" spans="1:65" ht="11.25" customHeight="1">
      <c r="A161" s="151"/>
      <c r="B161" s="152"/>
      <c r="C161" s="151"/>
      <c r="D161" s="142" t="s">
        <v>180</v>
      </c>
      <c r="E161" s="153" t="s">
        <v>1</v>
      </c>
      <c r="F161" s="154" t="s">
        <v>519</v>
      </c>
      <c r="G161" s="151"/>
      <c r="H161" s="155">
        <v>45</v>
      </c>
      <c r="I161" s="188"/>
      <c r="J161" s="151"/>
      <c r="K161" s="151"/>
      <c r="L161" s="152"/>
      <c r="M161" s="156"/>
      <c r="N161" s="151"/>
      <c r="O161" s="151"/>
      <c r="P161" s="151"/>
      <c r="Q161" s="151"/>
      <c r="R161" s="151"/>
      <c r="S161" s="151"/>
      <c r="T161" s="157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3" t="s">
        <v>180</v>
      </c>
      <c r="AU161" s="153" t="s">
        <v>83</v>
      </c>
      <c r="AV161" s="151" t="s">
        <v>83</v>
      </c>
      <c r="AW161" s="151" t="s">
        <v>30</v>
      </c>
      <c r="AX161" s="151" t="s">
        <v>81</v>
      </c>
      <c r="AY161" s="153" t="s">
        <v>159</v>
      </c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</row>
    <row r="162" spans="1:65" ht="24" customHeight="1">
      <c r="A162" s="16"/>
      <c r="B162" s="17"/>
      <c r="C162" s="165" t="s">
        <v>8</v>
      </c>
      <c r="D162" s="165" t="s">
        <v>188</v>
      </c>
      <c r="E162" s="166" t="s">
        <v>212</v>
      </c>
      <c r="F162" s="167" t="s">
        <v>213</v>
      </c>
      <c r="G162" s="168" t="s">
        <v>176</v>
      </c>
      <c r="H162" s="169">
        <v>71</v>
      </c>
      <c r="I162" s="190"/>
      <c r="J162" s="169">
        <f>ROUND(I162*H162,2)</f>
        <v>0</v>
      </c>
      <c r="K162" s="167" t="s">
        <v>177</v>
      </c>
      <c r="L162" s="170"/>
      <c r="M162" s="171" t="s">
        <v>1</v>
      </c>
      <c r="N162" s="172" t="s">
        <v>39</v>
      </c>
      <c r="O162" s="16"/>
      <c r="P162" s="138">
        <f>O162*H162</f>
        <v>0</v>
      </c>
      <c r="Q162" s="138">
        <v>1.5E-3</v>
      </c>
      <c r="R162" s="138">
        <f>Q162*H162</f>
        <v>0.1065</v>
      </c>
      <c r="S162" s="138">
        <v>0</v>
      </c>
      <c r="T162" s="139">
        <f>S162*H162</f>
        <v>0</v>
      </c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40" t="s">
        <v>191</v>
      </c>
      <c r="AS162" s="16"/>
      <c r="AT162" s="140" t="s">
        <v>188</v>
      </c>
      <c r="AU162" s="140" t="s">
        <v>83</v>
      </c>
      <c r="AV162" s="16"/>
      <c r="AW162" s="16"/>
      <c r="AX162" s="16"/>
      <c r="AY162" s="2" t="s">
        <v>159</v>
      </c>
      <c r="AZ162" s="16"/>
      <c r="BA162" s="16"/>
      <c r="BB162" s="16"/>
      <c r="BC162" s="16"/>
      <c r="BD162" s="16"/>
      <c r="BE162" s="141">
        <f>IF(N162="základní",J162,0)</f>
        <v>0</v>
      </c>
      <c r="BF162" s="141">
        <f>IF(N162="snížená",J162,0)</f>
        <v>0</v>
      </c>
      <c r="BG162" s="141">
        <f>IF(N162="zákl. přenesená",J162,0)</f>
        <v>0</v>
      </c>
      <c r="BH162" s="141">
        <f>IF(N162="sníž. přenesená",J162,0)</f>
        <v>0</v>
      </c>
      <c r="BI162" s="141">
        <f>IF(N162="nulová",J162,0)</f>
        <v>0</v>
      </c>
      <c r="BJ162" s="2" t="s">
        <v>81</v>
      </c>
      <c r="BK162" s="141">
        <f>ROUND(I162*H162,2)</f>
        <v>0</v>
      </c>
      <c r="BL162" s="2" t="s">
        <v>178</v>
      </c>
      <c r="BM162" s="140" t="s">
        <v>520</v>
      </c>
    </row>
    <row r="163" spans="1:65" ht="11.25" customHeight="1">
      <c r="A163" s="145"/>
      <c r="B163" s="146"/>
      <c r="C163" s="145"/>
      <c r="D163" s="142" t="s">
        <v>180</v>
      </c>
      <c r="E163" s="147" t="s">
        <v>1</v>
      </c>
      <c r="F163" s="148" t="s">
        <v>512</v>
      </c>
      <c r="G163" s="145"/>
      <c r="H163" s="147" t="s">
        <v>1</v>
      </c>
      <c r="I163" s="193"/>
      <c r="J163" s="145"/>
      <c r="K163" s="145"/>
      <c r="L163" s="146"/>
      <c r="M163" s="149"/>
      <c r="N163" s="145"/>
      <c r="O163" s="145"/>
      <c r="P163" s="145"/>
      <c r="Q163" s="145"/>
      <c r="R163" s="145"/>
      <c r="S163" s="145"/>
      <c r="T163" s="150"/>
      <c r="U163" s="145"/>
      <c r="V163" s="145"/>
      <c r="W163" s="145"/>
      <c r="X163" s="145"/>
      <c r="Y163" s="145"/>
      <c r="Z163" s="145"/>
      <c r="AA163" s="145"/>
      <c r="AB163" s="145"/>
      <c r="AC163" s="145"/>
      <c r="AD163" s="145"/>
      <c r="AE163" s="145"/>
      <c r="AF163" s="145"/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7" t="s">
        <v>180</v>
      </c>
      <c r="AU163" s="147" t="s">
        <v>83</v>
      </c>
      <c r="AV163" s="145" t="s">
        <v>81</v>
      </c>
      <c r="AW163" s="145" t="s">
        <v>30</v>
      </c>
      <c r="AX163" s="145" t="s">
        <v>74</v>
      </c>
      <c r="AY163" s="147" t="s">
        <v>159</v>
      </c>
      <c r="AZ163" s="145"/>
      <c r="BA163" s="145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45"/>
      <c r="BM163" s="145"/>
    </row>
    <row r="164" spans="1:65" ht="11.25" customHeight="1">
      <c r="A164" s="151"/>
      <c r="B164" s="152"/>
      <c r="C164" s="151"/>
      <c r="D164" s="142" t="s">
        <v>180</v>
      </c>
      <c r="E164" s="153" t="s">
        <v>1</v>
      </c>
      <c r="F164" s="154" t="s">
        <v>521</v>
      </c>
      <c r="G164" s="151"/>
      <c r="H164" s="155">
        <v>71</v>
      </c>
      <c r="I164" s="188"/>
      <c r="J164" s="151"/>
      <c r="K164" s="151"/>
      <c r="L164" s="152"/>
      <c r="M164" s="156"/>
      <c r="N164" s="151"/>
      <c r="O164" s="151"/>
      <c r="P164" s="151"/>
      <c r="Q164" s="151"/>
      <c r="R164" s="151"/>
      <c r="S164" s="151"/>
      <c r="T164" s="157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3" t="s">
        <v>180</v>
      </c>
      <c r="AU164" s="153" t="s">
        <v>83</v>
      </c>
      <c r="AV164" s="151" t="s">
        <v>83</v>
      </c>
      <c r="AW164" s="151" t="s">
        <v>30</v>
      </c>
      <c r="AX164" s="151" t="s">
        <v>81</v>
      </c>
      <c r="AY164" s="153" t="s">
        <v>159</v>
      </c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</row>
    <row r="165" spans="1:65" ht="24" customHeight="1">
      <c r="A165" s="16"/>
      <c r="B165" s="17"/>
      <c r="C165" s="165" t="s">
        <v>450</v>
      </c>
      <c r="D165" s="165" t="s">
        <v>188</v>
      </c>
      <c r="E165" s="166" t="s">
        <v>217</v>
      </c>
      <c r="F165" s="167" t="s">
        <v>218</v>
      </c>
      <c r="G165" s="168" t="s">
        <v>176</v>
      </c>
      <c r="H165" s="169">
        <v>59</v>
      </c>
      <c r="I165" s="190"/>
      <c r="J165" s="169">
        <f>ROUND(I165*H165,2)</f>
        <v>0</v>
      </c>
      <c r="K165" s="167" t="s">
        <v>177</v>
      </c>
      <c r="L165" s="170"/>
      <c r="M165" s="171" t="s">
        <v>1</v>
      </c>
      <c r="N165" s="172" t="s">
        <v>39</v>
      </c>
      <c r="O165" s="16"/>
      <c r="P165" s="138">
        <f>O165*H165</f>
        <v>0</v>
      </c>
      <c r="Q165" s="138">
        <v>1.75E-3</v>
      </c>
      <c r="R165" s="138">
        <f>Q165*H165</f>
        <v>0.10325000000000001</v>
      </c>
      <c r="S165" s="138">
        <v>0</v>
      </c>
      <c r="T165" s="139">
        <f>S165*H165</f>
        <v>0</v>
      </c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40" t="s">
        <v>191</v>
      </c>
      <c r="AS165" s="16"/>
      <c r="AT165" s="140" t="s">
        <v>188</v>
      </c>
      <c r="AU165" s="140" t="s">
        <v>83</v>
      </c>
      <c r="AV165" s="16"/>
      <c r="AW165" s="16"/>
      <c r="AX165" s="16"/>
      <c r="AY165" s="2" t="s">
        <v>159</v>
      </c>
      <c r="AZ165" s="16"/>
      <c r="BA165" s="16"/>
      <c r="BB165" s="16"/>
      <c r="BC165" s="16"/>
      <c r="BD165" s="16"/>
      <c r="BE165" s="141">
        <f>IF(N165="základní",J165,0)</f>
        <v>0</v>
      </c>
      <c r="BF165" s="141">
        <f>IF(N165="snížená",J165,0)</f>
        <v>0</v>
      </c>
      <c r="BG165" s="141">
        <f>IF(N165="zákl. přenesená",J165,0)</f>
        <v>0</v>
      </c>
      <c r="BH165" s="141">
        <f>IF(N165="sníž. přenesená",J165,0)</f>
        <v>0</v>
      </c>
      <c r="BI165" s="141">
        <f>IF(N165="nulová",J165,0)</f>
        <v>0</v>
      </c>
      <c r="BJ165" s="2" t="s">
        <v>81</v>
      </c>
      <c r="BK165" s="141">
        <f>ROUND(I165*H165,2)</f>
        <v>0</v>
      </c>
      <c r="BL165" s="2" t="s">
        <v>178</v>
      </c>
      <c r="BM165" s="140" t="s">
        <v>522</v>
      </c>
    </row>
    <row r="166" spans="1:65" ht="11.25" customHeight="1">
      <c r="A166" s="145"/>
      <c r="B166" s="146"/>
      <c r="C166" s="145"/>
      <c r="D166" s="142" t="s">
        <v>180</v>
      </c>
      <c r="E166" s="147" t="s">
        <v>1</v>
      </c>
      <c r="F166" s="148" t="s">
        <v>514</v>
      </c>
      <c r="G166" s="145"/>
      <c r="H166" s="147" t="s">
        <v>1</v>
      </c>
      <c r="I166" s="193"/>
      <c r="J166" s="145"/>
      <c r="K166" s="145"/>
      <c r="L166" s="146"/>
      <c r="M166" s="149"/>
      <c r="N166" s="145"/>
      <c r="O166" s="145"/>
      <c r="P166" s="145"/>
      <c r="Q166" s="145"/>
      <c r="R166" s="145"/>
      <c r="S166" s="145"/>
      <c r="T166" s="150"/>
      <c r="U166" s="145"/>
      <c r="V166" s="145"/>
      <c r="W166" s="145"/>
      <c r="X166" s="145"/>
      <c r="Y166" s="145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7" t="s">
        <v>180</v>
      </c>
      <c r="AU166" s="147" t="s">
        <v>83</v>
      </c>
      <c r="AV166" s="145" t="s">
        <v>81</v>
      </c>
      <c r="AW166" s="145" t="s">
        <v>30</v>
      </c>
      <c r="AX166" s="145" t="s">
        <v>74</v>
      </c>
      <c r="AY166" s="147" t="s">
        <v>159</v>
      </c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  <c r="BM166" s="145"/>
    </row>
    <row r="167" spans="1:65" ht="11.25" customHeight="1">
      <c r="A167" s="151"/>
      <c r="B167" s="152"/>
      <c r="C167" s="151"/>
      <c r="D167" s="142" t="s">
        <v>180</v>
      </c>
      <c r="E167" s="153" t="s">
        <v>1</v>
      </c>
      <c r="F167" s="154" t="s">
        <v>523</v>
      </c>
      <c r="G167" s="151"/>
      <c r="H167" s="155">
        <v>59</v>
      </c>
      <c r="I167" s="188"/>
      <c r="J167" s="151"/>
      <c r="K167" s="151"/>
      <c r="L167" s="152"/>
      <c r="M167" s="156"/>
      <c r="N167" s="151"/>
      <c r="O167" s="151"/>
      <c r="P167" s="151"/>
      <c r="Q167" s="151"/>
      <c r="R167" s="151"/>
      <c r="S167" s="151"/>
      <c r="T167" s="157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3" t="s">
        <v>180</v>
      </c>
      <c r="AU167" s="153" t="s">
        <v>83</v>
      </c>
      <c r="AV167" s="151" t="s">
        <v>83</v>
      </c>
      <c r="AW167" s="151" t="s">
        <v>30</v>
      </c>
      <c r="AX167" s="151" t="s">
        <v>81</v>
      </c>
      <c r="AY167" s="153" t="s">
        <v>159</v>
      </c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</row>
    <row r="168" spans="1:65" ht="33" customHeight="1">
      <c r="A168" s="16"/>
      <c r="B168" s="17"/>
      <c r="C168" s="131" t="s">
        <v>236</v>
      </c>
      <c r="D168" s="131" t="s">
        <v>162</v>
      </c>
      <c r="E168" s="132" t="s">
        <v>222</v>
      </c>
      <c r="F168" s="133" t="s">
        <v>223</v>
      </c>
      <c r="G168" s="134" t="s">
        <v>176</v>
      </c>
      <c r="H168" s="135">
        <v>97</v>
      </c>
      <c r="I168" s="187"/>
      <c r="J168" s="135">
        <f>ROUND(I168*H168,2)</f>
        <v>0</v>
      </c>
      <c r="K168" s="133" t="s">
        <v>177</v>
      </c>
      <c r="L168" s="17"/>
      <c r="M168" s="136" t="s">
        <v>1</v>
      </c>
      <c r="N168" s="137" t="s">
        <v>39</v>
      </c>
      <c r="O168" s="16"/>
      <c r="P168" s="138">
        <f>O168*H168</f>
        <v>0</v>
      </c>
      <c r="Q168" s="138">
        <v>4.0999999999999999E-4</v>
      </c>
      <c r="R168" s="138">
        <f>Q168*H168</f>
        <v>3.977E-2</v>
      </c>
      <c r="S168" s="138">
        <v>0</v>
      </c>
      <c r="T168" s="139">
        <f>S168*H168</f>
        <v>0</v>
      </c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40" t="s">
        <v>178</v>
      </c>
      <c r="AS168" s="16"/>
      <c r="AT168" s="140" t="s">
        <v>162</v>
      </c>
      <c r="AU168" s="140" t="s">
        <v>83</v>
      </c>
      <c r="AV168" s="16"/>
      <c r="AW168" s="16"/>
      <c r="AX168" s="16"/>
      <c r="AY168" s="2" t="s">
        <v>159</v>
      </c>
      <c r="AZ168" s="16"/>
      <c r="BA168" s="16"/>
      <c r="BB168" s="16"/>
      <c r="BC168" s="16"/>
      <c r="BD168" s="16"/>
      <c r="BE168" s="141">
        <f>IF(N168="základní",J168,0)</f>
        <v>0</v>
      </c>
      <c r="BF168" s="141">
        <f>IF(N168="snížená",J168,0)</f>
        <v>0</v>
      </c>
      <c r="BG168" s="141">
        <f>IF(N168="zákl. přenesená",J168,0)</f>
        <v>0</v>
      </c>
      <c r="BH168" s="141">
        <f>IF(N168="sníž. přenesená",J168,0)</f>
        <v>0</v>
      </c>
      <c r="BI168" s="141">
        <f>IF(N168="nulová",J168,0)</f>
        <v>0</v>
      </c>
      <c r="BJ168" s="2" t="s">
        <v>81</v>
      </c>
      <c r="BK168" s="141">
        <f>ROUND(I168*H168,2)</f>
        <v>0</v>
      </c>
      <c r="BL168" s="2" t="s">
        <v>178</v>
      </c>
      <c r="BM168" s="140" t="s">
        <v>524</v>
      </c>
    </row>
    <row r="169" spans="1:65" ht="11.25" customHeight="1">
      <c r="A169" s="145"/>
      <c r="B169" s="146"/>
      <c r="C169" s="145"/>
      <c r="D169" s="142" t="s">
        <v>180</v>
      </c>
      <c r="E169" s="147" t="s">
        <v>1</v>
      </c>
      <c r="F169" s="148" t="s">
        <v>514</v>
      </c>
      <c r="G169" s="145"/>
      <c r="H169" s="147" t="s">
        <v>1</v>
      </c>
      <c r="I169" s="193"/>
      <c r="J169" s="145"/>
      <c r="K169" s="145"/>
      <c r="L169" s="146"/>
      <c r="M169" s="149"/>
      <c r="N169" s="145"/>
      <c r="O169" s="145"/>
      <c r="P169" s="145"/>
      <c r="Q169" s="145"/>
      <c r="R169" s="145"/>
      <c r="S169" s="145"/>
      <c r="T169" s="150"/>
      <c r="U169" s="145"/>
      <c r="V169" s="145"/>
      <c r="W169" s="145"/>
      <c r="X169" s="145"/>
      <c r="Y169" s="145"/>
      <c r="Z169" s="145"/>
      <c r="AA169" s="145"/>
      <c r="AB169" s="145"/>
      <c r="AC169" s="145"/>
      <c r="AD169" s="145"/>
      <c r="AE169" s="145"/>
      <c r="AF169" s="145"/>
      <c r="AG169" s="145"/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7" t="s">
        <v>180</v>
      </c>
      <c r="AU169" s="147" t="s">
        <v>83</v>
      </c>
      <c r="AV169" s="145" t="s">
        <v>81</v>
      </c>
      <c r="AW169" s="145" t="s">
        <v>30</v>
      </c>
      <c r="AX169" s="145" t="s">
        <v>74</v>
      </c>
      <c r="AY169" s="147" t="s">
        <v>159</v>
      </c>
      <c r="AZ169" s="145"/>
      <c r="BA169" s="145"/>
      <c r="BB169" s="145"/>
      <c r="BC169" s="145"/>
      <c r="BD169" s="145"/>
      <c r="BE169" s="145"/>
      <c r="BF169" s="145"/>
      <c r="BG169" s="145"/>
      <c r="BH169" s="145"/>
      <c r="BI169" s="145"/>
      <c r="BJ169" s="145"/>
      <c r="BK169" s="145"/>
      <c r="BL169" s="145"/>
      <c r="BM169" s="145"/>
    </row>
    <row r="170" spans="1:65" ht="11.25" customHeight="1">
      <c r="A170" s="151"/>
      <c r="B170" s="152"/>
      <c r="C170" s="151"/>
      <c r="D170" s="142" t="s">
        <v>180</v>
      </c>
      <c r="E170" s="153" t="s">
        <v>1</v>
      </c>
      <c r="F170" s="154" t="s">
        <v>525</v>
      </c>
      <c r="G170" s="151"/>
      <c r="H170" s="155">
        <v>97</v>
      </c>
      <c r="I170" s="188"/>
      <c r="J170" s="151"/>
      <c r="K170" s="151"/>
      <c r="L170" s="152"/>
      <c r="M170" s="156"/>
      <c r="N170" s="151"/>
      <c r="O170" s="151"/>
      <c r="P170" s="151"/>
      <c r="Q170" s="151"/>
      <c r="R170" s="151"/>
      <c r="S170" s="151"/>
      <c r="T170" s="157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3" t="s">
        <v>180</v>
      </c>
      <c r="AU170" s="153" t="s">
        <v>83</v>
      </c>
      <c r="AV170" s="151" t="s">
        <v>83</v>
      </c>
      <c r="AW170" s="151" t="s">
        <v>30</v>
      </c>
      <c r="AX170" s="151" t="s">
        <v>81</v>
      </c>
      <c r="AY170" s="153" t="s">
        <v>159</v>
      </c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</row>
    <row r="171" spans="1:65" ht="24" customHeight="1">
      <c r="A171" s="16"/>
      <c r="B171" s="17"/>
      <c r="C171" s="165" t="s">
        <v>243</v>
      </c>
      <c r="D171" s="165" t="s">
        <v>188</v>
      </c>
      <c r="E171" s="166" t="s">
        <v>526</v>
      </c>
      <c r="F171" s="167" t="s">
        <v>527</v>
      </c>
      <c r="G171" s="168" t="s">
        <v>176</v>
      </c>
      <c r="H171" s="169">
        <v>99</v>
      </c>
      <c r="I171" s="190"/>
      <c r="J171" s="169">
        <f>ROUND(I171*H171,2)</f>
        <v>0</v>
      </c>
      <c r="K171" s="167" t="s">
        <v>177</v>
      </c>
      <c r="L171" s="170"/>
      <c r="M171" s="171" t="s">
        <v>1</v>
      </c>
      <c r="N171" s="172" t="s">
        <v>39</v>
      </c>
      <c r="O171" s="16"/>
      <c r="P171" s="138">
        <f>O171*H171</f>
        <v>0</v>
      </c>
      <c r="Q171" s="138">
        <v>2.7000000000000001E-3</v>
      </c>
      <c r="R171" s="138">
        <f>Q171*H171</f>
        <v>0.26730000000000004</v>
      </c>
      <c r="S171" s="138">
        <v>0</v>
      </c>
      <c r="T171" s="139">
        <f>S171*H171</f>
        <v>0</v>
      </c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40" t="s">
        <v>191</v>
      </c>
      <c r="AS171" s="16"/>
      <c r="AT171" s="140" t="s">
        <v>188</v>
      </c>
      <c r="AU171" s="140" t="s">
        <v>83</v>
      </c>
      <c r="AV171" s="16"/>
      <c r="AW171" s="16"/>
      <c r="AX171" s="16"/>
      <c r="AY171" s="2" t="s">
        <v>159</v>
      </c>
      <c r="AZ171" s="16"/>
      <c r="BA171" s="16"/>
      <c r="BB171" s="16"/>
      <c r="BC171" s="16"/>
      <c r="BD171" s="16"/>
      <c r="BE171" s="141">
        <f>IF(N171="základní",J171,0)</f>
        <v>0</v>
      </c>
      <c r="BF171" s="141">
        <f>IF(N171="snížená",J171,0)</f>
        <v>0</v>
      </c>
      <c r="BG171" s="141">
        <f>IF(N171="zákl. přenesená",J171,0)</f>
        <v>0</v>
      </c>
      <c r="BH171" s="141">
        <f>IF(N171="sníž. přenesená",J171,0)</f>
        <v>0</v>
      </c>
      <c r="BI171" s="141">
        <f>IF(N171="nulová",J171,0)</f>
        <v>0</v>
      </c>
      <c r="BJ171" s="2" t="s">
        <v>81</v>
      </c>
      <c r="BK171" s="141">
        <f>ROUND(I171*H171,2)</f>
        <v>0</v>
      </c>
      <c r="BL171" s="2" t="s">
        <v>178</v>
      </c>
      <c r="BM171" s="140" t="s">
        <v>528</v>
      </c>
    </row>
    <row r="172" spans="1:65" ht="11.25" customHeight="1">
      <c r="A172" s="145"/>
      <c r="B172" s="146"/>
      <c r="C172" s="145"/>
      <c r="D172" s="142" t="s">
        <v>180</v>
      </c>
      <c r="E172" s="147" t="s">
        <v>1</v>
      </c>
      <c r="F172" s="148" t="s">
        <v>514</v>
      </c>
      <c r="G172" s="145"/>
      <c r="H172" s="147" t="s">
        <v>1</v>
      </c>
      <c r="I172" s="193"/>
      <c r="J172" s="145"/>
      <c r="K172" s="145"/>
      <c r="L172" s="146"/>
      <c r="M172" s="149"/>
      <c r="N172" s="145"/>
      <c r="O172" s="145"/>
      <c r="P172" s="145"/>
      <c r="Q172" s="145"/>
      <c r="R172" s="145"/>
      <c r="S172" s="145"/>
      <c r="T172" s="150"/>
      <c r="U172" s="145"/>
      <c r="V172" s="145"/>
      <c r="W172" s="145"/>
      <c r="X172" s="145"/>
      <c r="Y172" s="145"/>
      <c r="Z172" s="145"/>
      <c r="AA172" s="145"/>
      <c r="AB172" s="145"/>
      <c r="AC172" s="145"/>
      <c r="AD172" s="145"/>
      <c r="AE172" s="145"/>
      <c r="AF172" s="145"/>
      <c r="AG172" s="145"/>
      <c r="AH172" s="145"/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7" t="s">
        <v>180</v>
      </c>
      <c r="AU172" s="147" t="s">
        <v>83</v>
      </c>
      <c r="AV172" s="145" t="s">
        <v>81</v>
      </c>
      <c r="AW172" s="145" t="s">
        <v>30</v>
      </c>
      <c r="AX172" s="145" t="s">
        <v>74</v>
      </c>
      <c r="AY172" s="147" t="s">
        <v>159</v>
      </c>
      <c r="AZ172" s="145"/>
      <c r="BA172" s="145"/>
      <c r="BB172" s="145"/>
      <c r="BC172" s="145"/>
      <c r="BD172" s="145"/>
      <c r="BE172" s="145"/>
      <c r="BF172" s="145"/>
      <c r="BG172" s="145"/>
      <c r="BH172" s="145"/>
      <c r="BI172" s="145"/>
      <c r="BJ172" s="145"/>
      <c r="BK172" s="145"/>
      <c r="BL172" s="145"/>
      <c r="BM172" s="145"/>
    </row>
    <row r="173" spans="1:65" ht="11.25" customHeight="1">
      <c r="A173" s="151"/>
      <c r="B173" s="152"/>
      <c r="C173" s="151"/>
      <c r="D173" s="142" t="s">
        <v>180</v>
      </c>
      <c r="E173" s="153" t="s">
        <v>1</v>
      </c>
      <c r="F173" s="154" t="s">
        <v>529</v>
      </c>
      <c r="G173" s="151"/>
      <c r="H173" s="155">
        <v>99</v>
      </c>
      <c r="I173" s="188"/>
      <c r="J173" s="151"/>
      <c r="K173" s="151"/>
      <c r="L173" s="152"/>
      <c r="M173" s="156"/>
      <c r="N173" s="151"/>
      <c r="O173" s="151"/>
      <c r="P173" s="151"/>
      <c r="Q173" s="151"/>
      <c r="R173" s="151"/>
      <c r="S173" s="151"/>
      <c r="T173" s="157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3" t="s">
        <v>180</v>
      </c>
      <c r="AU173" s="153" t="s">
        <v>83</v>
      </c>
      <c r="AV173" s="151" t="s">
        <v>83</v>
      </c>
      <c r="AW173" s="151" t="s">
        <v>30</v>
      </c>
      <c r="AX173" s="151" t="s">
        <v>81</v>
      </c>
      <c r="AY173" s="153" t="s">
        <v>159</v>
      </c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</row>
    <row r="174" spans="1:65" ht="33" customHeight="1">
      <c r="A174" s="16"/>
      <c r="B174" s="17"/>
      <c r="C174" s="131" t="s">
        <v>249</v>
      </c>
      <c r="D174" s="131" t="s">
        <v>162</v>
      </c>
      <c r="E174" s="132" t="s">
        <v>237</v>
      </c>
      <c r="F174" s="133" t="s">
        <v>238</v>
      </c>
      <c r="G174" s="134" t="s">
        <v>239</v>
      </c>
      <c r="H174" s="135">
        <v>0.63</v>
      </c>
      <c r="I174" s="187"/>
      <c r="J174" s="135">
        <f>ROUND(I174*H174,2)</f>
        <v>0</v>
      </c>
      <c r="K174" s="133" t="s">
        <v>177</v>
      </c>
      <c r="L174" s="17"/>
      <c r="M174" s="136" t="s">
        <v>1</v>
      </c>
      <c r="N174" s="137" t="s">
        <v>39</v>
      </c>
      <c r="O174" s="16"/>
      <c r="P174" s="138">
        <f>O174*H174</f>
        <v>0</v>
      </c>
      <c r="Q174" s="138">
        <v>0</v>
      </c>
      <c r="R174" s="138">
        <f>Q174*H174</f>
        <v>0</v>
      </c>
      <c r="S174" s="138">
        <v>0</v>
      </c>
      <c r="T174" s="139">
        <f>S174*H174</f>
        <v>0</v>
      </c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40" t="s">
        <v>178</v>
      </c>
      <c r="AS174" s="16"/>
      <c r="AT174" s="140" t="s">
        <v>162</v>
      </c>
      <c r="AU174" s="140" t="s">
        <v>83</v>
      </c>
      <c r="AV174" s="16"/>
      <c r="AW174" s="16"/>
      <c r="AX174" s="16"/>
      <c r="AY174" s="2" t="s">
        <v>159</v>
      </c>
      <c r="AZ174" s="16"/>
      <c r="BA174" s="16"/>
      <c r="BB174" s="16"/>
      <c r="BC174" s="16"/>
      <c r="BD174" s="16"/>
      <c r="BE174" s="141">
        <f>IF(N174="základní",J174,0)</f>
        <v>0</v>
      </c>
      <c r="BF174" s="141">
        <f>IF(N174="snížená",J174,0)</f>
        <v>0</v>
      </c>
      <c r="BG174" s="141">
        <f>IF(N174="zákl. přenesená",J174,0)</f>
        <v>0</v>
      </c>
      <c r="BH174" s="141">
        <f>IF(N174="sníž. přenesená",J174,0)</f>
        <v>0</v>
      </c>
      <c r="BI174" s="141">
        <f>IF(N174="nulová",J174,0)</f>
        <v>0</v>
      </c>
      <c r="BJ174" s="2" t="s">
        <v>81</v>
      </c>
      <c r="BK174" s="141">
        <f>ROUND(I174*H174,2)</f>
        <v>0</v>
      </c>
      <c r="BL174" s="2" t="s">
        <v>178</v>
      </c>
      <c r="BM174" s="140" t="s">
        <v>530</v>
      </c>
    </row>
    <row r="175" spans="1:65" ht="22.5" customHeight="1">
      <c r="A175" s="119"/>
      <c r="B175" s="120"/>
      <c r="C175" s="119"/>
      <c r="D175" s="121" t="s">
        <v>73</v>
      </c>
      <c r="E175" s="129" t="s">
        <v>241</v>
      </c>
      <c r="F175" s="129" t="s">
        <v>242</v>
      </c>
      <c r="G175" s="119"/>
      <c r="H175" s="119"/>
      <c r="I175" s="191"/>
      <c r="J175" s="130">
        <f>BK175</f>
        <v>0</v>
      </c>
      <c r="K175" s="119"/>
      <c r="L175" s="120"/>
      <c r="M175" s="124"/>
      <c r="N175" s="119"/>
      <c r="O175" s="119"/>
      <c r="P175" s="125">
        <f>SUM(P176:P196)</f>
        <v>0</v>
      </c>
      <c r="Q175" s="119"/>
      <c r="R175" s="125">
        <f>SUM(R176:R196)</f>
        <v>0.19491</v>
      </c>
      <c r="S175" s="119"/>
      <c r="T175" s="126">
        <f>SUM(T176:T196)</f>
        <v>0</v>
      </c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19"/>
      <c r="AP175" s="119"/>
      <c r="AQ175" s="119"/>
      <c r="AR175" s="121" t="s">
        <v>83</v>
      </c>
      <c r="AS175" s="119"/>
      <c r="AT175" s="127" t="s">
        <v>73</v>
      </c>
      <c r="AU175" s="127" t="s">
        <v>81</v>
      </c>
      <c r="AV175" s="119"/>
      <c r="AW175" s="119"/>
      <c r="AX175" s="119"/>
      <c r="AY175" s="121" t="s">
        <v>159</v>
      </c>
      <c r="AZ175" s="119"/>
      <c r="BA175" s="119"/>
      <c r="BB175" s="119"/>
      <c r="BC175" s="119"/>
      <c r="BD175" s="119"/>
      <c r="BE175" s="119"/>
      <c r="BF175" s="119"/>
      <c r="BG175" s="119"/>
      <c r="BH175" s="119"/>
      <c r="BI175" s="119"/>
      <c r="BJ175" s="119"/>
      <c r="BK175" s="128">
        <f>SUM(BK176:BK196)</f>
        <v>0</v>
      </c>
      <c r="BL175" s="119"/>
      <c r="BM175" s="119"/>
    </row>
    <row r="176" spans="1:65" ht="24" customHeight="1">
      <c r="A176" s="16"/>
      <c r="B176" s="17"/>
      <c r="C176" s="131" t="s">
        <v>178</v>
      </c>
      <c r="D176" s="131" t="s">
        <v>162</v>
      </c>
      <c r="E176" s="132" t="s">
        <v>244</v>
      </c>
      <c r="F176" s="133" t="s">
        <v>245</v>
      </c>
      <c r="G176" s="134" t="s">
        <v>176</v>
      </c>
      <c r="H176" s="135">
        <v>14</v>
      </c>
      <c r="I176" s="187"/>
      <c r="J176" s="135">
        <f>ROUND(I176*H176,2)</f>
        <v>0</v>
      </c>
      <c r="K176" s="133" t="s">
        <v>177</v>
      </c>
      <c r="L176" s="17"/>
      <c r="M176" s="136" t="s">
        <v>1</v>
      </c>
      <c r="N176" s="137" t="s">
        <v>39</v>
      </c>
      <c r="O176" s="16"/>
      <c r="P176" s="138">
        <f>O176*H176</f>
        <v>0</v>
      </c>
      <c r="Q176" s="138">
        <v>1.3600000000000001E-3</v>
      </c>
      <c r="R176" s="138">
        <f>Q176*H176</f>
        <v>1.9040000000000001E-2</v>
      </c>
      <c r="S176" s="138">
        <v>0</v>
      </c>
      <c r="T176" s="139">
        <f>S176*H176</f>
        <v>0</v>
      </c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40" t="s">
        <v>178</v>
      </c>
      <c r="AS176" s="16"/>
      <c r="AT176" s="140" t="s">
        <v>162</v>
      </c>
      <c r="AU176" s="140" t="s">
        <v>83</v>
      </c>
      <c r="AV176" s="16"/>
      <c r="AW176" s="16"/>
      <c r="AX176" s="16"/>
      <c r="AY176" s="2" t="s">
        <v>159</v>
      </c>
      <c r="AZ176" s="16"/>
      <c r="BA176" s="16"/>
      <c r="BB176" s="16"/>
      <c r="BC176" s="16"/>
      <c r="BD176" s="16"/>
      <c r="BE176" s="141">
        <f>IF(N176="základní",J176,0)</f>
        <v>0</v>
      </c>
      <c r="BF176" s="141">
        <f>IF(N176="snížená",J176,0)</f>
        <v>0</v>
      </c>
      <c r="BG176" s="141">
        <f>IF(N176="zákl. přenesená",J176,0)</f>
        <v>0</v>
      </c>
      <c r="BH176" s="141">
        <f>IF(N176="sníž. přenesená",J176,0)</f>
        <v>0</v>
      </c>
      <c r="BI176" s="141">
        <f>IF(N176="nulová",J176,0)</f>
        <v>0</v>
      </c>
      <c r="BJ176" s="2" t="s">
        <v>81</v>
      </c>
      <c r="BK176" s="141">
        <f>ROUND(I176*H176,2)</f>
        <v>0</v>
      </c>
      <c r="BL176" s="2" t="s">
        <v>178</v>
      </c>
      <c r="BM176" s="140" t="s">
        <v>531</v>
      </c>
    </row>
    <row r="177" spans="1:65" ht="11.25" customHeight="1">
      <c r="A177" s="145"/>
      <c r="B177" s="146"/>
      <c r="C177" s="145"/>
      <c r="D177" s="142" t="s">
        <v>180</v>
      </c>
      <c r="E177" s="147" t="s">
        <v>1</v>
      </c>
      <c r="F177" s="148" t="s">
        <v>247</v>
      </c>
      <c r="G177" s="145"/>
      <c r="H177" s="147" t="s">
        <v>1</v>
      </c>
      <c r="I177" s="193"/>
      <c r="J177" s="145"/>
      <c r="K177" s="145"/>
      <c r="L177" s="146"/>
      <c r="M177" s="149"/>
      <c r="N177" s="145"/>
      <c r="O177" s="145"/>
      <c r="P177" s="145"/>
      <c r="Q177" s="145"/>
      <c r="R177" s="145"/>
      <c r="S177" s="145"/>
      <c r="T177" s="150"/>
      <c r="U177" s="145"/>
      <c r="V177" s="145"/>
      <c r="W177" s="145"/>
      <c r="X177" s="145"/>
      <c r="Y177" s="145"/>
      <c r="Z177" s="145"/>
      <c r="AA177" s="145"/>
      <c r="AB177" s="145"/>
      <c r="AC177" s="145"/>
      <c r="AD177" s="145"/>
      <c r="AE177" s="145"/>
      <c r="AF177" s="145"/>
      <c r="AG177" s="145"/>
      <c r="AH177" s="145"/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7" t="s">
        <v>180</v>
      </c>
      <c r="AU177" s="147" t="s">
        <v>83</v>
      </c>
      <c r="AV177" s="145" t="s">
        <v>81</v>
      </c>
      <c r="AW177" s="145" t="s">
        <v>30</v>
      </c>
      <c r="AX177" s="145" t="s">
        <v>74</v>
      </c>
      <c r="AY177" s="147" t="s">
        <v>159</v>
      </c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  <c r="BM177" s="145"/>
    </row>
    <row r="178" spans="1:65" ht="11.25" customHeight="1">
      <c r="A178" s="151"/>
      <c r="B178" s="152"/>
      <c r="C178" s="151"/>
      <c r="D178" s="142" t="s">
        <v>180</v>
      </c>
      <c r="E178" s="153" t="s">
        <v>1</v>
      </c>
      <c r="F178" s="154" t="s">
        <v>243</v>
      </c>
      <c r="G178" s="151"/>
      <c r="H178" s="155">
        <v>14</v>
      </c>
      <c r="I178" s="188"/>
      <c r="J178" s="151"/>
      <c r="K178" s="151"/>
      <c r="L178" s="152"/>
      <c r="M178" s="156"/>
      <c r="N178" s="151"/>
      <c r="O178" s="151"/>
      <c r="P178" s="151"/>
      <c r="Q178" s="151"/>
      <c r="R178" s="151"/>
      <c r="S178" s="151"/>
      <c r="T178" s="157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3" t="s">
        <v>180</v>
      </c>
      <c r="AU178" s="153" t="s">
        <v>83</v>
      </c>
      <c r="AV178" s="151" t="s">
        <v>83</v>
      </c>
      <c r="AW178" s="151" t="s">
        <v>30</v>
      </c>
      <c r="AX178" s="151" t="s">
        <v>81</v>
      </c>
      <c r="AY178" s="153" t="s">
        <v>159</v>
      </c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</row>
    <row r="179" spans="1:65" ht="24" customHeight="1">
      <c r="A179" s="16"/>
      <c r="B179" s="17"/>
      <c r="C179" s="131" t="s">
        <v>256</v>
      </c>
      <c r="D179" s="131" t="s">
        <v>162</v>
      </c>
      <c r="E179" s="132" t="s">
        <v>250</v>
      </c>
      <c r="F179" s="133" t="s">
        <v>251</v>
      </c>
      <c r="G179" s="134" t="s">
        <v>176</v>
      </c>
      <c r="H179" s="135">
        <v>55</v>
      </c>
      <c r="I179" s="187"/>
      <c r="J179" s="135">
        <f>ROUND(I179*H179,2)</f>
        <v>0</v>
      </c>
      <c r="K179" s="133" t="s">
        <v>177</v>
      </c>
      <c r="L179" s="17"/>
      <c r="M179" s="136" t="s">
        <v>1</v>
      </c>
      <c r="N179" s="137" t="s">
        <v>39</v>
      </c>
      <c r="O179" s="16"/>
      <c r="P179" s="138">
        <f>O179*H179</f>
        <v>0</v>
      </c>
      <c r="Q179" s="138">
        <v>2.5899999999999999E-3</v>
      </c>
      <c r="R179" s="138">
        <f>Q179*H179</f>
        <v>0.14244999999999999</v>
      </c>
      <c r="S179" s="138">
        <v>0</v>
      </c>
      <c r="T179" s="139">
        <f>S179*H179</f>
        <v>0</v>
      </c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40" t="s">
        <v>178</v>
      </c>
      <c r="AS179" s="16"/>
      <c r="AT179" s="140" t="s">
        <v>162</v>
      </c>
      <c r="AU179" s="140" t="s">
        <v>83</v>
      </c>
      <c r="AV179" s="16"/>
      <c r="AW179" s="16"/>
      <c r="AX179" s="16"/>
      <c r="AY179" s="2" t="s">
        <v>159</v>
      </c>
      <c r="AZ179" s="16"/>
      <c r="BA179" s="16"/>
      <c r="BB179" s="16"/>
      <c r="BC179" s="16"/>
      <c r="BD179" s="16"/>
      <c r="BE179" s="141">
        <f>IF(N179="základní",J179,0)</f>
        <v>0</v>
      </c>
      <c r="BF179" s="141">
        <f>IF(N179="snížená",J179,0)</f>
        <v>0</v>
      </c>
      <c r="BG179" s="141">
        <f>IF(N179="zákl. přenesená",J179,0)</f>
        <v>0</v>
      </c>
      <c r="BH179" s="141">
        <f>IF(N179="sníž. přenesená",J179,0)</f>
        <v>0</v>
      </c>
      <c r="BI179" s="141">
        <f>IF(N179="nulová",J179,0)</f>
        <v>0</v>
      </c>
      <c r="BJ179" s="2" t="s">
        <v>81</v>
      </c>
      <c r="BK179" s="141">
        <f>ROUND(I179*H179,2)</f>
        <v>0</v>
      </c>
      <c r="BL179" s="2" t="s">
        <v>178</v>
      </c>
      <c r="BM179" s="140" t="s">
        <v>532</v>
      </c>
    </row>
    <row r="180" spans="1:65" ht="11.25" customHeight="1">
      <c r="A180" s="145"/>
      <c r="B180" s="146"/>
      <c r="C180" s="145"/>
      <c r="D180" s="142" t="s">
        <v>180</v>
      </c>
      <c r="E180" s="147" t="s">
        <v>1</v>
      </c>
      <c r="F180" s="148" t="s">
        <v>253</v>
      </c>
      <c r="G180" s="145"/>
      <c r="H180" s="147" t="s">
        <v>1</v>
      </c>
      <c r="I180" s="193"/>
      <c r="J180" s="145"/>
      <c r="K180" s="145"/>
      <c r="L180" s="146"/>
      <c r="M180" s="149"/>
      <c r="N180" s="145"/>
      <c r="O180" s="145"/>
      <c r="P180" s="145"/>
      <c r="Q180" s="145"/>
      <c r="R180" s="145"/>
      <c r="S180" s="145"/>
      <c r="T180" s="150"/>
      <c r="U180" s="145"/>
      <c r="V180" s="145"/>
      <c r="W180" s="145"/>
      <c r="X180" s="145"/>
      <c r="Y180" s="145"/>
      <c r="Z180" s="145"/>
      <c r="AA180" s="145"/>
      <c r="AB180" s="145"/>
      <c r="AC180" s="145"/>
      <c r="AD180" s="145"/>
      <c r="AE180" s="145"/>
      <c r="AF180" s="145"/>
      <c r="AG180" s="145"/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7" t="s">
        <v>180</v>
      </c>
      <c r="AU180" s="147" t="s">
        <v>83</v>
      </c>
      <c r="AV180" s="145" t="s">
        <v>81</v>
      </c>
      <c r="AW180" s="145" t="s">
        <v>30</v>
      </c>
      <c r="AX180" s="145" t="s">
        <v>74</v>
      </c>
      <c r="AY180" s="147" t="s">
        <v>159</v>
      </c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  <c r="BM180" s="145"/>
    </row>
    <row r="181" spans="1:65" ht="11.25" customHeight="1">
      <c r="A181" s="151"/>
      <c r="B181" s="152"/>
      <c r="C181" s="151"/>
      <c r="D181" s="142" t="s">
        <v>180</v>
      </c>
      <c r="E181" s="153" t="s">
        <v>1</v>
      </c>
      <c r="F181" s="154" t="s">
        <v>307</v>
      </c>
      <c r="G181" s="151"/>
      <c r="H181" s="155">
        <v>26</v>
      </c>
      <c r="I181" s="188"/>
      <c r="J181" s="151"/>
      <c r="K181" s="151"/>
      <c r="L181" s="152"/>
      <c r="M181" s="156"/>
      <c r="N181" s="151"/>
      <c r="O181" s="151"/>
      <c r="P181" s="151"/>
      <c r="Q181" s="151"/>
      <c r="R181" s="151"/>
      <c r="S181" s="151"/>
      <c r="T181" s="157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3" t="s">
        <v>180</v>
      </c>
      <c r="AU181" s="153" t="s">
        <v>83</v>
      </c>
      <c r="AV181" s="151" t="s">
        <v>83</v>
      </c>
      <c r="AW181" s="151" t="s">
        <v>30</v>
      </c>
      <c r="AX181" s="151" t="s">
        <v>74</v>
      </c>
      <c r="AY181" s="153" t="s">
        <v>159</v>
      </c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</row>
    <row r="182" spans="1:65" ht="11.25" customHeight="1">
      <c r="A182" s="145"/>
      <c r="B182" s="146"/>
      <c r="C182" s="145"/>
      <c r="D182" s="142" t="s">
        <v>180</v>
      </c>
      <c r="E182" s="147" t="s">
        <v>1</v>
      </c>
      <c r="F182" s="148" t="s">
        <v>255</v>
      </c>
      <c r="G182" s="145"/>
      <c r="H182" s="147" t="s">
        <v>1</v>
      </c>
      <c r="I182" s="193"/>
      <c r="J182" s="145"/>
      <c r="K182" s="145"/>
      <c r="L182" s="146"/>
      <c r="M182" s="149"/>
      <c r="N182" s="145"/>
      <c r="O182" s="145"/>
      <c r="P182" s="145"/>
      <c r="Q182" s="145"/>
      <c r="R182" s="145"/>
      <c r="S182" s="145"/>
      <c r="T182" s="150"/>
      <c r="U182" s="145"/>
      <c r="V182" s="145"/>
      <c r="W182" s="145"/>
      <c r="X182" s="145"/>
      <c r="Y182" s="145"/>
      <c r="Z182" s="145"/>
      <c r="AA182" s="145"/>
      <c r="AB182" s="145"/>
      <c r="AC182" s="145"/>
      <c r="AD182" s="145"/>
      <c r="AE182" s="145"/>
      <c r="AF182" s="145"/>
      <c r="AG182" s="145"/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7" t="s">
        <v>180</v>
      </c>
      <c r="AU182" s="147" t="s">
        <v>83</v>
      </c>
      <c r="AV182" s="145" t="s">
        <v>81</v>
      </c>
      <c r="AW182" s="145" t="s">
        <v>30</v>
      </c>
      <c r="AX182" s="145" t="s">
        <v>74</v>
      </c>
      <c r="AY182" s="147" t="s">
        <v>159</v>
      </c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  <c r="BM182" s="145"/>
    </row>
    <row r="183" spans="1:65" ht="11.25" customHeight="1">
      <c r="A183" s="151"/>
      <c r="B183" s="152"/>
      <c r="C183" s="151"/>
      <c r="D183" s="142" t="s">
        <v>180</v>
      </c>
      <c r="E183" s="153" t="s">
        <v>1</v>
      </c>
      <c r="F183" s="154" t="s">
        <v>319</v>
      </c>
      <c r="G183" s="151"/>
      <c r="H183" s="155">
        <v>29</v>
      </c>
      <c r="I183" s="188"/>
      <c r="J183" s="151"/>
      <c r="K183" s="151"/>
      <c r="L183" s="152"/>
      <c r="M183" s="156"/>
      <c r="N183" s="151"/>
      <c r="O183" s="151"/>
      <c r="P183" s="151"/>
      <c r="Q183" s="151"/>
      <c r="R183" s="151"/>
      <c r="S183" s="151"/>
      <c r="T183" s="157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3" t="s">
        <v>180</v>
      </c>
      <c r="AU183" s="153" t="s">
        <v>83</v>
      </c>
      <c r="AV183" s="151" t="s">
        <v>83</v>
      </c>
      <c r="AW183" s="151" t="s">
        <v>30</v>
      </c>
      <c r="AX183" s="151" t="s">
        <v>74</v>
      </c>
      <c r="AY183" s="153" t="s">
        <v>159</v>
      </c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</row>
    <row r="184" spans="1:65" ht="11.25" customHeight="1">
      <c r="A184" s="158"/>
      <c r="B184" s="159"/>
      <c r="C184" s="158"/>
      <c r="D184" s="142" t="s">
        <v>180</v>
      </c>
      <c r="E184" s="160" t="s">
        <v>1</v>
      </c>
      <c r="F184" s="161" t="s">
        <v>187</v>
      </c>
      <c r="G184" s="158"/>
      <c r="H184" s="162">
        <v>55</v>
      </c>
      <c r="I184" s="189"/>
      <c r="J184" s="158"/>
      <c r="K184" s="158"/>
      <c r="L184" s="159"/>
      <c r="M184" s="163"/>
      <c r="N184" s="158"/>
      <c r="O184" s="158"/>
      <c r="P184" s="158"/>
      <c r="Q184" s="158"/>
      <c r="R184" s="158"/>
      <c r="S184" s="158"/>
      <c r="T184" s="164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  <c r="AE184" s="158"/>
      <c r="AF184" s="158"/>
      <c r="AG184" s="158"/>
      <c r="AH184" s="158"/>
      <c r="AI184" s="158"/>
      <c r="AJ184" s="158"/>
      <c r="AK184" s="158"/>
      <c r="AL184" s="158"/>
      <c r="AM184" s="158"/>
      <c r="AN184" s="158"/>
      <c r="AO184" s="158"/>
      <c r="AP184" s="158"/>
      <c r="AQ184" s="158"/>
      <c r="AR184" s="158"/>
      <c r="AS184" s="158"/>
      <c r="AT184" s="160" t="s">
        <v>180</v>
      </c>
      <c r="AU184" s="160" t="s">
        <v>83</v>
      </c>
      <c r="AV184" s="158" t="s">
        <v>166</v>
      </c>
      <c r="AW184" s="158" t="s">
        <v>30</v>
      </c>
      <c r="AX184" s="158" t="s">
        <v>81</v>
      </c>
      <c r="AY184" s="160" t="s">
        <v>159</v>
      </c>
      <c r="AZ184" s="158"/>
      <c r="BA184" s="158"/>
      <c r="BB184" s="158"/>
      <c r="BC184" s="158"/>
      <c r="BD184" s="158"/>
      <c r="BE184" s="158"/>
      <c r="BF184" s="158"/>
      <c r="BG184" s="158"/>
      <c r="BH184" s="158"/>
      <c r="BI184" s="158"/>
      <c r="BJ184" s="158"/>
      <c r="BK184" s="158"/>
      <c r="BL184" s="158"/>
      <c r="BM184" s="158"/>
    </row>
    <row r="185" spans="1:65" ht="16.5" customHeight="1">
      <c r="A185" s="16"/>
      <c r="B185" s="17"/>
      <c r="C185" s="131" t="s">
        <v>265</v>
      </c>
      <c r="D185" s="131" t="s">
        <v>162</v>
      </c>
      <c r="E185" s="132" t="s">
        <v>257</v>
      </c>
      <c r="F185" s="133" t="s">
        <v>258</v>
      </c>
      <c r="G185" s="134" t="s">
        <v>176</v>
      </c>
      <c r="H185" s="135">
        <v>14</v>
      </c>
      <c r="I185" s="187"/>
      <c r="J185" s="135">
        <f>ROUND(I185*H185,2)</f>
        <v>0</v>
      </c>
      <c r="K185" s="133" t="s">
        <v>177</v>
      </c>
      <c r="L185" s="17"/>
      <c r="M185" s="136" t="s">
        <v>1</v>
      </c>
      <c r="N185" s="137" t="s">
        <v>39</v>
      </c>
      <c r="O185" s="16"/>
      <c r="P185" s="138">
        <f>O185*H185</f>
        <v>0</v>
      </c>
      <c r="Q185" s="138">
        <v>2.5999999999999998E-4</v>
      </c>
      <c r="R185" s="138">
        <f>Q185*H185</f>
        <v>3.6399999999999996E-3</v>
      </c>
      <c r="S185" s="138">
        <v>0</v>
      </c>
      <c r="T185" s="139">
        <f>S185*H185</f>
        <v>0</v>
      </c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40" t="s">
        <v>178</v>
      </c>
      <c r="AS185" s="16"/>
      <c r="AT185" s="140" t="s">
        <v>162</v>
      </c>
      <c r="AU185" s="140" t="s">
        <v>83</v>
      </c>
      <c r="AV185" s="16"/>
      <c r="AW185" s="16"/>
      <c r="AX185" s="16"/>
      <c r="AY185" s="2" t="s">
        <v>159</v>
      </c>
      <c r="AZ185" s="16"/>
      <c r="BA185" s="16"/>
      <c r="BB185" s="16"/>
      <c r="BC185" s="16"/>
      <c r="BD185" s="16"/>
      <c r="BE185" s="141">
        <f>IF(N185="základní",J185,0)</f>
        <v>0</v>
      </c>
      <c r="BF185" s="141">
        <f>IF(N185="snížená",J185,0)</f>
        <v>0</v>
      </c>
      <c r="BG185" s="141">
        <f>IF(N185="zákl. přenesená",J185,0)</f>
        <v>0</v>
      </c>
      <c r="BH185" s="141">
        <f>IF(N185="sníž. přenesená",J185,0)</f>
        <v>0</v>
      </c>
      <c r="BI185" s="141">
        <f>IF(N185="nulová",J185,0)</f>
        <v>0</v>
      </c>
      <c r="BJ185" s="2" t="s">
        <v>81</v>
      </c>
      <c r="BK185" s="141">
        <f>ROUND(I185*H185,2)</f>
        <v>0</v>
      </c>
      <c r="BL185" s="2" t="s">
        <v>178</v>
      </c>
      <c r="BM185" s="140" t="s">
        <v>533</v>
      </c>
    </row>
    <row r="186" spans="1:65" ht="11.25" customHeight="1">
      <c r="A186" s="145"/>
      <c r="B186" s="146"/>
      <c r="C186" s="145"/>
      <c r="D186" s="142" t="s">
        <v>180</v>
      </c>
      <c r="E186" s="147" t="s">
        <v>1</v>
      </c>
      <c r="F186" s="148" t="s">
        <v>260</v>
      </c>
      <c r="G186" s="145"/>
      <c r="H186" s="147" t="s">
        <v>1</v>
      </c>
      <c r="I186" s="193"/>
      <c r="J186" s="145"/>
      <c r="K186" s="145"/>
      <c r="L186" s="146"/>
      <c r="M186" s="149"/>
      <c r="N186" s="145"/>
      <c r="O186" s="145"/>
      <c r="P186" s="145"/>
      <c r="Q186" s="145"/>
      <c r="R186" s="145"/>
      <c r="S186" s="145"/>
      <c r="T186" s="150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7" t="s">
        <v>180</v>
      </c>
      <c r="AU186" s="147" t="s">
        <v>83</v>
      </c>
      <c r="AV186" s="145" t="s">
        <v>81</v>
      </c>
      <c r="AW186" s="145" t="s">
        <v>30</v>
      </c>
      <c r="AX186" s="145" t="s">
        <v>74</v>
      </c>
      <c r="AY186" s="147" t="s">
        <v>159</v>
      </c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</row>
    <row r="187" spans="1:65" ht="11.25" customHeight="1">
      <c r="A187" s="151"/>
      <c r="B187" s="152"/>
      <c r="C187" s="151"/>
      <c r="D187" s="142" t="s">
        <v>180</v>
      </c>
      <c r="E187" s="153" t="s">
        <v>1</v>
      </c>
      <c r="F187" s="154" t="s">
        <v>243</v>
      </c>
      <c r="G187" s="151"/>
      <c r="H187" s="155">
        <v>14</v>
      </c>
      <c r="I187" s="188"/>
      <c r="J187" s="151"/>
      <c r="K187" s="151"/>
      <c r="L187" s="152"/>
      <c r="M187" s="156"/>
      <c r="N187" s="151"/>
      <c r="O187" s="151"/>
      <c r="P187" s="151"/>
      <c r="Q187" s="151"/>
      <c r="R187" s="151"/>
      <c r="S187" s="151"/>
      <c r="T187" s="157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3" t="s">
        <v>180</v>
      </c>
      <c r="AU187" s="153" t="s">
        <v>83</v>
      </c>
      <c r="AV187" s="151" t="s">
        <v>83</v>
      </c>
      <c r="AW187" s="151" t="s">
        <v>30</v>
      </c>
      <c r="AX187" s="151" t="s">
        <v>81</v>
      </c>
      <c r="AY187" s="153" t="s">
        <v>159</v>
      </c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</row>
    <row r="188" spans="1:65" ht="16.5" customHeight="1">
      <c r="A188" s="16"/>
      <c r="B188" s="17"/>
      <c r="C188" s="131" t="s">
        <v>269</v>
      </c>
      <c r="D188" s="131" t="s">
        <v>162</v>
      </c>
      <c r="E188" s="132" t="s">
        <v>261</v>
      </c>
      <c r="F188" s="133" t="s">
        <v>262</v>
      </c>
      <c r="G188" s="134" t="s">
        <v>176</v>
      </c>
      <c r="H188" s="135">
        <v>55</v>
      </c>
      <c r="I188" s="187"/>
      <c r="J188" s="135">
        <f>ROUND(I188*H188,2)</f>
        <v>0</v>
      </c>
      <c r="K188" s="133" t="s">
        <v>177</v>
      </c>
      <c r="L188" s="17"/>
      <c r="M188" s="136" t="s">
        <v>1</v>
      </c>
      <c r="N188" s="137" t="s">
        <v>39</v>
      </c>
      <c r="O188" s="16"/>
      <c r="P188" s="138">
        <f>O188*H188</f>
        <v>0</v>
      </c>
      <c r="Q188" s="138">
        <v>2.7E-4</v>
      </c>
      <c r="R188" s="138">
        <f>Q188*H188</f>
        <v>1.485E-2</v>
      </c>
      <c r="S188" s="138">
        <v>0</v>
      </c>
      <c r="T188" s="139">
        <f>S188*H188</f>
        <v>0</v>
      </c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40" t="s">
        <v>178</v>
      </c>
      <c r="AS188" s="16"/>
      <c r="AT188" s="140" t="s">
        <v>162</v>
      </c>
      <c r="AU188" s="140" t="s">
        <v>83</v>
      </c>
      <c r="AV188" s="16"/>
      <c r="AW188" s="16"/>
      <c r="AX188" s="16"/>
      <c r="AY188" s="2" t="s">
        <v>159</v>
      </c>
      <c r="AZ188" s="16"/>
      <c r="BA188" s="16"/>
      <c r="BB188" s="16"/>
      <c r="BC188" s="16"/>
      <c r="BD188" s="16"/>
      <c r="BE188" s="141">
        <f>IF(N188="základní",J188,0)</f>
        <v>0</v>
      </c>
      <c r="BF188" s="141">
        <f>IF(N188="snížená",J188,0)</f>
        <v>0</v>
      </c>
      <c r="BG188" s="141">
        <f>IF(N188="zákl. přenesená",J188,0)</f>
        <v>0</v>
      </c>
      <c r="BH188" s="141">
        <f>IF(N188="sníž. přenesená",J188,0)</f>
        <v>0</v>
      </c>
      <c r="BI188" s="141">
        <f>IF(N188="nulová",J188,0)</f>
        <v>0</v>
      </c>
      <c r="BJ188" s="2" t="s">
        <v>81</v>
      </c>
      <c r="BK188" s="141">
        <f>ROUND(I188*H188,2)</f>
        <v>0</v>
      </c>
      <c r="BL188" s="2" t="s">
        <v>178</v>
      </c>
      <c r="BM188" s="140" t="s">
        <v>534</v>
      </c>
    </row>
    <row r="189" spans="1:65" ht="11.25" customHeight="1">
      <c r="A189" s="145"/>
      <c r="B189" s="146"/>
      <c r="C189" s="145"/>
      <c r="D189" s="142" t="s">
        <v>180</v>
      </c>
      <c r="E189" s="147" t="s">
        <v>1</v>
      </c>
      <c r="F189" s="148" t="s">
        <v>260</v>
      </c>
      <c r="G189" s="145"/>
      <c r="H189" s="147" t="s">
        <v>1</v>
      </c>
      <c r="I189" s="193"/>
      <c r="J189" s="145"/>
      <c r="K189" s="145"/>
      <c r="L189" s="146"/>
      <c r="M189" s="149"/>
      <c r="N189" s="145"/>
      <c r="O189" s="145"/>
      <c r="P189" s="145"/>
      <c r="Q189" s="145"/>
      <c r="R189" s="145"/>
      <c r="S189" s="145"/>
      <c r="T189" s="150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7" t="s">
        <v>180</v>
      </c>
      <c r="AU189" s="147" t="s">
        <v>83</v>
      </c>
      <c r="AV189" s="145" t="s">
        <v>81</v>
      </c>
      <c r="AW189" s="145" t="s">
        <v>30</v>
      </c>
      <c r="AX189" s="145" t="s">
        <v>74</v>
      </c>
      <c r="AY189" s="147" t="s">
        <v>159</v>
      </c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</row>
    <row r="190" spans="1:65" ht="11.25" customHeight="1">
      <c r="A190" s="151"/>
      <c r="B190" s="152"/>
      <c r="C190" s="151"/>
      <c r="D190" s="142" t="s">
        <v>180</v>
      </c>
      <c r="E190" s="153" t="s">
        <v>1</v>
      </c>
      <c r="F190" s="154" t="s">
        <v>535</v>
      </c>
      <c r="G190" s="151"/>
      <c r="H190" s="155">
        <v>55</v>
      </c>
      <c r="I190" s="188"/>
      <c r="J190" s="151"/>
      <c r="K190" s="151"/>
      <c r="L190" s="152"/>
      <c r="M190" s="156"/>
      <c r="N190" s="151"/>
      <c r="O190" s="151"/>
      <c r="P190" s="151"/>
      <c r="Q190" s="151"/>
      <c r="R190" s="151"/>
      <c r="S190" s="151"/>
      <c r="T190" s="157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3" t="s">
        <v>180</v>
      </c>
      <c r="AU190" s="153" t="s">
        <v>83</v>
      </c>
      <c r="AV190" s="151" t="s">
        <v>83</v>
      </c>
      <c r="AW190" s="151" t="s">
        <v>30</v>
      </c>
      <c r="AX190" s="151" t="s">
        <v>81</v>
      </c>
      <c r="AY190" s="153" t="s">
        <v>159</v>
      </c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</row>
    <row r="191" spans="1:65" ht="37.5" customHeight="1">
      <c r="A191" s="16"/>
      <c r="B191" s="17"/>
      <c r="C191" s="131" t="s">
        <v>274</v>
      </c>
      <c r="D191" s="131" t="s">
        <v>162</v>
      </c>
      <c r="E191" s="132" t="s">
        <v>266</v>
      </c>
      <c r="F191" s="133" t="s">
        <v>267</v>
      </c>
      <c r="G191" s="134" t="s">
        <v>176</v>
      </c>
      <c r="H191" s="135">
        <v>29</v>
      </c>
      <c r="I191" s="187"/>
      <c r="J191" s="135">
        <f t="shared" ref="J191:J192" si="15">ROUND(I191*H191,2)</f>
        <v>0</v>
      </c>
      <c r="K191" s="133" t="s">
        <v>177</v>
      </c>
      <c r="L191" s="17"/>
      <c r="M191" s="136" t="s">
        <v>1</v>
      </c>
      <c r="N191" s="137" t="s">
        <v>39</v>
      </c>
      <c r="O191" s="16"/>
      <c r="P191" s="138">
        <f t="shared" ref="P191:P192" si="16">O191*H191</f>
        <v>0</v>
      </c>
      <c r="Q191" s="138">
        <v>1.6000000000000001E-4</v>
      </c>
      <c r="R191" s="138">
        <f t="shared" ref="R191:R192" si="17">Q191*H191</f>
        <v>4.64E-3</v>
      </c>
      <c r="S191" s="138">
        <v>0</v>
      </c>
      <c r="T191" s="139">
        <f t="shared" ref="T191:T192" si="18">S191*H191</f>
        <v>0</v>
      </c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40" t="s">
        <v>178</v>
      </c>
      <c r="AS191" s="16"/>
      <c r="AT191" s="140" t="s">
        <v>162</v>
      </c>
      <c r="AU191" s="140" t="s">
        <v>83</v>
      </c>
      <c r="AV191" s="16"/>
      <c r="AW191" s="16"/>
      <c r="AX191" s="16"/>
      <c r="AY191" s="2" t="s">
        <v>159</v>
      </c>
      <c r="AZ191" s="16"/>
      <c r="BA191" s="16"/>
      <c r="BB191" s="16"/>
      <c r="BC191" s="16"/>
      <c r="BD191" s="16"/>
      <c r="BE191" s="141">
        <f t="shared" ref="BE191:BE192" si="19">IF(N191="základní",J191,0)</f>
        <v>0</v>
      </c>
      <c r="BF191" s="141">
        <f t="shared" ref="BF191:BF192" si="20">IF(N191="snížená",J191,0)</f>
        <v>0</v>
      </c>
      <c r="BG191" s="141">
        <f t="shared" ref="BG191:BG192" si="21">IF(N191="zákl. přenesená",J191,0)</f>
        <v>0</v>
      </c>
      <c r="BH191" s="141">
        <f t="shared" ref="BH191:BH192" si="22">IF(N191="sníž. přenesená",J191,0)</f>
        <v>0</v>
      </c>
      <c r="BI191" s="141">
        <f t="shared" ref="BI191:BI192" si="23">IF(N191="nulová",J191,0)</f>
        <v>0</v>
      </c>
      <c r="BJ191" s="2" t="s">
        <v>81</v>
      </c>
      <c r="BK191" s="141">
        <f t="shared" ref="BK191:BK192" si="24">ROUND(I191*H191,2)</f>
        <v>0</v>
      </c>
      <c r="BL191" s="2" t="s">
        <v>178</v>
      </c>
      <c r="BM191" s="140" t="s">
        <v>536</v>
      </c>
    </row>
    <row r="192" spans="1:65" ht="37.5" customHeight="1">
      <c r="A192" s="16"/>
      <c r="B192" s="17"/>
      <c r="C192" s="131" t="s">
        <v>7</v>
      </c>
      <c r="D192" s="131" t="s">
        <v>162</v>
      </c>
      <c r="E192" s="132" t="s">
        <v>270</v>
      </c>
      <c r="F192" s="133" t="s">
        <v>271</v>
      </c>
      <c r="G192" s="134" t="s">
        <v>176</v>
      </c>
      <c r="H192" s="135">
        <v>40</v>
      </c>
      <c r="I192" s="187"/>
      <c r="J192" s="135">
        <f t="shared" si="15"/>
        <v>0</v>
      </c>
      <c r="K192" s="133" t="s">
        <v>177</v>
      </c>
      <c r="L192" s="17"/>
      <c r="M192" s="136" t="s">
        <v>1</v>
      </c>
      <c r="N192" s="137" t="s">
        <v>39</v>
      </c>
      <c r="O192" s="16"/>
      <c r="P192" s="138">
        <f t="shared" si="16"/>
        <v>0</v>
      </c>
      <c r="Q192" s="138">
        <v>2.4000000000000001E-4</v>
      </c>
      <c r="R192" s="138">
        <f t="shared" si="17"/>
        <v>9.6000000000000009E-3</v>
      </c>
      <c r="S192" s="138">
        <v>0</v>
      </c>
      <c r="T192" s="139">
        <f t="shared" si="18"/>
        <v>0</v>
      </c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40" t="s">
        <v>178</v>
      </c>
      <c r="AS192" s="16"/>
      <c r="AT192" s="140" t="s">
        <v>162</v>
      </c>
      <c r="AU192" s="140" t="s">
        <v>83</v>
      </c>
      <c r="AV192" s="16"/>
      <c r="AW192" s="16"/>
      <c r="AX192" s="16"/>
      <c r="AY192" s="2" t="s">
        <v>159</v>
      </c>
      <c r="AZ192" s="16"/>
      <c r="BA192" s="16"/>
      <c r="BB192" s="16"/>
      <c r="BC192" s="16"/>
      <c r="BD192" s="16"/>
      <c r="BE192" s="141">
        <f t="shared" si="19"/>
        <v>0</v>
      </c>
      <c r="BF192" s="141">
        <f t="shared" si="20"/>
        <v>0</v>
      </c>
      <c r="BG192" s="141">
        <f t="shared" si="21"/>
        <v>0</v>
      </c>
      <c r="BH192" s="141">
        <f t="shared" si="22"/>
        <v>0</v>
      </c>
      <c r="BI192" s="141">
        <f t="shared" si="23"/>
        <v>0</v>
      </c>
      <c r="BJ192" s="2" t="s">
        <v>81</v>
      </c>
      <c r="BK192" s="141">
        <f t="shared" si="24"/>
        <v>0</v>
      </c>
      <c r="BL192" s="2" t="s">
        <v>178</v>
      </c>
      <c r="BM192" s="140" t="s">
        <v>537</v>
      </c>
    </row>
    <row r="193" spans="1:65" ht="11.25" customHeight="1">
      <c r="A193" s="151"/>
      <c r="B193" s="152"/>
      <c r="C193" s="151"/>
      <c r="D193" s="142" t="s">
        <v>180</v>
      </c>
      <c r="E193" s="153" t="s">
        <v>1</v>
      </c>
      <c r="F193" s="154" t="s">
        <v>538</v>
      </c>
      <c r="G193" s="151"/>
      <c r="H193" s="155">
        <v>40</v>
      </c>
      <c r="I193" s="188"/>
      <c r="J193" s="151"/>
      <c r="K193" s="151"/>
      <c r="L193" s="152"/>
      <c r="M193" s="156"/>
      <c r="N193" s="151"/>
      <c r="O193" s="151"/>
      <c r="P193" s="151"/>
      <c r="Q193" s="151"/>
      <c r="R193" s="151"/>
      <c r="S193" s="151"/>
      <c r="T193" s="157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3" t="s">
        <v>180</v>
      </c>
      <c r="AU193" s="153" t="s">
        <v>83</v>
      </c>
      <c r="AV193" s="151" t="s">
        <v>83</v>
      </c>
      <c r="AW193" s="151" t="s">
        <v>30</v>
      </c>
      <c r="AX193" s="151" t="s">
        <v>81</v>
      </c>
      <c r="AY193" s="153" t="s">
        <v>159</v>
      </c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</row>
    <row r="194" spans="1:65" ht="21.75" customHeight="1">
      <c r="A194" s="16"/>
      <c r="B194" s="17"/>
      <c r="C194" s="131" t="s">
        <v>248</v>
      </c>
      <c r="D194" s="131" t="s">
        <v>162</v>
      </c>
      <c r="E194" s="132" t="s">
        <v>275</v>
      </c>
      <c r="F194" s="133" t="s">
        <v>276</v>
      </c>
      <c r="G194" s="134" t="s">
        <v>176</v>
      </c>
      <c r="H194" s="135">
        <v>69</v>
      </c>
      <c r="I194" s="187"/>
      <c r="J194" s="135">
        <f>ROUND(I194*H194,2)</f>
        <v>0</v>
      </c>
      <c r="K194" s="133" t="s">
        <v>177</v>
      </c>
      <c r="L194" s="17"/>
      <c r="M194" s="136" t="s">
        <v>1</v>
      </c>
      <c r="N194" s="137" t="s">
        <v>39</v>
      </c>
      <c r="O194" s="16"/>
      <c r="P194" s="138">
        <f>O194*H194</f>
        <v>0</v>
      </c>
      <c r="Q194" s="138">
        <v>1.0000000000000001E-5</v>
      </c>
      <c r="R194" s="138">
        <f>Q194*H194</f>
        <v>6.9000000000000008E-4</v>
      </c>
      <c r="S194" s="138">
        <v>0</v>
      </c>
      <c r="T194" s="139">
        <f>S194*H194</f>
        <v>0</v>
      </c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40" t="s">
        <v>178</v>
      </c>
      <c r="AS194" s="16"/>
      <c r="AT194" s="140" t="s">
        <v>162</v>
      </c>
      <c r="AU194" s="140" t="s">
        <v>83</v>
      </c>
      <c r="AV194" s="16"/>
      <c r="AW194" s="16"/>
      <c r="AX194" s="16"/>
      <c r="AY194" s="2" t="s">
        <v>159</v>
      </c>
      <c r="AZ194" s="16"/>
      <c r="BA194" s="16"/>
      <c r="BB194" s="16"/>
      <c r="BC194" s="16"/>
      <c r="BD194" s="16"/>
      <c r="BE194" s="141">
        <f>IF(N194="základní",J194,0)</f>
        <v>0</v>
      </c>
      <c r="BF194" s="141">
        <f>IF(N194="snížená",J194,0)</f>
        <v>0</v>
      </c>
      <c r="BG194" s="141">
        <f>IF(N194="zákl. přenesená",J194,0)</f>
        <v>0</v>
      </c>
      <c r="BH194" s="141">
        <f>IF(N194="sníž. přenesená",J194,0)</f>
        <v>0</v>
      </c>
      <c r="BI194" s="141">
        <f>IF(N194="nulová",J194,0)</f>
        <v>0</v>
      </c>
      <c r="BJ194" s="2" t="s">
        <v>81</v>
      </c>
      <c r="BK194" s="141">
        <f>ROUND(I194*H194,2)</f>
        <v>0</v>
      </c>
      <c r="BL194" s="2" t="s">
        <v>178</v>
      </c>
      <c r="BM194" s="140" t="s">
        <v>539</v>
      </c>
    </row>
    <row r="195" spans="1:65" ht="11.25" customHeight="1">
      <c r="A195" s="151"/>
      <c r="B195" s="152"/>
      <c r="C195" s="151"/>
      <c r="D195" s="142" t="s">
        <v>180</v>
      </c>
      <c r="E195" s="153" t="s">
        <v>1</v>
      </c>
      <c r="F195" s="154" t="s">
        <v>540</v>
      </c>
      <c r="G195" s="151"/>
      <c r="H195" s="155">
        <v>69</v>
      </c>
      <c r="I195" s="188"/>
      <c r="J195" s="151"/>
      <c r="K195" s="151"/>
      <c r="L195" s="152"/>
      <c r="M195" s="156"/>
      <c r="N195" s="151"/>
      <c r="O195" s="151"/>
      <c r="P195" s="151"/>
      <c r="Q195" s="151"/>
      <c r="R195" s="151"/>
      <c r="S195" s="151"/>
      <c r="T195" s="157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3" t="s">
        <v>180</v>
      </c>
      <c r="AU195" s="153" t="s">
        <v>83</v>
      </c>
      <c r="AV195" s="151" t="s">
        <v>83</v>
      </c>
      <c r="AW195" s="151" t="s">
        <v>30</v>
      </c>
      <c r="AX195" s="151" t="s">
        <v>81</v>
      </c>
      <c r="AY195" s="153" t="s">
        <v>159</v>
      </c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</row>
    <row r="196" spans="1:65" ht="33" customHeight="1">
      <c r="A196" s="16"/>
      <c r="B196" s="17"/>
      <c r="C196" s="131" t="s">
        <v>291</v>
      </c>
      <c r="D196" s="131" t="s">
        <v>162</v>
      </c>
      <c r="E196" s="132" t="s">
        <v>279</v>
      </c>
      <c r="F196" s="133" t="s">
        <v>280</v>
      </c>
      <c r="G196" s="134" t="s">
        <v>239</v>
      </c>
      <c r="H196" s="135">
        <v>0.19</v>
      </c>
      <c r="I196" s="187"/>
      <c r="J196" s="135">
        <f>ROUND(I196*H196,2)</f>
        <v>0</v>
      </c>
      <c r="K196" s="133" t="s">
        <v>177</v>
      </c>
      <c r="L196" s="17"/>
      <c r="M196" s="136" t="s">
        <v>1</v>
      </c>
      <c r="N196" s="137" t="s">
        <v>39</v>
      </c>
      <c r="O196" s="16"/>
      <c r="P196" s="138">
        <f>O196*H196</f>
        <v>0</v>
      </c>
      <c r="Q196" s="138">
        <v>0</v>
      </c>
      <c r="R196" s="138">
        <f>Q196*H196</f>
        <v>0</v>
      </c>
      <c r="S196" s="138">
        <v>0</v>
      </c>
      <c r="T196" s="139">
        <f>S196*H196</f>
        <v>0</v>
      </c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40" t="s">
        <v>178</v>
      </c>
      <c r="AS196" s="16"/>
      <c r="AT196" s="140" t="s">
        <v>162</v>
      </c>
      <c r="AU196" s="140" t="s">
        <v>83</v>
      </c>
      <c r="AV196" s="16"/>
      <c r="AW196" s="16"/>
      <c r="AX196" s="16"/>
      <c r="AY196" s="2" t="s">
        <v>159</v>
      </c>
      <c r="AZ196" s="16"/>
      <c r="BA196" s="16"/>
      <c r="BB196" s="16"/>
      <c r="BC196" s="16"/>
      <c r="BD196" s="16"/>
      <c r="BE196" s="141">
        <f>IF(N196="základní",J196,0)</f>
        <v>0</v>
      </c>
      <c r="BF196" s="141">
        <f>IF(N196="snížená",J196,0)</f>
        <v>0</v>
      </c>
      <c r="BG196" s="141">
        <f>IF(N196="zákl. přenesená",J196,0)</f>
        <v>0</v>
      </c>
      <c r="BH196" s="141">
        <f>IF(N196="sníž. přenesená",J196,0)</f>
        <v>0</v>
      </c>
      <c r="BI196" s="141">
        <f>IF(N196="nulová",J196,0)</f>
        <v>0</v>
      </c>
      <c r="BJ196" s="2" t="s">
        <v>81</v>
      </c>
      <c r="BK196" s="141">
        <f>ROUND(I196*H196,2)</f>
        <v>0</v>
      </c>
      <c r="BL196" s="2" t="s">
        <v>178</v>
      </c>
      <c r="BM196" s="140" t="s">
        <v>541</v>
      </c>
    </row>
    <row r="197" spans="1:65" ht="22.5" customHeight="1">
      <c r="A197" s="119"/>
      <c r="B197" s="120"/>
      <c r="C197" s="119"/>
      <c r="D197" s="121" t="s">
        <v>73</v>
      </c>
      <c r="E197" s="129" t="s">
        <v>282</v>
      </c>
      <c r="F197" s="129" t="s">
        <v>283</v>
      </c>
      <c r="G197" s="119"/>
      <c r="H197" s="119"/>
      <c r="I197" s="191"/>
      <c r="J197" s="130">
        <f>BK197</f>
        <v>0</v>
      </c>
      <c r="K197" s="119"/>
      <c r="L197" s="120"/>
      <c r="M197" s="124"/>
      <c r="N197" s="119"/>
      <c r="O197" s="119"/>
      <c r="P197" s="125">
        <f>SUM(P198:P199)</f>
        <v>0</v>
      </c>
      <c r="Q197" s="119"/>
      <c r="R197" s="125">
        <f>SUM(R198:R199)</f>
        <v>0</v>
      </c>
      <c r="S197" s="119"/>
      <c r="T197" s="126">
        <f>SUM(T198:T199)</f>
        <v>0</v>
      </c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21" t="s">
        <v>83</v>
      </c>
      <c r="AS197" s="119"/>
      <c r="AT197" s="127" t="s">
        <v>73</v>
      </c>
      <c r="AU197" s="127" t="s">
        <v>81</v>
      </c>
      <c r="AV197" s="119"/>
      <c r="AW197" s="119"/>
      <c r="AX197" s="119"/>
      <c r="AY197" s="121" t="s">
        <v>159</v>
      </c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28">
        <f>SUM(BK198:BK199)</f>
        <v>0</v>
      </c>
      <c r="BL197" s="119"/>
      <c r="BM197" s="119"/>
    </row>
    <row r="198" spans="1:65" ht="24" customHeight="1">
      <c r="A198" s="16"/>
      <c r="B198" s="17"/>
      <c r="C198" s="131" t="s">
        <v>296</v>
      </c>
      <c r="D198" s="131" t="s">
        <v>162</v>
      </c>
      <c r="E198" s="132" t="s">
        <v>284</v>
      </c>
      <c r="F198" s="133" t="s">
        <v>285</v>
      </c>
      <c r="G198" s="134" t="s">
        <v>286</v>
      </c>
      <c r="H198" s="135">
        <v>8</v>
      </c>
      <c r="I198" s="187"/>
      <c r="J198" s="135">
        <f>ROUND(I198*H198,2)</f>
        <v>0</v>
      </c>
      <c r="K198" s="133" t="s">
        <v>1</v>
      </c>
      <c r="L198" s="17"/>
      <c r="M198" s="136" t="s">
        <v>1</v>
      </c>
      <c r="N198" s="137" t="s">
        <v>39</v>
      </c>
      <c r="O198" s="16"/>
      <c r="P198" s="138">
        <f>O198*H198</f>
        <v>0</v>
      </c>
      <c r="Q198" s="138">
        <v>0</v>
      </c>
      <c r="R198" s="138">
        <f>Q198*H198</f>
        <v>0</v>
      </c>
      <c r="S198" s="138">
        <v>0</v>
      </c>
      <c r="T198" s="139">
        <f>S198*H198</f>
        <v>0</v>
      </c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40" t="s">
        <v>178</v>
      </c>
      <c r="AS198" s="16"/>
      <c r="AT198" s="140" t="s">
        <v>162</v>
      </c>
      <c r="AU198" s="140" t="s">
        <v>83</v>
      </c>
      <c r="AV198" s="16"/>
      <c r="AW198" s="16"/>
      <c r="AX198" s="16"/>
      <c r="AY198" s="2" t="s">
        <v>159</v>
      </c>
      <c r="AZ198" s="16"/>
      <c r="BA198" s="16"/>
      <c r="BB198" s="16"/>
      <c r="BC198" s="16"/>
      <c r="BD198" s="16"/>
      <c r="BE198" s="141">
        <f>IF(N198="základní",J198,0)</f>
        <v>0</v>
      </c>
      <c r="BF198" s="141">
        <f>IF(N198="snížená",J198,0)</f>
        <v>0</v>
      </c>
      <c r="BG198" s="141">
        <f>IF(N198="zákl. přenesená",J198,0)</f>
        <v>0</v>
      </c>
      <c r="BH198" s="141">
        <f>IF(N198="sníž. přenesená",J198,0)</f>
        <v>0</v>
      </c>
      <c r="BI198" s="141">
        <f>IF(N198="nulová",J198,0)</f>
        <v>0</v>
      </c>
      <c r="BJ198" s="2" t="s">
        <v>81</v>
      </c>
      <c r="BK198" s="141">
        <f>ROUND(I198*H198,2)</f>
        <v>0</v>
      </c>
      <c r="BL198" s="2" t="s">
        <v>178</v>
      </c>
      <c r="BM198" s="140" t="s">
        <v>542</v>
      </c>
    </row>
    <row r="199" spans="1:65" ht="11.25" customHeight="1">
      <c r="A199" s="16"/>
      <c r="B199" s="17"/>
      <c r="C199" s="16"/>
      <c r="D199" s="142" t="s">
        <v>168</v>
      </c>
      <c r="E199" s="16"/>
      <c r="F199" s="143" t="s">
        <v>288</v>
      </c>
      <c r="G199" s="16"/>
      <c r="H199" s="16"/>
      <c r="I199" s="195"/>
      <c r="J199" s="16"/>
      <c r="K199" s="16"/>
      <c r="L199" s="17"/>
      <c r="M199" s="144"/>
      <c r="N199" s="16"/>
      <c r="O199" s="16"/>
      <c r="P199" s="16"/>
      <c r="Q199" s="16"/>
      <c r="R199" s="16"/>
      <c r="S199" s="16"/>
      <c r="T199" s="43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2" t="s">
        <v>168</v>
      </c>
      <c r="AU199" s="2" t="s">
        <v>83</v>
      </c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  <c r="BM199" s="16"/>
    </row>
    <row r="200" spans="1:65" ht="22.5" customHeight="1">
      <c r="A200" s="119"/>
      <c r="B200" s="120"/>
      <c r="C200" s="119"/>
      <c r="D200" s="121" t="s">
        <v>73</v>
      </c>
      <c r="E200" s="129" t="s">
        <v>289</v>
      </c>
      <c r="F200" s="129" t="s">
        <v>290</v>
      </c>
      <c r="G200" s="119"/>
      <c r="H200" s="119"/>
      <c r="I200" s="191"/>
      <c r="J200" s="130">
        <f>BK200</f>
        <v>0</v>
      </c>
      <c r="K200" s="119"/>
      <c r="L200" s="120"/>
      <c r="M200" s="124"/>
      <c r="N200" s="119"/>
      <c r="O200" s="119"/>
      <c r="P200" s="125">
        <f>SUM(P201:P205)</f>
        <v>0</v>
      </c>
      <c r="Q200" s="119"/>
      <c r="R200" s="125">
        <f>SUM(R201:R205)</f>
        <v>0</v>
      </c>
      <c r="S200" s="119"/>
      <c r="T200" s="126">
        <f>SUM(T201:T205)</f>
        <v>0</v>
      </c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21" t="s">
        <v>83</v>
      </c>
      <c r="AS200" s="119"/>
      <c r="AT200" s="127" t="s">
        <v>73</v>
      </c>
      <c r="AU200" s="127" t="s">
        <v>81</v>
      </c>
      <c r="AV200" s="119"/>
      <c r="AW200" s="119"/>
      <c r="AX200" s="119"/>
      <c r="AY200" s="121" t="s">
        <v>159</v>
      </c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28">
        <f>SUM(BK201:BK205)</f>
        <v>0</v>
      </c>
      <c r="BL200" s="119"/>
      <c r="BM200" s="119"/>
    </row>
    <row r="201" spans="1:65" ht="24" customHeight="1">
      <c r="A201" s="16"/>
      <c r="B201" s="17"/>
      <c r="C201" s="165" t="s">
        <v>301</v>
      </c>
      <c r="D201" s="165" t="s">
        <v>188</v>
      </c>
      <c r="E201" s="166" t="s">
        <v>543</v>
      </c>
      <c r="F201" s="167" t="s">
        <v>544</v>
      </c>
      <c r="G201" s="168" t="s">
        <v>165</v>
      </c>
      <c r="H201" s="169">
        <v>1</v>
      </c>
      <c r="I201" s="190"/>
      <c r="J201" s="169">
        <f>ROUND(I201*H201,2)</f>
        <v>0</v>
      </c>
      <c r="K201" s="167" t="s">
        <v>1</v>
      </c>
      <c r="L201" s="170"/>
      <c r="M201" s="171" t="s">
        <v>1</v>
      </c>
      <c r="N201" s="172" t="s">
        <v>39</v>
      </c>
      <c r="O201" s="16"/>
      <c r="P201" s="138">
        <f>O201*H201</f>
        <v>0</v>
      </c>
      <c r="Q201" s="138">
        <v>0</v>
      </c>
      <c r="R201" s="138">
        <f>Q201*H201</f>
        <v>0</v>
      </c>
      <c r="S201" s="138">
        <v>0</v>
      </c>
      <c r="T201" s="139">
        <f>S201*H201</f>
        <v>0</v>
      </c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40" t="s">
        <v>191</v>
      </c>
      <c r="AS201" s="16"/>
      <c r="AT201" s="140" t="s">
        <v>188</v>
      </c>
      <c r="AU201" s="140" t="s">
        <v>83</v>
      </c>
      <c r="AV201" s="16"/>
      <c r="AW201" s="16"/>
      <c r="AX201" s="16"/>
      <c r="AY201" s="2" t="s">
        <v>159</v>
      </c>
      <c r="AZ201" s="16"/>
      <c r="BA201" s="16"/>
      <c r="BB201" s="16"/>
      <c r="BC201" s="16"/>
      <c r="BD201" s="16"/>
      <c r="BE201" s="141">
        <f>IF(N201="základní",J201,0)</f>
        <v>0</v>
      </c>
      <c r="BF201" s="141">
        <f>IF(N201="snížená",J201,0)</f>
        <v>0</v>
      </c>
      <c r="BG201" s="141">
        <f>IF(N201="zákl. přenesená",J201,0)</f>
        <v>0</v>
      </c>
      <c r="BH201" s="141">
        <f>IF(N201="sníž. přenesená",J201,0)</f>
        <v>0</v>
      </c>
      <c r="BI201" s="141">
        <f>IF(N201="nulová",J201,0)</f>
        <v>0</v>
      </c>
      <c r="BJ201" s="2" t="s">
        <v>81</v>
      </c>
      <c r="BK201" s="141">
        <f>ROUND(I201*H201,2)</f>
        <v>0</v>
      </c>
      <c r="BL201" s="2" t="s">
        <v>178</v>
      </c>
      <c r="BM201" s="140" t="s">
        <v>545</v>
      </c>
    </row>
    <row r="202" spans="1:65" ht="11.25" customHeight="1">
      <c r="A202" s="16"/>
      <c r="B202" s="17"/>
      <c r="C202" s="16"/>
      <c r="D202" s="142" t="s">
        <v>168</v>
      </c>
      <c r="E202" s="16"/>
      <c r="F202" s="143" t="s">
        <v>546</v>
      </c>
      <c r="G202" s="16"/>
      <c r="H202" s="16"/>
      <c r="I202" s="195"/>
      <c r="J202" s="16"/>
      <c r="K202" s="16"/>
      <c r="L202" s="17"/>
      <c r="M202" s="144"/>
      <c r="N202" s="16"/>
      <c r="O202" s="16"/>
      <c r="P202" s="16"/>
      <c r="Q202" s="16"/>
      <c r="R202" s="16"/>
      <c r="S202" s="16"/>
      <c r="T202" s="43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2" t="s">
        <v>168</v>
      </c>
      <c r="AU202" s="2" t="s">
        <v>83</v>
      </c>
      <c r="AV202" s="16"/>
      <c r="AW202" s="16"/>
      <c r="AX202" s="16"/>
      <c r="AY202" s="16"/>
      <c r="AZ202" s="16"/>
      <c r="BA202" s="16"/>
      <c r="BB202" s="16"/>
      <c r="BC202" s="16"/>
      <c r="BD202" s="16"/>
      <c r="BE202" s="16"/>
      <c r="BF202" s="16"/>
      <c r="BG202" s="16"/>
      <c r="BH202" s="16"/>
      <c r="BI202" s="16"/>
      <c r="BJ202" s="16"/>
      <c r="BK202" s="16"/>
      <c r="BL202" s="16"/>
      <c r="BM202" s="16"/>
    </row>
    <row r="203" spans="1:65" ht="16.5" customHeight="1">
      <c r="A203" s="16"/>
      <c r="B203" s="17"/>
      <c r="C203" s="131" t="s">
        <v>307</v>
      </c>
      <c r="D203" s="131" t="s">
        <v>162</v>
      </c>
      <c r="E203" s="132" t="s">
        <v>297</v>
      </c>
      <c r="F203" s="133" t="s">
        <v>547</v>
      </c>
      <c r="G203" s="134" t="s">
        <v>165</v>
      </c>
      <c r="H203" s="135">
        <v>1</v>
      </c>
      <c r="I203" s="187"/>
      <c r="J203" s="135">
        <f>ROUND(I203*H203,2)</f>
        <v>0</v>
      </c>
      <c r="K203" s="133" t="s">
        <v>1</v>
      </c>
      <c r="L203" s="17"/>
      <c r="M203" s="136" t="s">
        <v>1</v>
      </c>
      <c r="N203" s="137" t="s">
        <v>39</v>
      </c>
      <c r="O203" s="16"/>
      <c r="P203" s="138">
        <f>O203*H203</f>
        <v>0</v>
      </c>
      <c r="Q203" s="138">
        <v>0</v>
      </c>
      <c r="R203" s="138">
        <f>Q203*H203</f>
        <v>0</v>
      </c>
      <c r="S203" s="138">
        <v>0</v>
      </c>
      <c r="T203" s="139">
        <f>S203*H203</f>
        <v>0</v>
      </c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40" t="s">
        <v>178</v>
      </c>
      <c r="AS203" s="16"/>
      <c r="AT203" s="140" t="s">
        <v>162</v>
      </c>
      <c r="AU203" s="140" t="s">
        <v>83</v>
      </c>
      <c r="AV203" s="16"/>
      <c r="AW203" s="16"/>
      <c r="AX203" s="16"/>
      <c r="AY203" s="2" t="s">
        <v>159</v>
      </c>
      <c r="AZ203" s="16"/>
      <c r="BA203" s="16"/>
      <c r="BB203" s="16"/>
      <c r="BC203" s="16"/>
      <c r="BD203" s="16"/>
      <c r="BE203" s="141">
        <f>IF(N203="základní",J203,0)</f>
        <v>0</v>
      </c>
      <c r="BF203" s="141">
        <f>IF(N203="snížená",J203,0)</f>
        <v>0</v>
      </c>
      <c r="BG203" s="141">
        <f>IF(N203="zákl. přenesená",J203,0)</f>
        <v>0</v>
      </c>
      <c r="BH203" s="141">
        <f>IF(N203="sníž. přenesená",J203,0)</f>
        <v>0</v>
      </c>
      <c r="BI203" s="141">
        <f>IF(N203="nulová",J203,0)</f>
        <v>0</v>
      </c>
      <c r="BJ203" s="2" t="s">
        <v>81</v>
      </c>
      <c r="BK203" s="141">
        <f>ROUND(I203*H203,2)</f>
        <v>0</v>
      </c>
      <c r="BL203" s="2" t="s">
        <v>178</v>
      </c>
      <c r="BM203" s="140" t="s">
        <v>548</v>
      </c>
    </row>
    <row r="204" spans="1:65" ht="11.25" customHeight="1">
      <c r="A204" s="16"/>
      <c r="B204" s="17"/>
      <c r="C204" s="16"/>
      <c r="D204" s="142" t="s">
        <v>168</v>
      </c>
      <c r="E204" s="16"/>
      <c r="F204" s="143" t="s">
        <v>549</v>
      </c>
      <c r="G204" s="16"/>
      <c r="H204" s="16"/>
      <c r="I204" s="195"/>
      <c r="J204" s="16"/>
      <c r="K204" s="16"/>
      <c r="L204" s="17"/>
      <c r="M204" s="144"/>
      <c r="N204" s="16"/>
      <c r="O204" s="16"/>
      <c r="P204" s="16"/>
      <c r="Q204" s="16"/>
      <c r="R204" s="16"/>
      <c r="S204" s="16"/>
      <c r="T204" s="43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2" t="s">
        <v>168</v>
      </c>
      <c r="AU204" s="2" t="s">
        <v>83</v>
      </c>
      <c r="AV204" s="16"/>
      <c r="AW204" s="16"/>
      <c r="AX204" s="16"/>
      <c r="AY204" s="16"/>
      <c r="AZ204" s="16"/>
      <c r="BA204" s="16"/>
      <c r="BB204" s="16"/>
      <c r="BC204" s="16"/>
      <c r="BD204" s="16"/>
      <c r="BE204" s="16"/>
      <c r="BF204" s="16"/>
      <c r="BG204" s="16"/>
      <c r="BH204" s="16"/>
      <c r="BI204" s="16"/>
      <c r="BJ204" s="16"/>
      <c r="BK204" s="16"/>
      <c r="BL204" s="16"/>
      <c r="BM204" s="16"/>
    </row>
    <row r="205" spans="1:65" ht="24" customHeight="1">
      <c r="A205" s="16"/>
      <c r="B205" s="17"/>
      <c r="C205" s="131" t="s">
        <v>311</v>
      </c>
      <c r="D205" s="131" t="s">
        <v>162</v>
      </c>
      <c r="E205" s="132" t="s">
        <v>302</v>
      </c>
      <c r="F205" s="133" t="s">
        <v>550</v>
      </c>
      <c r="G205" s="134" t="s">
        <v>165</v>
      </c>
      <c r="H205" s="135">
        <v>1</v>
      </c>
      <c r="I205" s="187"/>
      <c r="J205" s="135">
        <f>ROUND(I205*H205,2)</f>
        <v>0</v>
      </c>
      <c r="K205" s="133" t="s">
        <v>1</v>
      </c>
      <c r="L205" s="17"/>
      <c r="M205" s="136" t="s">
        <v>1</v>
      </c>
      <c r="N205" s="137" t="s">
        <v>39</v>
      </c>
      <c r="O205" s="16"/>
      <c r="P205" s="138">
        <f>O205*H205</f>
        <v>0</v>
      </c>
      <c r="Q205" s="138">
        <v>0</v>
      </c>
      <c r="R205" s="138">
        <f>Q205*H205</f>
        <v>0</v>
      </c>
      <c r="S205" s="138">
        <v>0</v>
      </c>
      <c r="T205" s="139">
        <f>S205*H205</f>
        <v>0</v>
      </c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40" t="s">
        <v>178</v>
      </c>
      <c r="AS205" s="16"/>
      <c r="AT205" s="140" t="s">
        <v>162</v>
      </c>
      <c r="AU205" s="140" t="s">
        <v>83</v>
      </c>
      <c r="AV205" s="16"/>
      <c r="AW205" s="16"/>
      <c r="AX205" s="16"/>
      <c r="AY205" s="2" t="s">
        <v>159</v>
      </c>
      <c r="AZ205" s="16"/>
      <c r="BA205" s="16"/>
      <c r="BB205" s="16"/>
      <c r="BC205" s="16"/>
      <c r="BD205" s="16"/>
      <c r="BE205" s="141">
        <f>IF(N205="základní",J205,0)</f>
        <v>0</v>
      </c>
      <c r="BF205" s="141">
        <f>IF(N205="snížená",J205,0)</f>
        <v>0</v>
      </c>
      <c r="BG205" s="141">
        <f>IF(N205="zákl. přenesená",J205,0)</f>
        <v>0</v>
      </c>
      <c r="BH205" s="141">
        <f>IF(N205="sníž. přenesená",J205,0)</f>
        <v>0</v>
      </c>
      <c r="BI205" s="141">
        <f>IF(N205="nulová",J205,0)</f>
        <v>0</v>
      </c>
      <c r="BJ205" s="2" t="s">
        <v>81</v>
      </c>
      <c r="BK205" s="141">
        <f>ROUND(I205*H205,2)</f>
        <v>0</v>
      </c>
      <c r="BL205" s="2" t="s">
        <v>178</v>
      </c>
      <c r="BM205" s="140" t="s">
        <v>551</v>
      </c>
    </row>
    <row r="206" spans="1:65" ht="22.5" customHeight="1">
      <c r="A206" s="119"/>
      <c r="B206" s="120"/>
      <c r="C206" s="119"/>
      <c r="D206" s="121" t="s">
        <v>73</v>
      </c>
      <c r="E206" s="129" t="s">
        <v>305</v>
      </c>
      <c r="F206" s="129" t="s">
        <v>306</v>
      </c>
      <c r="G206" s="119"/>
      <c r="H206" s="119"/>
      <c r="I206" s="191"/>
      <c r="J206" s="130">
        <f>BK206</f>
        <v>0</v>
      </c>
      <c r="K206" s="119"/>
      <c r="L206" s="120"/>
      <c r="M206" s="124"/>
      <c r="N206" s="119"/>
      <c r="O206" s="119"/>
      <c r="P206" s="125">
        <f>SUM(P207:P219)</f>
        <v>0</v>
      </c>
      <c r="Q206" s="119"/>
      <c r="R206" s="125">
        <f>SUM(R207:R219)</f>
        <v>3.1207500000000006</v>
      </c>
      <c r="S206" s="119"/>
      <c r="T206" s="126">
        <f>SUM(T207:T219)</f>
        <v>0</v>
      </c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21" t="s">
        <v>83</v>
      </c>
      <c r="AS206" s="119"/>
      <c r="AT206" s="127" t="s">
        <v>73</v>
      </c>
      <c r="AU206" s="127" t="s">
        <v>81</v>
      </c>
      <c r="AV206" s="119"/>
      <c r="AW206" s="119"/>
      <c r="AX206" s="119"/>
      <c r="AY206" s="121" t="s">
        <v>159</v>
      </c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28">
        <f>SUM(BK207:BK219)</f>
        <v>0</v>
      </c>
      <c r="BL206" s="119"/>
      <c r="BM206" s="119"/>
    </row>
    <row r="207" spans="1:65" ht="24" customHeight="1">
      <c r="A207" s="16"/>
      <c r="B207" s="17"/>
      <c r="C207" s="131" t="s">
        <v>315</v>
      </c>
      <c r="D207" s="131" t="s">
        <v>162</v>
      </c>
      <c r="E207" s="132" t="s">
        <v>552</v>
      </c>
      <c r="F207" s="133" t="s">
        <v>553</v>
      </c>
      <c r="G207" s="134" t="s">
        <v>176</v>
      </c>
      <c r="H207" s="135">
        <v>44</v>
      </c>
      <c r="I207" s="187"/>
      <c r="J207" s="135">
        <f>ROUND(I207*H207,2)</f>
        <v>0</v>
      </c>
      <c r="K207" s="133" t="s">
        <v>177</v>
      </c>
      <c r="L207" s="17"/>
      <c r="M207" s="136" t="s">
        <v>1</v>
      </c>
      <c r="N207" s="137" t="s">
        <v>39</v>
      </c>
      <c r="O207" s="16"/>
      <c r="P207" s="138">
        <f>O207*H207</f>
        <v>0</v>
      </c>
      <c r="Q207" s="138">
        <v>8.0999999999999996E-3</v>
      </c>
      <c r="R207" s="138">
        <f>Q207*H207</f>
        <v>0.35639999999999999</v>
      </c>
      <c r="S207" s="138">
        <v>0</v>
      </c>
      <c r="T207" s="139">
        <f>S207*H207</f>
        <v>0</v>
      </c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40" t="s">
        <v>178</v>
      </c>
      <c r="AS207" s="16"/>
      <c r="AT207" s="140" t="s">
        <v>162</v>
      </c>
      <c r="AU207" s="140" t="s">
        <v>83</v>
      </c>
      <c r="AV207" s="16"/>
      <c r="AW207" s="16"/>
      <c r="AX207" s="16"/>
      <c r="AY207" s="2" t="s">
        <v>159</v>
      </c>
      <c r="AZ207" s="16"/>
      <c r="BA207" s="16"/>
      <c r="BB207" s="16"/>
      <c r="BC207" s="16"/>
      <c r="BD207" s="16"/>
      <c r="BE207" s="141">
        <f>IF(N207="základní",J207,0)</f>
        <v>0</v>
      </c>
      <c r="BF207" s="141">
        <f>IF(N207="snížená",J207,0)</f>
        <v>0</v>
      </c>
      <c r="BG207" s="141">
        <f>IF(N207="zákl. přenesená",J207,0)</f>
        <v>0</v>
      </c>
      <c r="BH207" s="141">
        <f>IF(N207="sníž. přenesená",J207,0)</f>
        <v>0</v>
      </c>
      <c r="BI207" s="141">
        <f>IF(N207="nulová",J207,0)</f>
        <v>0</v>
      </c>
      <c r="BJ207" s="2" t="s">
        <v>81</v>
      </c>
      <c r="BK207" s="141">
        <f>ROUND(I207*H207,2)</f>
        <v>0</v>
      </c>
      <c r="BL207" s="2" t="s">
        <v>178</v>
      </c>
      <c r="BM207" s="140" t="s">
        <v>554</v>
      </c>
    </row>
    <row r="208" spans="1:65" ht="11.25" customHeight="1">
      <c r="A208" s="145"/>
      <c r="B208" s="146"/>
      <c r="C208" s="145"/>
      <c r="D208" s="142" t="s">
        <v>180</v>
      </c>
      <c r="E208" s="147" t="s">
        <v>1</v>
      </c>
      <c r="F208" s="148" t="s">
        <v>514</v>
      </c>
      <c r="G208" s="145"/>
      <c r="H208" s="147" t="s">
        <v>1</v>
      </c>
      <c r="I208" s="193"/>
      <c r="J208" s="145"/>
      <c r="K208" s="145"/>
      <c r="L208" s="146"/>
      <c r="M208" s="149"/>
      <c r="N208" s="145"/>
      <c r="O208" s="145"/>
      <c r="P208" s="145"/>
      <c r="Q208" s="145"/>
      <c r="R208" s="145"/>
      <c r="S208" s="145"/>
      <c r="T208" s="150"/>
      <c r="U208" s="145"/>
      <c r="V208" s="145"/>
      <c r="W208" s="145"/>
      <c r="X208" s="145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7" t="s">
        <v>180</v>
      </c>
      <c r="AU208" s="147" t="s">
        <v>83</v>
      </c>
      <c r="AV208" s="145" t="s">
        <v>81</v>
      </c>
      <c r="AW208" s="145" t="s">
        <v>30</v>
      </c>
      <c r="AX208" s="145" t="s">
        <v>74</v>
      </c>
      <c r="AY208" s="147" t="s">
        <v>159</v>
      </c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5"/>
    </row>
    <row r="209" spans="1:65" ht="11.25" customHeight="1">
      <c r="A209" s="151"/>
      <c r="B209" s="152"/>
      <c r="C209" s="151"/>
      <c r="D209" s="142" t="s">
        <v>180</v>
      </c>
      <c r="E209" s="153" t="s">
        <v>1</v>
      </c>
      <c r="F209" s="154" t="s">
        <v>386</v>
      </c>
      <c r="G209" s="151"/>
      <c r="H209" s="155">
        <v>44</v>
      </c>
      <c r="I209" s="188"/>
      <c r="J209" s="151"/>
      <c r="K209" s="151"/>
      <c r="L209" s="152"/>
      <c r="M209" s="156"/>
      <c r="N209" s="151"/>
      <c r="O209" s="151"/>
      <c r="P209" s="151"/>
      <c r="Q209" s="151"/>
      <c r="R209" s="151"/>
      <c r="S209" s="151"/>
      <c r="T209" s="157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3" t="s">
        <v>180</v>
      </c>
      <c r="AU209" s="153" t="s">
        <v>83</v>
      </c>
      <c r="AV209" s="151" t="s">
        <v>83</v>
      </c>
      <c r="AW209" s="151" t="s">
        <v>30</v>
      </c>
      <c r="AX209" s="151" t="s">
        <v>81</v>
      </c>
      <c r="AY209" s="153" t="s">
        <v>159</v>
      </c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</row>
    <row r="210" spans="1:65" ht="24" customHeight="1">
      <c r="A210" s="16"/>
      <c r="B210" s="17"/>
      <c r="C210" s="131" t="s">
        <v>319</v>
      </c>
      <c r="D210" s="131" t="s">
        <v>162</v>
      </c>
      <c r="E210" s="132" t="s">
        <v>555</v>
      </c>
      <c r="F210" s="133" t="s">
        <v>556</v>
      </c>
      <c r="G210" s="134" t="s">
        <v>176</v>
      </c>
      <c r="H210" s="135">
        <v>58</v>
      </c>
      <c r="I210" s="187"/>
      <c r="J210" s="135">
        <f>ROUND(I210*H210,2)</f>
        <v>0</v>
      </c>
      <c r="K210" s="133" t="s">
        <v>177</v>
      </c>
      <c r="L210" s="17"/>
      <c r="M210" s="136" t="s">
        <v>1</v>
      </c>
      <c r="N210" s="137" t="s">
        <v>39</v>
      </c>
      <c r="O210" s="16"/>
      <c r="P210" s="138">
        <f>O210*H210</f>
        <v>0</v>
      </c>
      <c r="Q210" s="138">
        <v>8.1700000000000002E-3</v>
      </c>
      <c r="R210" s="138">
        <f>Q210*H210</f>
        <v>0.47386</v>
      </c>
      <c r="S210" s="138">
        <v>0</v>
      </c>
      <c r="T210" s="139">
        <f>S210*H210</f>
        <v>0</v>
      </c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40" t="s">
        <v>178</v>
      </c>
      <c r="AS210" s="16"/>
      <c r="AT210" s="140" t="s">
        <v>162</v>
      </c>
      <c r="AU210" s="140" t="s">
        <v>83</v>
      </c>
      <c r="AV210" s="16"/>
      <c r="AW210" s="16"/>
      <c r="AX210" s="16"/>
      <c r="AY210" s="2" t="s">
        <v>159</v>
      </c>
      <c r="AZ210" s="16"/>
      <c r="BA210" s="16"/>
      <c r="BB210" s="16"/>
      <c r="BC210" s="16"/>
      <c r="BD210" s="16"/>
      <c r="BE210" s="141">
        <f>IF(N210="základní",J210,0)</f>
        <v>0</v>
      </c>
      <c r="BF210" s="141">
        <f>IF(N210="snížená",J210,0)</f>
        <v>0</v>
      </c>
      <c r="BG210" s="141">
        <f>IF(N210="zákl. přenesená",J210,0)</f>
        <v>0</v>
      </c>
      <c r="BH210" s="141">
        <f>IF(N210="sníž. přenesená",J210,0)</f>
        <v>0</v>
      </c>
      <c r="BI210" s="141">
        <f>IF(N210="nulová",J210,0)</f>
        <v>0</v>
      </c>
      <c r="BJ210" s="2" t="s">
        <v>81</v>
      </c>
      <c r="BK210" s="141">
        <f>ROUND(I210*H210,2)</f>
        <v>0</v>
      </c>
      <c r="BL210" s="2" t="s">
        <v>178</v>
      </c>
      <c r="BM210" s="140" t="s">
        <v>557</v>
      </c>
    </row>
    <row r="211" spans="1:65" ht="11.25" customHeight="1">
      <c r="A211" s="145"/>
      <c r="B211" s="146"/>
      <c r="C211" s="145"/>
      <c r="D211" s="142" t="s">
        <v>180</v>
      </c>
      <c r="E211" s="147" t="s">
        <v>1</v>
      </c>
      <c r="F211" s="148" t="s">
        <v>514</v>
      </c>
      <c r="G211" s="145"/>
      <c r="H211" s="147" t="s">
        <v>1</v>
      </c>
      <c r="I211" s="193"/>
      <c r="J211" s="145"/>
      <c r="K211" s="145"/>
      <c r="L211" s="146"/>
      <c r="M211" s="149"/>
      <c r="N211" s="145"/>
      <c r="O211" s="145"/>
      <c r="P211" s="145"/>
      <c r="Q211" s="145"/>
      <c r="R211" s="145"/>
      <c r="S211" s="145"/>
      <c r="T211" s="150"/>
      <c r="U211" s="145"/>
      <c r="V211" s="145"/>
      <c r="W211" s="145"/>
      <c r="X211" s="145"/>
      <c r="Y211" s="145"/>
      <c r="Z211" s="145"/>
      <c r="AA211" s="145"/>
      <c r="AB211" s="145"/>
      <c r="AC211" s="145"/>
      <c r="AD211" s="145"/>
      <c r="AE211" s="145"/>
      <c r="AF211" s="145"/>
      <c r="AG211" s="145"/>
      <c r="AH211" s="145"/>
      <c r="AI211" s="145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7" t="s">
        <v>180</v>
      </c>
      <c r="AU211" s="147" t="s">
        <v>83</v>
      </c>
      <c r="AV211" s="145" t="s">
        <v>81</v>
      </c>
      <c r="AW211" s="145" t="s">
        <v>30</v>
      </c>
      <c r="AX211" s="145" t="s">
        <v>74</v>
      </c>
      <c r="AY211" s="147" t="s">
        <v>159</v>
      </c>
      <c r="AZ211" s="145"/>
      <c r="BA211" s="145"/>
      <c r="BB211" s="145"/>
      <c r="BC211" s="145"/>
      <c r="BD211" s="145"/>
      <c r="BE211" s="145"/>
      <c r="BF211" s="145"/>
      <c r="BG211" s="145"/>
      <c r="BH211" s="145"/>
      <c r="BI211" s="145"/>
      <c r="BJ211" s="145"/>
      <c r="BK211" s="145"/>
      <c r="BL211" s="145"/>
      <c r="BM211" s="145"/>
    </row>
    <row r="212" spans="1:65" ht="11.25" customHeight="1">
      <c r="A212" s="151"/>
      <c r="B212" s="152"/>
      <c r="C212" s="151"/>
      <c r="D212" s="142" t="s">
        <v>180</v>
      </c>
      <c r="E212" s="153" t="s">
        <v>1</v>
      </c>
      <c r="F212" s="154" t="s">
        <v>445</v>
      </c>
      <c r="G212" s="151"/>
      <c r="H212" s="155">
        <v>58</v>
      </c>
      <c r="I212" s="188"/>
      <c r="J212" s="151"/>
      <c r="K212" s="151"/>
      <c r="L212" s="152"/>
      <c r="M212" s="156"/>
      <c r="N212" s="151"/>
      <c r="O212" s="151"/>
      <c r="P212" s="151"/>
      <c r="Q212" s="151"/>
      <c r="R212" s="151"/>
      <c r="S212" s="151"/>
      <c r="T212" s="157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3" t="s">
        <v>180</v>
      </c>
      <c r="AU212" s="153" t="s">
        <v>83</v>
      </c>
      <c r="AV212" s="151" t="s">
        <v>83</v>
      </c>
      <c r="AW212" s="151" t="s">
        <v>30</v>
      </c>
      <c r="AX212" s="151" t="s">
        <v>81</v>
      </c>
      <c r="AY212" s="153" t="s">
        <v>159</v>
      </c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</row>
    <row r="213" spans="1:65" ht="24" customHeight="1">
      <c r="A213" s="16"/>
      <c r="B213" s="17"/>
      <c r="C213" s="131" t="s">
        <v>254</v>
      </c>
      <c r="D213" s="131" t="s">
        <v>162</v>
      </c>
      <c r="E213" s="132" t="s">
        <v>558</v>
      </c>
      <c r="F213" s="133" t="s">
        <v>559</v>
      </c>
      <c r="G213" s="134" t="s">
        <v>176</v>
      </c>
      <c r="H213" s="135">
        <v>97</v>
      </c>
      <c r="I213" s="187"/>
      <c r="J213" s="135">
        <f>ROUND(I213*H213,2)</f>
        <v>0</v>
      </c>
      <c r="K213" s="133" t="s">
        <v>177</v>
      </c>
      <c r="L213" s="17"/>
      <c r="M213" s="136" t="s">
        <v>1</v>
      </c>
      <c r="N213" s="137" t="s">
        <v>39</v>
      </c>
      <c r="O213" s="16"/>
      <c r="P213" s="138">
        <f>O213*H213</f>
        <v>0</v>
      </c>
      <c r="Q213" s="138">
        <v>1.7510000000000001E-2</v>
      </c>
      <c r="R213" s="138">
        <f>Q213*H213</f>
        <v>1.6984700000000001</v>
      </c>
      <c r="S213" s="138">
        <v>0</v>
      </c>
      <c r="T213" s="139">
        <f>S213*H213</f>
        <v>0</v>
      </c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40" t="s">
        <v>178</v>
      </c>
      <c r="AS213" s="16"/>
      <c r="AT213" s="140" t="s">
        <v>162</v>
      </c>
      <c r="AU213" s="140" t="s">
        <v>83</v>
      </c>
      <c r="AV213" s="16"/>
      <c r="AW213" s="16"/>
      <c r="AX213" s="16"/>
      <c r="AY213" s="2" t="s">
        <v>159</v>
      </c>
      <c r="AZ213" s="16"/>
      <c r="BA213" s="16"/>
      <c r="BB213" s="16"/>
      <c r="BC213" s="16"/>
      <c r="BD213" s="16"/>
      <c r="BE213" s="141">
        <f>IF(N213="základní",J213,0)</f>
        <v>0</v>
      </c>
      <c r="BF213" s="141">
        <f>IF(N213="snížená",J213,0)</f>
        <v>0</v>
      </c>
      <c r="BG213" s="141">
        <f>IF(N213="zákl. přenesená",J213,0)</f>
        <v>0</v>
      </c>
      <c r="BH213" s="141">
        <f>IF(N213="sníž. přenesená",J213,0)</f>
        <v>0</v>
      </c>
      <c r="BI213" s="141">
        <f>IF(N213="nulová",J213,0)</f>
        <v>0</v>
      </c>
      <c r="BJ213" s="2" t="s">
        <v>81</v>
      </c>
      <c r="BK213" s="141">
        <f>ROUND(I213*H213,2)</f>
        <v>0</v>
      </c>
      <c r="BL213" s="2" t="s">
        <v>178</v>
      </c>
      <c r="BM213" s="140" t="s">
        <v>560</v>
      </c>
    </row>
    <row r="214" spans="1:65" ht="11.25" customHeight="1">
      <c r="A214" s="145"/>
      <c r="B214" s="146"/>
      <c r="C214" s="145"/>
      <c r="D214" s="142" t="s">
        <v>180</v>
      </c>
      <c r="E214" s="147" t="s">
        <v>1</v>
      </c>
      <c r="F214" s="148" t="s">
        <v>514</v>
      </c>
      <c r="G214" s="145"/>
      <c r="H214" s="147" t="s">
        <v>1</v>
      </c>
      <c r="I214" s="193"/>
      <c r="J214" s="145"/>
      <c r="K214" s="145"/>
      <c r="L214" s="146"/>
      <c r="M214" s="149"/>
      <c r="N214" s="145"/>
      <c r="O214" s="145"/>
      <c r="P214" s="145"/>
      <c r="Q214" s="145"/>
      <c r="R214" s="145"/>
      <c r="S214" s="145"/>
      <c r="T214" s="150"/>
      <c r="U214" s="145"/>
      <c r="V214" s="145"/>
      <c r="W214" s="145"/>
      <c r="X214" s="145"/>
      <c r="Y214" s="145"/>
      <c r="Z214" s="145"/>
      <c r="AA214" s="145"/>
      <c r="AB214" s="145"/>
      <c r="AC214" s="145"/>
      <c r="AD214" s="145"/>
      <c r="AE214" s="145"/>
      <c r="AF214" s="145"/>
      <c r="AG214" s="145"/>
      <c r="AH214" s="145"/>
      <c r="AI214" s="145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7" t="s">
        <v>180</v>
      </c>
      <c r="AU214" s="147" t="s">
        <v>83</v>
      </c>
      <c r="AV214" s="145" t="s">
        <v>81</v>
      </c>
      <c r="AW214" s="145" t="s">
        <v>30</v>
      </c>
      <c r="AX214" s="145" t="s">
        <v>74</v>
      </c>
      <c r="AY214" s="147" t="s">
        <v>159</v>
      </c>
      <c r="AZ214" s="145"/>
      <c r="BA214" s="145"/>
      <c r="BB214" s="145"/>
      <c r="BC214" s="145"/>
      <c r="BD214" s="145"/>
      <c r="BE214" s="145"/>
      <c r="BF214" s="145"/>
      <c r="BG214" s="145"/>
      <c r="BH214" s="145"/>
      <c r="BI214" s="145"/>
      <c r="BJ214" s="145"/>
      <c r="BK214" s="145"/>
      <c r="BL214" s="145"/>
      <c r="BM214" s="145"/>
    </row>
    <row r="215" spans="1:65" ht="11.25" customHeight="1">
      <c r="A215" s="151"/>
      <c r="B215" s="152"/>
      <c r="C215" s="151"/>
      <c r="D215" s="142" t="s">
        <v>180</v>
      </c>
      <c r="E215" s="153" t="s">
        <v>1</v>
      </c>
      <c r="F215" s="154" t="s">
        <v>525</v>
      </c>
      <c r="G215" s="151"/>
      <c r="H215" s="155">
        <v>97</v>
      </c>
      <c r="I215" s="188"/>
      <c r="J215" s="151"/>
      <c r="K215" s="151"/>
      <c r="L215" s="152"/>
      <c r="M215" s="156"/>
      <c r="N215" s="151"/>
      <c r="O215" s="151"/>
      <c r="P215" s="151"/>
      <c r="Q215" s="151"/>
      <c r="R215" s="151"/>
      <c r="S215" s="151"/>
      <c r="T215" s="157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3" t="s">
        <v>180</v>
      </c>
      <c r="AU215" s="153" t="s">
        <v>83</v>
      </c>
      <c r="AV215" s="151" t="s">
        <v>83</v>
      </c>
      <c r="AW215" s="151" t="s">
        <v>30</v>
      </c>
      <c r="AX215" s="151" t="s">
        <v>81</v>
      </c>
      <c r="AY215" s="153" t="s">
        <v>159</v>
      </c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</row>
    <row r="216" spans="1:65" ht="33" customHeight="1">
      <c r="A216" s="16"/>
      <c r="B216" s="17"/>
      <c r="C216" s="131" t="s">
        <v>327</v>
      </c>
      <c r="D216" s="131" t="s">
        <v>162</v>
      </c>
      <c r="E216" s="132" t="s">
        <v>316</v>
      </c>
      <c r="F216" s="133" t="s">
        <v>317</v>
      </c>
      <c r="G216" s="134" t="s">
        <v>176</v>
      </c>
      <c r="H216" s="135">
        <v>69</v>
      </c>
      <c r="I216" s="187"/>
      <c r="J216" s="135">
        <f>ROUND(I216*H216,2)</f>
        <v>0</v>
      </c>
      <c r="K216" s="133" t="s">
        <v>177</v>
      </c>
      <c r="L216" s="17"/>
      <c r="M216" s="136" t="s">
        <v>1</v>
      </c>
      <c r="N216" s="137" t="s">
        <v>39</v>
      </c>
      <c r="O216" s="16"/>
      <c r="P216" s="138">
        <f>O216*H216</f>
        <v>0</v>
      </c>
      <c r="Q216" s="138">
        <v>8.5800000000000008E-3</v>
      </c>
      <c r="R216" s="138">
        <f>Q216*H216</f>
        <v>0.5920200000000001</v>
      </c>
      <c r="S216" s="138">
        <v>0</v>
      </c>
      <c r="T216" s="139">
        <f>S216*H216</f>
        <v>0</v>
      </c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40" t="s">
        <v>178</v>
      </c>
      <c r="AS216" s="16"/>
      <c r="AT216" s="140" t="s">
        <v>162</v>
      </c>
      <c r="AU216" s="140" t="s">
        <v>83</v>
      </c>
      <c r="AV216" s="16"/>
      <c r="AW216" s="16"/>
      <c r="AX216" s="16"/>
      <c r="AY216" s="2" t="s">
        <v>159</v>
      </c>
      <c r="AZ216" s="16"/>
      <c r="BA216" s="16"/>
      <c r="BB216" s="16"/>
      <c r="BC216" s="16"/>
      <c r="BD216" s="16"/>
      <c r="BE216" s="141">
        <f>IF(N216="základní",J216,0)</f>
        <v>0</v>
      </c>
      <c r="BF216" s="141">
        <f>IF(N216="snížená",J216,0)</f>
        <v>0</v>
      </c>
      <c r="BG216" s="141">
        <f>IF(N216="zákl. přenesená",J216,0)</f>
        <v>0</v>
      </c>
      <c r="BH216" s="141">
        <f>IF(N216="sníž. přenesená",J216,0)</f>
        <v>0</v>
      </c>
      <c r="BI216" s="141">
        <f>IF(N216="nulová",J216,0)</f>
        <v>0</v>
      </c>
      <c r="BJ216" s="2" t="s">
        <v>81</v>
      </c>
      <c r="BK216" s="141">
        <f>ROUND(I216*H216,2)</f>
        <v>0</v>
      </c>
      <c r="BL216" s="2" t="s">
        <v>178</v>
      </c>
      <c r="BM216" s="140" t="s">
        <v>561</v>
      </c>
    </row>
    <row r="217" spans="1:65" ht="11.25" customHeight="1">
      <c r="A217" s="145"/>
      <c r="B217" s="146"/>
      <c r="C217" s="145"/>
      <c r="D217" s="142" t="s">
        <v>180</v>
      </c>
      <c r="E217" s="147" t="s">
        <v>1</v>
      </c>
      <c r="F217" s="148" t="s">
        <v>512</v>
      </c>
      <c r="G217" s="145"/>
      <c r="H217" s="147" t="s">
        <v>1</v>
      </c>
      <c r="I217" s="193"/>
      <c r="J217" s="145"/>
      <c r="K217" s="145"/>
      <c r="L217" s="146"/>
      <c r="M217" s="149"/>
      <c r="N217" s="145"/>
      <c r="O217" s="145"/>
      <c r="P217" s="145"/>
      <c r="Q217" s="145"/>
      <c r="R217" s="145"/>
      <c r="S217" s="145"/>
      <c r="T217" s="150"/>
      <c r="U217" s="145"/>
      <c r="V217" s="145"/>
      <c r="W217" s="145"/>
      <c r="X217" s="145"/>
      <c r="Y217" s="145"/>
      <c r="Z217" s="145"/>
      <c r="AA217" s="145"/>
      <c r="AB217" s="145"/>
      <c r="AC217" s="145"/>
      <c r="AD217" s="145"/>
      <c r="AE217" s="145"/>
      <c r="AF217" s="145"/>
      <c r="AG217" s="145"/>
      <c r="AH217" s="145"/>
      <c r="AI217" s="145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7" t="s">
        <v>180</v>
      </c>
      <c r="AU217" s="147" t="s">
        <v>83</v>
      </c>
      <c r="AV217" s="145" t="s">
        <v>81</v>
      </c>
      <c r="AW217" s="145" t="s">
        <v>30</v>
      </c>
      <c r="AX217" s="145" t="s">
        <v>74</v>
      </c>
      <c r="AY217" s="147" t="s">
        <v>159</v>
      </c>
      <c r="AZ217" s="145"/>
      <c r="BA217" s="145"/>
      <c r="BB217" s="145"/>
      <c r="BC217" s="145"/>
      <c r="BD217" s="145"/>
      <c r="BE217" s="145"/>
      <c r="BF217" s="145"/>
      <c r="BG217" s="145"/>
      <c r="BH217" s="145"/>
      <c r="BI217" s="145"/>
      <c r="BJ217" s="145"/>
      <c r="BK217" s="145"/>
      <c r="BL217" s="145"/>
      <c r="BM217" s="145"/>
    </row>
    <row r="218" spans="1:65" ht="11.25" customHeight="1">
      <c r="A218" s="151"/>
      <c r="B218" s="152"/>
      <c r="C218" s="151"/>
      <c r="D218" s="142" t="s">
        <v>180</v>
      </c>
      <c r="E218" s="153" t="s">
        <v>1</v>
      </c>
      <c r="F218" s="154" t="s">
        <v>513</v>
      </c>
      <c r="G218" s="151"/>
      <c r="H218" s="155">
        <v>69</v>
      </c>
      <c r="I218" s="188"/>
      <c r="J218" s="151"/>
      <c r="K218" s="151"/>
      <c r="L218" s="152"/>
      <c r="M218" s="156"/>
      <c r="N218" s="151"/>
      <c r="O218" s="151"/>
      <c r="P218" s="151"/>
      <c r="Q218" s="151"/>
      <c r="R218" s="151"/>
      <c r="S218" s="151"/>
      <c r="T218" s="157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3" t="s">
        <v>180</v>
      </c>
      <c r="AU218" s="153" t="s">
        <v>83</v>
      </c>
      <c r="AV218" s="151" t="s">
        <v>83</v>
      </c>
      <c r="AW218" s="151" t="s">
        <v>30</v>
      </c>
      <c r="AX218" s="151" t="s">
        <v>81</v>
      </c>
      <c r="AY218" s="153" t="s">
        <v>159</v>
      </c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</row>
    <row r="219" spans="1:65" ht="33" customHeight="1">
      <c r="A219" s="16"/>
      <c r="B219" s="17"/>
      <c r="C219" s="131" t="s">
        <v>191</v>
      </c>
      <c r="D219" s="131" t="s">
        <v>162</v>
      </c>
      <c r="E219" s="132" t="s">
        <v>332</v>
      </c>
      <c r="F219" s="133" t="s">
        <v>333</v>
      </c>
      <c r="G219" s="134" t="s">
        <v>239</v>
      </c>
      <c r="H219" s="135">
        <v>3.12</v>
      </c>
      <c r="I219" s="187"/>
      <c r="J219" s="135">
        <f>ROUND(I219*H219,2)</f>
        <v>0</v>
      </c>
      <c r="K219" s="133" t="s">
        <v>177</v>
      </c>
      <c r="L219" s="17"/>
      <c r="M219" s="136" t="s">
        <v>1</v>
      </c>
      <c r="N219" s="137" t="s">
        <v>39</v>
      </c>
      <c r="O219" s="16"/>
      <c r="P219" s="138">
        <f>O219*H219</f>
        <v>0</v>
      </c>
      <c r="Q219" s="138">
        <v>0</v>
      </c>
      <c r="R219" s="138">
        <f>Q219*H219</f>
        <v>0</v>
      </c>
      <c r="S219" s="138">
        <v>0</v>
      </c>
      <c r="T219" s="139">
        <f>S219*H219</f>
        <v>0</v>
      </c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40" t="s">
        <v>178</v>
      </c>
      <c r="AS219" s="16"/>
      <c r="AT219" s="140" t="s">
        <v>162</v>
      </c>
      <c r="AU219" s="140" t="s">
        <v>83</v>
      </c>
      <c r="AV219" s="16"/>
      <c r="AW219" s="16"/>
      <c r="AX219" s="16"/>
      <c r="AY219" s="2" t="s">
        <v>159</v>
      </c>
      <c r="AZ219" s="16"/>
      <c r="BA219" s="16"/>
      <c r="BB219" s="16"/>
      <c r="BC219" s="16"/>
      <c r="BD219" s="16"/>
      <c r="BE219" s="141">
        <f>IF(N219="základní",J219,0)</f>
        <v>0</v>
      </c>
      <c r="BF219" s="141">
        <f>IF(N219="snížená",J219,0)</f>
        <v>0</v>
      </c>
      <c r="BG219" s="141">
        <f>IF(N219="zákl. přenesená",J219,0)</f>
        <v>0</v>
      </c>
      <c r="BH219" s="141">
        <f>IF(N219="sníž. přenesená",J219,0)</f>
        <v>0</v>
      </c>
      <c r="BI219" s="141">
        <f>IF(N219="nulová",J219,0)</f>
        <v>0</v>
      </c>
      <c r="BJ219" s="2" t="s">
        <v>81</v>
      </c>
      <c r="BK219" s="141">
        <f>ROUND(I219*H219,2)</f>
        <v>0</v>
      </c>
      <c r="BL219" s="2" t="s">
        <v>178</v>
      </c>
      <c r="BM219" s="140" t="s">
        <v>562</v>
      </c>
    </row>
    <row r="220" spans="1:65" ht="22.5" customHeight="1">
      <c r="A220" s="119"/>
      <c r="B220" s="120"/>
      <c r="C220" s="119"/>
      <c r="D220" s="121" t="s">
        <v>73</v>
      </c>
      <c r="E220" s="129" t="s">
        <v>335</v>
      </c>
      <c r="F220" s="129" t="s">
        <v>336</v>
      </c>
      <c r="G220" s="119"/>
      <c r="H220" s="119"/>
      <c r="I220" s="191"/>
      <c r="J220" s="130">
        <f>BK220</f>
        <v>0</v>
      </c>
      <c r="K220" s="119"/>
      <c r="L220" s="120"/>
      <c r="M220" s="124"/>
      <c r="N220" s="119"/>
      <c r="O220" s="119"/>
      <c r="P220" s="125">
        <f>SUM(P221:P228)</f>
        <v>0</v>
      </c>
      <c r="Q220" s="119"/>
      <c r="R220" s="125">
        <f>SUM(R221:R228)</f>
        <v>3.2000000000000001E-2</v>
      </c>
      <c r="S220" s="119"/>
      <c r="T220" s="126">
        <f>SUM(T221:T228)</f>
        <v>0</v>
      </c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21" t="s">
        <v>83</v>
      </c>
      <c r="AS220" s="119"/>
      <c r="AT220" s="127" t="s">
        <v>73</v>
      </c>
      <c r="AU220" s="127" t="s">
        <v>81</v>
      </c>
      <c r="AV220" s="119"/>
      <c r="AW220" s="119"/>
      <c r="AX220" s="119"/>
      <c r="AY220" s="121" t="s">
        <v>159</v>
      </c>
      <c r="AZ220" s="119"/>
      <c r="BA220" s="119"/>
      <c r="BB220" s="119"/>
      <c r="BC220" s="119"/>
      <c r="BD220" s="119"/>
      <c r="BE220" s="119"/>
      <c r="BF220" s="119"/>
      <c r="BG220" s="119"/>
      <c r="BH220" s="119"/>
      <c r="BI220" s="119"/>
      <c r="BJ220" s="119"/>
      <c r="BK220" s="128">
        <f>SUM(BK221:BK228)</f>
        <v>0</v>
      </c>
      <c r="BL220" s="119"/>
      <c r="BM220" s="119"/>
    </row>
    <row r="221" spans="1:65" ht="16.5" customHeight="1">
      <c r="A221" s="16"/>
      <c r="B221" s="17"/>
      <c r="C221" s="131" t="s">
        <v>337</v>
      </c>
      <c r="D221" s="131" t="s">
        <v>162</v>
      </c>
      <c r="E221" s="132" t="s">
        <v>563</v>
      </c>
      <c r="F221" s="133" t="s">
        <v>564</v>
      </c>
      <c r="G221" s="134" t="s">
        <v>286</v>
      </c>
      <c r="H221" s="135">
        <v>6</v>
      </c>
      <c r="I221" s="187"/>
      <c r="J221" s="135">
        <f>ROUND(I221*H221,2)</f>
        <v>0</v>
      </c>
      <c r="K221" s="133" t="s">
        <v>177</v>
      </c>
      <c r="L221" s="17"/>
      <c r="M221" s="136" t="s">
        <v>1</v>
      </c>
      <c r="N221" s="137" t="s">
        <v>39</v>
      </c>
      <c r="O221" s="16"/>
      <c r="P221" s="138">
        <f>O221*H221</f>
        <v>0</v>
      </c>
      <c r="Q221" s="138">
        <v>1.3999999999999999E-4</v>
      </c>
      <c r="R221" s="138">
        <f>Q221*H221</f>
        <v>8.3999999999999993E-4</v>
      </c>
      <c r="S221" s="138">
        <v>0</v>
      </c>
      <c r="T221" s="139">
        <f>S221*H221</f>
        <v>0</v>
      </c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40" t="s">
        <v>178</v>
      </c>
      <c r="AS221" s="16"/>
      <c r="AT221" s="140" t="s">
        <v>162</v>
      </c>
      <c r="AU221" s="140" t="s">
        <v>83</v>
      </c>
      <c r="AV221" s="16"/>
      <c r="AW221" s="16"/>
      <c r="AX221" s="16"/>
      <c r="AY221" s="2" t="s">
        <v>159</v>
      </c>
      <c r="AZ221" s="16"/>
      <c r="BA221" s="16"/>
      <c r="BB221" s="16"/>
      <c r="BC221" s="16"/>
      <c r="BD221" s="16"/>
      <c r="BE221" s="141">
        <f>IF(N221="základní",J221,0)</f>
        <v>0</v>
      </c>
      <c r="BF221" s="141">
        <f>IF(N221="snížená",J221,0)</f>
        <v>0</v>
      </c>
      <c r="BG221" s="141">
        <f>IF(N221="zákl. přenesená",J221,0)</f>
        <v>0</v>
      </c>
      <c r="BH221" s="141">
        <f>IF(N221="sníž. přenesená",J221,0)</f>
        <v>0</v>
      </c>
      <c r="BI221" s="141">
        <f>IF(N221="nulová",J221,0)</f>
        <v>0</v>
      </c>
      <c r="BJ221" s="2" t="s">
        <v>81</v>
      </c>
      <c r="BK221" s="141">
        <f>ROUND(I221*H221,2)</f>
        <v>0</v>
      </c>
      <c r="BL221" s="2" t="s">
        <v>178</v>
      </c>
      <c r="BM221" s="140" t="s">
        <v>565</v>
      </c>
    </row>
    <row r="222" spans="1:65" ht="11.25" customHeight="1">
      <c r="A222" s="145"/>
      <c r="B222" s="146"/>
      <c r="C222" s="145"/>
      <c r="D222" s="142" t="s">
        <v>180</v>
      </c>
      <c r="E222" s="147" t="s">
        <v>1</v>
      </c>
      <c r="F222" s="148" t="s">
        <v>566</v>
      </c>
      <c r="G222" s="145"/>
      <c r="H222" s="147" t="s">
        <v>1</v>
      </c>
      <c r="I222" s="193"/>
      <c r="J222" s="145"/>
      <c r="K222" s="145"/>
      <c r="L222" s="146"/>
      <c r="M222" s="149"/>
      <c r="N222" s="145"/>
      <c r="O222" s="145"/>
      <c r="P222" s="145"/>
      <c r="Q222" s="145"/>
      <c r="R222" s="145"/>
      <c r="S222" s="145"/>
      <c r="T222" s="150"/>
      <c r="U222" s="145"/>
      <c r="V222" s="145"/>
      <c r="W222" s="145"/>
      <c r="X222" s="145"/>
      <c r="Y222" s="145"/>
      <c r="Z222" s="145"/>
      <c r="AA222" s="145"/>
      <c r="AB222" s="145"/>
      <c r="AC222" s="145"/>
      <c r="AD222" s="145"/>
      <c r="AE222" s="145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7" t="s">
        <v>180</v>
      </c>
      <c r="AU222" s="147" t="s">
        <v>83</v>
      </c>
      <c r="AV222" s="145" t="s">
        <v>81</v>
      </c>
      <c r="AW222" s="145" t="s">
        <v>30</v>
      </c>
      <c r="AX222" s="145" t="s">
        <v>74</v>
      </c>
      <c r="AY222" s="147" t="s">
        <v>159</v>
      </c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  <c r="BM222" s="145"/>
    </row>
    <row r="223" spans="1:65" ht="11.25" customHeight="1">
      <c r="A223" s="151"/>
      <c r="B223" s="152"/>
      <c r="C223" s="151"/>
      <c r="D223" s="142" t="s">
        <v>180</v>
      </c>
      <c r="E223" s="153" t="s">
        <v>1</v>
      </c>
      <c r="F223" s="154" t="s">
        <v>199</v>
      </c>
      <c r="G223" s="151"/>
      <c r="H223" s="155">
        <v>6</v>
      </c>
      <c r="I223" s="188"/>
      <c r="J223" s="151"/>
      <c r="K223" s="151"/>
      <c r="L223" s="152"/>
      <c r="M223" s="156"/>
      <c r="N223" s="151"/>
      <c r="O223" s="151"/>
      <c r="P223" s="151"/>
      <c r="Q223" s="151"/>
      <c r="R223" s="151"/>
      <c r="S223" s="151"/>
      <c r="T223" s="157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3" t="s">
        <v>180</v>
      </c>
      <c r="AU223" s="153" t="s">
        <v>83</v>
      </c>
      <c r="AV223" s="151" t="s">
        <v>83</v>
      </c>
      <c r="AW223" s="151" t="s">
        <v>30</v>
      </c>
      <c r="AX223" s="151" t="s">
        <v>81</v>
      </c>
      <c r="AY223" s="153" t="s">
        <v>159</v>
      </c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</row>
    <row r="224" spans="1:65" ht="21.75" customHeight="1">
      <c r="A224" s="16"/>
      <c r="B224" s="17"/>
      <c r="C224" s="165" t="s">
        <v>341</v>
      </c>
      <c r="D224" s="165" t="s">
        <v>188</v>
      </c>
      <c r="E224" s="166" t="s">
        <v>567</v>
      </c>
      <c r="F224" s="167" t="s">
        <v>568</v>
      </c>
      <c r="G224" s="168" t="s">
        <v>286</v>
      </c>
      <c r="H224" s="169">
        <v>6</v>
      </c>
      <c r="I224" s="190"/>
      <c r="J224" s="169">
        <f t="shared" ref="J224:J228" si="25">ROUND(I224*H224,2)</f>
        <v>0</v>
      </c>
      <c r="K224" s="167" t="s">
        <v>177</v>
      </c>
      <c r="L224" s="170"/>
      <c r="M224" s="171" t="s">
        <v>1</v>
      </c>
      <c r="N224" s="172" t="s">
        <v>39</v>
      </c>
      <c r="O224" s="16"/>
      <c r="P224" s="138">
        <f t="shared" ref="P224:P228" si="26">O224*H224</f>
        <v>0</v>
      </c>
      <c r="Q224" s="138">
        <v>4.8000000000000001E-4</v>
      </c>
      <c r="R224" s="138">
        <f t="shared" ref="R224:R228" si="27">Q224*H224</f>
        <v>2.8800000000000002E-3</v>
      </c>
      <c r="S224" s="138">
        <v>0</v>
      </c>
      <c r="T224" s="139">
        <f t="shared" ref="T224:T228" si="28">S224*H224</f>
        <v>0</v>
      </c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40" t="s">
        <v>191</v>
      </c>
      <c r="AS224" s="16"/>
      <c r="AT224" s="140" t="s">
        <v>188</v>
      </c>
      <c r="AU224" s="140" t="s">
        <v>83</v>
      </c>
      <c r="AV224" s="16"/>
      <c r="AW224" s="16"/>
      <c r="AX224" s="16"/>
      <c r="AY224" s="2" t="s">
        <v>159</v>
      </c>
      <c r="AZ224" s="16"/>
      <c r="BA224" s="16"/>
      <c r="BB224" s="16"/>
      <c r="BC224" s="16"/>
      <c r="BD224" s="16"/>
      <c r="BE224" s="141">
        <f t="shared" ref="BE224:BE228" si="29">IF(N224="základní",J224,0)</f>
        <v>0</v>
      </c>
      <c r="BF224" s="141">
        <f t="shared" ref="BF224:BF228" si="30">IF(N224="snížená",J224,0)</f>
        <v>0</v>
      </c>
      <c r="BG224" s="141">
        <f t="shared" ref="BG224:BG228" si="31">IF(N224="zákl. přenesená",J224,0)</f>
        <v>0</v>
      </c>
      <c r="BH224" s="141">
        <f t="shared" ref="BH224:BH228" si="32">IF(N224="sníž. přenesená",J224,0)</f>
        <v>0</v>
      </c>
      <c r="BI224" s="141">
        <f t="shared" ref="BI224:BI228" si="33">IF(N224="nulová",J224,0)</f>
        <v>0</v>
      </c>
      <c r="BJ224" s="2" t="s">
        <v>81</v>
      </c>
      <c r="BK224" s="141">
        <f t="shared" ref="BK224:BK228" si="34">ROUND(I224*H224,2)</f>
        <v>0</v>
      </c>
      <c r="BL224" s="2" t="s">
        <v>178</v>
      </c>
      <c r="BM224" s="140" t="s">
        <v>569</v>
      </c>
    </row>
    <row r="225" spans="1:65" ht="24" customHeight="1">
      <c r="A225" s="16"/>
      <c r="B225" s="17"/>
      <c r="C225" s="131" t="s">
        <v>345</v>
      </c>
      <c r="D225" s="131" t="s">
        <v>162</v>
      </c>
      <c r="E225" s="132" t="s">
        <v>338</v>
      </c>
      <c r="F225" s="133" t="s">
        <v>339</v>
      </c>
      <c r="G225" s="134" t="s">
        <v>286</v>
      </c>
      <c r="H225" s="135">
        <v>2</v>
      </c>
      <c r="I225" s="187"/>
      <c r="J225" s="135">
        <f t="shared" si="25"/>
        <v>0</v>
      </c>
      <c r="K225" s="133" t="s">
        <v>177</v>
      </c>
      <c r="L225" s="17"/>
      <c r="M225" s="136" t="s">
        <v>1</v>
      </c>
      <c r="N225" s="137" t="s">
        <v>39</v>
      </c>
      <c r="O225" s="16"/>
      <c r="P225" s="138">
        <f t="shared" si="26"/>
        <v>0</v>
      </c>
      <c r="Q225" s="138">
        <v>3.15E-3</v>
      </c>
      <c r="R225" s="138">
        <f t="shared" si="27"/>
        <v>6.3E-3</v>
      </c>
      <c r="S225" s="138">
        <v>0</v>
      </c>
      <c r="T225" s="139">
        <f t="shared" si="28"/>
        <v>0</v>
      </c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40" t="s">
        <v>178</v>
      </c>
      <c r="AS225" s="16"/>
      <c r="AT225" s="140" t="s">
        <v>162</v>
      </c>
      <c r="AU225" s="140" t="s">
        <v>83</v>
      </c>
      <c r="AV225" s="16"/>
      <c r="AW225" s="16"/>
      <c r="AX225" s="16"/>
      <c r="AY225" s="2" t="s">
        <v>159</v>
      </c>
      <c r="AZ225" s="16"/>
      <c r="BA225" s="16"/>
      <c r="BB225" s="16"/>
      <c r="BC225" s="16"/>
      <c r="BD225" s="16"/>
      <c r="BE225" s="141">
        <f t="shared" si="29"/>
        <v>0</v>
      </c>
      <c r="BF225" s="141">
        <f t="shared" si="30"/>
        <v>0</v>
      </c>
      <c r="BG225" s="141">
        <f t="shared" si="31"/>
        <v>0</v>
      </c>
      <c r="BH225" s="141">
        <f t="shared" si="32"/>
        <v>0</v>
      </c>
      <c r="BI225" s="141">
        <f t="shared" si="33"/>
        <v>0</v>
      </c>
      <c r="BJ225" s="2" t="s">
        <v>81</v>
      </c>
      <c r="BK225" s="141">
        <f t="shared" si="34"/>
        <v>0</v>
      </c>
      <c r="BL225" s="2" t="s">
        <v>178</v>
      </c>
      <c r="BM225" s="140" t="s">
        <v>570</v>
      </c>
    </row>
    <row r="226" spans="1:65" ht="21.75" customHeight="1">
      <c r="A226" s="16"/>
      <c r="B226" s="17"/>
      <c r="C226" s="131" t="s">
        <v>350</v>
      </c>
      <c r="D226" s="131" t="s">
        <v>162</v>
      </c>
      <c r="E226" s="132" t="s">
        <v>342</v>
      </c>
      <c r="F226" s="133" t="s">
        <v>343</v>
      </c>
      <c r="G226" s="134" t="s">
        <v>286</v>
      </c>
      <c r="H226" s="135">
        <v>2</v>
      </c>
      <c r="I226" s="187"/>
      <c r="J226" s="135">
        <f t="shared" si="25"/>
        <v>0</v>
      </c>
      <c r="K226" s="133" t="s">
        <v>177</v>
      </c>
      <c r="L226" s="17"/>
      <c r="M226" s="136" t="s">
        <v>1</v>
      </c>
      <c r="N226" s="137" t="s">
        <v>39</v>
      </c>
      <c r="O226" s="16"/>
      <c r="P226" s="138">
        <f t="shared" si="26"/>
        <v>0</v>
      </c>
      <c r="Q226" s="138">
        <v>4.3200000000000001E-3</v>
      </c>
      <c r="R226" s="138">
        <f t="shared" si="27"/>
        <v>8.6400000000000001E-3</v>
      </c>
      <c r="S226" s="138">
        <v>0</v>
      </c>
      <c r="T226" s="139">
        <f t="shared" si="28"/>
        <v>0</v>
      </c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40" t="s">
        <v>178</v>
      </c>
      <c r="AS226" s="16"/>
      <c r="AT226" s="140" t="s">
        <v>162</v>
      </c>
      <c r="AU226" s="140" t="s">
        <v>83</v>
      </c>
      <c r="AV226" s="16"/>
      <c r="AW226" s="16"/>
      <c r="AX226" s="16"/>
      <c r="AY226" s="2" t="s">
        <v>159</v>
      </c>
      <c r="AZ226" s="16"/>
      <c r="BA226" s="16"/>
      <c r="BB226" s="16"/>
      <c r="BC226" s="16"/>
      <c r="BD226" s="16"/>
      <c r="BE226" s="141">
        <f t="shared" si="29"/>
        <v>0</v>
      </c>
      <c r="BF226" s="141">
        <f t="shared" si="30"/>
        <v>0</v>
      </c>
      <c r="BG226" s="141">
        <f t="shared" si="31"/>
        <v>0</v>
      </c>
      <c r="BH226" s="141">
        <f t="shared" si="32"/>
        <v>0</v>
      </c>
      <c r="BI226" s="141">
        <f t="shared" si="33"/>
        <v>0</v>
      </c>
      <c r="BJ226" s="2" t="s">
        <v>81</v>
      </c>
      <c r="BK226" s="141">
        <f t="shared" si="34"/>
        <v>0</v>
      </c>
      <c r="BL226" s="2" t="s">
        <v>178</v>
      </c>
      <c r="BM226" s="140" t="s">
        <v>571</v>
      </c>
    </row>
    <row r="227" spans="1:65" ht="21.75" customHeight="1">
      <c r="A227" s="16"/>
      <c r="B227" s="17"/>
      <c r="C227" s="131" t="s">
        <v>354</v>
      </c>
      <c r="D227" s="131" t="s">
        <v>162</v>
      </c>
      <c r="E227" s="132" t="s">
        <v>572</v>
      </c>
      <c r="F227" s="133" t="s">
        <v>573</v>
      </c>
      <c r="G227" s="134" t="s">
        <v>286</v>
      </c>
      <c r="H227" s="135">
        <v>2</v>
      </c>
      <c r="I227" s="187"/>
      <c r="J227" s="135">
        <f t="shared" si="25"/>
        <v>0</v>
      </c>
      <c r="K227" s="133" t="s">
        <v>177</v>
      </c>
      <c r="L227" s="17"/>
      <c r="M227" s="136" t="s">
        <v>1</v>
      </c>
      <c r="N227" s="137" t="s">
        <v>39</v>
      </c>
      <c r="O227" s="16"/>
      <c r="P227" s="138">
        <f t="shared" si="26"/>
        <v>0</v>
      </c>
      <c r="Q227" s="138">
        <v>6.6699999999999997E-3</v>
      </c>
      <c r="R227" s="138">
        <f t="shared" si="27"/>
        <v>1.3339999999999999E-2</v>
      </c>
      <c r="S227" s="138">
        <v>0</v>
      </c>
      <c r="T227" s="139">
        <f t="shared" si="28"/>
        <v>0</v>
      </c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40" t="s">
        <v>178</v>
      </c>
      <c r="AS227" s="16"/>
      <c r="AT227" s="140" t="s">
        <v>162</v>
      </c>
      <c r="AU227" s="140" t="s">
        <v>83</v>
      </c>
      <c r="AV227" s="16"/>
      <c r="AW227" s="16"/>
      <c r="AX227" s="16"/>
      <c r="AY227" s="2" t="s">
        <v>159</v>
      </c>
      <c r="AZ227" s="16"/>
      <c r="BA227" s="16"/>
      <c r="BB227" s="16"/>
      <c r="BC227" s="16"/>
      <c r="BD227" s="16"/>
      <c r="BE227" s="141">
        <f t="shared" si="29"/>
        <v>0</v>
      </c>
      <c r="BF227" s="141">
        <f t="shared" si="30"/>
        <v>0</v>
      </c>
      <c r="BG227" s="141">
        <f t="shared" si="31"/>
        <v>0</v>
      </c>
      <c r="BH227" s="141">
        <f t="shared" si="32"/>
        <v>0</v>
      </c>
      <c r="BI227" s="141">
        <f t="shared" si="33"/>
        <v>0</v>
      </c>
      <c r="BJ227" s="2" t="s">
        <v>81</v>
      </c>
      <c r="BK227" s="141">
        <f t="shared" si="34"/>
        <v>0</v>
      </c>
      <c r="BL227" s="2" t="s">
        <v>178</v>
      </c>
      <c r="BM227" s="140" t="s">
        <v>574</v>
      </c>
    </row>
    <row r="228" spans="1:65" ht="24" customHeight="1">
      <c r="A228" s="16"/>
      <c r="B228" s="17"/>
      <c r="C228" s="131" t="s">
        <v>323</v>
      </c>
      <c r="D228" s="131" t="s">
        <v>162</v>
      </c>
      <c r="E228" s="132" t="s">
        <v>367</v>
      </c>
      <c r="F228" s="133" t="s">
        <v>368</v>
      </c>
      <c r="G228" s="134" t="s">
        <v>239</v>
      </c>
      <c r="H228" s="135">
        <v>0.03</v>
      </c>
      <c r="I228" s="187"/>
      <c r="J228" s="135">
        <f t="shared" si="25"/>
        <v>0</v>
      </c>
      <c r="K228" s="133" t="s">
        <v>177</v>
      </c>
      <c r="L228" s="17"/>
      <c r="M228" s="136" t="s">
        <v>1</v>
      </c>
      <c r="N228" s="137" t="s">
        <v>39</v>
      </c>
      <c r="O228" s="16"/>
      <c r="P228" s="138">
        <f t="shared" si="26"/>
        <v>0</v>
      </c>
      <c r="Q228" s="138">
        <v>0</v>
      </c>
      <c r="R228" s="138">
        <f t="shared" si="27"/>
        <v>0</v>
      </c>
      <c r="S228" s="138">
        <v>0</v>
      </c>
      <c r="T228" s="139">
        <f t="shared" si="28"/>
        <v>0</v>
      </c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40" t="s">
        <v>178</v>
      </c>
      <c r="AS228" s="16"/>
      <c r="AT228" s="140" t="s">
        <v>162</v>
      </c>
      <c r="AU228" s="140" t="s">
        <v>83</v>
      </c>
      <c r="AV228" s="16"/>
      <c r="AW228" s="16"/>
      <c r="AX228" s="16"/>
      <c r="AY228" s="2" t="s">
        <v>159</v>
      </c>
      <c r="AZ228" s="16"/>
      <c r="BA228" s="16"/>
      <c r="BB228" s="16"/>
      <c r="BC228" s="16"/>
      <c r="BD228" s="16"/>
      <c r="BE228" s="141">
        <f t="shared" si="29"/>
        <v>0</v>
      </c>
      <c r="BF228" s="141">
        <f t="shared" si="30"/>
        <v>0</v>
      </c>
      <c r="BG228" s="141">
        <f t="shared" si="31"/>
        <v>0</v>
      </c>
      <c r="BH228" s="141">
        <f t="shared" si="32"/>
        <v>0</v>
      </c>
      <c r="BI228" s="141">
        <f t="shared" si="33"/>
        <v>0</v>
      </c>
      <c r="BJ228" s="2" t="s">
        <v>81</v>
      </c>
      <c r="BK228" s="141">
        <f t="shared" si="34"/>
        <v>0</v>
      </c>
      <c r="BL228" s="2" t="s">
        <v>178</v>
      </c>
      <c r="BM228" s="140" t="s">
        <v>575</v>
      </c>
    </row>
    <row r="229" spans="1:65" ht="22.5" customHeight="1">
      <c r="A229" s="119"/>
      <c r="B229" s="120"/>
      <c r="C229" s="119"/>
      <c r="D229" s="121" t="s">
        <v>73</v>
      </c>
      <c r="E229" s="129" t="s">
        <v>370</v>
      </c>
      <c r="F229" s="129" t="s">
        <v>371</v>
      </c>
      <c r="G229" s="119"/>
      <c r="H229" s="119"/>
      <c r="I229" s="191"/>
      <c r="J229" s="130">
        <f>BK229</f>
        <v>0</v>
      </c>
      <c r="K229" s="119"/>
      <c r="L229" s="120"/>
      <c r="M229" s="124"/>
      <c r="N229" s="119"/>
      <c r="O229" s="119"/>
      <c r="P229" s="125">
        <f>SUM(P230:P240)</f>
        <v>0</v>
      </c>
      <c r="Q229" s="119"/>
      <c r="R229" s="125">
        <f>SUM(R230:R240)</f>
        <v>4.0660000000000002E-2</v>
      </c>
      <c r="S229" s="119"/>
      <c r="T229" s="126">
        <f>SUM(T230:T240)</f>
        <v>0</v>
      </c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19"/>
      <c r="AP229" s="119"/>
      <c r="AQ229" s="119"/>
      <c r="AR229" s="121" t="s">
        <v>83</v>
      </c>
      <c r="AS229" s="119"/>
      <c r="AT229" s="127" t="s">
        <v>73</v>
      </c>
      <c r="AU229" s="127" t="s">
        <v>81</v>
      </c>
      <c r="AV229" s="119"/>
      <c r="AW229" s="119"/>
      <c r="AX229" s="119"/>
      <c r="AY229" s="121" t="s">
        <v>159</v>
      </c>
      <c r="AZ229" s="119"/>
      <c r="BA229" s="119"/>
      <c r="BB229" s="119"/>
      <c r="BC229" s="119"/>
      <c r="BD229" s="119"/>
      <c r="BE229" s="119"/>
      <c r="BF229" s="119"/>
      <c r="BG229" s="119"/>
      <c r="BH229" s="119"/>
      <c r="BI229" s="119"/>
      <c r="BJ229" s="119"/>
      <c r="BK229" s="128">
        <f>SUM(BK230:BK240)</f>
        <v>0</v>
      </c>
      <c r="BL229" s="119"/>
      <c r="BM229" s="119"/>
    </row>
    <row r="230" spans="1:65" ht="24" customHeight="1">
      <c r="A230" s="16"/>
      <c r="B230" s="17"/>
      <c r="C230" s="131" t="s">
        <v>362</v>
      </c>
      <c r="D230" s="131" t="s">
        <v>162</v>
      </c>
      <c r="E230" s="132" t="s">
        <v>378</v>
      </c>
      <c r="F230" s="133" t="s">
        <v>379</v>
      </c>
      <c r="G230" s="134" t="s">
        <v>176</v>
      </c>
      <c r="H230" s="135">
        <v>171</v>
      </c>
      <c r="I230" s="187"/>
      <c r="J230" s="135">
        <f>ROUND(I230*H230,2)</f>
        <v>0</v>
      </c>
      <c r="K230" s="133" t="s">
        <v>177</v>
      </c>
      <c r="L230" s="17"/>
      <c r="M230" s="136" t="s">
        <v>1</v>
      </c>
      <c r="N230" s="137" t="s">
        <v>39</v>
      </c>
      <c r="O230" s="16"/>
      <c r="P230" s="138">
        <f>O230*H230</f>
        <v>0</v>
      </c>
      <c r="Q230" s="138">
        <v>5.0000000000000002E-5</v>
      </c>
      <c r="R230" s="138">
        <f>Q230*H230</f>
        <v>8.5500000000000003E-3</v>
      </c>
      <c r="S230" s="138">
        <v>0</v>
      </c>
      <c r="T230" s="139">
        <f>S230*H230</f>
        <v>0</v>
      </c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40" t="s">
        <v>178</v>
      </c>
      <c r="AS230" s="16"/>
      <c r="AT230" s="140" t="s">
        <v>162</v>
      </c>
      <c r="AU230" s="140" t="s">
        <v>83</v>
      </c>
      <c r="AV230" s="16"/>
      <c r="AW230" s="16"/>
      <c r="AX230" s="16"/>
      <c r="AY230" s="2" t="s">
        <v>159</v>
      </c>
      <c r="AZ230" s="16"/>
      <c r="BA230" s="16"/>
      <c r="BB230" s="16"/>
      <c r="BC230" s="16"/>
      <c r="BD230" s="16"/>
      <c r="BE230" s="141">
        <f>IF(N230="základní",J230,0)</f>
        <v>0</v>
      </c>
      <c r="BF230" s="141">
        <f>IF(N230="snížená",J230,0)</f>
        <v>0</v>
      </c>
      <c r="BG230" s="141">
        <f>IF(N230="zákl. přenesená",J230,0)</f>
        <v>0</v>
      </c>
      <c r="BH230" s="141">
        <f>IF(N230="sníž. přenesená",J230,0)</f>
        <v>0</v>
      </c>
      <c r="BI230" s="141">
        <f>IF(N230="nulová",J230,0)</f>
        <v>0</v>
      </c>
      <c r="BJ230" s="2" t="s">
        <v>81</v>
      </c>
      <c r="BK230" s="141">
        <f>ROUND(I230*H230,2)</f>
        <v>0</v>
      </c>
      <c r="BL230" s="2" t="s">
        <v>178</v>
      </c>
      <c r="BM230" s="140" t="s">
        <v>576</v>
      </c>
    </row>
    <row r="231" spans="1:65" ht="11.25" customHeight="1">
      <c r="A231" s="145"/>
      <c r="B231" s="146"/>
      <c r="C231" s="145"/>
      <c r="D231" s="142" t="s">
        <v>180</v>
      </c>
      <c r="E231" s="147" t="s">
        <v>1</v>
      </c>
      <c r="F231" s="148" t="s">
        <v>512</v>
      </c>
      <c r="G231" s="145"/>
      <c r="H231" s="147" t="s">
        <v>1</v>
      </c>
      <c r="I231" s="193"/>
      <c r="J231" s="145"/>
      <c r="K231" s="145"/>
      <c r="L231" s="146"/>
      <c r="M231" s="149"/>
      <c r="N231" s="145"/>
      <c r="O231" s="145"/>
      <c r="P231" s="145"/>
      <c r="Q231" s="145"/>
      <c r="R231" s="145"/>
      <c r="S231" s="145"/>
      <c r="T231" s="150"/>
      <c r="U231" s="145"/>
      <c r="V231" s="145"/>
      <c r="W231" s="145"/>
      <c r="X231" s="145"/>
      <c r="Y231" s="145"/>
      <c r="Z231" s="145"/>
      <c r="AA231" s="145"/>
      <c r="AB231" s="145"/>
      <c r="AC231" s="145"/>
      <c r="AD231" s="145"/>
      <c r="AE231" s="145"/>
      <c r="AF231" s="145"/>
      <c r="AG231" s="145"/>
      <c r="AH231" s="145"/>
      <c r="AI231" s="145"/>
      <c r="AJ231" s="145"/>
      <c r="AK231" s="145"/>
      <c r="AL231" s="145"/>
      <c r="AM231" s="145"/>
      <c r="AN231" s="145"/>
      <c r="AO231" s="145"/>
      <c r="AP231" s="145"/>
      <c r="AQ231" s="145"/>
      <c r="AR231" s="145"/>
      <c r="AS231" s="145"/>
      <c r="AT231" s="147" t="s">
        <v>180</v>
      </c>
      <c r="AU231" s="147" t="s">
        <v>83</v>
      </c>
      <c r="AV231" s="145" t="s">
        <v>81</v>
      </c>
      <c r="AW231" s="145" t="s">
        <v>30</v>
      </c>
      <c r="AX231" s="145" t="s">
        <v>74</v>
      </c>
      <c r="AY231" s="147" t="s">
        <v>159</v>
      </c>
      <c r="AZ231" s="145"/>
      <c r="BA231" s="145"/>
      <c r="BB231" s="145"/>
      <c r="BC231" s="145"/>
      <c r="BD231" s="145"/>
      <c r="BE231" s="145"/>
      <c r="BF231" s="145"/>
      <c r="BG231" s="145"/>
      <c r="BH231" s="145"/>
      <c r="BI231" s="145"/>
      <c r="BJ231" s="145"/>
      <c r="BK231" s="145"/>
      <c r="BL231" s="145"/>
      <c r="BM231" s="145"/>
    </row>
    <row r="232" spans="1:65" ht="11.25" customHeight="1">
      <c r="A232" s="151"/>
      <c r="B232" s="152"/>
      <c r="C232" s="151"/>
      <c r="D232" s="142" t="s">
        <v>180</v>
      </c>
      <c r="E232" s="153" t="s">
        <v>1</v>
      </c>
      <c r="F232" s="154" t="s">
        <v>513</v>
      </c>
      <c r="G232" s="151"/>
      <c r="H232" s="155">
        <v>69</v>
      </c>
      <c r="I232" s="188"/>
      <c r="J232" s="151"/>
      <c r="K232" s="151"/>
      <c r="L232" s="152"/>
      <c r="M232" s="156"/>
      <c r="N232" s="151"/>
      <c r="O232" s="151"/>
      <c r="P232" s="151"/>
      <c r="Q232" s="151"/>
      <c r="R232" s="151"/>
      <c r="S232" s="151"/>
      <c r="T232" s="157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3" t="s">
        <v>180</v>
      </c>
      <c r="AU232" s="153" t="s">
        <v>83</v>
      </c>
      <c r="AV232" s="151" t="s">
        <v>83</v>
      </c>
      <c r="AW232" s="151" t="s">
        <v>30</v>
      </c>
      <c r="AX232" s="151" t="s">
        <v>74</v>
      </c>
      <c r="AY232" s="153" t="s">
        <v>159</v>
      </c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</row>
    <row r="233" spans="1:65" ht="11.25" customHeight="1">
      <c r="A233" s="145"/>
      <c r="B233" s="146"/>
      <c r="C233" s="145"/>
      <c r="D233" s="142" t="s">
        <v>180</v>
      </c>
      <c r="E233" s="147" t="s">
        <v>1</v>
      </c>
      <c r="F233" s="148" t="s">
        <v>514</v>
      </c>
      <c r="G233" s="145"/>
      <c r="H233" s="147" t="s">
        <v>1</v>
      </c>
      <c r="I233" s="193"/>
      <c r="J233" s="145"/>
      <c r="K233" s="145"/>
      <c r="L233" s="146"/>
      <c r="M233" s="149"/>
      <c r="N233" s="145"/>
      <c r="O233" s="145"/>
      <c r="P233" s="145"/>
      <c r="Q233" s="145"/>
      <c r="R233" s="145"/>
      <c r="S233" s="145"/>
      <c r="T233" s="150"/>
      <c r="U233" s="145"/>
      <c r="V233" s="145"/>
      <c r="W233" s="145"/>
      <c r="X233" s="145"/>
      <c r="Y233" s="145"/>
      <c r="Z233" s="145"/>
      <c r="AA233" s="145"/>
      <c r="AB233" s="145"/>
      <c r="AC233" s="145"/>
      <c r="AD233" s="145"/>
      <c r="AE233" s="145"/>
      <c r="AF233" s="145"/>
      <c r="AG233" s="145"/>
      <c r="AH233" s="145"/>
      <c r="AI233" s="145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7" t="s">
        <v>180</v>
      </c>
      <c r="AU233" s="147" t="s">
        <v>83</v>
      </c>
      <c r="AV233" s="145" t="s">
        <v>81</v>
      </c>
      <c r="AW233" s="145" t="s">
        <v>30</v>
      </c>
      <c r="AX233" s="145" t="s">
        <v>74</v>
      </c>
      <c r="AY233" s="147" t="s">
        <v>159</v>
      </c>
      <c r="AZ233" s="145"/>
      <c r="BA233" s="145"/>
      <c r="BB233" s="145"/>
      <c r="BC233" s="145"/>
      <c r="BD233" s="145"/>
      <c r="BE233" s="145"/>
      <c r="BF233" s="145"/>
      <c r="BG233" s="145"/>
      <c r="BH233" s="145"/>
      <c r="BI233" s="145"/>
      <c r="BJ233" s="145"/>
      <c r="BK233" s="145"/>
      <c r="BL233" s="145"/>
      <c r="BM233" s="145"/>
    </row>
    <row r="234" spans="1:65" ht="11.25" customHeight="1">
      <c r="A234" s="151"/>
      <c r="B234" s="152"/>
      <c r="C234" s="151"/>
      <c r="D234" s="142" t="s">
        <v>180</v>
      </c>
      <c r="E234" s="153" t="s">
        <v>1</v>
      </c>
      <c r="F234" s="154" t="s">
        <v>515</v>
      </c>
      <c r="G234" s="151"/>
      <c r="H234" s="155">
        <v>102</v>
      </c>
      <c r="I234" s="188"/>
      <c r="J234" s="151"/>
      <c r="K234" s="151"/>
      <c r="L234" s="152"/>
      <c r="M234" s="156"/>
      <c r="N234" s="151"/>
      <c r="O234" s="151"/>
      <c r="P234" s="151"/>
      <c r="Q234" s="151"/>
      <c r="R234" s="151"/>
      <c r="S234" s="151"/>
      <c r="T234" s="157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3" t="s">
        <v>180</v>
      </c>
      <c r="AU234" s="153" t="s">
        <v>83</v>
      </c>
      <c r="AV234" s="151" t="s">
        <v>83</v>
      </c>
      <c r="AW234" s="151" t="s">
        <v>30</v>
      </c>
      <c r="AX234" s="151" t="s">
        <v>74</v>
      </c>
      <c r="AY234" s="153" t="s">
        <v>159</v>
      </c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</row>
    <row r="235" spans="1:65" ht="11.25" customHeight="1">
      <c r="A235" s="158"/>
      <c r="B235" s="159"/>
      <c r="C235" s="158"/>
      <c r="D235" s="142" t="s">
        <v>180</v>
      </c>
      <c r="E235" s="160" t="s">
        <v>1</v>
      </c>
      <c r="F235" s="161" t="s">
        <v>187</v>
      </c>
      <c r="G235" s="158"/>
      <c r="H235" s="162">
        <v>171</v>
      </c>
      <c r="I235" s="189"/>
      <c r="J235" s="158"/>
      <c r="K235" s="158"/>
      <c r="L235" s="159"/>
      <c r="M235" s="163"/>
      <c r="N235" s="158"/>
      <c r="O235" s="158"/>
      <c r="P235" s="158"/>
      <c r="Q235" s="158"/>
      <c r="R235" s="158"/>
      <c r="S235" s="158"/>
      <c r="T235" s="164"/>
      <c r="U235" s="158"/>
      <c r="V235" s="158"/>
      <c r="W235" s="158"/>
      <c r="X235" s="158"/>
      <c r="Y235" s="158"/>
      <c r="Z235" s="158"/>
      <c r="AA235" s="158"/>
      <c r="AB235" s="158"/>
      <c r="AC235" s="158"/>
      <c r="AD235" s="158"/>
      <c r="AE235" s="158"/>
      <c r="AF235" s="158"/>
      <c r="AG235" s="158"/>
      <c r="AH235" s="158"/>
      <c r="AI235" s="158"/>
      <c r="AJ235" s="158"/>
      <c r="AK235" s="158"/>
      <c r="AL235" s="158"/>
      <c r="AM235" s="158"/>
      <c r="AN235" s="158"/>
      <c r="AO235" s="158"/>
      <c r="AP235" s="158"/>
      <c r="AQ235" s="158"/>
      <c r="AR235" s="158"/>
      <c r="AS235" s="158"/>
      <c r="AT235" s="160" t="s">
        <v>180</v>
      </c>
      <c r="AU235" s="160" t="s">
        <v>83</v>
      </c>
      <c r="AV235" s="158" t="s">
        <v>166</v>
      </c>
      <c r="AW235" s="158" t="s">
        <v>30</v>
      </c>
      <c r="AX235" s="158" t="s">
        <v>81</v>
      </c>
      <c r="AY235" s="160" t="s">
        <v>159</v>
      </c>
      <c r="AZ235" s="158"/>
      <c r="BA235" s="158"/>
      <c r="BB235" s="158"/>
      <c r="BC235" s="158"/>
      <c r="BD235" s="158"/>
      <c r="BE235" s="158"/>
      <c r="BF235" s="158"/>
      <c r="BG235" s="158"/>
      <c r="BH235" s="158"/>
      <c r="BI235" s="158"/>
      <c r="BJ235" s="158"/>
      <c r="BK235" s="158"/>
      <c r="BL235" s="158"/>
      <c r="BM235" s="158"/>
    </row>
    <row r="236" spans="1:65" ht="24" customHeight="1">
      <c r="A236" s="16"/>
      <c r="B236" s="17"/>
      <c r="C236" s="131" t="s">
        <v>366</v>
      </c>
      <c r="D236" s="131" t="s">
        <v>162</v>
      </c>
      <c r="E236" s="132" t="s">
        <v>383</v>
      </c>
      <c r="F236" s="133" t="s">
        <v>384</v>
      </c>
      <c r="G236" s="134" t="s">
        <v>176</v>
      </c>
      <c r="H236" s="135">
        <v>97</v>
      </c>
      <c r="I236" s="187"/>
      <c r="J236" s="135">
        <f>ROUND(I236*H236,2)</f>
        <v>0</v>
      </c>
      <c r="K236" s="133" t="s">
        <v>177</v>
      </c>
      <c r="L236" s="17"/>
      <c r="M236" s="136" t="s">
        <v>1</v>
      </c>
      <c r="N236" s="137" t="s">
        <v>39</v>
      </c>
      <c r="O236" s="16"/>
      <c r="P236" s="138">
        <f>O236*H236</f>
        <v>0</v>
      </c>
      <c r="Q236" s="138">
        <v>6.9999999999999994E-5</v>
      </c>
      <c r="R236" s="138">
        <f>Q236*H236</f>
        <v>6.7899999999999992E-3</v>
      </c>
      <c r="S236" s="138">
        <v>0</v>
      </c>
      <c r="T236" s="139">
        <f>S236*H236</f>
        <v>0</v>
      </c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40" t="s">
        <v>178</v>
      </c>
      <c r="AS236" s="16"/>
      <c r="AT236" s="140" t="s">
        <v>162</v>
      </c>
      <c r="AU236" s="140" t="s">
        <v>83</v>
      </c>
      <c r="AV236" s="16"/>
      <c r="AW236" s="16"/>
      <c r="AX236" s="16"/>
      <c r="AY236" s="2" t="s">
        <v>159</v>
      </c>
      <c r="AZ236" s="16"/>
      <c r="BA236" s="16"/>
      <c r="BB236" s="16"/>
      <c r="BC236" s="16"/>
      <c r="BD236" s="16"/>
      <c r="BE236" s="141">
        <f>IF(N236="základní",J236,0)</f>
        <v>0</v>
      </c>
      <c r="BF236" s="141">
        <f>IF(N236="snížená",J236,0)</f>
        <v>0</v>
      </c>
      <c r="BG236" s="141">
        <f>IF(N236="zákl. přenesená",J236,0)</f>
        <v>0</v>
      </c>
      <c r="BH236" s="141">
        <f>IF(N236="sníž. přenesená",J236,0)</f>
        <v>0</v>
      </c>
      <c r="BI236" s="141">
        <f>IF(N236="nulová",J236,0)</f>
        <v>0</v>
      </c>
      <c r="BJ236" s="2" t="s">
        <v>81</v>
      </c>
      <c r="BK236" s="141">
        <f>ROUND(I236*H236,2)</f>
        <v>0</v>
      </c>
      <c r="BL236" s="2" t="s">
        <v>178</v>
      </c>
      <c r="BM236" s="140" t="s">
        <v>577</v>
      </c>
    </row>
    <row r="237" spans="1:65" ht="11.25" customHeight="1">
      <c r="A237" s="145"/>
      <c r="B237" s="146"/>
      <c r="C237" s="145"/>
      <c r="D237" s="142" t="s">
        <v>180</v>
      </c>
      <c r="E237" s="147" t="s">
        <v>1</v>
      </c>
      <c r="F237" s="148" t="s">
        <v>514</v>
      </c>
      <c r="G237" s="145"/>
      <c r="H237" s="147" t="s">
        <v>1</v>
      </c>
      <c r="I237" s="193"/>
      <c r="J237" s="145"/>
      <c r="K237" s="145"/>
      <c r="L237" s="146"/>
      <c r="M237" s="149"/>
      <c r="N237" s="145"/>
      <c r="O237" s="145"/>
      <c r="P237" s="145"/>
      <c r="Q237" s="145"/>
      <c r="R237" s="145"/>
      <c r="S237" s="145"/>
      <c r="T237" s="150"/>
      <c r="U237" s="145"/>
      <c r="V237" s="145"/>
      <c r="W237" s="145"/>
      <c r="X237" s="145"/>
      <c r="Y237" s="145"/>
      <c r="Z237" s="145"/>
      <c r="AA237" s="145"/>
      <c r="AB237" s="145"/>
      <c r="AC237" s="145"/>
      <c r="AD237" s="145"/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7" t="s">
        <v>180</v>
      </c>
      <c r="AU237" s="147" t="s">
        <v>83</v>
      </c>
      <c r="AV237" s="145" t="s">
        <v>81</v>
      </c>
      <c r="AW237" s="145" t="s">
        <v>30</v>
      </c>
      <c r="AX237" s="145" t="s">
        <v>74</v>
      </c>
      <c r="AY237" s="147" t="s">
        <v>159</v>
      </c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</row>
    <row r="238" spans="1:65" ht="11.25" customHeight="1">
      <c r="A238" s="151"/>
      <c r="B238" s="152"/>
      <c r="C238" s="151"/>
      <c r="D238" s="142" t="s">
        <v>180</v>
      </c>
      <c r="E238" s="153" t="s">
        <v>1</v>
      </c>
      <c r="F238" s="154" t="s">
        <v>525</v>
      </c>
      <c r="G238" s="151"/>
      <c r="H238" s="155">
        <v>97</v>
      </c>
      <c r="I238" s="188"/>
      <c r="J238" s="151"/>
      <c r="K238" s="151"/>
      <c r="L238" s="152"/>
      <c r="M238" s="156"/>
      <c r="N238" s="151"/>
      <c r="O238" s="151"/>
      <c r="P238" s="151"/>
      <c r="Q238" s="151"/>
      <c r="R238" s="151"/>
      <c r="S238" s="151"/>
      <c r="T238" s="157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3" t="s">
        <v>180</v>
      </c>
      <c r="AU238" s="153" t="s">
        <v>83</v>
      </c>
      <c r="AV238" s="151" t="s">
        <v>83</v>
      </c>
      <c r="AW238" s="151" t="s">
        <v>30</v>
      </c>
      <c r="AX238" s="151" t="s">
        <v>81</v>
      </c>
      <c r="AY238" s="153" t="s">
        <v>159</v>
      </c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</row>
    <row r="239" spans="1:65" ht="24" customHeight="1">
      <c r="A239" s="16"/>
      <c r="B239" s="17"/>
      <c r="C239" s="131" t="s">
        <v>372</v>
      </c>
      <c r="D239" s="131" t="s">
        <v>162</v>
      </c>
      <c r="E239" s="132" t="s">
        <v>391</v>
      </c>
      <c r="F239" s="133" t="s">
        <v>392</v>
      </c>
      <c r="G239" s="134" t="s">
        <v>176</v>
      </c>
      <c r="H239" s="135">
        <v>171</v>
      </c>
      <c r="I239" s="187"/>
      <c r="J239" s="135">
        <f t="shared" ref="J239:J240" si="35">ROUND(I239*H239,2)</f>
        <v>0</v>
      </c>
      <c r="K239" s="133" t="s">
        <v>177</v>
      </c>
      <c r="L239" s="17"/>
      <c r="M239" s="136" t="s">
        <v>1</v>
      </c>
      <c r="N239" s="137" t="s">
        <v>39</v>
      </c>
      <c r="O239" s="16"/>
      <c r="P239" s="138">
        <f t="shared" ref="P239:P240" si="36">O239*H239</f>
        <v>0</v>
      </c>
      <c r="Q239" s="138">
        <v>8.0000000000000007E-5</v>
      </c>
      <c r="R239" s="138">
        <f t="shared" ref="R239:R240" si="37">Q239*H239</f>
        <v>1.3680000000000001E-2</v>
      </c>
      <c r="S239" s="138">
        <v>0</v>
      </c>
      <c r="T239" s="139">
        <f t="shared" ref="T239:T240" si="38">S239*H239</f>
        <v>0</v>
      </c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40" t="s">
        <v>178</v>
      </c>
      <c r="AS239" s="16"/>
      <c r="AT239" s="140" t="s">
        <v>162</v>
      </c>
      <c r="AU239" s="140" t="s">
        <v>83</v>
      </c>
      <c r="AV239" s="16"/>
      <c r="AW239" s="16"/>
      <c r="AX239" s="16"/>
      <c r="AY239" s="2" t="s">
        <v>159</v>
      </c>
      <c r="AZ239" s="16"/>
      <c r="BA239" s="16"/>
      <c r="BB239" s="16"/>
      <c r="BC239" s="16"/>
      <c r="BD239" s="16"/>
      <c r="BE239" s="141">
        <f t="shared" ref="BE239:BE240" si="39">IF(N239="základní",J239,0)</f>
        <v>0</v>
      </c>
      <c r="BF239" s="141">
        <f t="shared" ref="BF239:BF240" si="40">IF(N239="snížená",J239,0)</f>
        <v>0</v>
      </c>
      <c r="BG239" s="141">
        <f t="shared" ref="BG239:BG240" si="41">IF(N239="zákl. přenesená",J239,0)</f>
        <v>0</v>
      </c>
      <c r="BH239" s="141">
        <f t="shared" ref="BH239:BH240" si="42">IF(N239="sníž. přenesená",J239,0)</f>
        <v>0</v>
      </c>
      <c r="BI239" s="141">
        <f t="shared" ref="BI239:BI240" si="43">IF(N239="nulová",J239,0)</f>
        <v>0</v>
      </c>
      <c r="BJ239" s="2" t="s">
        <v>81</v>
      </c>
      <c r="BK239" s="141">
        <f t="shared" ref="BK239:BK240" si="44">ROUND(I239*H239,2)</f>
        <v>0</v>
      </c>
      <c r="BL239" s="2" t="s">
        <v>178</v>
      </c>
      <c r="BM239" s="140" t="s">
        <v>578</v>
      </c>
    </row>
    <row r="240" spans="1:65" ht="24" customHeight="1">
      <c r="A240" s="16"/>
      <c r="B240" s="17"/>
      <c r="C240" s="131" t="s">
        <v>377</v>
      </c>
      <c r="D240" s="131" t="s">
        <v>162</v>
      </c>
      <c r="E240" s="132" t="s">
        <v>395</v>
      </c>
      <c r="F240" s="133" t="s">
        <v>396</v>
      </c>
      <c r="G240" s="134" t="s">
        <v>176</v>
      </c>
      <c r="H240" s="135">
        <v>97</v>
      </c>
      <c r="I240" s="187"/>
      <c r="J240" s="135">
        <f t="shared" si="35"/>
        <v>0</v>
      </c>
      <c r="K240" s="133" t="s">
        <v>177</v>
      </c>
      <c r="L240" s="17"/>
      <c r="M240" s="136" t="s">
        <v>1</v>
      </c>
      <c r="N240" s="137" t="s">
        <v>39</v>
      </c>
      <c r="O240" s="16"/>
      <c r="P240" s="138">
        <f t="shared" si="36"/>
        <v>0</v>
      </c>
      <c r="Q240" s="138">
        <v>1.2E-4</v>
      </c>
      <c r="R240" s="138">
        <f t="shared" si="37"/>
        <v>1.1640000000000001E-2</v>
      </c>
      <c r="S240" s="138">
        <v>0</v>
      </c>
      <c r="T240" s="139">
        <f t="shared" si="38"/>
        <v>0</v>
      </c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40" t="s">
        <v>178</v>
      </c>
      <c r="AS240" s="16"/>
      <c r="AT240" s="140" t="s">
        <v>162</v>
      </c>
      <c r="AU240" s="140" t="s">
        <v>83</v>
      </c>
      <c r="AV240" s="16"/>
      <c r="AW240" s="16"/>
      <c r="AX240" s="16"/>
      <c r="AY240" s="2" t="s">
        <v>159</v>
      </c>
      <c r="AZ240" s="16"/>
      <c r="BA240" s="16"/>
      <c r="BB240" s="16"/>
      <c r="BC240" s="16"/>
      <c r="BD240" s="16"/>
      <c r="BE240" s="141">
        <f t="shared" si="39"/>
        <v>0</v>
      </c>
      <c r="BF240" s="141">
        <f t="shared" si="40"/>
        <v>0</v>
      </c>
      <c r="BG240" s="141">
        <f t="shared" si="41"/>
        <v>0</v>
      </c>
      <c r="BH240" s="141">
        <f t="shared" si="42"/>
        <v>0</v>
      </c>
      <c r="BI240" s="141">
        <f t="shared" si="43"/>
        <v>0</v>
      </c>
      <c r="BJ240" s="2" t="s">
        <v>81</v>
      </c>
      <c r="BK240" s="141">
        <f t="shared" si="44"/>
        <v>0</v>
      </c>
      <c r="BL240" s="2" t="s">
        <v>178</v>
      </c>
      <c r="BM240" s="140" t="s">
        <v>579</v>
      </c>
    </row>
    <row r="241" spans="1:65" ht="22.5" customHeight="1">
      <c r="A241" s="119"/>
      <c r="B241" s="120"/>
      <c r="C241" s="119"/>
      <c r="D241" s="121" t="s">
        <v>73</v>
      </c>
      <c r="E241" s="129" t="s">
        <v>398</v>
      </c>
      <c r="F241" s="129" t="s">
        <v>399</v>
      </c>
      <c r="G241" s="119"/>
      <c r="H241" s="119"/>
      <c r="I241" s="191"/>
      <c r="J241" s="130">
        <f>BK241</f>
        <v>0</v>
      </c>
      <c r="K241" s="119"/>
      <c r="L241" s="120"/>
      <c r="M241" s="124"/>
      <c r="N241" s="119"/>
      <c r="O241" s="119"/>
      <c r="P241" s="125">
        <f>SUM(P242:P264)</f>
        <v>0</v>
      </c>
      <c r="Q241" s="119"/>
      <c r="R241" s="125">
        <f>SUM(R242:R264)</f>
        <v>1.2490000000000001E-2</v>
      </c>
      <c r="S241" s="119"/>
      <c r="T241" s="126">
        <f>SUM(T242:T264)</f>
        <v>1.6025900000000002</v>
      </c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21" t="s">
        <v>83</v>
      </c>
      <c r="AS241" s="119"/>
      <c r="AT241" s="127" t="s">
        <v>73</v>
      </c>
      <c r="AU241" s="127" t="s">
        <v>81</v>
      </c>
      <c r="AV241" s="119"/>
      <c r="AW241" s="119"/>
      <c r="AX241" s="119"/>
      <c r="AY241" s="121" t="s">
        <v>159</v>
      </c>
      <c r="AZ241" s="119"/>
      <c r="BA241" s="119"/>
      <c r="BB241" s="119"/>
      <c r="BC241" s="119"/>
      <c r="BD241" s="119"/>
      <c r="BE241" s="119"/>
      <c r="BF241" s="119"/>
      <c r="BG241" s="119"/>
      <c r="BH241" s="119"/>
      <c r="BI241" s="119"/>
      <c r="BJ241" s="119"/>
      <c r="BK241" s="128">
        <f>SUM(BK242:BK264)</f>
        <v>0</v>
      </c>
      <c r="BL241" s="119"/>
      <c r="BM241" s="119"/>
    </row>
    <row r="242" spans="1:65" ht="16.5" customHeight="1">
      <c r="A242" s="16"/>
      <c r="B242" s="17"/>
      <c r="C242" s="131" t="s">
        <v>382</v>
      </c>
      <c r="D242" s="131" t="s">
        <v>162</v>
      </c>
      <c r="E242" s="132" t="s">
        <v>401</v>
      </c>
      <c r="F242" s="133" t="s">
        <v>402</v>
      </c>
      <c r="G242" s="134" t="s">
        <v>165</v>
      </c>
      <c r="H242" s="135">
        <v>1</v>
      </c>
      <c r="I242" s="187"/>
      <c r="J242" s="135">
        <f t="shared" ref="J242:J251" si="45">ROUND(I242*H242,2)</f>
        <v>0</v>
      </c>
      <c r="K242" s="133" t="s">
        <v>1</v>
      </c>
      <c r="L242" s="17"/>
      <c r="M242" s="136" t="s">
        <v>1</v>
      </c>
      <c r="N242" s="137" t="s">
        <v>39</v>
      </c>
      <c r="O242" s="16"/>
      <c r="P242" s="138">
        <f t="shared" ref="P242:P251" si="46">O242*H242</f>
        <v>0</v>
      </c>
      <c r="Q242" s="138">
        <v>0</v>
      </c>
      <c r="R242" s="138">
        <f t="shared" ref="R242:R251" si="47">Q242*H242</f>
        <v>0</v>
      </c>
      <c r="S242" s="138">
        <v>0</v>
      </c>
      <c r="T242" s="139">
        <f t="shared" ref="T242:T251" si="48">S242*H242</f>
        <v>0</v>
      </c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40" t="s">
        <v>178</v>
      </c>
      <c r="AS242" s="16"/>
      <c r="AT242" s="140" t="s">
        <v>162</v>
      </c>
      <c r="AU242" s="140" t="s">
        <v>83</v>
      </c>
      <c r="AV242" s="16"/>
      <c r="AW242" s="16"/>
      <c r="AX242" s="16"/>
      <c r="AY242" s="2" t="s">
        <v>159</v>
      </c>
      <c r="AZ242" s="16"/>
      <c r="BA242" s="16"/>
      <c r="BB242" s="16"/>
      <c r="BC242" s="16"/>
      <c r="BD242" s="16"/>
      <c r="BE242" s="141">
        <f t="shared" ref="BE242:BE251" si="49">IF(N242="základní",J242,0)</f>
        <v>0</v>
      </c>
      <c r="BF242" s="141">
        <f t="shared" ref="BF242:BF251" si="50">IF(N242="snížená",J242,0)</f>
        <v>0</v>
      </c>
      <c r="BG242" s="141">
        <f t="shared" ref="BG242:BG251" si="51">IF(N242="zákl. přenesená",J242,0)</f>
        <v>0</v>
      </c>
      <c r="BH242" s="141">
        <f t="shared" ref="BH242:BH251" si="52">IF(N242="sníž. přenesená",J242,0)</f>
        <v>0</v>
      </c>
      <c r="BI242" s="141">
        <f t="shared" ref="BI242:BI251" si="53">IF(N242="nulová",J242,0)</f>
        <v>0</v>
      </c>
      <c r="BJ242" s="2" t="s">
        <v>81</v>
      </c>
      <c r="BK242" s="141">
        <f t="shared" ref="BK242:BK251" si="54">ROUND(I242*H242,2)</f>
        <v>0</v>
      </c>
      <c r="BL242" s="2" t="s">
        <v>178</v>
      </c>
      <c r="BM242" s="140" t="s">
        <v>580</v>
      </c>
    </row>
    <row r="243" spans="1:65" ht="16.5" customHeight="1">
      <c r="A243" s="16"/>
      <c r="B243" s="17"/>
      <c r="C243" s="131" t="s">
        <v>386</v>
      </c>
      <c r="D243" s="131" t="s">
        <v>162</v>
      </c>
      <c r="E243" s="132" t="s">
        <v>405</v>
      </c>
      <c r="F243" s="133" t="s">
        <v>406</v>
      </c>
      <c r="G243" s="134" t="s">
        <v>286</v>
      </c>
      <c r="H243" s="135">
        <v>2</v>
      </c>
      <c r="I243" s="187"/>
      <c r="J243" s="135">
        <f t="shared" si="45"/>
        <v>0</v>
      </c>
      <c r="K243" s="133" t="s">
        <v>1</v>
      </c>
      <c r="L243" s="17"/>
      <c r="M243" s="136" t="s">
        <v>1</v>
      </c>
      <c r="N243" s="137" t="s">
        <v>39</v>
      </c>
      <c r="O243" s="16"/>
      <c r="P243" s="138">
        <f t="shared" si="46"/>
        <v>0</v>
      </c>
      <c r="Q243" s="138">
        <v>0</v>
      </c>
      <c r="R243" s="138">
        <f t="shared" si="47"/>
        <v>0</v>
      </c>
      <c r="S243" s="138">
        <v>0</v>
      </c>
      <c r="T243" s="139">
        <f t="shared" si="48"/>
        <v>0</v>
      </c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40" t="s">
        <v>178</v>
      </c>
      <c r="AS243" s="16"/>
      <c r="AT243" s="140" t="s">
        <v>162</v>
      </c>
      <c r="AU243" s="140" t="s">
        <v>83</v>
      </c>
      <c r="AV243" s="16"/>
      <c r="AW243" s="16"/>
      <c r="AX243" s="16"/>
      <c r="AY243" s="2" t="s">
        <v>159</v>
      </c>
      <c r="AZ243" s="16"/>
      <c r="BA243" s="16"/>
      <c r="BB243" s="16"/>
      <c r="BC243" s="16"/>
      <c r="BD243" s="16"/>
      <c r="BE243" s="141">
        <f t="shared" si="49"/>
        <v>0</v>
      </c>
      <c r="BF243" s="141">
        <f t="shared" si="50"/>
        <v>0</v>
      </c>
      <c r="BG243" s="141">
        <f t="shared" si="51"/>
        <v>0</v>
      </c>
      <c r="BH243" s="141">
        <f t="shared" si="52"/>
        <v>0</v>
      </c>
      <c r="BI243" s="141">
        <f t="shared" si="53"/>
        <v>0</v>
      </c>
      <c r="BJ243" s="2" t="s">
        <v>81</v>
      </c>
      <c r="BK243" s="141">
        <f t="shared" si="54"/>
        <v>0</v>
      </c>
      <c r="BL243" s="2" t="s">
        <v>178</v>
      </c>
      <c r="BM243" s="140" t="s">
        <v>581</v>
      </c>
    </row>
    <row r="244" spans="1:65" ht="16.5" customHeight="1">
      <c r="A244" s="16"/>
      <c r="B244" s="17"/>
      <c r="C244" s="131" t="s">
        <v>390</v>
      </c>
      <c r="D244" s="131" t="s">
        <v>162</v>
      </c>
      <c r="E244" s="132" t="s">
        <v>409</v>
      </c>
      <c r="F244" s="133" t="s">
        <v>410</v>
      </c>
      <c r="G244" s="134" t="s">
        <v>286</v>
      </c>
      <c r="H244" s="135">
        <v>2</v>
      </c>
      <c r="I244" s="187"/>
      <c r="J244" s="135">
        <f t="shared" si="45"/>
        <v>0</v>
      </c>
      <c r="K244" s="133" t="s">
        <v>1</v>
      </c>
      <c r="L244" s="17"/>
      <c r="M244" s="136" t="s">
        <v>1</v>
      </c>
      <c r="N244" s="137" t="s">
        <v>39</v>
      </c>
      <c r="O244" s="16"/>
      <c r="P244" s="138">
        <f t="shared" si="46"/>
        <v>0</v>
      </c>
      <c r="Q244" s="138">
        <v>0</v>
      </c>
      <c r="R244" s="138">
        <f t="shared" si="47"/>
        <v>0</v>
      </c>
      <c r="S244" s="138">
        <v>0</v>
      </c>
      <c r="T244" s="139">
        <f t="shared" si="48"/>
        <v>0</v>
      </c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40" t="s">
        <v>178</v>
      </c>
      <c r="AS244" s="16"/>
      <c r="AT244" s="140" t="s">
        <v>162</v>
      </c>
      <c r="AU244" s="140" t="s">
        <v>83</v>
      </c>
      <c r="AV244" s="16"/>
      <c r="AW244" s="16"/>
      <c r="AX244" s="16"/>
      <c r="AY244" s="2" t="s">
        <v>159</v>
      </c>
      <c r="AZ244" s="16"/>
      <c r="BA244" s="16"/>
      <c r="BB244" s="16"/>
      <c r="BC244" s="16"/>
      <c r="BD244" s="16"/>
      <c r="BE244" s="141">
        <f t="shared" si="49"/>
        <v>0</v>
      </c>
      <c r="BF244" s="141">
        <f t="shared" si="50"/>
        <v>0</v>
      </c>
      <c r="BG244" s="141">
        <f t="shared" si="51"/>
        <v>0</v>
      </c>
      <c r="BH244" s="141">
        <f t="shared" si="52"/>
        <v>0</v>
      </c>
      <c r="BI244" s="141">
        <f t="shared" si="53"/>
        <v>0</v>
      </c>
      <c r="BJ244" s="2" t="s">
        <v>81</v>
      </c>
      <c r="BK244" s="141">
        <f t="shared" si="54"/>
        <v>0</v>
      </c>
      <c r="BL244" s="2" t="s">
        <v>178</v>
      </c>
      <c r="BM244" s="140" t="s">
        <v>582</v>
      </c>
    </row>
    <row r="245" spans="1:65" ht="21.75" customHeight="1">
      <c r="A245" s="16"/>
      <c r="B245" s="17"/>
      <c r="C245" s="131" t="s">
        <v>394</v>
      </c>
      <c r="D245" s="131" t="s">
        <v>162</v>
      </c>
      <c r="E245" s="132" t="s">
        <v>413</v>
      </c>
      <c r="F245" s="133" t="s">
        <v>414</v>
      </c>
      <c r="G245" s="134" t="s">
        <v>286</v>
      </c>
      <c r="H245" s="135">
        <v>1</v>
      </c>
      <c r="I245" s="187"/>
      <c r="J245" s="135">
        <f t="shared" si="45"/>
        <v>0</v>
      </c>
      <c r="K245" s="133" t="s">
        <v>1</v>
      </c>
      <c r="L245" s="17"/>
      <c r="M245" s="136" t="s">
        <v>1</v>
      </c>
      <c r="N245" s="137" t="s">
        <v>39</v>
      </c>
      <c r="O245" s="16"/>
      <c r="P245" s="138">
        <f t="shared" si="46"/>
        <v>0</v>
      </c>
      <c r="Q245" s="138">
        <v>0</v>
      </c>
      <c r="R245" s="138">
        <f t="shared" si="47"/>
        <v>0</v>
      </c>
      <c r="S245" s="138">
        <v>0</v>
      </c>
      <c r="T245" s="139">
        <f t="shared" si="48"/>
        <v>0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40" t="s">
        <v>178</v>
      </c>
      <c r="AS245" s="16"/>
      <c r="AT245" s="140" t="s">
        <v>162</v>
      </c>
      <c r="AU245" s="140" t="s">
        <v>83</v>
      </c>
      <c r="AV245" s="16"/>
      <c r="AW245" s="16"/>
      <c r="AX245" s="16"/>
      <c r="AY245" s="2" t="s">
        <v>159</v>
      </c>
      <c r="AZ245" s="16"/>
      <c r="BA245" s="16"/>
      <c r="BB245" s="16"/>
      <c r="BC245" s="16"/>
      <c r="BD245" s="16"/>
      <c r="BE245" s="141">
        <f t="shared" si="49"/>
        <v>0</v>
      </c>
      <c r="BF245" s="141">
        <f t="shared" si="50"/>
        <v>0</v>
      </c>
      <c r="BG245" s="141">
        <f t="shared" si="51"/>
        <v>0</v>
      </c>
      <c r="BH245" s="141">
        <f t="shared" si="52"/>
        <v>0</v>
      </c>
      <c r="BI245" s="141">
        <f t="shared" si="53"/>
        <v>0</v>
      </c>
      <c r="BJ245" s="2" t="s">
        <v>81</v>
      </c>
      <c r="BK245" s="141">
        <f t="shared" si="54"/>
        <v>0</v>
      </c>
      <c r="BL245" s="2" t="s">
        <v>178</v>
      </c>
      <c r="BM245" s="140" t="s">
        <v>583</v>
      </c>
    </row>
    <row r="246" spans="1:65" ht="16.5" customHeight="1">
      <c r="A246" s="16"/>
      <c r="B246" s="17"/>
      <c r="C246" s="131" t="s">
        <v>400</v>
      </c>
      <c r="D246" s="131" t="s">
        <v>162</v>
      </c>
      <c r="E246" s="132" t="s">
        <v>417</v>
      </c>
      <c r="F246" s="133" t="s">
        <v>418</v>
      </c>
      <c r="G246" s="134" t="s">
        <v>286</v>
      </c>
      <c r="H246" s="135">
        <v>1</v>
      </c>
      <c r="I246" s="187"/>
      <c r="J246" s="135">
        <f t="shared" si="45"/>
        <v>0</v>
      </c>
      <c r="K246" s="133" t="s">
        <v>1</v>
      </c>
      <c r="L246" s="17"/>
      <c r="M246" s="136" t="s">
        <v>1</v>
      </c>
      <c r="N246" s="137" t="s">
        <v>39</v>
      </c>
      <c r="O246" s="16"/>
      <c r="P246" s="138">
        <f t="shared" si="46"/>
        <v>0</v>
      </c>
      <c r="Q246" s="138">
        <v>0</v>
      </c>
      <c r="R246" s="138">
        <f t="shared" si="47"/>
        <v>0</v>
      </c>
      <c r="S246" s="138">
        <v>0</v>
      </c>
      <c r="T246" s="139">
        <f t="shared" si="48"/>
        <v>0</v>
      </c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40" t="s">
        <v>178</v>
      </c>
      <c r="AS246" s="16"/>
      <c r="AT246" s="140" t="s">
        <v>162</v>
      </c>
      <c r="AU246" s="140" t="s">
        <v>83</v>
      </c>
      <c r="AV246" s="16"/>
      <c r="AW246" s="16"/>
      <c r="AX246" s="16"/>
      <c r="AY246" s="2" t="s">
        <v>159</v>
      </c>
      <c r="AZ246" s="16"/>
      <c r="BA246" s="16"/>
      <c r="BB246" s="16"/>
      <c r="BC246" s="16"/>
      <c r="BD246" s="16"/>
      <c r="BE246" s="141">
        <f t="shared" si="49"/>
        <v>0</v>
      </c>
      <c r="BF246" s="141">
        <f t="shared" si="50"/>
        <v>0</v>
      </c>
      <c r="BG246" s="141">
        <f t="shared" si="51"/>
        <v>0</v>
      </c>
      <c r="BH246" s="141">
        <f t="shared" si="52"/>
        <v>0</v>
      </c>
      <c r="BI246" s="141">
        <f t="shared" si="53"/>
        <v>0</v>
      </c>
      <c r="BJ246" s="2" t="s">
        <v>81</v>
      </c>
      <c r="BK246" s="141">
        <f t="shared" si="54"/>
        <v>0</v>
      </c>
      <c r="BL246" s="2" t="s">
        <v>178</v>
      </c>
      <c r="BM246" s="140" t="s">
        <v>584</v>
      </c>
    </row>
    <row r="247" spans="1:65" ht="24" customHeight="1">
      <c r="A247" s="16"/>
      <c r="B247" s="17"/>
      <c r="C247" s="131" t="s">
        <v>404</v>
      </c>
      <c r="D247" s="131" t="s">
        <v>162</v>
      </c>
      <c r="E247" s="132" t="s">
        <v>421</v>
      </c>
      <c r="F247" s="133" t="s">
        <v>422</v>
      </c>
      <c r="G247" s="134" t="s">
        <v>165</v>
      </c>
      <c r="H247" s="135">
        <v>1</v>
      </c>
      <c r="I247" s="187"/>
      <c r="J247" s="135">
        <f t="shared" si="45"/>
        <v>0</v>
      </c>
      <c r="K247" s="133" t="s">
        <v>1</v>
      </c>
      <c r="L247" s="17"/>
      <c r="M247" s="136" t="s">
        <v>1</v>
      </c>
      <c r="N247" s="137" t="s">
        <v>39</v>
      </c>
      <c r="O247" s="16"/>
      <c r="P247" s="138">
        <f t="shared" si="46"/>
        <v>0</v>
      </c>
      <c r="Q247" s="138">
        <v>0</v>
      </c>
      <c r="R247" s="138">
        <f t="shared" si="47"/>
        <v>0</v>
      </c>
      <c r="S247" s="138">
        <v>0</v>
      </c>
      <c r="T247" s="139">
        <f t="shared" si="48"/>
        <v>0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40" t="s">
        <v>178</v>
      </c>
      <c r="AS247" s="16"/>
      <c r="AT247" s="140" t="s">
        <v>162</v>
      </c>
      <c r="AU247" s="140" t="s">
        <v>83</v>
      </c>
      <c r="AV247" s="16"/>
      <c r="AW247" s="16"/>
      <c r="AX247" s="16"/>
      <c r="AY247" s="2" t="s">
        <v>159</v>
      </c>
      <c r="AZ247" s="16"/>
      <c r="BA247" s="16"/>
      <c r="BB247" s="16"/>
      <c r="BC247" s="16"/>
      <c r="BD247" s="16"/>
      <c r="BE247" s="141">
        <f t="shared" si="49"/>
        <v>0</v>
      </c>
      <c r="BF247" s="141">
        <f t="shared" si="50"/>
        <v>0</v>
      </c>
      <c r="BG247" s="141">
        <f t="shared" si="51"/>
        <v>0</v>
      </c>
      <c r="BH247" s="141">
        <f t="shared" si="52"/>
        <v>0</v>
      </c>
      <c r="BI247" s="141">
        <f t="shared" si="53"/>
        <v>0</v>
      </c>
      <c r="BJ247" s="2" t="s">
        <v>81</v>
      </c>
      <c r="BK247" s="141">
        <f t="shared" si="54"/>
        <v>0</v>
      </c>
      <c r="BL247" s="2" t="s">
        <v>178</v>
      </c>
      <c r="BM247" s="140" t="s">
        <v>585</v>
      </c>
    </row>
    <row r="248" spans="1:65" ht="24" customHeight="1">
      <c r="A248" s="16"/>
      <c r="B248" s="17"/>
      <c r="C248" s="131" t="s">
        <v>408</v>
      </c>
      <c r="D248" s="131" t="s">
        <v>162</v>
      </c>
      <c r="E248" s="132" t="s">
        <v>425</v>
      </c>
      <c r="F248" s="133" t="s">
        <v>426</v>
      </c>
      <c r="G248" s="134" t="s">
        <v>165</v>
      </c>
      <c r="H248" s="135">
        <v>1</v>
      </c>
      <c r="I248" s="187"/>
      <c r="J248" s="135">
        <f t="shared" si="45"/>
        <v>0</v>
      </c>
      <c r="K248" s="133" t="s">
        <v>1</v>
      </c>
      <c r="L248" s="17"/>
      <c r="M248" s="136" t="s">
        <v>1</v>
      </c>
      <c r="N248" s="137" t="s">
        <v>39</v>
      </c>
      <c r="O248" s="16"/>
      <c r="P248" s="138">
        <f t="shared" si="46"/>
        <v>0</v>
      </c>
      <c r="Q248" s="138">
        <v>0</v>
      </c>
      <c r="R248" s="138">
        <f t="shared" si="47"/>
        <v>0</v>
      </c>
      <c r="S248" s="138">
        <v>0</v>
      </c>
      <c r="T248" s="139">
        <f t="shared" si="48"/>
        <v>0</v>
      </c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40" t="s">
        <v>178</v>
      </c>
      <c r="AS248" s="16"/>
      <c r="AT248" s="140" t="s">
        <v>162</v>
      </c>
      <c r="AU248" s="140" t="s">
        <v>83</v>
      </c>
      <c r="AV248" s="16"/>
      <c r="AW248" s="16"/>
      <c r="AX248" s="16"/>
      <c r="AY248" s="2" t="s">
        <v>159</v>
      </c>
      <c r="AZ248" s="16"/>
      <c r="BA248" s="16"/>
      <c r="BB248" s="16"/>
      <c r="BC248" s="16"/>
      <c r="BD248" s="16"/>
      <c r="BE248" s="141">
        <f t="shared" si="49"/>
        <v>0</v>
      </c>
      <c r="BF248" s="141">
        <f t="shared" si="50"/>
        <v>0</v>
      </c>
      <c r="BG248" s="141">
        <f t="shared" si="51"/>
        <v>0</v>
      </c>
      <c r="BH248" s="141">
        <f t="shared" si="52"/>
        <v>0</v>
      </c>
      <c r="BI248" s="141">
        <f t="shared" si="53"/>
        <v>0</v>
      </c>
      <c r="BJ248" s="2" t="s">
        <v>81</v>
      </c>
      <c r="BK248" s="141">
        <f t="shared" si="54"/>
        <v>0</v>
      </c>
      <c r="BL248" s="2" t="s">
        <v>178</v>
      </c>
      <c r="BM248" s="140" t="s">
        <v>586</v>
      </c>
    </row>
    <row r="249" spans="1:65" ht="24" customHeight="1">
      <c r="A249" s="16"/>
      <c r="B249" s="17"/>
      <c r="C249" s="131" t="s">
        <v>412</v>
      </c>
      <c r="D249" s="131" t="s">
        <v>162</v>
      </c>
      <c r="E249" s="132" t="s">
        <v>429</v>
      </c>
      <c r="F249" s="133" t="s">
        <v>430</v>
      </c>
      <c r="G249" s="134" t="s">
        <v>165</v>
      </c>
      <c r="H249" s="135">
        <v>1</v>
      </c>
      <c r="I249" s="187"/>
      <c r="J249" s="135">
        <f t="shared" si="45"/>
        <v>0</v>
      </c>
      <c r="K249" s="133" t="s">
        <v>1</v>
      </c>
      <c r="L249" s="17"/>
      <c r="M249" s="136" t="s">
        <v>1</v>
      </c>
      <c r="N249" s="137" t="s">
        <v>39</v>
      </c>
      <c r="O249" s="16"/>
      <c r="P249" s="138">
        <f t="shared" si="46"/>
        <v>0</v>
      </c>
      <c r="Q249" s="138">
        <v>0</v>
      </c>
      <c r="R249" s="138">
        <f t="shared" si="47"/>
        <v>0</v>
      </c>
      <c r="S249" s="138">
        <v>0</v>
      </c>
      <c r="T249" s="139">
        <f t="shared" si="48"/>
        <v>0</v>
      </c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40" t="s">
        <v>178</v>
      </c>
      <c r="AS249" s="16"/>
      <c r="AT249" s="140" t="s">
        <v>162</v>
      </c>
      <c r="AU249" s="140" t="s">
        <v>83</v>
      </c>
      <c r="AV249" s="16"/>
      <c r="AW249" s="16"/>
      <c r="AX249" s="16"/>
      <c r="AY249" s="2" t="s">
        <v>159</v>
      </c>
      <c r="AZ249" s="16"/>
      <c r="BA249" s="16"/>
      <c r="BB249" s="16"/>
      <c r="BC249" s="16"/>
      <c r="BD249" s="16"/>
      <c r="BE249" s="141">
        <f t="shared" si="49"/>
        <v>0</v>
      </c>
      <c r="BF249" s="141">
        <f t="shared" si="50"/>
        <v>0</v>
      </c>
      <c r="BG249" s="141">
        <f t="shared" si="51"/>
        <v>0</v>
      </c>
      <c r="BH249" s="141">
        <f t="shared" si="52"/>
        <v>0</v>
      </c>
      <c r="BI249" s="141">
        <f t="shared" si="53"/>
        <v>0</v>
      </c>
      <c r="BJ249" s="2" t="s">
        <v>81</v>
      </c>
      <c r="BK249" s="141">
        <f t="shared" si="54"/>
        <v>0</v>
      </c>
      <c r="BL249" s="2" t="s">
        <v>178</v>
      </c>
      <c r="BM249" s="140" t="s">
        <v>587</v>
      </c>
    </row>
    <row r="250" spans="1:65" ht="24" customHeight="1">
      <c r="A250" s="16"/>
      <c r="B250" s="17"/>
      <c r="C250" s="131" t="s">
        <v>416</v>
      </c>
      <c r="D250" s="131" t="s">
        <v>162</v>
      </c>
      <c r="E250" s="132" t="s">
        <v>433</v>
      </c>
      <c r="F250" s="133" t="s">
        <v>434</v>
      </c>
      <c r="G250" s="134" t="s">
        <v>165</v>
      </c>
      <c r="H250" s="135">
        <v>1</v>
      </c>
      <c r="I250" s="187"/>
      <c r="J250" s="135">
        <f t="shared" si="45"/>
        <v>0</v>
      </c>
      <c r="K250" s="133" t="s">
        <v>1</v>
      </c>
      <c r="L250" s="17"/>
      <c r="M250" s="136" t="s">
        <v>1</v>
      </c>
      <c r="N250" s="137" t="s">
        <v>39</v>
      </c>
      <c r="O250" s="16"/>
      <c r="P250" s="138">
        <f t="shared" si="46"/>
        <v>0</v>
      </c>
      <c r="Q250" s="138">
        <v>0</v>
      </c>
      <c r="R250" s="138">
        <f t="shared" si="47"/>
        <v>0</v>
      </c>
      <c r="S250" s="138">
        <v>0</v>
      </c>
      <c r="T250" s="139">
        <f t="shared" si="48"/>
        <v>0</v>
      </c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40" t="s">
        <v>178</v>
      </c>
      <c r="AS250" s="16"/>
      <c r="AT250" s="140" t="s">
        <v>162</v>
      </c>
      <c r="AU250" s="140" t="s">
        <v>83</v>
      </c>
      <c r="AV250" s="16"/>
      <c r="AW250" s="16"/>
      <c r="AX250" s="16"/>
      <c r="AY250" s="2" t="s">
        <v>159</v>
      </c>
      <c r="AZ250" s="16"/>
      <c r="BA250" s="16"/>
      <c r="BB250" s="16"/>
      <c r="BC250" s="16"/>
      <c r="BD250" s="16"/>
      <c r="BE250" s="141">
        <f t="shared" si="49"/>
        <v>0</v>
      </c>
      <c r="BF250" s="141">
        <f t="shared" si="50"/>
        <v>0</v>
      </c>
      <c r="BG250" s="141">
        <f t="shared" si="51"/>
        <v>0</v>
      </c>
      <c r="BH250" s="141">
        <f t="shared" si="52"/>
        <v>0</v>
      </c>
      <c r="BI250" s="141">
        <f t="shared" si="53"/>
        <v>0</v>
      </c>
      <c r="BJ250" s="2" t="s">
        <v>81</v>
      </c>
      <c r="BK250" s="141">
        <f t="shared" si="54"/>
        <v>0</v>
      </c>
      <c r="BL250" s="2" t="s">
        <v>178</v>
      </c>
      <c r="BM250" s="140" t="s">
        <v>588</v>
      </c>
    </row>
    <row r="251" spans="1:65" ht="24" customHeight="1">
      <c r="A251" s="16"/>
      <c r="B251" s="17"/>
      <c r="C251" s="131" t="s">
        <v>420</v>
      </c>
      <c r="D251" s="131" t="s">
        <v>162</v>
      </c>
      <c r="E251" s="132" t="s">
        <v>589</v>
      </c>
      <c r="F251" s="133" t="s">
        <v>590</v>
      </c>
      <c r="G251" s="134" t="s">
        <v>176</v>
      </c>
      <c r="H251" s="135">
        <v>65</v>
      </c>
      <c r="I251" s="187"/>
      <c r="J251" s="135">
        <f t="shared" si="45"/>
        <v>0</v>
      </c>
      <c r="K251" s="133" t="s">
        <v>177</v>
      </c>
      <c r="L251" s="17"/>
      <c r="M251" s="136" t="s">
        <v>1</v>
      </c>
      <c r="N251" s="137" t="s">
        <v>39</v>
      </c>
      <c r="O251" s="16"/>
      <c r="P251" s="138">
        <f t="shared" si="46"/>
        <v>0</v>
      </c>
      <c r="Q251" s="138">
        <v>5.0000000000000002E-5</v>
      </c>
      <c r="R251" s="138">
        <f t="shared" si="47"/>
        <v>3.2500000000000003E-3</v>
      </c>
      <c r="S251" s="138">
        <v>4.7299999999999998E-3</v>
      </c>
      <c r="T251" s="139">
        <f t="shared" si="48"/>
        <v>0.30745</v>
      </c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40" t="s">
        <v>178</v>
      </c>
      <c r="AS251" s="16"/>
      <c r="AT251" s="140" t="s">
        <v>162</v>
      </c>
      <c r="AU251" s="140" t="s">
        <v>83</v>
      </c>
      <c r="AV251" s="16"/>
      <c r="AW251" s="16"/>
      <c r="AX251" s="16"/>
      <c r="AY251" s="2" t="s">
        <v>159</v>
      </c>
      <c r="AZ251" s="16"/>
      <c r="BA251" s="16"/>
      <c r="BB251" s="16"/>
      <c r="BC251" s="16"/>
      <c r="BD251" s="16"/>
      <c r="BE251" s="141">
        <f t="shared" si="49"/>
        <v>0</v>
      </c>
      <c r="BF251" s="141">
        <f t="shared" si="50"/>
        <v>0</v>
      </c>
      <c r="BG251" s="141">
        <f t="shared" si="51"/>
        <v>0</v>
      </c>
      <c r="BH251" s="141">
        <f t="shared" si="52"/>
        <v>0</v>
      </c>
      <c r="BI251" s="141">
        <f t="shared" si="53"/>
        <v>0</v>
      </c>
      <c r="BJ251" s="2" t="s">
        <v>81</v>
      </c>
      <c r="BK251" s="141">
        <f t="shared" si="54"/>
        <v>0</v>
      </c>
      <c r="BL251" s="2" t="s">
        <v>178</v>
      </c>
      <c r="BM251" s="140" t="s">
        <v>591</v>
      </c>
    </row>
    <row r="252" spans="1:65" ht="11.25" customHeight="1">
      <c r="A252" s="145"/>
      <c r="B252" s="146"/>
      <c r="C252" s="145"/>
      <c r="D252" s="142" t="s">
        <v>180</v>
      </c>
      <c r="E252" s="147" t="s">
        <v>1</v>
      </c>
      <c r="F252" s="148" t="s">
        <v>514</v>
      </c>
      <c r="G252" s="145"/>
      <c r="H252" s="147" t="s">
        <v>1</v>
      </c>
      <c r="I252" s="193"/>
      <c r="J252" s="145"/>
      <c r="K252" s="145"/>
      <c r="L252" s="146"/>
      <c r="M252" s="149"/>
      <c r="N252" s="145"/>
      <c r="O252" s="145"/>
      <c r="P252" s="145"/>
      <c r="Q252" s="145"/>
      <c r="R252" s="145"/>
      <c r="S252" s="145"/>
      <c r="T252" s="150"/>
      <c r="U252" s="145"/>
      <c r="V252" s="145"/>
      <c r="W252" s="145"/>
      <c r="X252" s="145"/>
      <c r="Y252" s="145"/>
      <c r="Z252" s="145"/>
      <c r="AA252" s="145"/>
      <c r="AB252" s="145"/>
      <c r="AC252" s="145"/>
      <c r="AD252" s="145"/>
      <c r="AE252" s="145"/>
      <c r="AF252" s="145"/>
      <c r="AG252" s="145"/>
      <c r="AH252" s="145"/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7" t="s">
        <v>180</v>
      </c>
      <c r="AU252" s="147" t="s">
        <v>83</v>
      </c>
      <c r="AV252" s="145" t="s">
        <v>81</v>
      </c>
      <c r="AW252" s="145" t="s">
        <v>30</v>
      </c>
      <c r="AX252" s="145" t="s">
        <v>74</v>
      </c>
      <c r="AY252" s="147" t="s">
        <v>159</v>
      </c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  <c r="BM252" s="145"/>
    </row>
    <row r="253" spans="1:65" ht="11.25" customHeight="1">
      <c r="A253" s="151"/>
      <c r="B253" s="152"/>
      <c r="C253" s="151"/>
      <c r="D253" s="142" t="s">
        <v>180</v>
      </c>
      <c r="E253" s="153" t="s">
        <v>1</v>
      </c>
      <c r="F253" s="154" t="s">
        <v>592</v>
      </c>
      <c r="G253" s="151"/>
      <c r="H253" s="155">
        <v>65</v>
      </c>
      <c r="I253" s="188"/>
      <c r="J253" s="151"/>
      <c r="K253" s="151"/>
      <c r="L253" s="152"/>
      <c r="M253" s="156"/>
      <c r="N253" s="151"/>
      <c r="O253" s="151"/>
      <c r="P253" s="151"/>
      <c r="Q253" s="151"/>
      <c r="R253" s="151"/>
      <c r="S253" s="151"/>
      <c r="T253" s="157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3" t="s">
        <v>180</v>
      </c>
      <c r="AU253" s="153" t="s">
        <v>83</v>
      </c>
      <c r="AV253" s="151" t="s">
        <v>83</v>
      </c>
      <c r="AW253" s="151" t="s">
        <v>30</v>
      </c>
      <c r="AX253" s="151" t="s">
        <v>81</v>
      </c>
      <c r="AY253" s="153" t="s">
        <v>159</v>
      </c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</row>
    <row r="254" spans="1:65" ht="24" customHeight="1">
      <c r="A254" s="16"/>
      <c r="B254" s="17"/>
      <c r="C254" s="131" t="s">
        <v>424</v>
      </c>
      <c r="D254" s="131" t="s">
        <v>162</v>
      </c>
      <c r="E254" s="132" t="s">
        <v>441</v>
      </c>
      <c r="F254" s="133" t="s">
        <v>442</v>
      </c>
      <c r="G254" s="134" t="s">
        <v>176</v>
      </c>
      <c r="H254" s="135">
        <v>154</v>
      </c>
      <c r="I254" s="187"/>
      <c r="J254" s="135">
        <f>ROUND(I254*H254,2)</f>
        <v>0</v>
      </c>
      <c r="K254" s="133" t="s">
        <v>177</v>
      </c>
      <c r="L254" s="17"/>
      <c r="M254" s="136" t="s">
        <v>1</v>
      </c>
      <c r="N254" s="137" t="s">
        <v>39</v>
      </c>
      <c r="O254" s="16"/>
      <c r="P254" s="138">
        <f>O254*H254</f>
        <v>0</v>
      </c>
      <c r="Q254" s="138">
        <v>6.0000000000000002E-5</v>
      </c>
      <c r="R254" s="138">
        <f>Q254*H254</f>
        <v>9.2399999999999999E-3</v>
      </c>
      <c r="S254" s="138">
        <v>8.4100000000000008E-3</v>
      </c>
      <c r="T254" s="139">
        <f>S254*H254</f>
        <v>1.2951400000000002</v>
      </c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40" t="s">
        <v>178</v>
      </c>
      <c r="AS254" s="16"/>
      <c r="AT254" s="140" t="s">
        <v>162</v>
      </c>
      <c r="AU254" s="140" t="s">
        <v>83</v>
      </c>
      <c r="AV254" s="16"/>
      <c r="AW254" s="16"/>
      <c r="AX254" s="16"/>
      <c r="AY254" s="2" t="s">
        <v>159</v>
      </c>
      <c r="AZ254" s="16"/>
      <c r="BA254" s="16"/>
      <c r="BB254" s="16"/>
      <c r="BC254" s="16"/>
      <c r="BD254" s="16"/>
      <c r="BE254" s="141">
        <f>IF(N254="základní",J254,0)</f>
        <v>0</v>
      </c>
      <c r="BF254" s="141">
        <f>IF(N254="snížená",J254,0)</f>
        <v>0</v>
      </c>
      <c r="BG254" s="141">
        <f>IF(N254="zákl. přenesená",J254,0)</f>
        <v>0</v>
      </c>
      <c r="BH254" s="141">
        <f>IF(N254="sníž. přenesená",J254,0)</f>
        <v>0</v>
      </c>
      <c r="BI254" s="141">
        <f>IF(N254="nulová",J254,0)</f>
        <v>0</v>
      </c>
      <c r="BJ254" s="2" t="s">
        <v>81</v>
      </c>
      <c r="BK254" s="141">
        <f>ROUND(I254*H254,2)</f>
        <v>0</v>
      </c>
      <c r="BL254" s="2" t="s">
        <v>178</v>
      </c>
      <c r="BM254" s="140" t="s">
        <v>593</v>
      </c>
    </row>
    <row r="255" spans="1:65" ht="11.25" customHeight="1">
      <c r="A255" s="145"/>
      <c r="B255" s="146"/>
      <c r="C255" s="145"/>
      <c r="D255" s="142" t="s">
        <v>180</v>
      </c>
      <c r="E255" s="147" t="s">
        <v>1</v>
      </c>
      <c r="F255" s="148" t="s">
        <v>514</v>
      </c>
      <c r="G255" s="145"/>
      <c r="H255" s="147" t="s">
        <v>1</v>
      </c>
      <c r="I255" s="193"/>
      <c r="J255" s="145"/>
      <c r="K255" s="145"/>
      <c r="L255" s="146"/>
      <c r="M255" s="149"/>
      <c r="N255" s="145"/>
      <c r="O255" s="145"/>
      <c r="P255" s="145"/>
      <c r="Q255" s="145"/>
      <c r="R255" s="145"/>
      <c r="S255" s="145"/>
      <c r="T255" s="150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145"/>
      <c r="AF255" s="145"/>
      <c r="AG255" s="145"/>
      <c r="AH255" s="145"/>
      <c r="AI255" s="145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7" t="s">
        <v>180</v>
      </c>
      <c r="AU255" s="147" t="s">
        <v>83</v>
      </c>
      <c r="AV255" s="145" t="s">
        <v>81</v>
      </c>
      <c r="AW255" s="145" t="s">
        <v>30</v>
      </c>
      <c r="AX255" s="145" t="s">
        <v>74</v>
      </c>
      <c r="AY255" s="147" t="s">
        <v>159</v>
      </c>
      <c r="AZ255" s="145"/>
      <c r="BA255" s="145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45"/>
      <c r="BM255" s="145"/>
    </row>
    <row r="256" spans="1:65" ht="11.25" customHeight="1">
      <c r="A256" s="151"/>
      <c r="B256" s="152"/>
      <c r="C256" s="151"/>
      <c r="D256" s="142" t="s">
        <v>180</v>
      </c>
      <c r="E256" s="153" t="s">
        <v>1</v>
      </c>
      <c r="F256" s="154" t="s">
        <v>594</v>
      </c>
      <c r="G256" s="151"/>
      <c r="H256" s="155">
        <v>154</v>
      </c>
      <c r="I256" s="188"/>
      <c r="J256" s="151"/>
      <c r="K256" s="151"/>
      <c r="L256" s="152"/>
      <c r="M256" s="156"/>
      <c r="N256" s="151"/>
      <c r="O256" s="151"/>
      <c r="P256" s="151"/>
      <c r="Q256" s="151"/>
      <c r="R256" s="151"/>
      <c r="S256" s="151"/>
      <c r="T256" s="157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3" t="s">
        <v>180</v>
      </c>
      <c r="AU256" s="153" t="s">
        <v>83</v>
      </c>
      <c r="AV256" s="151" t="s">
        <v>83</v>
      </c>
      <c r="AW256" s="151" t="s">
        <v>30</v>
      </c>
      <c r="AX256" s="151" t="s">
        <v>81</v>
      </c>
      <c r="AY256" s="153" t="s">
        <v>159</v>
      </c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</row>
    <row r="257" spans="1:65" ht="24" customHeight="1">
      <c r="A257" s="16"/>
      <c r="B257" s="17"/>
      <c r="C257" s="131" t="s">
        <v>428</v>
      </c>
      <c r="D257" s="131" t="s">
        <v>162</v>
      </c>
      <c r="E257" s="132" t="s">
        <v>454</v>
      </c>
      <c r="F257" s="133" t="s">
        <v>455</v>
      </c>
      <c r="G257" s="134" t="s">
        <v>165</v>
      </c>
      <c r="H257" s="135">
        <v>1</v>
      </c>
      <c r="I257" s="187"/>
      <c r="J257" s="135">
        <f t="shared" ref="J257:J258" si="55">ROUND(I257*H257,2)</f>
        <v>0</v>
      </c>
      <c r="K257" s="133" t="s">
        <v>1</v>
      </c>
      <c r="L257" s="17"/>
      <c r="M257" s="136" t="s">
        <v>1</v>
      </c>
      <c r="N257" s="137" t="s">
        <v>39</v>
      </c>
      <c r="O257" s="16"/>
      <c r="P257" s="138">
        <f t="shared" ref="P257:P258" si="56">O257*H257</f>
        <v>0</v>
      </c>
      <c r="Q257" s="138">
        <v>0</v>
      </c>
      <c r="R257" s="138">
        <f t="shared" ref="R257:R258" si="57">Q257*H257</f>
        <v>0</v>
      </c>
      <c r="S257" s="138">
        <v>0</v>
      </c>
      <c r="T257" s="139">
        <f t="shared" ref="T257:T258" si="58">S257*H257</f>
        <v>0</v>
      </c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40" t="s">
        <v>178</v>
      </c>
      <c r="AS257" s="16"/>
      <c r="AT257" s="140" t="s">
        <v>162</v>
      </c>
      <c r="AU257" s="140" t="s">
        <v>83</v>
      </c>
      <c r="AV257" s="16"/>
      <c r="AW257" s="16"/>
      <c r="AX257" s="16"/>
      <c r="AY257" s="2" t="s">
        <v>159</v>
      </c>
      <c r="AZ257" s="16"/>
      <c r="BA257" s="16"/>
      <c r="BB257" s="16"/>
      <c r="BC257" s="16"/>
      <c r="BD257" s="16"/>
      <c r="BE257" s="141">
        <f t="shared" ref="BE257:BE258" si="59">IF(N257="základní",J257,0)</f>
        <v>0</v>
      </c>
      <c r="BF257" s="141">
        <f t="shared" ref="BF257:BF258" si="60">IF(N257="snížená",J257,0)</f>
        <v>0</v>
      </c>
      <c r="BG257" s="141">
        <f t="shared" ref="BG257:BG258" si="61">IF(N257="zákl. přenesená",J257,0)</f>
        <v>0</v>
      </c>
      <c r="BH257" s="141">
        <f t="shared" ref="BH257:BH258" si="62">IF(N257="sníž. přenesená",J257,0)</f>
        <v>0</v>
      </c>
      <c r="BI257" s="141">
        <f t="shared" ref="BI257:BI258" si="63">IF(N257="nulová",J257,0)</f>
        <v>0</v>
      </c>
      <c r="BJ257" s="2" t="s">
        <v>81</v>
      </c>
      <c r="BK257" s="141">
        <f t="shared" ref="BK257:BK258" si="64">ROUND(I257*H257,2)</f>
        <v>0</v>
      </c>
      <c r="BL257" s="2" t="s">
        <v>178</v>
      </c>
      <c r="BM257" s="140" t="s">
        <v>595</v>
      </c>
    </row>
    <row r="258" spans="1:65" ht="16.5" customHeight="1">
      <c r="A258" s="16"/>
      <c r="B258" s="17"/>
      <c r="C258" s="131" t="s">
        <v>432</v>
      </c>
      <c r="D258" s="131" t="s">
        <v>162</v>
      </c>
      <c r="E258" s="132" t="s">
        <v>458</v>
      </c>
      <c r="F258" s="133" t="s">
        <v>459</v>
      </c>
      <c r="G258" s="134" t="s">
        <v>165</v>
      </c>
      <c r="H258" s="135">
        <v>1</v>
      </c>
      <c r="I258" s="187"/>
      <c r="J258" s="135">
        <f t="shared" si="55"/>
        <v>0</v>
      </c>
      <c r="K258" s="133" t="s">
        <v>1</v>
      </c>
      <c r="L258" s="17"/>
      <c r="M258" s="136" t="s">
        <v>1</v>
      </c>
      <c r="N258" s="137" t="s">
        <v>39</v>
      </c>
      <c r="O258" s="16"/>
      <c r="P258" s="138">
        <f t="shared" si="56"/>
        <v>0</v>
      </c>
      <c r="Q258" s="138">
        <v>0</v>
      </c>
      <c r="R258" s="138">
        <f t="shared" si="57"/>
        <v>0</v>
      </c>
      <c r="S258" s="138">
        <v>0</v>
      </c>
      <c r="T258" s="139">
        <f t="shared" si="58"/>
        <v>0</v>
      </c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40" t="s">
        <v>178</v>
      </c>
      <c r="AS258" s="16"/>
      <c r="AT258" s="140" t="s">
        <v>162</v>
      </c>
      <c r="AU258" s="140" t="s">
        <v>83</v>
      </c>
      <c r="AV258" s="16"/>
      <c r="AW258" s="16"/>
      <c r="AX258" s="16"/>
      <c r="AY258" s="2" t="s">
        <v>159</v>
      </c>
      <c r="AZ258" s="16"/>
      <c r="BA258" s="16"/>
      <c r="BB258" s="16"/>
      <c r="BC258" s="16"/>
      <c r="BD258" s="16"/>
      <c r="BE258" s="141">
        <f t="shared" si="59"/>
        <v>0</v>
      </c>
      <c r="BF258" s="141">
        <f t="shared" si="60"/>
        <v>0</v>
      </c>
      <c r="BG258" s="141">
        <f t="shared" si="61"/>
        <v>0</v>
      </c>
      <c r="BH258" s="141">
        <f t="shared" si="62"/>
        <v>0</v>
      </c>
      <c r="BI258" s="141">
        <f t="shared" si="63"/>
        <v>0</v>
      </c>
      <c r="BJ258" s="2" t="s">
        <v>81</v>
      </c>
      <c r="BK258" s="141">
        <f t="shared" si="64"/>
        <v>0</v>
      </c>
      <c r="BL258" s="2" t="s">
        <v>178</v>
      </c>
      <c r="BM258" s="140" t="s">
        <v>596</v>
      </c>
    </row>
    <row r="259" spans="1:65" ht="11.25" customHeight="1">
      <c r="A259" s="16"/>
      <c r="B259" s="17"/>
      <c r="C259" s="16"/>
      <c r="D259" s="142" t="s">
        <v>168</v>
      </c>
      <c r="E259" s="16"/>
      <c r="F259" s="143" t="s">
        <v>461</v>
      </c>
      <c r="G259" s="16"/>
      <c r="H259" s="16"/>
      <c r="I259" s="195"/>
      <c r="J259" s="16"/>
      <c r="K259" s="16"/>
      <c r="L259" s="17"/>
      <c r="M259" s="144"/>
      <c r="N259" s="16"/>
      <c r="O259" s="16"/>
      <c r="P259" s="16"/>
      <c r="Q259" s="16"/>
      <c r="R259" s="16"/>
      <c r="S259" s="16"/>
      <c r="T259" s="43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S259" s="16"/>
      <c r="AT259" s="2" t="s">
        <v>168</v>
      </c>
      <c r="AU259" s="2" t="s">
        <v>83</v>
      </c>
      <c r="AV259" s="16"/>
      <c r="AW259" s="16"/>
      <c r="AX259" s="16"/>
      <c r="AY259" s="16"/>
      <c r="AZ259" s="16"/>
      <c r="BA259" s="16"/>
      <c r="BB259" s="16"/>
      <c r="BC259" s="16"/>
      <c r="BD259" s="16"/>
      <c r="BE259" s="16"/>
      <c r="BF259" s="16"/>
      <c r="BG259" s="16"/>
      <c r="BH259" s="16"/>
      <c r="BI259" s="16"/>
      <c r="BJ259" s="16"/>
      <c r="BK259" s="16"/>
      <c r="BL259" s="16"/>
      <c r="BM259" s="16"/>
    </row>
    <row r="260" spans="1:65" ht="11.25" customHeight="1">
      <c r="A260" s="145"/>
      <c r="B260" s="146"/>
      <c r="C260" s="145"/>
      <c r="D260" s="142" t="s">
        <v>180</v>
      </c>
      <c r="E260" s="147" t="s">
        <v>1</v>
      </c>
      <c r="F260" s="148" t="s">
        <v>462</v>
      </c>
      <c r="G260" s="145"/>
      <c r="H260" s="147" t="s">
        <v>1</v>
      </c>
      <c r="I260" s="193"/>
      <c r="J260" s="145"/>
      <c r="K260" s="145"/>
      <c r="L260" s="146"/>
      <c r="M260" s="149"/>
      <c r="N260" s="145"/>
      <c r="O260" s="145"/>
      <c r="P260" s="145"/>
      <c r="Q260" s="145"/>
      <c r="R260" s="145"/>
      <c r="S260" s="145"/>
      <c r="T260" s="150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45"/>
      <c r="AE260" s="145"/>
      <c r="AF260" s="145"/>
      <c r="AG260" s="145"/>
      <c r="AH260" s="145"/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7" t="s">
        <v>180</v>
      </c>
      <c r="AU260" s="147" t="s">
        <v>83</v>
      </c>
      <c r="AV260" s="145" t="s">
        <v>81</v>
      </c>
      <c r="AW260" s="145" t="s">
        <v>30</v>
      </c>
      <c r="AX260" s="145" t="s">
        <v>74</v>
      </c>
      <c r="AY260" s="147" t="s">
        <v>159</v>
      </c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  <c r="BM260" s="145"/>
    </row>
    <row r="261" spans="1:65" ht="11.25" customHeight="1">
      <c r="A261" s="145"/>
      <c r="B261" s="146"/>
      <c r="C261" s="145"/>
      <c r="D261" s="142" t="s">
        <v>180</v>
      </c>
      <c r="E261" s="147" t="s">
        <v>1</v>
      </c>
      <c r="F261" s="148" t="s">
        <v>463</v>
      </c>
      <c r="G261" s="145"/>
      <c r="H261" s="147" t="s">
        <v>1</v>
      </c>
      <c r="I261" s="193"/>
      <c r="J261" s="145"/>
      <c r="K261" s="145"/>
      <c r="L261" s="146"/>
      <c r="M261" s="149"/>
      <c r="N261" s="145"/>
      <c r="O261" s="145"/>
      <c r="P261" s="145"/>
      <c r="Q261" s="145"/>
      <c r="R261" s="145"/>
      <c r="S261" s="145"/>
      <c r="T261" s="150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145"/>
      <c r="AF261" s="145"/>
      <c r="AG261" s="145"/>
      <c r="AH261" s="145"/>
      <c r="AI261" s="145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7" t="s">
        <v>180</v>
      </c>
      <c r="AU261" s="147" t="s">
        <v>83</v>
      </c>
      <c r="AV261" s="145" t="s">
        <v>81</v>
      </c>
      <c r="AW261" s="145" t="s">
        <v>30</v>
      </c>
      <c r="AX261" s="145" t="s">
        <v>74</v>
      </c>
      <c r="AY261" s="147" t="s">
        <v>159</v>
      </c>
      <c r="AZ261" s="145"/>
      <c r="BA261" s="145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45"/>
      <c r="BM261" s="145"/>
    </row>
    <row r="262" spans="1:65" ht="11.25" customHeight="1">
      <c r="A262" s="145"/>
      <c r="B262" s="146"/>
      <c r="C262" s="145"/>
      <c r="D262" s="142" t="s">
        <v>180</v>
      </c>
      <c r="E262" s="147" t="s">
        <v>1</v>
      </c>
      <c r="F262" s="148" t="s">
        <v>464</v>
      </c>
      <c r="G262" s="145"/>
      <c r="H262" s="147" t="s">
        <v>1</v>
      </c>
      <c r="I262" s="193"/>
      <c r="J262" s="145"/>
      <c r="K262" s="145"/>
      <c r="L262" s="146"/>
      <c r="M262" s="149"/>
      <c r="N262" s="145"/>
      <c r="O262" s="145"/>
      <c r="P262" s="145"/>
      <c r="Q262" s="145"/>
      <c r="R262" s="145"/>
      <c r="S262" s="145"/>
      <c r="T262" s="150"/>
      <c r="U262" s="145"/>
      <c r="V262" s="145"/>
      <c r="W262" s="145"/>
      <c r="X262" s="145"/>
      <c r="Y262" s="145"/>
      <c r="Z262" s="145"/>
      <c r="AA262" s="145"/>
      <c r="AB262" s="145"/>
      <c r="AC262" s="145"/>
      <c r="AD262" s="145"/>
      <c r="AE262" s="145"/>
      <c r="AF262" s="145"/>
      <c r="AG262" s="145"/>
      <c r="AH262" s="145"/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7" t="s">
        <v>180</v>
      </c>
      <c r="AU262" s="147" t="s">
        <v>83</v>
      </c>
      <c r="AV262" s="145" t="s">
        <v>81</v>
      </c>
      <c r="AW262" s="145" t="s">
        <v>30</v>
      </c>
      <c r="AX262" s="145" t="s">
        <v>74</v>
      </c>
      <c r="AY262" s="147" t="s">
        <v>159</v>
      </c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  <c r="BM262" s="145"/>
    </row>
    <row r="263" spans="1:65" ht="11.25" customHeight="1">
      <c r="A263" s="151"/>
      <c r="B263" s="152"/>
      <c r="C263" s="151"/>
      <c r="D263" s="142" t="s">
        <v>180</v>
      </c>
      <c r="E263" s="153" t="s">
        <v>1</v>
      </c>
      <c r="F263" s="154" t="s">
        <v>81</v>
      </c>
      <c r="G263" s="151"/>
      <c r="H263" s="155">
        <v>1</v>
      </c>
      <c r="I263" s="188"/>
      <c r="J263" s="151"/>
      <c r="K263" s="151"/>
      <c r="L263" s="152"/>
      <c r="M263" s="156"/>
      <c r="N263" s="151"/>
      <c r="O263" s="151"/>
      <c r="P263" s="151"/>
      <c r="Q263" s="151"/>
      <c r="R263" s="151"/>
      <c r="S263" s="151"/>
      <c r="T263" s="157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3" t="s">
        <v>180</v>
      </c>
      <c r="AU263" s="153" t="s">
        <v>83</v>
      </c>
      <c r="AV263" s="151" t="s">
        <v>83</v>
      </c>
      <c r="AW263" s="151" t="s">
        <v>30</v>
      </c>
      <c r="AX263" s="151" t="s">
        <v>81</v>
      </c>
      <c r="AY263" s="153" t="s">
        <v>159</v>
      </c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</row>
    <row r="264" spans="1:65" ht="16.5" customHeight="1">
      <c r="A264" s="16"/>
      <c r="B264" s="17"/>
      <c r="C264" s="131" t="s">
        <v>436</v>
      </c>
      <c r="D264" s="131" t="s">
        <v>162</v>
      </c>
      <c r="E264" s="132" t="s">
        <v>466</v>
      </c>
      <c r="F264" s="133" t="s">
        <v>467</v>
      </c>
      <c r="G264" s="134" t="s">
        <v>165</v>
      </c>
      <c r="H264" s="135">
        <v>1</v>
      </c>
      <c r="I264" s="187"/>
      <c r="J264" s="135">
        <f>ROUND(I264*H264,2)</f>
        <v>0</v>
      </c>
      <c r="K264" s="133" t="s">
        <v>1</v>
      </c>
      <c r="L264" s="17"/>
      <c r="M264" s="136" t="s">
        <v>1</v>
      </c>
      <c r="N264" s="137" t="s">
        <v>39</v>
      </c>
      <c r="O264" s="16"/>
      <c r="P264" s="138">
        <f>O264*H264</f>
        <v>0</v>
      </c>
      <c r="Q264" s="138">
        <v>0</v>
      </c>
      <c r="R264" s="138">
        <f>Q264*H264</f>
        <v>0</v>
      </c>
      <c r="S264" s="138">
        <v>0</v>
      </c>
      <c r="T264" s="139">
        <f>S264*H264</f>
        <v>0</v>
      </c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40" t="s">
        <v>178</v>
      </c>
      <c r="AS264" s="16"/>
      <c r="AT264" s="140" t="s">
        <v>162</v>
      </c>
      <c r="AU264" s="140" t="s">
        <v>83</v>
      </c>
      <c r="AV264" s="16"/>
      <c r="AW264" s="16"/>
      <c r="AX264" s="16"/>
      <c r="AY264" s="2" t="s">
        <v>159</v>
      </c>
      <c r="AZ264" s="16"/>
      <c r="BA264" s="16"/>
      <c r="BB264" s="16"/>
      <c r="BC264" s="16"/>
      <c r="BD264" s="16"/>
      <c r="BE264" s="141">
        <f>IF(N264="základní",J264,0)</f>
        <v>0</v>
      </c>
      <c r="BF264" s="141">
        <f>IF(N264="snížená",J264,0)</f>
        <v>0</v>
      </c>
      <c r="BG264" s="141">
        <f>IF(N264="zákl. přenesená",J264,0)</f>
        <v>0</v>
      </c>
      <c r="BH264" s="141">
        <f>IF(N264="sníž. přenesená",J264,0)</f>
        <v>0</v>
      </c>
      <c r="BI264" s="141">
        <f>IF(N264="nulová",J264,0)</f>
        <v>0</v>
      </c>
      <c r="BJ264" s="2" t="s">
        <v>81</v>
      </c>
      <c r="BK264" s="141">
        <f>ROUND(I264*H264,2)</f>
        <v>0</v>
      </c>
      <c r="BL264" s="2" t="s">
        <v>178</v>
      </c>
      <c r="BM264" s="140" t="s">
        <v>597</v>
      </c>
    </row>
    <row r="265" spans="1:65" ht="22.5" customHeight="1">
      <c r="A265" s="119"/>
      <c r="B265" s="120"/>
      <c r="C265" s="119"/>
      <c r="D265" s="121" t="s">
        <v>73</v>
      </c>
      <c r="E265" s="129" t="s">
        <v>469</v>
      </c>
      <c r="F265" s="129" t="s">
        <v>470</v>
      </c>
      <c r="G265" s="119"/>
      <c r="H265" s="119"/>
      <c r="I265" s="191"/>
      <c r="J265" s="130">
        <f>BK265</f>
        <v>0</v>
      </c>
      <c r="K265" s="119"/>
      <c r="L265" s="120"/>
      <c r="M265" s="124"/>
      <c r="N265" s="119"/>
      <c r="O265" s="119"/>
      <c r="P265" s="125">
        <f>SUM(P266:P268)</f>
        <v>0</v>
      </c>
      <c r="Q265" s="119"/>
      <c r="R265" s="125">
        <f>SUM(R266:R268)</f>
        <v>0</v>
      </c>
      <c r="S265" s="119"/>
      <c r="T265" s="126">
        <f>SUM(T266:T268)</f>
        <v>0</v>
      </c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  <c r="AO265" s="119"/>
      <c r="AP265" s="119"/>
      <c r="AQ265" s="119"/>
      <c r="AR265" s="121" t="s">
        <v>83</v>
      </c>
      <c r="AS265" s="119"/>
      <c r="AT265" s="127" t="s">
        <v>73</v>
      </c>
      <c r="AU265" s="127" t="s">
        <v>81</v>
      </c>
      <c r="AV265" s="119"/>
      <c r="AW265" s="119"/>
      <c r="AX265" s="119"/>
      <c r="AY265" s="121" t="s">
        <v>159</v>
      </c>
      <c r="AZ265" s="119"/>
      <c r="BA265" s="119"/>
      <c r="BB265" s="119"/>
      <c r="BC265" s="119"/>
      <c r="BD265" s="119"/>
      <c r="BE265" s="119"/>
      <c r="BF265" s="119"/>
      <c r="BG265" s="119"/>
      <c r="BH265" s="119"/>
      <c r="BI265" s="119"/>
      <c r="BJ265" s="119"/>
      <c r="BK265" s="128">
        <f>SUM(BK266:BK268)</f>
        <v>0</v>
      </c>
      <c r="BL265" s="119"/>
      <c r="BM265" s="119"/>
    </row>
    <row r="266" spans="1:65" ht="16.5" customHeight="1">
      <c r="A266" s="16"/>
      <c r="B266" s="17"/>
      <c r="C266" s="131" t="s">
        <v>440</v>
      </c>
      <c r="D266" s="131" t="s">
        <v>162</v>
      </c>
      <c r="E266" s="132" t="s">
        <v>472</v>
      </c>
      <c r="F266" s="133" t="s">
        <v>473</v>
      </c>
      <c r="G266" s="134" t="s">
        <v>165</v>
      </c>
      <c r="H266" s="135">
        <v>1</v>
      </c>
      <c r="I266" s="187"/>
      <c r="J266" s="135">
        <f>ROUND(I266*H266,2)</f>
        <v>0</v>
      </c>
      <c r="K266" s="133" t="s">
        <v>1</v>
      </c>
      <c r="L266" s="17"/>
      <c r="M266" s="136" t="s">
        <v>1</v>
      </c>
      <c r="N266" s="137" t="s">
        <v>39</v>
      </c>
      <c r="O266" s="16"/>
      <c r="P266" s="138">
        <f>O266*H266</f>
        <v>0</v>
      </c>
      <c r="Q266" s="138">
        <v>0</v>
      </c>
      <c r="R266" s="138">
        <f>Q266*H266</f>
        <v>0</v>
      </c>
      <c r="S266" s="138">
        <v>0</v>
      </c>
      <c r="T266" s="139">
        <f>S266*H266</f>
        <v>0</v>
      </c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40" t="s">
        <v>178</v>
      </c>
      <c r="AS266" s="16"/>
      <c r="AT266" s="140" t="s">
        <v>162</v>
      </c>
      <c r="AU266" s="140" t="s">
        <v>83</v>
      </c>
      <c r="AV266" s="16"/>
      <c r="AW266" s="16"/>
      <c r="AX266" s="16"/>
      <c r="AY266" s="2" t="s">
        <v>159</v>
      </c>
      <c r="AZ266" s="16"/>
      <c r="BA266" s="16"/>
      <c r="BB266" s="16"/>
      <c r="BC266" s="16"/>
      <c r="BD266" s="16"/>
      <c r="BE266" s="141">
        <f>IF(N266="základní",J266,0)</f>
        <v>0</v>
      </c>
      <c r="BF266" s="141">
        <f>IF(N266="snížená",J266,0)</f>
        <v>0</v>
      </c>
      <c r="BG266" s="141">
        <f>IF(N266="zákl. přenesená",J266,0)</f>
        <v>0</v>
      </c>
      <c r="BH266" s="141">
        <f>IF(N266="sníž. přenesená",J266,0)</f>
        <v>0</v>
      </c>
      <c r="BI266" s="141">
        <f>IF(N266="nulová",J266,0)</f>
        <v>0</v>
      </c>
      <c r="BJ266" s="2" t="s">
        <v>81</v>
      </c>
      <c r="BK266" s="141">
        <f>ROUND(I266*H266,2)</f>
        <v>0</v>
      </c>
      <c r="BL266" s="2" t="s">
        <v>178</v>
      </c>
      <c r="BM266" s="140" t="s">
        <v>598</v>
      </c>
    </row>
    <row r="267" spans="1:65" ht="11.25" customHeight="1">
      <c r="A267" s="16"/>
      <c r="B267" s="17"/>
      <c r="C267" s="16"/>
      <c r="D267" s="142" t="s">
        <v>168</v>
      </c>
      <c r="E267" s="16"/>
      <c r="F267" s="143" t="s">
        <v>475</v>
      </c>
      <c r="G267" s="16"/>
      <c r="H267" s="16"/>
      <c r="I267" s="195"/>
      <c r="J267" s="16"/>
      <c r="K267" s="16"/>
      <c r="L267" s="17"/>
      <c r="M267" s="144"/>
      <c r="N267" s="16"/>
      <c r="O267" s="16"/>
      <c r="P267" s="16"/>
      <c r="Q267" s="16"/>
      <c r="R267" s="16"/>
      <c r="S267" s="16"/>
      <c r="T267" s="43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S267" s="16"/>
      <c r="AT267" s="2" t="s">
        <v>168</v>
      </c>
      <c r="AU267" s="2" t="s">
        <v>83</v>
      </c>
      <c r="AV267" s="16"/>
      <c r="AW267" s="16"/>
      <c r="AX267" s="16"/>
      <c r="AY267" s="16"/>
      <c r="AZ267" s="16"/>
      <c r="BA267" s="16"/>
      <c r="BB267" s="16"/>
      <c r="BC267" s="16"/>
      <c r="BD267" s="16"/>
      <c r="BE267" s="16"/>
      <c r="BF267" s="16"/>
      <c r="BG267" s="16"/>
      <c r="BH267" s="16"/>
      <c r="BI267" s="16"/>
      <c r="BJ267" s="16"/>
      <c r="BK267" s="16"/>
      <c r="BL267" s="16"/>
      <c r="BM267" s="16"/>
    </row>
    <row r="268" spans="1:65" ht="16.5" customHeight="1">
      <c r="A268" s="16"/>
      <c r="B268" s="17"/>
      <c r="C268" s="131" t="s">
        <v>445</v>
      </c>
      <c r="D268" s="131" t="s">
        <v>162</v>
      </c>
      <c r="E268" s="132" t="s">
        <v>477</v>
      </c>
      <c r="F268" s="133" t="s">
        <v>478</v>
      </c>
      <c r="G268" s="134" t="s">
        <v>165</v>
      </c>
      <c r="H268" s="135">
        <v>1</v>
      </c>
      <c r="I268" s="187"/>
      <c r="J268" s="135">
        <f>ROUND(I268*H268,2)</f>
        <v>0</v>
      </c>
      <c r="K268" s="133" t="s">
        <v>1</v>
      </c>
      <c r="L268" s="17"/>
      <c r="M268" s="173" t="s">
        <v>1</v>
      </c>
      <c r="N268" s="174" t="s">
        <v>39</v>
      </c>
      <c r="O268" s="175"/>
      <c r="P268" s="176">
        <f>O268*H268</f>
        <v>0</v>
      </c>
      <c r="Q268" s="176">
        <v>0</v>
      </c>
      <c r="R268" s="176">
        <f>Q268*H268</f>
        <v>0</v>
      </c>
      <c r="S268" s="176">
        <v>0</v>
      </c>
      <c r="T268" s="177">
        <f>S268*H268</f>
        <v>0</v>
      </c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40" t="s">
        <v>178</v>
      </c>
      <c r="AS268" s="16"/>
      <c r="AT268" s="140" t="s">
        <v>162</v>
      </c>
      <c r="AU268" s="140" t="s">
        <v>83</v>
      </c>
      <c r="AV268" s="16"/>
      <c r="AW268" s="16"/>
      <c r="AX268" s="16"/>
      <c r="AY268" s="2" t="s">
        <v>159</v>
      </c>
      <c r="AZ268" s="16"/>
      <c r="BA268" s="16"/>
      <c r="BB268" s="16"/>
      <c r="BC268" s="16"/>
      <c r="BD268" s="16"/>
      <c r="BE268" s="141">
        <f>IF(N268="základní",J268,0)</f>
        <v>0</v>
      </c>
      <c r="BF268" s="141">
        <f>IF(N268="snížená",J268,0)</f>
        <v>0</v>
      </c>
      <c r="BG268" s="141">
        <f>IF(N268="zákl. přenesená",J268,0)</f>
        <v>0</v>
      </c>
      <c r="BH268" s="141">
        <f>IF(N268="sníž. přenesená",J268,0)</f>
        <v>0</v>
      </c>
      <c r="BI268" s="141">
        <f>IF(N268="nulová",J268,0)</f>
        <v>0</v>
      </c>
      <c r="BJ268" s="2" t="s">
        <v>81</v>
      </c>
      <c r="BK268" s="141">
        <f>ROUND(I268*H268,2)</f>
        <v>0</v>
      </c>
      <c r="BL268" s="2" t="s">
        <v>178</v>
      </c>
      <c r="BM268" s="140" t="s">
        <v>599</v>
      </c>
    </row>
    <row r="269" spans="1:65" ht="6.75" customHeight="1">
      <c r="A269" s="16"/>
      <c r="B269" s="30"/>
      <c r="C269" s="31"/>
      <c r="D269" s="31"/>
      <c r="E269" s="31"/>
      <c r="F269" s="31"/>
      <c r="G269" s="31"/>
      <c r="H269" s="31"/>
      <c r="I269" s="31"/>
      <c r="J269" s="31"/>
      <c r="K269" s="31"/>
      <c r="L269" s="17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  <c r="BA269" s="16"/>
      <c r="BB269" s="16"/>
      <c r="BC269" s="16"/>
      <c r="BD269" s="16"/>
      <c r="BE269" s="16"/>
      <c r="BF269" s="16"/>
      <c r="BG269" s="16"/>
      <c r="BH269" s="16"/>
      <c r="BI269" s="16"/>
      <c r="BJ269" s="16"/>
      <c r="BK269" s="16"/>
      <c r="BL269" s="16"/>
      <c r="BM269" s="16"/>
    </row>
    <row r="270" spans="1:65" ht="11.25" customHeight="1"/>
    <row r="271" spans="1:65" ht="11.25" customHeight="1"/>
    <row r="272" spans="1:65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G6Mq66rAmBpwvpAv2uRo2RE+jKWvyEV5fP9PNYDqDjOHQysV3qIehWlOZFrzjWk7kvHnFOH/TkYpLEIOiOMEoQ==" saltValue="EUadZxFLVLy3NkyazG1Rxw==" spinCount="100000" sheet="1" objects="1" scenarios="1"/>
  <autoFilter ref="C136:K268" xr:uid="{00000000-0009-0000-0000-000002000000}"/>
  <mergeCells count="15">
    <mergeCell ref="E125:H125"/>
    <mergeCell ref="E127:H127"/>
    <mergeCell ref="E129:H129"/>
    <mergeCell ref="L2:V2"/>
    <mergeCell ref="E7:H7"/>
    <mergeCell ref="E9:H9"/>
    <mergeCell ref="E11:H11"/>
    <mergeCell ref="E13:H13"/>
    <mergeCell ref="E22:H22"/>
    <mergeCell ref="E31:H31"/>
    <mergeCell ref="E85:H85"/>
    <mergeCell ref="E87:H87"/>
    <mergeCell ref="E89:H89"/>
    <mergeCell ref="E91:H91"/>
    <mergeCell ref="E123:H123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M1000"/>
  <sheetViews>
    <sheetView showGridLines="0" topLeftCell="A62" workbookViewId="0">
      <selection activeCell="I155" sqref="I155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98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1.25" customHeight="1">
      <c r="B8" s="5"/>
      <c r="D8" s="12" t="s">
        <v>121</v>
      </c>
      <c r="L8" s="5"/>
    </row>
    <row r="9" spans="1:65" ht="16.5" customHeight="1">
      <c r="B9" s="5"/>
      <c r="E9" s="200" t="s">
        <v>122</v>
      </c>
      <c r="F9" s="199"/>
      <c r="G9" s="199"/>
      <c r="H9" s="199"/>
      <c r="L9" s="5"/>
    </row>
    <row r="10" spans="1:65" ht="12" customHeight="1">
      <c r="B10" s="5"/>
      <c r="D10" s="12" t="s">
        <v>123</v>
      </c>
      <c r="L10" s="5"/>
    </row>
    <row r="11" spans="1:65" ht="16.5" customHeight="1">
      <c r="A11" s="16"/>
      <c r="B11" s="17"/>
      <c r="C11" s="16"/>
      <c r="D11" s="16"/>
      <c r="E11" s="235" t="s">
        <v>124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2" customHeight="1">
      <c r="A12" s="16"/>
      <c r="B12" s="17"/>
      <c r="C12" s="16"/>
      <c r="D12" s="12" t="s">
        <v>125</v>
      </c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6.5" customHeight="1">
      <c r="A13" s="16"/>
      <c r="B13" s="17"/>
      <c r="C13" s="16"/>
      <c r="D13" s="16"/>
      <c r="E13" s="202" t="s">
        <v>600</v>
      </c>
      <c r="F13" s="199"/>
      <c r="G13" s="199"/>
      <c r="H13" s="199"/>
      <c r="I13" s="16"/>
      <c r="J13" s="16"/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1.25" customHeight="1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2" customHeight="1">
      <c r="A15" s="16"/>
      <c r="B15" s="17"/>
      <c r="C15" s="16"/>
      <c r="D15" s="12" t="s">
        <v>17</v>
      </c>
      <c r="E15" s="16"/>
      <c r="F15" s="10" t="s">
        <v>1</v>
      </c>
      <c r="G15" s="16"/>
      <c r="H15" s="16"/>
      <c r="I15" s="12" t="s">
        <v>18</v>
      </c>
      <c r="J15" s="10" t="s">
        <v>1</v>
      </c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19</v>
      </c>
      <c r="E16" s="16"/>
      <c r="F16" s="10" t="s">
        <v>20</v>
      </c>
      <c r="G16" s="16"/>
      <c r="H16" s="16"/>
      <c r="I16" s="12" t="s">
        <v>21</v>
      </c>
      <c r="J16" s="40" t="str">
        <f>'Rekapitulace stavby'!AN8</f>
        <v>17. 2. 2026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0.5" customHeight="1">
      <c r="A17" s="16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12" customHeight="1">
      <c r="A18" s="16"/>
      <c r="B18" s="17"/>
      <c r="C18" s="16"/>
      <c r="D18" s="12" t="s">
        <v>23</v>
      </c>
      <c r="E18" s="16"/>
      <c r="F18" s="16"/>
      <c r="G18" s="16"/>
      <c r="H18" s="16"/>
      <c r="I18" s="12" t="s">
        <v>24</v>
      </c>
      <c r="J18" s="10" t="s">
        <v>1</v>
      </c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8" customHeight="1">
      <c r="A19" s="16"/>
      <c r="B19" s="17"/>
      <c r="C19" s="16"/>
      <c r="D19" s="16"/>
      <c r="E19" s="10" t="s">
        <v>25</v>
      </c>
      <c r="F19" s="16"/>
      <c r="G19" s="16"/>
      <c r="H19" s="16"/>
      <c r="I19" s="12" t="s">
        <v>26</v>
      </c>
      <c r="J19" s="10" t="s">
        <v>1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6.75" customHeight="1">
      <c r="A20" s="16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12" customHeight="1">
      <c r="A21" s="16"/>
      <c r="B21" s="17"/>
      <c r="C21" s="16"/>
      <c r="D21" s="12" t="s">
        <v>27</v>
      </c>
      <c r="E21" s="16"/>
      <c r="F21" s="16"/>
      <c r="G21" s="16"/>
      <c r="H21" s="16"/>
      <c r="I21" s="12" t="s">
        <v>24</v>
      </c>
      <c r="J21" s="194">
        <f>'Rekapitulace stavby'!AN13</f>
        <v>0</v>
      </c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8" customHeight="1">
      <c r="A22" s="16"/>
      <c r="B22" s="17"/>
      <c r="C22" s="16"/>
      <c r="D22" s="16"/>
      <c r="E22" s="203">
        <f>'Rekapitulace stavby'!E14</f>
        <v>0</v>
      </c>
      <c r="F22" s="204"/>
      <c r="G22" s="204"/>
      <c r="H22" s="205"/>
      <c r="I22" s="12" t="s">
        <v>26</v>
      </c>
      <c r="J22" s="194">
        <f>'Rekapitulace stavby'!AN14</f>
        <v>0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6.75" customHeight="1">
      <c r="A23" s="16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12" customHeight="1">
      <c r="A24" s="16"/>
      <c r="B24" s="17"/>
      <c r="C24" s="16"/>
      <c r="D24" s="12" t="s">
        <v>28</v>
      </c>
      <c r="E24" s="16"/>
      <c r="F24" s="16"/>
      <c r="G24" s="16"/>
      <c r="H24" s="16"/>
      <c r="I24" s="12" t="s">
        <v>24</v>
      </c>
      <c r="J24" s="10" t="s">
        <v>1</v>
      </c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8" customHeight="1">
      <c r="A25" s="16"/>
      <c r="B25" s="17"/>
      <c r="C25" s="16"/>
      <c r="D25" s="16"/>
      <c r="E25" s="10" t="s">
        <v>29</v>
      </c>
      <c r="F25" s="16"/>
      <c r="G25" s="16"/>
      <c r="H25" s="16"/>
      <c r="I25" s="12" t="s">
        <v>26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6.75" customHeight="1">
      <c r="A26" s="16"/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12" customHeight="1">
      <c r="A27" s="16"/>
      <c r="B27" s="17"/>
      <c r="C27" s="16"/>
      <c r="D27" s="12" t="s">
        <v>31</v>
      </c>
      <c r="E27" s="16"/>
      <c r="F27" s="16"/>
      <c r="G27" s="16"/>
      <c r="H27" s="16"/>
      <c r="I27" s="12" t="s">
        <v>24</v>
      </c>
      <c r="J27" s="10" t="s">
        <v>1</v>
      </c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8" customHeight="1">
      <c r="A28" s="16"/>
      <c r="B28" s="17"/>
      <c r="C28" s="16"/>
      <c r="D28" s="16"/>
      <c r="E28" s="10" t="s">
        <v>32</v>
      </c>
      <c r="F28" s="16"/>
      <c r="G28" s="16"/>
      <c r="H28" s="16"/>
      <c r="I28" s="12" t="s">
        <v>26</v>
      </c>
      <c r="J28" s="10" t="s">
        <v>1</v>
      </c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6.75" customHeight="1">
      <c r="A29" s="16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</row>
    <row r="30" spans="1:65" ht="12" customHeight="1">
      <c r="A30" s="16"/>
      <c r="B30" s="17"/>
      <c r="C30" s="16"/>
      <c r="D30" s="12" t="s">
        <v>33</v>
      </c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16.5" customHeight="1">
      <c r="A31" s="85"/>
      <c r="B31" s="86"/>
      <c r="C31" s="85"/>
      <c r="D31" s="85"/>
      <c r="E31" s="198" t="s">
        <v>1</v>
      </c>
      <c r="F31" s="199"/>
      <c r="G31" s="199"/>
      <c r="H31" s="199"/>
      <c r="I31" s="85"/>
      <c r="J31" s="85"/>
      <c r="K31" s="85"/>
      <c r="L31" s="86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</row>
    <row r="32" spans="1:65" ht="6.75" customHeight="1">
      <c r="A32" s="16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24.75" customHeight="1">
      <c r="A34" s="16"/>
      <c r="B34" s="17"/>
      <c r="C34" s="16"/>
      <c r="D34" s="87" t="s">
        <v>34</v>
      </c>
      <c r="E34" s="16"/>
      <c r="F34" s="16"/>
      <c r="G34" s="16"/>
      <c r="H34" s="16"/>
      <c r="I34" s="16"/>
      <c r="J34" s="54">
        <f>ROUND(J136, 2)</f>
        <v>0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6.75" customHeight="1">
      <c r="A35" s="16"/>
      <c r="B35" s="17"/>
      <c r="C35" s="16"/>
      <c r="D35" s="41"/>
      <c r="E35" s="41"/>
      <c r="F35" s="41"/>
      <c r="G35" s="41"/>
      <c r="H35" s="41"/>
      <c r="I35" s="41"/>
      <c r="J35" s="41"/>
      <c r="K35" s="41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6"/>
      <c r="F36" s="20" t="s">
        <v>36</v>
      </c>
      <c r="G36" s="16"/>
      <c r="H36" s="16"/>
      <c r="I36" s="20" t="s">
        <v>35</v>
      </c>
      <c r="J36" s="20" t="s">
        <v>37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customHeight="1">
      <c r="A37" s="16"/>
      <c r="B37" s="17"/>
      <c r="C37" s="16"/>
      <c r="D37" s="84" t="s">
        <v>38</v>
      </c>
      <c r="E37" s="12" t="s">
        <v>39</v>
      </c>
      <c r="F37" s="75">
        <f>ROUND((SUM(BE136:BE232)),  2)</f>
        <v>0</v>
      </c>
      <c r="G37" s="16"/>
      <c r="H37" s="16"/>
      <c r="I37" s="88">
        <v>0.21</v>
      </c>
      <c r="J37" s="75">
        <f>ROUND(((SUM(BE136:BE232))*I37),  2)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customHeight="1">
      <c r="A38" s="16"/>
      <c r="B38" s="17"/>
      <c r="C38" s="16"/>
      <c r="D38" s="16"/>
      <c r="E38" s="12" t="s">
        <v>40</v>
      </c>
      <c r="F38" s="75">
        <f>ROUND((SUM(BF136:BF232)),  2)</f>
        <v>0</v>
      </c>
      <c r="G38" s="16"/>
      <c r="H38" s="16"/>
      <c r="I38" s="88">
        <v>0.12</v>
      </c>
      <c r="J38" s="75">
        <f>ROUND(((SUM(BF136:BF232))*I38),  2)</f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41</v>
      </c>
      <c r="F39" s="75">
        <f>ROUND((SUM(BG136:BG232)),  2)</f>
        <v>0</v>
      </c>
      <c r="G39" s="16"/>
      <c r="H39" s="16"/>
      <c r="I39" s="88">
        <v>0.21</v>
      </c>
      <c r="J39" s="75">
        <f t="shared" ref="J39:J41" si="0">0</f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14.25" hidden="1" customHeight="1">
      <c r="A40" s="16"/>
      <c r="B40" s="17"/>
      <c r="C40" s="16"/>
      <c r="D40" s="16"/>
      <c r="E40" s="12" t="s">
        <v>42</v>
      </c>
      <c r="F40" s="75">
        <f>ROUND((SUM(BH136:BH232)),  2)</f>
        <v>0</v>
      </c>
      <c r="G40" s="16"/>
      <c r="H40" s="16"/>
      <c r="I40" s="88">
        <v>0.12</v>
      </c>
      <c r="J40" s="75">
        <f t="shared" si="0"/>
        <v>0</v>
      </c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14.25" hidden="1" customHeight="1">
      <c r="A41" s="16"/>
      <c r="B41" s="17"/>
      <c r="C41" s="16"/>
      <c r="D41" s="16"/>
      <c r="E41" s="12" t="s">
        <v>43</v>
      </c>
      <c r="F41" s="75">
        <f>ROUND((SUM(BI136:BI232)),  2)</f>
        <v>0</v>
      </c>
      <c r="G41" s="16"/>
      <c r="H41" s="16"/>
      <c r="I41" s="88">
        <v>0</v>
      </c>
      <c r="J41" s="75">
        <f t="shared" si="0"/>
        <v>0</v>
      </c>
      <c r="K41" s="16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6.7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24.75" customHeight="1">
      <c r="A43" s="16"/>
      <c r="B43" s="17"/>
      <c r="C43" s="89"/>
      <c r="D43" s="90" t="s">
        <v>44</v>
      </c>
      <c r="E43" s="44"/>
      <c r="F43" s="44"/>
      <c r="G43" s="91" t="s">
        <v>45</v>
      </c>
      <c r="H43" s="92" t="s">
        <v>46</v>
      </c>
      <c r="I43" s="44"/>
      <c r="J43" s="93">
        <f>SUM(J34:J41)</f>
        <v>0</v>
      </c>
      <c r="K43" s="94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</row>
    <row r="44" spans="1:65" ht="14.25" customHeight="1">
      <c r="A44" s="16"/>
      <c r="B44" s="17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B87" s="5"/>
      <c r="E87" s="200" t="s">
        <v>122</v>
      </c>
      <c r="F87" s="199"/>
      <c r="G87" s="199"/>
      <c r="H87" s="199"/>
      <c r="L87" s="5"/>
    </row>
    <row r="88" spans="1:65" ht="12" customHeight="1">
      <c r="B88" s="5"/>
      <c r="C88" s="12" t="s">
        <v>123</v>
      </c>
      <c r="L88" s="5"/>
    </row>
    <row r="89" spans="1:65" ht="16.5" customHeight="1">
      <c r="A89" s="16"/>
      <c r="B89" s="17"/>
      <c r="C89" s="16"/>
      <c r="D89" s="16"/>
      <c r="E89" s="235" t="s">
        <v>124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12" customHeight="1">
      <c r="A90" s="16"/>
      <c r="B90" s="17"/>
      <c r="C90" s="12" t="s">
        <v>125</v>
      </c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6.5" customHeight="1">
      <c r="A91" s="16"/>
      <c r="B91" s="17"/>
      <c r="C91" s="16"/>
      <c r="D91" s="16"/>
      <c r="E91" s="202" t="str">
        <f>E13</f>
        <v>03-01-03 - D.3.a - Šatny</v>
      </c>
      <c r="F91" s="199"/>
      <c r="G91" s="199"/>
      <c r="H91" s="199"/>
      <c r="I91" s="16"/>
      <c r="J91" s="16"/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2" customHeight="1">
      <c r="A93" s="16"/>
      <c r="B93" s="17"/>
      <c r="C93" s="12" t="s">
        <v>19</v>
      </c>
      <c r="D93" s="16"/>
      <c r="E93" s="16"/>
      <c r="F93" s="10" t="str">
        <f>F16</f>
        <v xml:space="preserve"> </v>
      </c>
      <c r="G93" s="16"/>
      <c r="H93" s="16"/>
      <c r="I93" s="12" t="s">
        <v>21</v>
      </c>
      <c r="J93" s="40" t="str">
        <f>IF(J16="","",J16)</f>
        <v>17. 2. 2026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6.75" customHeight="1">
      <c r="A94" s="16"/>
      <c r="B94" s="17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25.5" customHeight="1">
      <c r="A95" s="16"/>
      <c r="B95" s="17"/>
      <c r="C95" s="12" t="s">
        <v>23</v>
      </c>
      <c r="D95" s="16"/>
      <c r="E95" s="16"/>
      <c r="F95" s="10" t="str">
        <f>E19</f>
        <v>Gymnázium Ostrov</v>
      </c>
      <c r="G95" s="16"/>
      <c r="H95" s="16"/>
      <c r="I95" s="12" t="s">
        <v>28</v>
      </c>
      <c r="J95" s="14" t="str">
        <f>E25</f>
        <v>Ing.Jan Matoušek, Ostrov</v>
      </c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5.5" customHeight="1">
      <c r="A96" s="16"/>
      <c r="B96" s="17"/>
      <c r="C96" s="12" t="s">
        <v>27</v>
      </c>
      <c r="D96" s="16"/>
      <c r="E96" s="16"/>
      <c r="F96" s="97">
        <f>IF(E22="","",E22)</f>
        <v>0</v>
      </c>
      <c r="G96" s="16"/>
      <c r="H96" s="16"/>
      <c r="I96" s="12" t="s">
        <v>31</v>
      </c>
      <c r="J96" s="14" t="str">
        <f>E28</f>
        <v>Neubauerová Soňa, SK-Projekt Ostrov</v>
      </c>
      <c r="K96" s="16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9.25" customHeight="1">
      <c r="A98" s="16"/>
      <c r="B98" s="17"/>
      <c r="C98" s="98" t="s">
        <v>128</v>
      </c>
      <c r="D98" s="89"/>
      <c r="E98" s="89"/>
      <c r="F98" s="89"/>
      <c r="G98" s="89"/>
      <c r="H98" s="89"/>
      <c r="I98" s="89"/>
      <c r="J98" s="99" t="s">
        <v>129</v>
      </c>
      <c r="K98" s="89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9.75" customHeight="1">
      <c r="A99" s="16"/>
      <c r="B99" s="17"/>
      <c r="C99" s="16"/>
      <c r="D99" s="16"/>
      <c r="E99" s="16"/>
      <c r="F99" s="16"/>
      <c r="G99" s="16"/>
      <c r="H99" s="16"/>
      <c r="I99" s="16"/>
      <c r="J99" s="16"/>
      <c r="K99" s="16"/>
      <c r="L99" s="17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</row>
    <row r="100" spans="1:65" ht="22.5" customHeight="1">
      <c r="A100" s="16"/>
      <c r="B100" s="17"/>
      <c r="C100" s="100" t="s">
        <v>130</v>
      </c>
      <c r="D100" s="16"/>
      <c r="E100" s="16"/>
      <c r="F100" s="16"/>
      <c r="G100" s="16"/>
      <c r="H100" s="16"/>
      <c r="I100" s="16"/>
      <c r="J100" s="54">
        <f t="shared" ref="J100:J102" si="1">J136</f>
        <v>0</v>
      </c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2" t="s">
        <v>131</v>
      </c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24.75" customHeight="1">
      <c r="A101" s="101"/>
      <c r="B101" s="102"/>
      <c r="C101" s="101"/>
      <c r="D101" s="103" t="s">
        <v>132</v>
      </c>
      <c r="E101" s="104"/>
      <c r="F101" s="104"/>
      <c r="G101" s="104"/>
      <c r="H101" s="104"/>
      <c r="I101" s="104"/>
      <c r="J101" s="105">
        <f t="shared" si="1"/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19.5" customHeight="1">
      <c r="A102" s="72"/>
      <c r="B102" s="106"/>
      <c r="C102" s="72"/>
      <c r="D102" s="107" t="s">
        <v>133</v>
      </c>
      <c r="E102" s="108"/>
      <c r="F102" s="108"/>
      <c r="G102" s="108"/>
      <c r="H102" s="108"/>
      <c r="I102" s="108"/>
      <c r="J102" s="109">
        <f t="shared" si="1"/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19.5" customHeight="1">
      <c r="A103" s="72"/>
      <c r="B103" s="106"/>
      <c r="C103" s="72"/>
      <c r="D103" s="107" t="s">
        <v>481</v>
      </c>
      <c r="E103" s="108"/>
      <c r="F103" s="108"/>
      <c r="G103" s="108"/>
      <c r="H103" s="108"/>
      <c r="I103" s="108"/>
      <c r="J103" s="109">
        <f>J141</f>
        <v>0</v>
      </c>
      <c r="K103" s="72"/>
      <c r="L103" s="106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</row>
    <row r="104" spans="1:65" ht="24.75" customHeight="1">
      <c r="A104" s="101"/>
      <c r="B104" s="102"/>
      <c r="C104" s="101"/>
      <c r="D104" s="103" t="s">
        <v>134</v>
      </c>
      <c r="E104" s="104"/>
      <c r="F104" s="104"/>
      <c r="G104" s="104"/>
      <c r="H104" s="104"/>
      <c r="I104" s="104"/>
      <c r="J104" s="105">
        <f t="shared" ref="J104:J105" si="2">J144</f>
        <v>0</v>
      </c>
      <c r="K104" s="101"/>
      <c r="L104" s="102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</row>
    <row r="105" spans="1:65" ht="19.5" customHeight="1">
      <c r="A105" s="72"/>
      <c r="B105" s="106"/>
      <c r="C105" s="72"/>
      <c r="D105" s="107" t="s">
        <v>135</v>
      </c>
      <c r="E105" s="108"/>
      <c r="F105" s="108"/>
      <c r="G105" s="108"/>
      <c r="H105" s="108"/>
      <c r="I105" s="108"/>
      <c r="J105" s="109">
        <f t="shared" si="2"/>
        <v>0</v>
      </c>
      <c r="K105" s="72"/>
      <c r="L105" s="106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</row>
    <row r="106" spans="1:65" ht="19.5" customHeight="1">
      <c r="A106" s="72"/>
      <c r="B106" s="106"/>
      <c r="C106" s="72"/>
      <c r="D106" s="107" t="s">
        <v>137</v>
      </c>
      <c r="E106" s="108"/>
      <c r="F106" s="108"/>
      <c r="G106" s="108"/>
      <c r="H106" s="108"/>
      <c r="I106" s="108"/>
      <c r="J106" s="109">
        <f>J168</f>
        <v>0</v>
      </c>
      <c r="K106" s="72"/>
      <c r="L106" s="106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</row>
    <row r="107" spans="1:65" ht="19.5" customHeight="1">
      <c r="A107" s="72"/>
      <c r="B107" s="106"/>
      <c r="C107" s="72"/>
      <c r="D107" s="107" t="s">
        <v>138</v>
      </c>
      <c r="E107" s="108"/>
      <c r="F107" s="108"/>
      <c r="G107" s="108"/>
      <c r="H107" s="108"/>
      <c r="I107" s="108"/>
      <c r="J107" s="109">
        <f>J171</f>
        <v>0</v>
      </c>
      <c r="K107" s="72"/>
      <c r="L107" s="106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</row>
    <row r="108" spans="1:65" ht="19.5" customHeight="1">
      <c r="A108" s="72"/>
      <c r="B108" s="106"/>
      <c r="C108" s="72"/>
      <c r="D108" s="107" t="s">
        <v>139</v>
      </c>
      <c r="E108" s="108"/>
      <c r="F108" s="108"/>
      <c r="G108" s="108"/>
      <c r="H108" s="108"/>
      <c r="I108" s="108"/>
      <c r="J108" s="109">
        <f>J177</f>
        <v>0</v>
      </c>
      <c r="K108" s="72"/>
      <c r="L108" s="106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</row>
    <row r="109" spans="1:65" ht="19.5" customHeight="1">
      <c r="A109" s="72"/>
      <c r="B109" s="106"/>
      <c r="C109" s="72"/>
      <c r="D109" s="107" t="s">
        <v>140</v>
      </c>
      <c r="E109" s="108"/>
      <c r="F109" s="108"/>
      <c r="G109" s="108"/>
      <c r="H109" s="108"/>
      <c r="I109" s="108"/>
      <c r="J109" s="109">
        <f>J191</f>
        <v>0</v>
      </c>
      <c r="K109" s="72"/>
      <c r="L109" s="106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</row>
    <row r="110" spans="1:65" ht="19.5" customHeight="1">
      <c r="A110" s="72"/>
      <c r="B110" s="106"/>
      <c r="C110" s="72"/>
      <c r="D110" s="107" t="s">
        <v>141</v>
      </c>
      <c r="E110" s="108"/>
      <c r="F110" s="108"/>
      <c r="G110" s="108"/>
      <c r="H110" s="108"/>
      <c r="I110" s="108"/>
      <c r="J110" s="109">
        <f>J197</f>
        <v>0</v>
      </c>
      <c r="K110" s="72"/>
      <c r="L110" s="106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</row>
    <row r="111" spans="1:65" ht="19.5" customHeight="1">
      <c r="A111" s="72"/>
      <c r="B111" s="106"/>
      <c r="C111" s="72"/>
      <c r="D111" s="107" t="s">
        <v>142</v>
      </c>
      <c r="E111" s="108"/>
      <c r="F111" s="108"/>
      <c r="G111" s="108"/>
      <c r="H111" s="108"/>
      <c r="I111" s="108"/>
      <c r="J111" s="109">
        <f>J205</f>
        <v>0</v>
      </c>
      <c r="K111" s="72"/>
      <c r="L111" s="106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</row>
    <row r="112" spans="1:65" ht="19.5" customHeight="1">
      <c r="A112" s="72"/>
      <c r="B112" s="106"/>
      <c r="C112" s="72"/>
      <c r="D112" s="107" t="s">
        <v>143</v>
      </c>
      <c r="E112" s="108"/>
      <c r="F112" s="108"/>
      <c r="G112" s="108"/>
      <c r="H112" s="108"/>
      <c r="I112" s="108"/>
      <c r="J112" s="109">
        <f>J229</f>
        <v>0</v>
      </c>
      <c r="K112" s="72"/>
      <c r="L112" s="106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</row>
    <row r="113" spans="1:65" ht="21.75" customHeight="1">
      <c r="A113" s="16"/>
      <c r="B113" s="17"/>
      <c r="C113" s="16"/>
      <c r="D113" s="16"/>
      <c r="E113" s="16"/>
      <c r="F113" s="16"/>
      <c r="G113" s="16"/>
      <c r="H113" s="16"/>
      <c r="I113" s="16"/>
      <c r="J113" s="16"/>
      <c r="K113" s="16"/>
      <c r="L113" s="17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</row>
    <row r="114" spans="1:65" ht="6.75" customHeight="1">
      <c r="A114" s="16"/>
      <c r="B114" s="30"/>
      <c r="C114" s="31"/>
      <c r="D114" s="31"/>
      <c r="E114" s="31"/>
      <c r="F114" s="31"/>
      <c r="G114" s="31"/>
      <c r="H114" s="31"/>
      <c r="I114" s="31"/>
      <c r="J114" s="31"/>
      <c r="K114" s="31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11.25" customHeight="1"/>
    <row r="116" spans="1:65" ht="11.25" customHeight="1"/>
    <row r="117" spans="1:65" ht="11.25" customHeight="1"/>
    <row r="118" spans="1:65" ht="6.75" customHeight="1">
      <c r="A118" s="16"/>
      <c r="B118" s="32"/>
      <c r="C118" s="33"/>
      <c r="D118" s="33"/>
      <c r="E118" s="33"/>
      <c r="F118" s="33"/>
      <c r="G118" s="33"/>
      <c r="H118" s="33"/>
      <c r="I118" s="33"/>
      <c r="J118" s="33"/>
      <c r="K118" s="33"/>
      <c r="L118" s="17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</row>
    <row r="119" spans="1:65" ht="24.75" customHeight="1">
      <c r="A119" s="16"/>
      <c r="B119" s="17"/>
      <c r="C119" s="6" t="s">
        <v>144</v>
      </c>
      <c r="D119" s="16"/>
      <c r="E119" s="16"/>
      <c r="F119" s="16"/>
      <c r="G119" s="16"/>
      <c r="H119" s="16"/>
      <c r="I119" s="16"/>
      <c r="J119" s="16"/>
      <c r="K119" s="16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6.75" customHeight="1">
      <c r="A120" s="16"/>
      <c r="B120" s="17"/>
      <c r="C120" s="16"/>
      <c r="D120" s="16"/>
      <c r="E120" s="16"/>
      <c r="F120" s="16"/>
      <c r="G120" s="16"/>
      <c r="H120" s="16"/>
      <c r="I120" s="16"/>
      <c r="J120" s="16"/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12" customHeight="1">
      <c r="A121" s="16"/>
      <c r="B121" s="17"/>
      <c r="C121" s="12" t="s">
        <v>15</v>
      </c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26.25" customHeight="1">
      <c r="A122" s="16"/>
      <c r="B122" s="17"/>
      <c r="C122" s="16"/>
      <c r="D122" s="16"/>
      <c r="E122" s="200" t="str">
        <f>E7</f>
        <v>Připojení GO k CZT, OT a.s., SO 03 - Směšovací stanice a rozvody - AKTUALIZACE 2026</v>
      </c>
      <c r="F122" s="199"/>
      <c r="G122" s="199"/>
      <c r="H122" s="199"/>
      <c r="I122" s="16"/>
      <c r="J122" s="16"/>
      <c r="K122" s="16"/>
      <c r="L122" s="17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</row>
    <row r="123" spans="1:65" ht="12" customHeight="1">
      <c r="B123" s="5"/>
      <c r="C123" s="12" t="s">
        <v>121</v>
      </c>
      <c r="L123" s="5"/>
    </row>
    <row r="124" spans="1:65" ht="16.5" customHeight="1">
      <c r="B124" s="5"/>
      <c r="E124" s="200" t="s">
        <v>122</v>
      </c>
      <c r="F124" s="199"/>
      <c r="G124" s="199"/>
      <c r="H124" s="199"/>
      <c r="L124" s="5"/>
    </row>
    <row r="125" spans="1:65" ht="12" customHeight="1">
      <c r="B125" s="5"/>
      <c r="C125" s="12" t="s">
        <v>123</v>
      </c>
      <c r="L125" s="5"/>
    </row>
    <row r="126" spans="1:65" ht="16.5" customHeight="1">
      <c r="A126" s="16"/>
      <c r="B126" s="17"/>
      <c r="C126" s="16"/>
      <c r="D126" s="16"/>
      <c r="E126" s="235" t="s">
        <v>124</v>
      </c>
      <c r="F126" s="199"/>
      <c r="G126" s="199"/>
      <c r="H126" s="199"/>
      <c r="I126" s="16"/>
      <c r="J126" s="16"/>
      <c r="K126" s="16"/>
      <c r="L126" s="17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</row>
    <row r="127" spans="1:65" ht="12" customHeight="1">
      <c r="A127" s="16"/>
      <c r="B127" s="17"/>
      <c r="C127" s="12" t="s">
        <v>125</v>
      </c>
      <c r="D127" s="16"/>
      <c r="E127" s="16"/>
      <c r="F127" s="16"/>
      <c r="G127" s="16"/>
      <c r="H127" s="16"/>
      <c r="I127" s="16"/>
      <c r="J127" s="16"/>
      <c r="K127" s="16"/>
      <c r="L127" s="17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</row>
    <row r="128" spans="1:65" ht="16.5" customHeight="1">
      <c r="A128" s="16"/>
      <c r="B128" s="17"/>
      <c r="C128" s="16"/>
      <c r="D128" s="16"/>
      <c r="E128" s="202" t="str">
        <f>E13</f>
        <v>03-01-03 - D.3.a - Šatny</v>
      </c>
      <c r="F128" s="199"/>
      <c r="G128" s="199"/>
      <c r="H128" s="199"/>
      <c r="I128" s="16"/>
      <c r="J128" s="16"/>
      <c r="K128" s="16"/>
      <c r="L128" s="17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</row>
    <row r="129" spans="1:65" ht="6.75" customHeight="1">
      <c r="A129" s="16"/>
      <c r="B129" s="17"/>
      <c r="C129" s="16"/>
      <c r="D129" s="16"/>
      <c r="E129" s="16"/>
      <c r="F129" s="16"/>
      <c r="G129" s="16"/>
      <c r="H129" s="16"/>
      <c r="I129" s="16"/>
      <c r="J129" s="16"/>
      <c r="K129" s="16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12" customHeight="1">
      <c r="A130" s="16"/>
      <c r="B130" s="17"/>
      <c r="C130" s="12" t="s">
        <v>19</v>
      </c>
      <c r="D130" s="16"/>
      <c r="E130" s="16"/>
      <c r="F130" s="10" t="str">
        <f>F16</f>
        <v xml:space="preserve"> </v>
      </c>
      <c r="G130" s="16"/>
      <c r="H130" s="16"/>
      <c r="I130" s="12" t="s">
        <v>21</v>
      </c>
      <c r="J130" s="40" t="str">
        <f>IF(J16="","",J16)</f>
        <v>17. 2. 2026</v>
      </c>
      <c r="K130" s="16"/>
      <c r="L130" s="17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</row>
    <row r="131" spans="1:65" ht="6.75" customHeight="1">
      <c r="A131" s="16"/>
      <c r="B131" s="17"/>
      <c r="C131" s="16"/>
      <c r="D131" s="16"/>
      <c r="E131" s="16"/>
      <c r="F131" s="16"/>
      <c r="G131" s="16"/>
      <c r="H131" s="16"/>
      <c r="I131" s="16"/>
      <c r="J131" s="16"/>
      <c r="K131" s="16"/>
      <c r="L131" s="17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</row>
    <row r="132" spans="1:65" ht="25.5" customHeight="1">
      <c r="A132" s="16"/>
      <c r="B132" s="17"/>
      <c r="C132" s="12" t="s">
        <v>23</v>
      </c>
      <c r="D132" s="16"/>
      <c r="E132" s="16"/>
      <c r="F132" s="10" t="str">
        <f>E19</f>
        <v>Gymnázium Ostrov</v>
      </c>
      <c r="G132" s="16"/>
      <c r="H132" s="16"/>
      <c r="I132" s="12" t="s">
        <v>28</v>
      </c>
      <c r="J132" s="14" t="str">
        <f>E25</f>
        <v>Ing.Jan Matoušek, Ostrov</v>
      </c>
      <c r="K132" s="16"/>
      <c r="L132" s="17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</row>
    <row r="133" spans="1:65" ht="25.5" customHeight="1">
      <c r="A133" s="16"/>
      <c r="B133" s="17"/>
      <c r="C133" s="12" t="s">
        <v>27</v>
      </c>
      <c r="D133" s="16"/>
      <c r="E133" s="16"/>
      <c r="F133" s="97">
        <f>IF(E22="","",E22)</f>
        <v>0</v>
      </c>
      <c r="G133" s="16"/>
      <c r="H133" s="16"/>
      <c r="I133" s="12" t="s">
        <v>31</v>
      </c>
      <c r="J133" s="14" t="str">
        <f>E28</f>
        <v>Neubauerová Soňa, SK-Projekt Ostrov</v>
      </c>
      <c r="K133" s="16"/>
      <c r="L133" s="17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</row>
    <row r="134" spans="1:65" ht="9.75" customHeight="1">
      <c r="A134" s="16"/>
      <c r="B134" s="17"/>
      <c r="C134" s="16"/>
      <c r="D134" s="16"/>
      <c r="E134" s="16"/>
      <c r="F134" s="16"/>
      <c r="G134" s="16"/>
      <c r="H134" s="16"/>
      <c r="I134" s="16"/>
      <c r="J134" s="16"/>
      <c r="K134" s="16"/>
      <c r="L134" s="17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</row>
    <row r="135" spans="1:65" ht="29.25" customHeight="1">
      <c r="A135" s="110"/>
      <c r="B135" s="111"/>
      <c r="C135" s="112" t="s">
        <v>145</v>
      </c>
      <c r="D135" s="113" t="s">
        <v>59</v>
      </c>
      <c r="E135" s="113" t="s">
        <v>55</v>
      </c>
      <c r="F135" s="113" t="s">
        <v>56</v>
      </c>
      <c r="G135" s="113" t="s">
        <v>146</v>
      </c>
      <c r="H135" s="113" t="s">
        <v>147</v>
      </c>
      <c r="I135" s="113" t="s">
        <v>148</v>
      </c>
      <c r="J135" s="113" t="s">
        <v>129</v>
      </c>
      <c r="K135" s="114" t="s">
        <v>149</v>
      </c>
      <c r="L135" s="111"/>
      <c r="M135" s="46" t="s">
        <v>1</v>
      </c>
      <c r="N135" s="47" t="s">
        <v>38</v>
      </c>
      <c r="O135" s="47" t="s">
        <v>150</v>
      </c>
      <c r="P135" s="47" t="s">
        <v>151</v>
      </c>
      <c r="Q135" s="47" t="s">
        <v>152</v>
      </c>
      <c r="R135" s="47" t="s">
        <v>153</v>
      </c>
      <c r="S135" s="47" t="s">
        <v>154</v>
      </c>
      <c r="T135" s="48" t="s">
        <v>155</v>
      </c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110"/>
      <c r="AO135" s="110"/>
      <c r="AP135" s="110"/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  <c r="BI135" s="110"/>
      <c r="BJ135" s="110"/>
      <c r="BK135" s="110"/>
      <c r="BL135" s="110"/>
      <c r="BM135" s="110"/>
    </row>
    <row r="136" spans="1:65" ht="22.5" customHeight="1">
      <c r="A136" s="16"/>
      <c r="B136" s="17"/>
      <c r="C136" s="52" t="s">
        <v>156</v>
      </c>
      <c r="D136" s="16"/>
      <c r="E136" s="16"/>
      <c r="F136" s="16"/>
      <c r="G136" s="16"/>
      <c r="H136" s="16"/>
      <c r="I136" s="16"/>
      <c r="J136" s="115">
        <f t="shared" ref="J136:J138" si="3">BK136</f>
        <v>0</v>
      </c>
      <c r="K136" s="16"/>
      <c r="L136" s="17"/>
      <c r="M136" s="49"/>
      <c r="N136" s="41"/>
      <c r="O136" s="41"/>
      <c r="P136" s="116">
        <f>P137+P144</f>
        <v>0</v>
      </c>
      <c r="Q136" s="41"/>
      <c r="R136" s="116">
        <f>R137+R144</f>
        <v>1.2613399999999997</v>
      </c>
      <c r="S136" s="41"/>
      <c r="T136" s="117">
        <f>T137+T144</f>
        <v>3.6331200000000003</v>
      </c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2" t="s">
        <v>73</v>
      </c>
      <c r="AU136" s="2" t="s">
        <v>131</v>
      </c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18">
        <f>BK137+BK144</f>
        <v>0</v>
      </c>
      <c r="BL136" s="16"/>
      <c r="BM136" s="16"/>
    </row>
    <row r="137" spans="1:65" ht="25.5" customHeight="1">
      <c r="A137" s="119"/>
      <c r="B137" s="120"/>
      <c r="C137" s="119"/>
      <c r="D137" s="121" t="s">
        <v>73</v>
      </c>
      <c r="E137" s="122" t="s">
        <v>157</v>
      </c>
      <c r="F137" s="122" t="s">
        <v>158</v>
      </c>
      <c r="G137" s="119"/>
      <c r="H137" s="119"/>
      <c r="I137" s="119"/>
      <c r="J137" s="123">
        <f t="shared" si="3"/>
        <v>0</v>
      </c>
      <c r="K137" s="119"/>
      <c r="L137" s="120"/>
      <c r="M137" s="124"/>
      <c r="N137" s="119"/>
      <c r="O137" s="119"/>
      <c r="P137" s="125">
        <f>P138+P141</f>
        <v>0</v>
      </c>
      <c r="Q137" s="119"/>
      <c r="R137" s="125">
        <f>R138+R141</f>
        <v>0</v>
      </c>
      <c r="S137" s="119"/>
      <c r="T137" s="126">
        <f>T138+T141</f>
        <v>0</v>
      </c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21" t="s">
        <v>81</v>
      </c>
      <c r="AS137" s="119"/>
      <c r="AT137" s="127" t="s">
        <v>73</v>
      </c>
      <c r="AU137" s="127" t="s">
        <v>74</v>
      </c>
      <c r="AV137" s="119"/>
      <c r="AW137" s="119"/>
      <c r="AX137" s="119"/>
      <c r="AY137" s="121" t="s">
        <v>159</v>
      </c>
      <c r="AZ137" s="119"/>
      <c r="BA137" s="119"/>
      <c r="BB137" s="119"/>
      <c r="BC137" s="119"/>
      <c r="BD137" s="119"/>
      <c r="BE137" s="119"/>
      <c r="BF137" s="119"/>
      <c r="BG137" s="119"/>
      <c r="BH137" s="119"/>
      <c r="BI137" s="119"/>
      <c r="BJ137" s="119"/>
      <c r="BK137" s="128">
        <f>BK138+BK141</f>
        <v>0</v>
      </c>
      <c r="BL137" s="119"/>
      <c r="BM137" s="119"/>
    </row>
    <row r="138" spans="1:65" ht="22.5" customHeight="1">
      <c r="A138" s="119"/>
      <c r="B138" s="120"/>
      <c r="C138" s="119"/>
      <c r="D138" s="121" t="s">
        <v>73</v>
      </c>
      <c r="E138" s="129" t="s">
        <v>160</v>
      </c>
      <c r="F138" s="129" t="s">
        <v>161</v>
      </c>
      <c r="G138" s="119"/>
      <c r="H138" s="119"/>
      <c r="I138" s="119"/>
      <c r="J138" s="130">
        <f t="shared" si="3"/>
        <v>0</v>
      </c>
      <c r="K138" s="119"/>
      <c r="L138" s="120"/>
      <c r="M138" s="124"/>
      <c r="N138" s="119"/>
      <c r="O138" s="119"/>
      <c r="P138" s="125">
        <f>SUM(P139:P140)</f>
        <v>0</v>
      </c>
      <c r="Q138" s="119"/>
      <c r="R138" s="125">
        <f>SUM(R139:R140)</f>
        <v>0</v>
      </c>
      <c r="S138" s="119"/>
      <c r="T138" s="126">
        <f>SUM(T139:T140)</f>
        <v>0</v>
      </c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21" t="s">
        <v>81</v>
      </c>
      <c r="AS138" s="119"/>
      <c r="AT138" s="127" t="s">
        <v>73</v>
      </c>
      <c r="AU138" s="127" t="s">
        <v>81</v>
      </c>
      <c r="AV138" s="119"/>
      <c r="AW138" s="119"/>
      <c r="AX138" s="119"/>
      <c r="AY138" s="121" t="s">
        <v>159</v>
      </c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28">
        <f>SUM(BK139:BK140)</f>
        <v>0</v>
      </c>
      <c r="BL138" s="119"/>
      <c r="BM138" s="119"/>
    </row>
    <row r="139" spans="1:65" ht="24" customHeight="1">
      <c r="A139" s="16"/>
      <c r="B139" s="17"/>
      <c r="C139" s="131" t="s">
        <v>81</v>
      </c>
      <c r="D139" s="131" t="s">
        <v>162</v>
      </c>
      <c r="E139" s="132" t="s">
        <v>163</v>
      </c>
      <c r="F139" s="133" t="s">
        <v>482</v>
      </c>
      <c r="G139" s="134" t="s">
        <v>165</v>
      </c>
      <c r="H139" s="135">
        <v>1</v>
      </c>
      <c r="I139" s="187"/>
      <c r="J139" s="135">
        <f>ROUND(I139*H139,2)</f>
        <v>0</v>
      </c>
      <c r="K139" s="133" t="s">
        <v>1</v>
      </c>
      <c r="L139" s="17"/>
      <c r="M139" s="136" t="s">
        <v>1</v>
      </c>
      <c r="N139" s="137" t="s">
        <v>39</v>
      </c>
      <c r="O139" s="16"/>
      <c r="P139" s="138">
        <f>O139*H139</f>
        <v>0</v>
      </c>
      <c r="Q139" s="138">
        <v>0</v>
      </c>
      <c r="R139" s="138">
        <f>Q139*H139</f>
        <v>0</v>
      </c>
      <c r="S139" s="138">
        <v>0</v>
      </c>
      <c r="T139" s="139">
        <f>S139*H139</f>
        <v>0</v>
      </c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40" t="s">
        <v>166</v>
      </c>
      <c r="AS139" s="16"/>
      <c r="AT139" s="140" t="s">
        <v>162</v>
      </c>
      <c r="AU139" s="140" t="s">
        <v>83</v>
      </c>
      <c r="AV139" s="16"/>
      <c r="AW139" s="16"/>
      <c r="AX139" s="16"/>
      <c r="AY139" s="2" t="s">
        <v>159</v>
      </c>
      <c r="AZ139" s="16"/>
      <c r="BA139" s="16"/>
      <c r="BB139" s="16"/>
      <c r="BC139" s="16"/>
      <c r="BD139" s="16"/>
      <c r="BE139" s="141">
        <f>IF(N139="základní",J139,0)</f>
        <v>0</v>
      </c>
      <c r="BF139" s="141">
        <f>IF(N139="snížená",J139,0)</f>
        <v>0</v>
      </c>
      <c r="BG139" s="141">
        <f>IF(N139="zákl. přenesená",J139,0)</f>
        <v>0</v>
      </c>
      <c r="BH139" s="141">
        <f>IF(N139="sníž. přenesená",J139,0)</f>
        <v>0</v>
      </c>
      <c r="BI139" s="141">
        <f>IF(N139="nulová",J139,0)</f>
        <v>0</v>
      </c>
      <c r="BJ139" s="2" t="s">
        <v>81</v>
      </c>
      <c r="BK139" s="141">
        <f>ROUND(I139*H139,2)</f>
        <v>0</v>
      </c>
      <c r="BL139" s="2" t="s">
        <v>166</v>
      </c>
      <c r="BM139" s="140" t="s">
        <v>483</v>
      </c>
    </row>
    <row r="140" spans="1:65" ht="11.25" customHeight="1">
      <c r="A140" s="16"/>
      <c r="B140" s="17"/>
      <c r="C140" s="16"/>
      <c r="D140" s="142" t="s">
        <v>168</v>
      </c>
      <c r="E140" s="16"/>
      <c r="F140" s="143" t="s">
        <v>484</v>
      </c>
      <c r="G140" s="16"/>
      <c r="H140" s="16"/>
      <c r="I140" s="195"/>
      <c r="J140" s="16"/>
      <c r="K140" s="16"/>
      <c r="L140" s="17"/>
      <c r="M140" s="144"/>
      <c r="N140" s="16"/>
      <c r="O140" s="16"/>
      <c r="P140" s="16"/>
      <c r="Q140" s="16"/>
      <c r="R140" s="16"/>
      <c r="S140" s="16"/>
      <c r="T140" s="43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2" t="s">
        <v>168</v>
      </c>
      <c r="AU140" s="2" t="s">
        <v>83</v>
      </c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</row>
    <row r="141" spans="1:65" ht="22.5" customHeight="1">
      <c r="A141" s="119"/>
      <c r="B141" s="120"/>
      <c r="C141" s="119"/>
      <c r="D141" s="121" t="s">
        <v>73</v>
      </c>
      <c r="E141" s="129" t="s">
        <v>485</v>
      </c>
      <c r="F141" s="129" t="s">
        <v>486</v>
      </c>
      <c r="G141" s="119"/>
      <c r="H141" s="119"/>
      <c r="I141" s="191"/>
      <c r="J141" s="130">
        <f>BK141</f>
        <v>0</v>
      </c>
      <c r="K141" s="119"/>
      <c r="L141" s="120"/>
      <c r="M141" s="124"/>
      <c r="N141" s="119"/>
      <c r="O141" s="119"/>
      <c r="P141" s="125">
        <f>SUM(P142:P143)</f>
        <v>0</v>
      </c>
      <c r="Q141" s="119"/>
      <c r="R141" s="125">
        <f>SUM(R142:R143)</f>
        <v>0</v>
      </c>
      <c r="S141" s="119"/>
      <c r="T141" s="126">
        <f>SUM(T142:T143)</f>
        <v>0</v>
      </c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21" t="s">
        <v>81</v>
      </c>
      <c r="AS141" s="119"/>
      <c r="AT141" s="127" t="s">
        <v>73</v>
      </c>
      <c r="AU141" s="127" t="s">
        <v>81</v>
      </c>
      <c r="AV141" s="119"/>
      <c r="AW141" s="119"/>
      <c r="AX141" s="119"/>
      <c r="AY141" s="121" t="s">
        <v>159</v>
      </c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28">
        <f>SUM(BK142:BK143)</f>
        <v>0</v>
      </c>
      <c r="BL141" s="119"/>
      <c r="BM141" s="119"/>
    </row>
    <row r="142" spans="1:65" ht="24" customHeight="1">
      <c r="A142" s="16"/>
      <c r="B142" s="17"/>
      <c r="C142" s="131" t="s">
        <v>83</v>
      </c>
      <c r="D142" s="131" t="s">
        <v>162</v>
      </c>
      <c r="E142" s="132" t="s">
        <v>496</v>
      </c>
      <c r="F142" s="133" t="s">
        <v>497</v>
      </c>
      <c r="G142" s="134" t="s">
        <v>286</v>
      </c>
      <c r="H142" s="135">
        <v>22</v>
      </c>
      <c r="I142" s="187"/>
      <c r="J142" s="135">
        <f t="shared" ref="J142:J143" si="4">ROUND(I142*H142,2)</f>
        <v>0</v>
      </c>
      <c r="K142" s="133" t="s">
        <v>1</v>
      </c>
      <c r="L142" s="17"/>
      <c r="M142" s="136" t="s">
        <v>1</v>
      </c>
      <c r="N142" s="137" t="s">
        <v>39</v>
      </c>
      <c r="O142" s="16"/>
      <c r="P142" s="138">
        <f t="shared" ref="P142:P143" si="5">O142*H142</f>
        <v>0</v>
      </c>
      <c r="Q142" s="138">
        <v>0</v>
      </c>
      <c r="R142" s="138">
        <f t="shared" ref="R142:R143" si="6">Q142*H142</f>
        <v>0</v>
      </c>
      <c r="S142" s="138">
        <v>0</v>
      </c>
      <c r="T142" s="139">
        <f t="shared" ref="T142:T143" si="7">S142*H142</f>
        <v>0</v>
      </c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40" t="s">
        <v>166</v>
      </c>
      <c r="AS142" s="16"/>
      <c r="AT142" s="140" t="s">
        <v>162</v>
      </c>
      <c r="AU142" s="140" t="s">
        <v>83</v>
      </c>
      <c r="AV142" s="16"/>
      <c r="AW142" s="16"/>
      <c r="AX142" s="16"/>
      <c r="AY142" s="2" t="s">
        <v>159</v>
      </c>
      <c r="AZ142" s="16"/>
      <c r="BA142" s="16"/>
      <c r="BB142" s="16"/>
      <c r="BC142" s="16"/>
      <c r="BD142" s="16"/>
      <c r="BE142" s="141">
        <f t="shared" ref="BE142:BE143" si="8">IF(N142="základní",J142,0)</f>
        <v>0</v>
      </c>
      <c r="BF142" s="141">
        <f t="shared" ref="BF142:BF143" si="9">IF(N142="snížená",J142,0)</f>
        <v>0</v>
      </c>
      <c r="BG142" s="141">
        <f t="shared" ref="BG142:BG143" si="10">IF(N142="zákl. přenesená",J142,0)</f>
        <v>0</v>
      </c>
      <c r="BH142" s="141">
        <f t="shared" ref="BH142:BH143" si="11">IF(N142="sníž. přenesená",J142,0)</f>
        <v>0</v>
      </c>
      <c r="BI142" s="141">
        <f t="shared" ref="BI142:BI143" si="12">IF(N142="nulová",J142,0)</f>
        <v>0</v>
      </c>
      <c r="BJ142" s="2" t="s">
        <v>81</v>
      </c>
      <c r="BK142" s="141">
        <f t="shared" ref="BK142:BK143" si="13">ROUND(I142*H142,2)</f>
        <v>0</v>
      </c>
      <c r="BL142" s="2" t="s">
        <v>166</v>
      </c>
      <c r="BM142" s="140" t="s">
        <v>498</v>
      </c>
    </row>
    <row r="143" spans="1:65" ht="24" customHeight="1">
      <c r="A143" s="16"/>
      <c r="B143" s="17"/>
      <c r="C143" s="131" t="s">
        <v>91</v>
      </c>
      <c r="D143" s="131" t="s">
        <v>162</v>
      </c>
      <c r="E143" s="132" t="s">
        <v>499</v>
      </c>
      <c r="F143" s="133" t="s">
        <v>500</v>
      </c>
      <c r="G143" s="134" t="s">
        <v>286</v>
      </c>
      <c r="H143" s="135">
        <v>8</v>
      </c>
      <c r="I143" s="187"/>
      <c r="J143" s="135">
        <f t="shared" si="4"/>
        <v>0</v>
      </c>
      <c r="K143" s="133" t="s">
        <v>1</v>
      </c>
      <c r="L143" s="17"/>
      <c r="M143" s="136" t="s">
        <v>1</v>
      </c>
      <c r="N143" s="137" t="s">
        <v>39</v>
      </c>
      <c r="O143" s="16"/>
      <c r="P143" s="138">
        <f t="shared" si="5"/>
        <v>0</v>
      </c>
      <c r="Q143" s="138">
        <v>0</v>
      </c>
      <c r="R143" s="138">
        <f t="shared" si="6"/>
        <v>0</v>
      </c>
      <c r="S143" s="138">
        <v>0</v>
      </c>
      <c r="T143" s="139">
        <f t="shared" si="7"/>
        <v>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40" t="s">
        <v>166</v>
      </c>
      <c r="AS143" s="16"/>
      <c r="AT143" s="140" t="s">
        <v>162</v>
      </c>
      <c r="AU143" s="140" t="s">
        <v>83</v>
      </c>
      <c r="AV143" s="16"/>
      <c r="AW143" s="16"/>
      <c r="AX143" s="16"/>
      <c r="AY143" s="2" t="s">
        <v>159</v>
      </c>
      <c r="AZ143" s="16"/>
      <c r="BA143" s="16"/>
      <c r="BB143" s="16"/>
      <c r="BC143" s="16"/>
      <c r="BD143" s="16"/>
      <c r="BE143" s="141">
        <f t="shared" si="8"/>
        <v>0</v>
      </c>
      <c r="BF143" s="141">
        <f t="shared" si="9"/>
        <v>0</v>
      </c>
      <c r="BG143" s="141">
        <f t="shared" si="10"/>
        <v>0</v>
      </c>
      <c r="BH143" s="141">
        <f t="shared" si="11"/>
        <v>0</v>
      </c>
      <c r="BI143" s="141">
        <f t="shared" si="12"/>
        <v>0</v>
      </c>
      <c r="BJ143" s="2" t="s">
        <v>81</v>
      </c>
      <c r="BK143" s="141">
        <f t="shared" si="13"/>
        <v>0</v>
      </c>
      <c r="BL143" s="2" t="s">
        <v>166</v>
      </c>
      <c r="BM143" s="140" t="s">
        <v>501</v>
      </c>
    </row>
    <row r="144" spans="1:65" ht="25.5" customHeight="1">
      <c r="A144" s="119"/>
      <c r="B144" s="120"/>
      <c r="C144" s="119"/>
      <c r="D144" s="121" t="s">
        <v>73</v>
      </c>
      <c r="E144" s="122" t="s">
        <v>170</v>
      </c>
      <c r="F144" s="122" t="s">
        <v>171</v>
      </c>
      <c r="G144" s="119"/>
      <c r="H144" s="119"/>
      <c r="I144" s="191"/>
      <c r="J144" s="123">
        <f t="shared" ref="J144:J145" si="14">BK144</f>
        <v>0</v>
      </c>
      <c r="K144" s="119"/>
      <c r="L144" s="120"/>
      <c r="M144" s="124"/>
      <c r="N144" s="119"/>
      <c r="O144" s="119"/>
      <c r="P144" s="125">
        <f>P145+P168+P171+P177+P191+P197+P205+P229</f>
        <v>0</v>
      </c>
      <c r="Q144" s="119"/>
      <c r="R144" s="125">
        <f>R145+R168+R171+R177+R191+R197+R205+R229</f>
        <v>1.2613399999999997</v>
      </c>
      <c r="S144" s="119"/>
      <c r="T144" s="126">
        <f>T145+T168+T171+T177+T191+T197+T205+T229</f>
        <v>3.6331200000000003</v>
      </c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21" t="s">
        <v>83</v>
      </c>
      <c r="AS144" s="119"/>
      <c r="AT144" s="127" t="s">
        <v>73</v>
      </c>
      <c r="AU144" s="127" t="s">
        <v>74</v>
      </c>
      <c r="AV144" s="119"/>
      <c r="AW144" s="119"/>
      <c r="AX144" s="119"/>
      <c r="AY144" s="121" t="s">
        <v>159</v>
      </c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28">
        <f>BK145+BK168+BK171+BK177+BK191+BK197+BK205+BK229</f>
        <v>0</v>
      </c>
      <c r="BL144" s="119"/>
      <c r="BM144" s="119"/>
    </row>
    <row r="145" spans="1:65" ht="22.5" customHeight="1">
      <c r="A145" s="119"/>
      <c r="B145" s="120"/>
      <c r="C145" s="119"/>
      <c r="D145" s="121" t="s">
        <v>73</v>
      </c>
      <c r="E145" s="129" t="s">
        <v>172</v>
      </c>
      <c r="F145" s="129" t="s">
        <v>173</v>
      </c>
      <c r="G145" s="119"/>
      <c r="H145" s="119"/>
      <c r="I145" s="191"/>
      <c r="J145" s="130">
        <f t="shared" si="14"/>
        <v>0</v>
      </c>
      <c r="K145" s="119"/>
      <c r="L145" s="120"/>
      <c r="M145" s="124"/>
      <c r="N145" s="119"/>
      <c r="O145" s="119"/>
      <c r="P145" s="125">
        <f>SUM(P146:P167)</f>
        <v>0</v>
      </c>
      <c r="Q145" s="119"/>
      <c r="R145" s="125">
        <f>SUM(R146:R167)</f>
        <v>0.26439000000000001</v>
      </c>
      <c r="S145" s="119"/>
      <c r="T145" s="126">
        <f>SUM(T146:T167)</f>
        <v>0</v>
      </c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21" t="s">
        <v>83</v>
      </c>
      <c r="AS145" s="119"/>
      <c r="AT145" s="127" t="s">
        <v>73</v>
      </c>
      <c r="AU145" s="127" t="s">
        <v>81</v>
      </c>
      <c r="AV145" s="119"/>
      <c r="AW145" s="119"/>
      <c r="AX145" s="119"/>
      <c r="AY145" s="121" t="s">
        <v>159</v>
      </c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28">
        <f>SUM(BK146:BK167)</f>
        <v>0</v>
      </c>
      <c r="BL145" s="119"/>
      <c r="BM145" s="119"/>
    </row>
    <row r="146" spans="1:65" ht="33" customHeight="1">
      <c r="A146" s="16"/>
      <c r="B146" s="17"/>
      <c r="C146" s="131" t="s">
        <v>166</v>
      </c>
      <c r="D146" s="131" t="s">
        <v>162</v>
      </c>
      <c r="E146" s="132" t="s">
        <v>182</v>
      </c>
      <c r="F146" s="133" t="s">
        <v>183</v>
      </c>
      <c r="G146" s="134" t="s">
        <v>176</v>
      </c>
      <c r="H146" s="135">
        <v>84</v>
      </c>
      <c r="I146" s="187"/>
      <c r="J146" s="135">
        <f>ROUND(I146*H146,2)</f>
        <v>0</v>
      </c>
      <c r="K146" s="133" t="s">
        <v>177</v>
      </c>
      <c r="L146" s="17"/>
      <c r="M146" s="136" t="s">
        <v>1</v>
      </c>
      <c r="N146" s="137" t="s">
        <v>39</v>
      </c>
      <c r="O146" s="16"/>
      <c r="P146" s="138">
        <f>O146*H146</f>
        <v>0</v>
      </c>
      <c r="Q146" s="138">
        <v>1.9000000000000001E-4</v>
      </c>
      <c r="R146" s="138">
        <f>Q146*H146</f>
        <v>1.5960000000000002E-2</v>
      </c>
      <c r="S146" s="138">
        <v>0</v>
      </c>
      <c r="T146" s="139">
        <f>S146*H146</f>
        <v>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40" t="s">
        <v>178</v>
      </c>
      <c r="AS146" s="16"/>
      <c r="AT146" s="140" t="s">
        <v>162</v>
      </c>
      <c r="AU146" s="140" t="s">
        <v>83</v>
      </c>
      <c r="AV146" s="16"/>
      <c r="AW146" s="16"/>
      <c r="AX146" s="16"/>
      <c r="AY146" s="2" t="s">
        <v>159</v>
      </c>
      <c r="AZ146" s="16"/>
      <c r="BA146" s="16"/>
      <c r="BB146" s="16"/>
      <c r="BC146" s="16"/>
      <c r="BD146" s="16"/>
      <c r="BE146" s="141">
        <f>IF(N146="základní",J146,0)</f>
        <v>0</v>
      </c>
      <c r="BF146" s="141">
        <f>IF(N146="snížená",J146,0)</f>
        <v>0</v>
      </c>
      <c r="BG146" s="141">
        <f>IF(N146="zákl. přenesená",J146,0)</f>
        <v>0</v>
      </c>
      <c r="BH146" s="141">
        <f>IF(N146="sníž. přenesená",J146,0)</f>
        <v>0</v>
      </c>
      <c r="BI146" s="141">
        <f>IF(N146="nulová",J146,0)</f>
        <v>0</v>
      </c>
      <c r="BJ146" s="2" t="s">
        <v>81</v>
      </c>
      <c r="BK146" s="141">
        <f>ROUND(I146*H146,2)</f>
        <v>0</v>
      </c>
      <c r="BL146" s="2" t="s">
        <v>178</v>
      </c>
      <c r="BM146" s="140" t="s">
        <v>601</v>
      </c>
    </row>
    <row r="147" spans="1:65" ht="11.25" customHeight="1">
      <c r="A147" s="145"/>
      <c r="B147" s="146"/>
      <c r="C147" s="145"/>
      <c r="D147" s="142" t="s">
        <v>180</v>
      </c>
      <c r="E147" s="147" t="s">
        <v>1</v>
      </c>
      <c r="F147" s="148" t="s">
        <v>512</v>
      </c>
      <c r="G147" s="145"/>
      <c r="H147" s="147" t="s">
        <v>1</v>
      </c>
      <c r="I147" s="193"/>
      <c r="J147" s="145"/>
      <c r="K147" s="145"/>
      <c r="L147" s="146"/>
      <c r="M147" s="149"/>
      <c r="N147" s="145"/>
      <c r="O147" s="145"/>
      <c r="P147" s="145"/>
      <c r="Q147" s="145"/>
      <c r="R147" s="145"/>
      <c r="S147" s="145"/>
      <c r="T147" s="150"/>
      <c r="U147" s="145"/>
      <c r="V147" s="145"/>
      <c r="W147" s="145"/>
      <c r="X147" s="145"/>
      <c r="Y147" s="145"/>
      <c r="Z147" s="145"/>
      <c r="AA147" s="145"/>
      <c r="AB147" s="145"/>
      <c r="AC147" s="145"/>
      <c r="AD147" s="145"/>
      <c r="AE147" s="145"/>
      <c r="AF147" s="145"/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7" t="s">
        <v>180</v>
      </c>
      <c r="AU147" s="147" t="s">
        <v>83</v>
      </c>
      <c r="AV147" s="145" t="s">
        <v>81</v>
      </c>
      <c r="AW147" s="145" t="s">
        <v>30</v>
      </c>
      <c r="AX147" s="145" t="s">
        <v>74</v>
      </c>
      <c r="AY147" s="147" t="s">
        <v>159</v>
      </c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  <c r="BM147" s="145"/>
    </row>
    <row r="148" spans="1:65" ht="11.25" customHeight="1">
      <c r="A148" s="151"/>
      <c r="B148" s="152"/>
      <c r="C148" s="151"/>
      <c r="D148" s="142" t="s">
        <v>180</v>
      </c>
      <c r="E148" s="153" t="s">
        <v>1</v>
      </c>
      <c r="F148" s="154" t="s">
        <v>602</v>
      </c>
      <c r="G148" s="151"/>
      <c r="H148" s="155">
        <v>84</v>
      </c>
      <c r="I148" s="188"/>
      <c r="J148" s="151"/>
      <c r="K148" s="151"/>
      <c r="L148" s="152"/>
      <c r="M148" s="156"/>
      <c r="N148" s="151"/>
      <c r="O148" s="151"/>
      <c r="P148" s="151"/>
      <c r="Q148" s="151"/>
      <c r="R148" s="151"/>
      <c r="S148" s="151"/>
      <c r="T148" s="157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3" t="s">
        <v>180</v>
      </c>
      <c r="AU148" s="153" t="s">
        <v>83</v>
      </c>
      <c r="AV148" s="151" t="s">
        <v>83</v>
      </c>
      <c r="AW148" s="151" t="s">
        <v>30</v>
      </c>
      <c r="AX148" s="151" t="s">
        <v>81</v>
      </c>
      <c r="AY148" s="153" t="s">
        <v>159</v>
      </c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</row>
    <row r="149" spans="1:65" ht="24" customHeight="1">
      <c r="A149" s="16"/>
      <c r="B149" s="17"/>
      <c r="C149" s="165" t="s">
        <v>195</v>
      </c>
      <c r="D149" s="165" t="s">
        <v>188</v>
      </c>
      <c r="E149" s="166" t="s">
        <v>189</v>
      </c>
      <c r="F149" s="167" t="s">
        <v>190</v>
      </c>
      <c r="G149" s="168" t="s">
        <v>176</v>
      </c>
      <c r="H149" s="169">
        <v>76</v>
      </c>
      <c r="I149" s="190"/>
      <c r="J149" s="169">
        <f>ROUND(I149*H149,2)</f>
        <v>0</v>
      </c>
      <c r="K149" s="167" t="s">
        <v>177</v>
      </c>
      <c r="L149" s="170"/>
      <c r="M149" s="171" t="s">
        <v>1</v>
      </c>
      <c r="N149" s="172" t="s">
        <v>39</v>
      </c>
      <c r="O149" s="16"/>
      <c r="P149" s="138">
        <f>O149*H149</f>
        <v>0</v>
      </c>
      <c r="Q149" s="138">
        <v>5.9000000000000003E-4</v>
      </c>
      <c r="R149" s="138">
        <f>Q149*H149</f>
        <v>4.4840000000000005E-2</v>
      </c>
      <c r="S149" s="138">
        <v>0</v>
      </c>
      <c r="T149" s="139">
        <f>S149*H149</f>
        <v>0</v>
      </c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40" t="s">
        <v>191</v>
      </c>
      <c r="AS149" s="16"/>
      <c r="AT149" s="140" t="s">
        <v>188</v>
      </c>
      <c r="AU149" s="140" t="s">
        <v>83</v>
      </c>
      <c r="AV149" s="16"/>
      <c r="AW149" s="16"/>
      <c r="AX149" s="16"/>
      <c r="AY149" s="2" t="s">
        <v>159</v>
      </c>
      <c r="AZ149" s="16"/>
      <c r="BA149" s="16"/>
      <c r="BB149" s="16"/>
      <c r="BC149" s="16"/>
      <c r="BD149" s="16"/>
      <c r="BE149" s="141">
        <f>IF(N149="základní",J149,0)</f>
        <v>0</v>
      </c>
      <c r="BF149" s="141">
        <f>IF(N149="snížená",J149,0)</f>
        <v>0</v>
      </c>
      <c r="BG149" s="141">
        <f>IF(N149="zákl. přenesená",J149,0)</f>
        <v>0</v>
      </c>
      <c r="BH149" s="141">
        <f>IF(N149="sníž. přenesená",J149,0)</f>
        <v>0</v>
      </c>
      <c r="BI149" s="141">
        <f>IF(N149="nulová",J149,0)</f>
        <v>0</v>
      </c>
      <c r="BJ149" s="2" t="s">
        <v>81</v>
      </c>
      <c r="BK149" s="141">
        <f>ROUND(I149*H149,2)</f>
        <v>0</v>
      </c>
      <c r="BL149" s="2" t="s">
        <v>178</v>
      </c>
      <c r="BM149" s="140" t="s">
        <v>603</v>
      </c>
    </row>
    <row r="150" spans="1:65" ht="11.25" customHeight="1">
      <c r="A150" s="145"/>
      <c r="B150" s="146"/>
      <c r="C150" s="145"/>
      <c r="D150" s="142" t="s">
        <v>180</v>
      </c>
      <c r="E150" s="147" t="s">
        <v>1</v>
      </c>
      <c r="F150" s="148" t="s">
        <v>512</v>
      </c>
      <c r="G150" s="145"/>
      <c r="H150" s="147" t="s">
        <v>1</v>
      </c>
      <c r="I150" s="193"/>
      <c r="J150" s="145"/>
      <c r="K150" s="145"/>
      <c r="L150" s="146"/>
      <c r="M150" s="149"/>
      <c r="N150" s="145"/>
      <c r="O150" s="145"/>
      <c r="P150" s="145"/>
      <c r="Q150" s="145"/>
      <c r="R150" s="145"/>
      <c r="S150" s="145"/>
      <c r="T150" s="150"/>
      <c r="U150" s="145"/>
      <c r="V150" s="145"/>
      <c r="W150" s="145"/>
      <c r="X150" s="145"/>
      <c r="Y150" s="145"/>
      <c r="Z150" s="145"/>
      <c r="AA150" s="145"/>
      <c r="AB150" s="145"/>
      <c r="AC150" s="145"/>
      <c r="AD150" s="145"/>
      <c r="AE150" s="145"/>
      <c r="AF150" s="145"/>
      <c r="AG150" s="145"/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7" t="s">
        <v>180</v>
      </c>
      <c r="AU150" s="147" t="s">
        <v>83</v>
      </c>
      <c r="AV150" s="145" t="s">
        <v>81</v>
      </c>
      <c r="AW150" s="145" t="s">
        <v>30</v>
      </c>
      <c r="AX150" s="145" t="s">
        <v>74</v>
      </c>
      <c r="AY150" s="147" t="s">
        <v>159</v>
      </c>
      <c r="AZ150" s="145"/>
      <c r="BA150" s="145"/>
      <c r="BB150" s="145"/>
      <c r="BC150" s="145"/>
      <c r="BD150" s="145"/>
      <c r="BE150" s="145"/>
      <c r="BF150" s="145"/>
      <c r="BG150" s="145"/>
      <c r="BH150" s="145"/>
      <c r="BI150" s="145"/>
      <c r="BJ150" s="145"/>
      <c r="BK150" s="145"/>
      <c r="BL150" s="145"/>
      <c r="BM150" s="145"/>
    </row>
    <row r="151" spans="1:65" ht="11.25" customHeight="1">
      <c r="A151" s="151"/>
      <c r="B151" s="152"/>
      <c r="C151" s="151"/>
      <c r="D151" s="142" t="s">
        <v>180</v>
      </c>
      <c r="E151" s="153" t="s">
        <v>1</v>
      </c>
      <c r="F151" s="154" t="s">
        <v>604</v>
      </c>
      <c r="G151" s="151"/>
      <c r="H151" s="155">
        <v>76</v>
      </c>
      <c r="I151" s="188"/>
      <c r="J151" s="151"/>
      <c r="K151" s="151"/>
      <c r="L151" s="152"/>
      <c r="M151" s="156"/>
      <c r="N151" s="151"/>
      <c r="O151" s="151"/>
      <c r="P151" s="151"/>
      <c r="Q151" s="151"/>
      <c r="R151" s="151"/>
      <c r="S151" s="151"/>
      <c r="T151" s="157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3" t="s">
        <v>180</v>
      </c>
      <c r="AU151" s="153" t="s">
        <v>83</v>
      </c>
      <c r="AV151" s="151" t="s">
        <v>83</v>
      </c>
      <c r="AW151" s="151" t="s">
        <v>30</v>
      </c>
      <c r="AX151" s="151" t="s">
        <v>81</v>
      </c>
      <c r="AY151" s="153" t="s">
        <v>159</v>
      </c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</row>
    <row r="152" spans="1:65" ht="24" customHeight="1">
      <c r="A152" s="16"/>
      <c r="B152" s="17"/>
      <c r="C152" s="165" t="s">
        <v>199</v>
      </c>
      <c r="D152" s="165" t="s">
        <v>188</v>
      </c>
      <c r="E152" s="166" t="s">
        <v>605</v>
      </c>
      <c r="F152" s="167" t="s">
        <v>606</v>
      </c>
      <c r="G152" s="168" t="s">
        <v>176</v>
      </c>
      <c r="H152" s="169">
        <v>10</v>
      </c>
      <c r="I152" s="190"/>
      <c r="J152" s="169">
        <f>ROUND(I152*H152,2)</f>
        <v>0</v>
      </c>
      <c r="K152" s="167" t="s">
        <v>177</v>
      </c>
      <c r="L152" s="170"/>
      <c r="M152" s="171" t="s">
        <v>1</v>
      </c>
      <c r="N152" s="172" t="s">
        <v>39</v>
      </c>
      <c r="O152" s="16"/>
      <c r="P152" s="138">
        <f>O152*H152</f>
        <v>0</v>
      </c>
      <c r="Q152" s="138">
        <v>1.01E-3</v>
      </c>
      <c r="R152" s="138">
        <f>Q152*H152</f>
        <v>1.0100000000000001E-2</v>
      </c>
      <c r="S152" s="138">
        <v>0</v>
      </c>
      <c r="T152" s="139">
        <f>S152*H152</f>
        <v>0</v>
      </c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40" t="s">
        <v>191</v>
      </c>
      <c r="AS152" s="16"/>
      <c r="AT152" s="140" t="s">
        <v>188</v>
      </c>
      <c r="AU152" s="140" t="s">
        <v>83</v>
      </c>
      <c r="AV152" s="16"/>
      <c r="AW152" s="16"/>
      <c r="AX152" s="16"/>
      <c r="AY152" s="2" t="s">
        <v>159</v>
      </c>
      <c r="AZ152" s="16"/>
      <c r="BA152" s="16"/>
      <c r="BB152" s="16"/>
      <c r="BC152" s="16"/>
      <c r="BD152" s="16"/>
      <c r="BE152" s="141">
        <f>IF(N152="základní",J152,0)</f>
        <v>0</v>
      </c>
      <c r="BF152" s="141">
        <f>IF(N152="snížená",J152,0)</f>
        <v>0</v>
      </c>
      <c r="BG152" s="141">
        <f>IF(N152="zákl. přenesená",J152,0)</f>
        <v>0</v>
      </c>
      <c r="BH152" s="141">
        <f>IF(N152="sníž. přenesená",J152,0)</f>
        <v>0</v>
      </c>
      <c r="BI152" s="141">
        <f>IF(N152="nulová",J152,0)</f>
        <v>0</v>
      </c>
      <c r="BJ152" s="2" t="s">
        <v>81</v>
      </c>
      <c r="BK152" s="141">
        <f>ROUND(I152*H152,2)</f>
        <v>0</v>
      </c>
      <c r="BL152" s="2" t="s">
        <v>178</v>
      </c>
      <c r="BM152" s="140" t="s">
        <v>607</v>
      </c>
    </row>
    <row r="153" spans="1:65" ht="11.25" customHeight="1">
      <c r="A153" s="145"/>
      <c r="B153" s="146"/>
      <c r="C153" s="145"/>
      <c r="D153" s="142" t="s">
        <v>180</v>
      </c>
      <c r="E153" s="147" t="s">
        <v>1</v>
      </c>
      <c r="F153" s="148" t="s">
        <v>512</v>
      </c>
      <c r="G153" s="145"/>
      <c r="H153" s="147" t="s">
        <v>1</v>
      </c>
      <c r="I153" s="193"/>
      <c r="J153" s="145"/>
      <c r="K153" s="145"/>
      <c r="L153" s="146"/>
      <c r="M153" s="149"/>
      <c r="N153" s="145"/>
      <c r="O153" s="145"/>
      <c r="P153" s="145"/>
      <c r="Q153" s="145"/>
      <c r="R153" s="145"/>
      <c r="S153" s="145"/>
      <c r="T153" s="150"/>
      <c r="U153" s="145"/>
      <c r="V153" s="145"/>
      <c r="W153" s="145"/>
      <c r="X153" s="145"/>
      <c r="Y153" s="145"/>
      <c r="Z153" s="145"/>
      <c r="AA153" s="145"/>
      <c r="AB153" s="145"/>
      <c r="AC153" s="145"/>
      <c r="AD153" s="145"/>
      <c r="AE153" s="145"/>
      <c r="AF153" s="145"/>
      <c r="AG153" s="145"/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7" t="s">
        <v>180</v>
      </c>
      <c r="AU153" s="147" t="s">
        <v>83</v>
      </c>
      <c r="AV153" s="145" t="s">
        <v>81</v>
      </c>
      <c r="AW153" s="145" t="s">
        <v>30</v>
      </c>
      <c r="AX153" s="145" t="s">
        <v>74</v>
      </c>
      <c r="AY153" s="147" t="s">
        <v>159</v>
      </c>
      <c r="AZ153" s="145"/>
      <c r="BA153" s="145"/>
      <c r="BB153" s="145"/>
      <c r="BC153" s="145"/>
      <c r="BD153" s="145"/>
      <c r="BE153" s="145"/>
      <c r="BF153" s="145"/>
      <c r="BG153" s="145"/>
      <c r="BH153" s="145"/>
      <c r="BI153" s="145"/>
      <c r="BJ153" s="145"/>
      <c r="BK153" s="145"/>
      <c r="BL153" s="145"/>
      <c r="BM153" s="145"/>
    </row>
    <row r="154" spans="1:65" ht="11.25" customHeight="1">
      <c r="A154" s="151"/>
      <c r="B154" s="152"/>
      <c r="C154" s="151"/>
      <c r="D154" s="142" t="s">
        <v>180</v>
      </c>
      <c r="E154" s="153" t="s">
        <v>1</v>
      </c>
      <c r="F154" s="154" t="s">
        <v>221</v>
      </c>
      <c r="G154" s="151"/>
      <c r="H154" s="155">
        <v>10</v>
      </c>
      <c r="I154" s="188"/>
      <c r="J154" s="151"/>
      <c r="K154" s="151"/>
      <c r="L154" s="152"/>
      <c r="M154" s="156"/>
      <c r="N154" s="151"/>
      <c r="O154" s="151"/>
      <c r="P154" s="151"/>
      <c r="Q154" s="151"/>
      <c r="R154" s="151"/>
      <c r="S154" s="151"/>
      <c r="T154" s="157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3" t="s">
        <v>180</v>
      </c>
      <c r="AU154" s="153" t="s">
        <v>83</v>
      </c>
      <c r="AV154" s="151" t="s">
        <v>83</v>
      </c>
      <c r="AW154" s="151" t="s">
        <v>30</v>
      </c>
      <c r="AX154" s="151" t="s">
        <v>81</v>
      </c>
      <c r="AY154" s="153" t="s">
        <v>159</v>
      </c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</row>
    <row r="155" spans="1:65" ht="33" customHeight="1">
      <c r="A155" s="16"/>
      <c r="B155" s="17"/>
      <c r="C155" s="131" t="s">
        <v>206</v>
      </c>
      <c r="D155" s="131" t="s">
        <v>162</v>
      </c>
      <c r="E155" s="132" t="s">
        <v>200</v>
      </c>
      <c r="F155" s="133" t="s">
        <v>201</v>
      </c>
      <c r="G155" s="134" t="s">
        <v>176</v>
      </c>
      <c r="H155" s="135">
        <v>131</v>
      </c>
      <c r="I155" s="187"/>
      <c r="J155" s="135">
        <f>ROUND(I155*H155,2)</f>
        <v>0</v>
      </c>
      <c r="K155" s="133" t="s">
        <v>177</v>
      </c>
      <c r="L155" s="17"/>
      <c r="M155" s="136" t="s">
        <v>1</v>
      </c>
      <c r="N155" s="137" t="s">
        <v>39</v>
      </c>
      <c r="O155" s="16"/>
      <c r="P155" s="138">
        <f>O155*H155</f>
        <v>0</v>
      </c>
      <c r="Q155" s="138">
        <v>2.7E-4</v>
      </c>
      <c r="R155" s="138">
        <f>Q155*H155</f>
        <v>3.5369999999999999E-2</v>
      </c>
      <c r="S155" s="138">
        <v>0</v>
      </c>
      <c r="T155" s="139">
        <f>S155*H155</f>
        <v>0</v>
      </c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40" t="s">
        <v>178</v>
      </c>
      <c r="AS155" s="16"/>
      <c r="AT155" s="140" t="s">
        <v>162</v>
      </c>
      <c r="AU155" s="140" t="s">
        <v>83</v>
      </c>
      <c r="AV155" s="16"/>
      <c r="AW155" s="16"/>
      <c r="AX155" s="16"/>
      <c r="AY155" s="2" t="s">
        <v>159</v>
      </c>
      <c r="AZ155" s="16"/>
      <c r="BA155" s="16"/>
      <c r="BB155" s="16"/>
      <c r="BC155" s="16"/>
      <c r="BD155" s="16"/>
      <c r="BE155" s="141">
        <f>IF(N155="základní",J155,0)</f>
        <v>0</v>
      </c>
      <c r="BF155" s="141">
        <f>IF(N155="snížená",J155,0)</f>
        <v>0</v>
      </c>
      <c r="BG155" s="141">
        <f>IF(N155="zákl. přenesená",J155,0)</f>
        <v>0</v>
      </c>
      <c r="BH155" s="141">
        <f>IF(N155="sníž. přenesená",J155,0)</f>
        <v>0</v>
      </c>
      <c r="BI155" s="141">
        <f>IF(N155="nulová",J155,0)</f>
        <v>0</v>
      </c>
      <c r="BJ155" s="2" t="s">
        <v>81</v>
      </c>
      <c r="BK155" s="141">
        <f>ROUND(I155*H155,2)</f>
        <v>0</v>
      </c>
      <c r="BL155" s="2" t="s">
        <v>178</v>
      </c>
      <c r="BM155" s="140" t="s">
        <v>511</v>
      </c>
    </row>
    <row r="156" spans="1:65" ht="11.25" customHeight="1">
      <c r="A156" s="145"/>
      <c r="B156" s="146"/>
      <c r="C156" s="145"/>
      <c r="D156" s="142" t="s">
        <v>180</v>
      </c>
      <c r="E156" s="147" t="s">
        <v>1</v>
      </c>
      <c r="F156" s="148" t="s">
        <v>512</v>
      </c>
      <c r="G156" s="145"/>
      <c r="H156" s="147" t="s">
        <v>1</v>
      </c>
      <c r="I156" s="193"/>
      <c r="J156" s="145"/>
      <c r="K156" s="145"/>
      <c r="L156" s="146"/>
      <c r="M156" s="149"/>
      <c r="N156" s="145"/>
      <c r="O156" s="145"/>
      <c r="P156" s="145"/>
      <c r="Q156" s="145"/>
      <c r="R156" s="145"/>
      <c r="S156" s="145"/>
      <c r="T156" s="150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7" t="s">
        <v>180</v>
      </c>
      <c r="AU156" s="147" t="s">
        <v>83</v>
      </c>
      <c r="AV156" s="145" t="s">
        <v>81</v>
      </c>
      <c r="AW156" s="145" t="s">
        <v>30</v>
      </c>
      <c r="AX156" s="145" t="s">
        <v>74</v>
      </c>
      <c r="AY156" s="147" t="s">
        <v>159</v>
      </c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</row>
    <row r="157" spans="1:65" ht="11.25" customHeight="1">
      <c r="A157" s="151"/>
      <c r="B157" s="152"/>
      <c r="C157" s="151"/>
      <c r="D157" s="142" t="s">
        <v>180</v>
      </c>
      <c r="E157" s="153" t="s">
        <v>1</v>
      </c>
      <c r="F157" s="154" t="s">
        <v>248</v>
      </c>
      <c r="G157" s="151"/>
      <c r="H157" s="155">
        <v>22</v>
      </c>
      <c r="I157" s="188"/>
      <c r="J157" s="151"/>
      <c r="K157" s="151"/>
      <c r="L157" s="152"/>
      <c r="M157" s="156"/>
      <c r="N157" s="151"/>
      <c r="O157" s="151"/>
      <c r="P157" s="151"/>
      <c r="Q157" s="151"/>
      <c r="R157" s="151"/>
      <c r="S157" s="151"/>
      <c r="T157" s="157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3" t="s">
        <v>180</v>
      </c>
      <c r="AU157" s="153" t="s">
        <v>83</v>
      </c>
      <c r="AV157" s="151" t="s">
        <v>83</v>
      </c>
      <c r="AW157" s="151" t="s">
        <v>30</v>
      </c>
      <c r="AX157" s="151" t="s">
        <v>74</v>
      </c>
      <c r="AY157" s="153" t="s">
        <v>159</v>
      </c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</row>
    <row r="158" spans="1:65" ht="11.25" customHeight="1">
      <c r="A158" s="145"/>
      <c r="B158" s="146"/>
      <c r="C158" s="145"/>
      <c r="D158" s="142" t="s">
        <v>180</v>
      </c>
      <c r="E158" s="147" t="s">
        <v>1</v>
      </c>
      <c r="F158" s="148" t="s">
        <v>514</v>
      </c>
      <c r="G158" s="145"/>
      <c r="H158" s="147" t="s">
        <v>1</v>
      </c>
      <c r="I158" s="193"/>
      <c r="J158" s="145"/>
      <c r="K158" s="145"/>
      <c r="L158" s="146"/>
      <c r="M158" s="149"/>
      <c r="N158" s="145"/>
      <c r="O158" s="145"/>
      <c r="P158" s="145"/>
      <c r="Q158" s="145"/>
      <c r="R158" s="145"/>
      <c r="S158" s="145"/>
      <c r="T158" s="150"/>
      <c r="U158" s="145"/>
      <c r="V158" s="145"/>
      <c r="W158" s="145"/>
      <c r="X158" s="145"/>
      <c r="Y158" s="145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7" t="s">
        <v>180</v>
      </c>
      <c r="AU158" s="147" t="s">
        <v>83</v>
      </c>
      <c r="AV158" s="145" t="s">
        <v>81</v>
      </c>
      <c r="AW158" s="145" t="s">
        <v>30</v>
      </c>
      <c r="AX158" s="145" t="s">
        <v>74</v>
      </c>
      <c r="AY158" s="147" t="s">
        <v>159</v>
      </c>
      <c r="AZ158" s="145"/>
      <c r="BA158" s="145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45"/>
      <c r="BM158" s="145"/>
    </row>
    <row r="159" spans="1:65" ht="11.25" customHeight="1">
      <c r="A159" s="151"/>
      <c r="B159" s="152"/>
      <c r="C159" s="151"/>
      <c r="D159" s="142" t="s">
        <v>180</v>
      </c>
      <c r="E159" s="153" t="s">
        <v>1</v>
      </c>
      <c r="F159" s="154" t="s">
        <v>608</v>
      </c>
      <c r="G159" s="151"/>
      <c r="H159" s="155">
        <v>109</v>
      </c>
      <c r="I159" s="188"/>
      <c r="J159" s="151"/>
      <c r="K159" s="151"/>
      <c r="L159" s="152"/>
      <c r="M159" s="156"/>
      <c r="N159" s="151"/>
      <c r="O159" s="151"/>
      <c r="P159" s="151"/>
      <c r="Q159" s="151"/>
      <c r="R159" s="151"/>
      <c r="S159" s="151"/>
      <c r="T159" s="157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3" t="s">
        <v>180</v>
      </c>
      <c r="AU159" s="153" t="s">
        <v>83</v>
      </c>
      <c r="AV159" s="151" t="s">
        <v>83</v>
      </c>
      <c r="AW159" s="151" t="s">
        <v>30</v>
      </c>
      <c r="AX159" s="151" t="s">
        <v>74</v>
      </c>
      <c r="AY159" s="153" t="s">
        <v>159</v>
      </c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</row>
    <row r="160" spans="1:65" ht="11.25" customHeight="1">
      <c r="A160" s="158"/>
      <c r="B160" s="159"/>
      <c r="C160" s="158"/>
      <c r="D160" s="142" t="s">
        <v>180</v>
      </c>
      <c r="E160" s="160" t="s">
        <v>1</v>
      </c>
      <c r="F160" s="161" t="s">
        <v>187</v>
      </c>
      <c r="G160" s="158"/>
      <c r="H160" s="162">
        <v>131</v>
      </c>
      <c r="I160" s="189"/>
      <c r="J160" s="158"/>
      <c r="K160" s="158"/>
      <c r="L160" s="159"/>
      <c r="M160" s="163"/>
      <c r="N160" s="158"/>
      <c r="O160" s="158"/>
      <c r="P160" s="158"/>
      <c r="Q160" s="158"/>
      <c r="R160" s="158"/>
      <c r="S160" s="158"/>
      <c r="T160" s="164"/>
      <c r="U160" s="158"/>
      <c r="V160" s="158"/>
      <c r="W160" s="158"/>
      <c r="X160" s="158"/>
      <c r="Y160" s="158"/>
      <c r="Z160" s="158"/>
      <c r="AA160" s="158"/>
      <c r="AB160" s="158"/>
      <c r="AC160" s="158"/>
      <c r="AD160" s="158"/>
      <c r="AE160" s="158"/>
      <c r="AF160" s="158"/>
      <c r="AG160" s="158"/>
      <c r="AH160" s="158"/>
      <c r="AI160" s="158"/>
      <c r="AJ160" s="158"/>
      <c r="AK160" s="158"/>
      <c r="AL160" s="158"/>
      <c r="AM160" s="158"/>
      <c r="AN160" s="158"/>
      <c r="AO160" s="158"/>
      <c r="AP160" s="158"/>
      <c r="AQ160" s="158"/>
      <c r="AR160" s="158"/>
      <c r="AS160" s="158"/>
      <c r="AT160" s="160" t="s">
        <v>180</v>
      </c>
      <c r="AU160" s="160" t="s">
        <v>83</v>
      </c>
      <c r="AV160" s="158" t="s">
        <v>166</v>
      </c>
      <c r="AW160" s="158" t="s">
        <v>30</v>
      </c>
      <c r="AX160" s="158" t="s">
        <v>81</v>
      </c>
      <c r="AY160" s="160" t="s">
        <v>159</v>
      </c>
      <c r="AZ160" s="158"/>
      <c r="BA160" s="158"/>
      <c r="BB160" s="158"/>
      <c r="BC160" s="158"/>
      <c r="BD160" s="158"/>
      <c r="BE160" s="158"/>
      <c r="BF160" s="158"/>
      <c r="BG160" s="158"/>
      <c r="BH160" s="158"/>
      <c r="BI160" s="158"/>
      <c r="BJ160" s="158"/>
      <c r="BK160" s="158"/>
      <c r="BL160" s="158"/>
      <c r="BM160" s="158"/>
    </row>
    <row r="161" spans="1:65" ht="24" customHeight="1">
      <c r="A161" s="16"/>
      <c r="B161" s="17"/>
      <c r="C161" s="165" t="s">
        <v>211</v>
      </c>
      <c r="D161" s="165" t="s">
        <v>188</v>
      </c>
      <c r="E161" s="166" t="s">
        <v>609</v>
      </c>
      <c r="F161" s="167" t="s">
        <v>610</v>
      </c>
      <c r="G161" s="168" t="s">
        <v>176</v>
      </c>
      <c r="H161" s="169">
        <v>134</v>
      </c>
      <c r="I161" s="190"/>
      <c r="J161" s="169">
        <f>ROUND(I161*H161,2)</f>
        <v>0</v>
      </c>
      <c r="K161" s="167" t="s">
        <v>177</v>
      </c>
      <c r="L161" s="170"/>
      <c r="M161" s="171" t="s">
        <v>1</v>
      </c>
      <c r="N161" s="172" t="s">
        <v>39</v>
      </c>
      <c r="O161" s="16"/>
      <c r="P161" s="138">
        <f>O161*H161</f>
        <v>0</v>
      </c>
      <c r="Q161" s="138">
        <v>1.1800000000000001E-3</v>
      </c>
      <c r="R161" s="138">
        <f>Q161*H161</f>
        <v>0.15812000000000001</v>
      </c>
      <c r="S161" s="138">
        <v>0</v>
      </c>
      <c r="T161" s="139">
        <f>S161*H161</f>
        <v>0</v>
      </c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40" t="s">
        <v>191</v>
      </c>
      <c r="AS161" s="16"/>
      <c r="AT161" s="140" t="s">
        <v>188</v>
      </c>
      <c r="AU161" s="140" t="s">
        <v>83</v>
      </c>
      <c r="AV161" s="16"/>
      <c r="AW161" s="16"/>
      <c r="AX161" s="16"/>
      <c r="AY161" s="2" t="s">
        <v>159</v>
      </c>
      <c r="AZ161" s="16"/>
      <c r="BA161" s="16"/>
      <c r="BB161" s="16"/>
      <c r="BC161" s="16"/>
      <c r="BD161" s="16"/>
      <c r="BE161" s="141">
        <f>IF(N161="základní",J161,0)</f>
        <v>0</v>
      </c>
      <c r="BF161" s="141">
        <f>IF(N161="snížená",J161,0)</f>
        <v>0</v>
      </c>
      <c r="BG161" s="141">
        <f>IF(N161="zákl. přenesená",J161,0)</f>
        <v>0</v>
      </c>
      <c r="BH161" s="141">
        <f>IF(N161="sníž. přenesená",J161,0)</f>
        <v>0</v>
      </c>
      <c r="BI161" s="141">
        <f>IF(N161="nulová",J161,0)</f>
        <v>0</v>
      </c>
      <c r="BJ161" s="2" t="s">
        <v>81</v>
      </c>
      <c r="BK161" s="141">
        <f>ROUND(I161*H161,2)</f>
        <v>0</v>
      </c>
      <c r="BL161" s="2" t="s">
        <v>178</v>
      </c>
      <c r="BM161" s="140" t="s">
        <v>518</v>
      </c>
    </row>
    <row r="162" spans="1:65" ht="11.25" customHeight="1">
      <c r="A162" s="145"/>
      <c r="B162" s="146"/>
      <c r="C162" s="145"/>
      <c r="D162" s="142" t="s">
        <v>180</v>
      </c>
      <c r="E162" s="147" t="s">
        <v>1</v>
      </c>
      <c r="F162" s="148" t="s">
        <v>512</v>
      </c>
      <c r="G162" s="145"/>
      <c r="H162" s="147" t="s">
        <v>1</v>
      </c>
      <c r="I162" s="193"/>
      <c r="J162" s="145"/>
      <c r="K162" s="145"/>
      <c r="L162" s="146"/>
      <c r="M162" s="149"/>
      <c r="N162" s="145"/>
      <c r="O162" s="145"/>
      <c r="P162" s="145"/>
      <c r="Q162" s="145"/>
      <c r="R162" s="145"/>
      <c r="S162" s="145"/>
      <c r="T162" s="150"/>
      <c r="U162" s="145"/>
      <c r="V162" s="145"/>
      <c r="W162" s="145"/>
      <c r="X162" s="145"/>
      <c r="Y162" s="145"/>
      <c r="Z162" s="145"/>
      <c r="AA162" s="145"/>
      <c r="AB162" s="145"/>
      <c r="AC162" s="145"/>
      <c r="AD162" s="145"/>
      <c r="AE162" s="145"/>
      <c r="AF162" s="145"/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7" t="s">
        <v>180</v>
      </c>
      <c r="AU162" s="147" t="s">
        <v>83</v>
      </c>
      <c r="AV162" s="145" t="s">
        <v>81</v>
      </c>
      <c r="AW162" s="145" t="s">
        <v>30</v>
      </c>
      <c r="AX162" s="145" t="s">
        <v>74</v>
      </c>
      <c r="AY162" s="147" t="s">
        <v>159</v>
      </c>
      <c r="AZ162" s="145"/>
      <c r="BA162" s="145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45"/>
      <c r="BM162" s="145"/>
    </row>
    <row r="163" spans="1:65" ht="11.25" customHeight="1">
      <c r="A163" s="151"/>
      <c r="B163" s="152"/>
      <c r="C163" s="151"/>
      <c r="D163" s="142" t="s">
        <v>180</v>
      </c>
      <c r="E163" s="153" t="s">
        <v>1</v>
      </c>
      <c r="F163" s="154" t="s">
        <v>611</v>
      </c>
      <c r="G163" s="151"/>
      <c r="H163" s="155">
        <v>23</v>
      </c>
      <c r="I163" s="188"/>
      <c r="J163" s="151"/>
      <c r="K163" s="151"/>
      <c r="L163" s="152"/>
      <c r="M163" s="156"/>
      <c r="N163" s="151"/>
      <c r="O163" s="151"/>
      <c r="P163" s="151"/>
      <c r="Q163" s="151"/>
      <c r="R163" s="151"/>
      <c r="S163" s="151"/>
      <c r="T163" s="157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3" t="s">
        <v>180</v>
      </c>
      <c r="AU163" s="153" t="s">
        <v>83</v>
      </c>
      <c r="AV163" s="151" t="s">
        <v>83</v>
      </c>
      <c r="AW163" s="151" t="s">
        <v>30</v>
      </c>
      <c r="AX163" s="151" t="s">
        <v>74</v>
      </c>
      <c r="AY163" s="153" t="s">
        <v>159</v>
      </c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</row>
    <row r="164" spans="1:65" ht="11.25" customHeight="1">
      <c r="A164" s="145"/>
      <c r="B164" s="146"/>
      <c r="C164" s="145"/>
      <c r="D164" s="142" t="s">
        <v>180</v>
      </c>
      <c r="E164" s="147" t="s">
        <v>1</v>
      </c>
      <c r="F164" s="148" t="s">
        <v>514</v>
      </c>
      <c r="G164" s="145"/>
      <c r="H164" s="147" t="s">
        <v>1</v>
      </c>
      <c r="I164" s="193"/>
      <c r="J164" s="145"/>
      <c r="K164" s="145"/>
      <c r="L164" s="146"/>
      <c r="M164" s="149"/>
      <c r="N164" s="145"/>
      <c r="O164" s="145"/>
      <c r="P164" s="145"/>
      <c r="Q164" s="145"/>
      <c r="R164" s="145"/>
      <c r="S164" s="145"/>
      <c r="T164" s="150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7" t="s">
        <v>180</v>
      </c>
      <c r="AU164" s="147" t="s">
        <v>83</v>
      </c>
      <c r="AV164" s="145" t="s">
        <v>81</v>
      </c>
      <c r="AW164" s="145" t="s">
        <v>30</v>
      </c>
      <c r="AX164" s="145" t="s">
        <v>74</v>
      </c>
      <c r="AY164" s="147" t="s">
        <v>159</v>
      </c>
      <c r="AZ164" s="145"/>
      <c r="BA164" s="145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45"/>
      <c r="BM164" s="145"/>
    </row>
    <row r="165" spans="1:65" ht="11.25" customHeight="1">
      <c r="A165" s="151"/>
      <c r="B165" s="152"/>
      <c r="C165" s="151"/>
      <c r="D165" s="142" t="s">
        <v>180</v>
      </c>
      <c r="E165" s="153" t="s">
        <v>1</v>
      </c>
      <c r="F165" s="154" t="s">
        <v>612</v>
      </c>
      <c r="G165" s="151"/>
      <c r="H165" s="155">
        <v>111</v>
      </c>
      <c r="I165" s="188"/>
      <c r="J165" s="151"/>
      <c r="K165" s="151"/>
      <c r="L165" s="152"/>
      <c r="M165" s="156"/>
      <c r="N165" s="151"/>
      <c r="O165" s="151"/>
      <c r="P165" s="151"/>
      <c r="Q165" s="151"/>
      <c r="R165" s="151"/>
      <c r="S165" s="151"/>
      <c r="T165" s="157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3" t="s">
        <v>180</v>
      </c>
      <c r="AU165" s="153" t="s">
        <v>83</v>
      </c>
      <c r="AV165" s="151" t="s">
        <v>83</v>
      </c>
      <c r="AW165" s="151" t="s">
        <v>30</v>
      </c>
      <c r="AX165" s="151" t="s">
        <v>74</v>
      </c>
      <c r="AY165" s="153" t="s">
        <v>159</v>
      </c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</row>
    <row r="166" spans="1:65" ht="11.25" customHeight="1">
      <c r="A166" s="158"/>
      <c r="B166" s="159"/>
      <c r="C166" s="158"/>
      <c r="D166" s="142" t="s">
        <v>180</v>
      </c>
      <c r="E166" s="160" t="s">
        <v>1</v>
      </c>
      <c r="F166" s="161" t="s">
        <v>187</v>
      </c>
      <c r="G166" s="158"/>
      <c r="H166" s="162">
        <v>134</v>
      </c>
      <c r="I166" s="189"/>
      <c r="J166" s="158"/>
      <c r="K166" s="158"/>
      <c r="L166" s="159"/>
      <c r="M166" s="163"/>
      <c r="N166" s="158"/>
      <c r="O166" s="158"/>
      <c r="P166" s="158"/>
      <c r="Q166" s="158"/>
      <c r="R166" s="158"/>
      <c r="S166" s="158"/>
      <c r="T166" s="164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  <c r="AE166" s="158"/>
      <c r="AF166" s="158"/>
      <c r="AG166" s="158"/>
      <c r="AH166" s="158"/>
      <c r="AI166" s="158"/>
      <c r="AJ166" s="158"/>
      <c r="AK166" s="158"/>
      <c r="AL166" s="158"/>
      <c r="AM166" s="158"/>
      <c r="AN166" s="158"/>
      <c r="AO166" s="158"/>
      <c r="AP166" s="158"/>
      <c r="AQ166" s="158"/>
      <c r="AR166" s="158"/>
      <c r="AS166" s="158"/>
      <c r="AT166" s="160" t="s">
        <v>180</v>
      </c>
      <c r="AU166" s="160" t="s">
        <v>83</v>
      </c>
      <c r="AV166" s="158" t="s">
        <v>166</v>
      </c>
      <c r="AW166" s="158" t="s">
        <v>30</v>
      </c>
      <c r="AX166" s="158" t="s">
        <v>81</v>
      </c>
      <c r="AY166" s="160" t="s">
        <v>159</v>
      </c>
      <c r="AZ166" s="158"/>
      <c r="BA166" s="158"/>
      <c r="BB166" s="158"/>
      <c r="BC166" s="158"/>
      <c r="BD166" s="158"/>
      <c r="BE166" s="158"/>
      <c r="BF166" s="158"/>
      <c r="BG166" s="158"/>
      <c r="BH166" s="158"/>
      <c r="BI166" s="158"/>
      <c r="BJ166" s="158"/>
      <c r="BK166" s="158"/>
      <c r="BL166" s="158"/>
      <c r="BM166" s="158"/>
    </row>
    <row r="167" spans="1:65" ht="33" customHeight="1">
      <c r="A167" s="16"/>
      <c r="B167" s="17"/>
      <c r="C167" s="131" t="s">
        <v>216</v>
      </c>
      <c r="D167" s="131" t="s">
        <v>162</v>
      </c>
      <c r="E167" s="132" t="s">
        <v>237</v>
      </c>
      <c r="F167" s="133" t="s">
        <v>238</v>
      </c>
      <c r="G167" s="134" t="s">
        <v>239</v>
      </c>
      <c r="H167" s="135">
        <v>0.26</v>
      </c>
      <c r="I167" s="187"/>
      <c r="J167" s="135">
        <f>ROUND(I167*H167,2)</f>
        <v>0</v>
      </c>
      <c r="K167" s="133" t="s">
        <v>177</v>
      </c>
      <c r="L167" s="17"/>
      <c r="M167" s="136" t="s">
        <v>1</v>
      </c>
      <c r="N167" s="137" t="s">
        <v>39</v>
      </c>
      <c r="O167" s="16"/>
      <c r="P167" s="138">
        <f>O167*H167</f>
        <v>0</v>
      </c>
      <c r="Q167" s="138">
        <v>0</v>
      </c>
      <c r="R167" s="138">
        <f>Q167*H167</f>
        <v>0</v>
      </c>
      <c r="S167" s="138">
        <v>0</v>
      </c>
      <c r="T167" s="139">
        <f>S167*H167</f>
        <v>0</v>
      </c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40" t="s">
        <v>178</v>
      </c>
      <c r="AS167" s="16"/>
      <c r="AT167" s="140" t="s">
        <v>162</v>
      </c>
      <c r="AU167" s="140" t="s">
        <v>83</v>
      </c>
      <c r="AV167" s="16"/>
      <c r="AW167" s="16"/>
      <c r="AX167" s="16"/>
      <c r="AY167" s="2" t="s">
        <v>159</v>
      </c>
      <c r="AZ167" s="16"/>
      <c r="BA167" s="16"/>
      <c r="BB167" s="16"/>
      <c r="BC167" s="16"/>
      <c r="BD167" s="16"/>
      <c r="BE167" s="141">
        <f>IF(N167="základní",J167,0)</f>
        <v>0</v>
      </c>
      <c r="BF167" s="141">
        <f>IF(N167="snížená",J167,0)</f>
        <v>0</v>
      </c>
      <c r="BG167" s="141">
        <f>IF(N167="zákl. přenesená",J167,0)</f>
        <v>0</v>
      </c>
      <c r="BH167" s="141">
        <f>IF(N167="sníž. přenesená",J167,0)</f>
        <v>0</v>
      </c>
      <c r="BI167" s="141">
        <f>IF(N167="nulová",J167,0)</f>
        <v>0</v>
      </c>
      <c r="BJ167" s="2" t="s">
        <v>81</v>
      </c>
      <c r="BK167" s="141">
        <f>ROUND(I167*H167,2)</f>
        <v>0</v>
      </c>
      <c r="BL167" s="2" t="s">
        <v>178</v>
      </c>
      <c r="BM167" s="140" t="s">
        <v>530</v>
      </c>
    </row>
    <row r="168" spans="1:65" ht="22.5" customHeight="1">
      <c r="A168" s="119"/>
      <c r="B168" s="120"/>
      <c r="C168" s="119"/>
      <c r="D168" s="121" t="s">
        <v>73</v>
      </c>
      <c r="E168" s="129" t="s">
        <v>282</v>
      </c>
      <c r="F168" s="129" t="s">
        <v>283</v>
      </c>
      <c r="G168" s="119"/>
      <c r="H168" s="119"/>
      <c r="I168" s="191"/>
      <c r="J168" s="130">
        <f>BK168</f>
        <v>0</v>
      </c>
      <c r="K168" s="119"/>
      <c r="L168" s="120"/>
      <c r="M168" s="124"/>
      <c r="N168" s="119"/>
      <c r="O168" s="119"/>
      <c r="P168" s="125">
        <f>SUM(P169:P170)</f>
        <v>0</v>
      </c>
      <c r="Q168" s="119"/>
      <c r="R168" s="125">
        <f>SUM(R169:R170)</f>
        <v>0</v>
      </c>
      <c r="S168" s="119"/>
      <c r="T168" s="126">
        <f>SUM(T169:T170)</f>
        <v>0</v>
      </c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21" t="s">
        <v>83</v>
      </c>
      <c r="AS168" s="119"/>
      <c r="AT168" s="127" t="s">
        <v>73</v>
      </c>
      <c r="AU168" s="127" t="s">
        <v>81</v>
      </c>
      <c r="AV168" s="119"/>
      <c r="AW168" s="119"/>
      <c r="AX168" s="119"/>
      <c r="AY168" s="121" t="s">
        <v>159</v>
      </c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28">
        <f>SUM(BK169:BK170)</f>
        <v>0</v>
      </c>
      <c r="BL168" s="119"/>
      <c r="BM168" s="119"/>
    </row>
    <row r="169" spans="1:65" ht="24" customHeight="1">
      <c r="A169" s="16"/>
      <c r="B169" s="17"/>
      <c r="C169" s="131" t="s">
        <v>221</v>
      </c>
      <c r="D169" s="131" t="s">
        <v>162</v>
      </c>
      <c r="E169" s="132" t="s">
        <v>284</v>
      </c>
      <c r="F169" s="133" t="s">
        <v>285</v>
      </c>
      <c r="G169" s="134" t="s">
        <v>286</v>
      </c>
      <c r="H169" s="135">
        <v>10</v>
      </c>
      <c r="I169" s="187"/>
      <c r="J169" s="135">
        <f>ROUND(I169*H169,2)</f>
        <v>0</v>
      </c>
      <c r="K169" s="133" t="s">
        <v>1</v>
      </c>
      <c r="L169" s="17"/>
      <c r="M169" s="136" t="s">
        <v>1</v>
      </c>
      <c r="N169" s="137" t="s">
        <v>39</v>
      </c>
      <c r="O169" s="16"/>
      <c r="P169" s="138">
        <f>O169*H169</f>
        <v>0</v>
      </c>
      <c r="Q169" s="138">
        <v>0</v>
      </c>
      <c r="R169" s="138">
        <f>Q169*H169</f>
        <v>0</v>
      </c>
      <c r="S169" s="138">
        <v>0</v>
      </c>
      <c r="T169" s="139">
        <f>S169*H169</f>
        <v>0</v>
      </c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40" t="s">
        <v>178</v>
      </c>
      <c r="AS169" s="16"/>
      <c r="AT169" s="140" t="s">
        <v>162</v>
      </c>
      <c r="AU169" s="140" t="s">
        <v>83</v>
      </c>
      <c r="AV169" s="16"/>
      <c r="AW169" s="16"/>
      <c r="AX169" s="16"/>
      <c r="AY169" s="2" t="s">
        <v>159</v>
      </c>
      <c r="AZ169" s="16"/>
      <c r="BA169" s="16"/>
      <c r="BB169" s="16"/>
      <c r="BC169" s="16"/>
      <c r="BD169" s="16"/>
      <c r="BE169" s="141">
        <f>IF(N169="základní",J169,0)</f>
        <v>0</v>
      </c>
      <c r="BF169" s="141">
        <f>IF(N169="snížená",J169,0)</f>
        <v>0</v>
      </c>
      <c r="BG169" s="141">
        <f>IF(N169="zákl. přenesená",J169,0)</f>
        <v>0</v>
      </c>
      <c r="BH169" s="141">
        <f>IF(N169="sníž. přenesená",J169,0)</f>
        <v>0</v>
      </c>
      <c r="BI169" s="141">
        <f>IF(N169="nulová",J169,0)</f>
        <v>0</v>
      </c>
      <c r="BJ169" s="2" t="s">
        <v>81</v>
      </c>
      <c r="BK169" s="141">
        <f>ROUND(I169*H169,2)</f>
        <v>0</v>
      </c>
      <c r="BL169" s="2" t="s">
        <v>178</v>
      </c>
      <c r="BM169" s="140" t="s">
        <v>542</v>
      </c>
    </row>
    <row r="170" spans="1:65" ht="11.25" customHeight="1">
      <c r="A170" s="16"/>
      <c r="B170" s="17"/>
      <c r="C170" s="16"/>
      <c r="D170" s="142" t="s">
        <v>168</v>
      </c>
      <c r="E170" s="16"/>
      <c r="F170" s="143" t="s">
        <v>288</v>
      </c>
      <c r="G170" s="16"/>
      <c r="H170" s="16"/>
      <c r="I170" s="195"/>
      <c r="J170" s="16"/>
      <c r="K170" s="16"/>
      <c r="L170" s="17"/>
      <c r="M170" s="144"/>
      <c r="N170" s="16"/>
      <c r="O170" s="16"/>
      <c r="P170" s="16"/>
      <c r="Q170" s="16"/>
      <c r="R170" s="16"/>
      <c r="S170" s="16"/>
      <c r="T170" s="43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2" t="s">
        <v>168</v>
      </c>
      <c r="AU170" s="2" t="s">
        <v>83</v>
      </c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  <c r="BF170" s="16"/>
      <c r="BG170" s="16"/>
      <c r="BH170" s="16"/>
      <c r="BI170" s="16"/>
      <c r="BJ170" s="16"/>
      <c r="BK170" s="16"/>
      <c r="BL170" s="16"/>
      <c r="BM170" s="16"/>
    </row>
    <row r="171" spans="1:65" ht="22.5" customHeight="1">
      <c r="A171" s="119"/>
      <c r="B171" s="120"/>
      <c r="C171" s="119"/>
      <c r="D171" s="121" t="s">
        <v>73</v>
      </c>
      <c r="E171" s="129" t="s">
        <v>289</v>
      </c>
      <c r="F171" s="129" t="s">
        <v>290</v>
      </c>
      <c r="G171" s="119"/>
      <c r="H171" s="119"/>
      <c r="I171" s="191"/>
      <c r="J171" s="130">
        <f>BK171</f>
        <v>0</v>
      </c>
      <c r="K171" s="119"/>
      <c r="L171" s="120"/>
      <c r="M171" s="124"/>
      <c r="N171" s="119"/>
      <c r="O171" s="119"/>
      <c r="P171" s="125">
        <f>SUM(P172:P176)</f>
        <v>0</v>
      </c>
      <c r="Q171" s="119"/>
      <c r="R171" s="125">
        <f>SUM(R172:R176)</f>
        <v>0</v>
      </c>
      <c r="S171" s="119"/>
      <c r="T171" s="126">
        <f>SUM(T172:T176)</f>
        <v>0</v>
      </c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19"/>
      <c r="AP171" s="119"/>
      <c r="AQ171" s="119"/>
      <c r="AR171" s="121" t="s">
        <v>83</v>
      </c>
      <c r="AS171" s="119"/>
      <c r="AT171" s="127" t="s">
        <v>73</v>
      </c>
      <c r="AU171" s="127" t="s">
        <v>81</v>
      </c>
      <c r="AV171" s="119"/>
      <c r="AW171" s="119"/>
      <c r="AX171" s="119"/>
      <c r="AY171" s="121" t="s">
        <v>159</v>
      </c>
      <c r="AZ171" s="119"/>
      <c r="BA171" s="119"/>
      <c r="BB171" s="119"/>
      <c r="BC171" s="119"/>
      <c r="BD171" s="119"/>
      <c r="BE171" s="119"/>
      <c r="BF171" s="119"/>
      <c r="BG171" s="119"/>
      <c r="BH171" s="119"/>
      <c r="BI171" s="119"/>
      <c r="BJ171" s="119"/>
      <c r="BK171" s="128">
        <f>SUM(BK172:BK176)</f>
        <v>0</v>
      </c>
      <c r="BL171" s="119"/>
      <c r="BM171" s="119"/>
    </row>
    <row r="172" spans="1:65" ht="24" customHeight="1">
      <c r="A172" s="16"/>
      <c r="B172" s="17"/>
      <c r="C172" s="165" t="s">
        <v>226</v>
      </c>
      <c r="D172" s="165" t="s">
        <v>188</v>
      </c>
      <c r="E172" s="166" t="s">
        <v>543</v>
      </c>
      <c r="F172" s="167" t="s">
        <v>544</v>
      </c>
      <c r="G172" s="168" t="s">
        <v>165</v>
      </c>
      <c r="H172" s="169">
        <v>1</v>
      </c>
      <c r="I172" s="190"/>
      <c r="J172" s="169">
        <f>ROUND(I172*H172,2)</f>
        <v>0</v>
      </c>
      <c r="K172" s="167" t="s">
        <v>1</v>
      </c>
      <c r="L172" s="170"/>
      <c r="M172" s="171" t="s">
        <v>1</v>
      </c>
      <c r="N172" s="172" t="s">
        <v>39</v>
      </c>
      <c r="O172" s="16"/>
      <c r="P172" s="138">
        <f>O172*H172</f>
        <v>0</v>
      </c>
      <c r="Q172" s="138">
        <v>0</v>
      </c>
      <c r="R172" s="138">
        <f>Q172*H172</f>
        <v>0</v>
      </c>
      <c r="S172" s="138">
        <v>0</v>
      </c>
      <c r="T172" s="139">
        <f>S172*H172</f>
        <v>0</v>
      </c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40" t="s">
        <v>191</v>
      </c>
      <c r="AS172" s="16"/>
      <c r="AT172" s="140" t="s">
        <v>188</v>
      </c>
      <c r="AU172" s="140" t="s">
        <v>83</v>
      </c>
      <c r="AV172" s="16"/>
      <c r="AW172" s="16"/>
      <c r="AX172" s="16"/>
      <c r="AY172" s="2" t="s">
        <v>159</v>
      </c>
      <c r="AZ172" s="16"/>
      <c r="BA172" s="16"/>
      <c r="BB172" s="16"/>
      <c r="BC172" s="16"/>
      <c r="BD172" s="16"/>
      <c r="BE172" s="141">
        <f>IF(N172="základní",J172,0)</f>
        <v>0</v>
      </c>
      <c r="BF172" s="141">
        <f>IF(N172="snížená",J172,0)</f>
        <v>0</v>
      </c>
      <c r="BG172" s="141">
        <f>IF(N172="zákl. přenesená",J172,0)</f>
        <v>0</v>
      </c>
      <c r="BH172" s="141">
        <f>IF(N172="sníž. přenesená",J172,0)</f>
        <v>0</v>
      </c>
      <c r="BI172" s="141">
        <f>IF(N172="nulová",J172,0)</f>
        <v>0</v>
      </c>
      <c r="BJ172" s="2" t="s">
        <v>81</v>
      </c>
      <c r="BK172" s="141">
        <f>ROUND(I172*H172,2)</f>
        <v>0</v>
      </c>
      <c r="BL172" s="2" t="s">
        <v>178</v>
      </c>
      <c r="BM172" s="140" t="s">
        <v>545</v>
      </c>
    </row>
    <row r="173" spans="1:65" ht="11.25" customHeight="1">
      <c r="A173" s="16"/>
      <c r="B173" s="17"/>
      <c r="C173" s="16"/>
      <c r="D173" s="142" t="s">
        <v>168</v>
      </c>
      <c r="E173" s="16"/>
      <c r="F173" s="143" t="s">
        <v>613</v>
      </c>
      <c r="G173" s="16"/>
      <c r="H173" s="16"/>
      <c r="I173" s="195"/>
      <c r="J173" s="16"/>
      <c r="K173" s="16"/>
      <c r="L173" s="17"/>
      <c r="M173" s="144"/>
      <c r="N173" s="16"/>
      <c r="O173" s="16"/>
      <c r="P173" s="16"/>
      <c r="Q173" s="16"/>
      <c r="R173" s="16"/>
      <c r="S173" s="16"/>
      <c r="T173" s="43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2" t="s">
        <v>168</v>
      </c>
      <c r="AU173" s="2" t="s">
        <v>83</v>
      </c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  <c r="BF173" s="16"/>
      <c r="BG173" s="16"/>
      <c r="BH173" s="16"/>
      <c r="BI173" s="16"/>
      <c r="BJ173" s="16"/>
      <c r="BK173" s="16"/>
      <c r="BL173" s="16"/>
      <c r="BM173" s="16"/>
    </row>
    <row r="174" spans="1:65" ht="16.5" customHeight="1">
      <c r="A174" s="16"/>
      <c r="B174" s="17"/>
      <c r="C174" s="131" t="s">
        <v>8</v>
      </c>
      <c r="D174" s="131" t="s">
        <v>162</v>
      </c>
      <c r="E174" s="132" t="s">
        <v>297</v>
      </c>
      <c r="F174" s="133" t="s">
        <v>547</v>
      </c>
      <c r="G174" s="134" t="s">
        <v>165</v>
      </c>
      <c r="H174" s="135">
        <v>1</v>
      </c>
      <c r="I174" s="187"/>
      <c r="J174" s="135">
        <f>ROUND(I174*H174,2)</f>
        <v>0</v>
      </c>
      <c r="K174" s="133" t="s">
        <v>1</v>
      </c>
      <c r="L174" s="17"/>
      <c r="M174" s="136" t="s">
        <v>1</v>
      </c>
      <c r="N174" s="137" t="s">
        <v>39</v>
      </c>
      <c r="O174" s="16"/>
      <c r="P174" s="138">
        <f>O174*H174</f>
        <v>0</v>
      </c>
      <c r="Q174" s="138">
        <v>0</v>
      </c>
      <c r="R174" s="138">
        <f>Q174*H174</f>
        <v>0</v>
      </c>
      <c r="S174" s="138">
        <v>0</v>
      </c>
      <c r="T174" s="139">
        <f>S174*H174</f>
        <v>0</v>
      </c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40" t="s">
        <v>178</v>
      </c>
      <c r="AS174" s="16"/>
      <c r="AT174" s="140" t="s">
        <v>162</v>
      </c>
      <c r="AU174" s="140" t="s">
        <v>83</v>
      </c>
      <c r="AV174" s="16"/>
      <c r="AW174" s="16"/>
      <c r="AX174" s="16"/>
      <c r="AY174" s="2" t="s">
        <v>159</v>
      </c>
      <c r="AZ174" s="16"/>
      <c r="BA174" s="16"/>
      <c r="BB174" s="16"/>
      <c r="BC174" s="16"/>
      <c r="BD174" s="16"/>
      <c r="BE174" s="141">
        <f>IF(N174="základní",J174,0)</f>
        <v>0</v>
      </c>
      <c r="BF174" s="141">
        <f>IF(N174="snížená",J174,0)</f>
        <v>0</v>
      </c>
      <c r="BG174" s="141">
        <f>IF(N174="zákl. přenesená",J174,0)</f>
        <v>0</v>
      </c>
      <c r="BH174" s="141">
        <f>IF(N174="sníž. přenesená",J174,0)</f>
        <v>0</v>
      </c>
      <c r="BI174" s="141">
        <f>IF(N174="nulová",J174,0)</f>
        <v>0</v>
      </c>
      <c r="BJ174" s="2" t="s">
        <v>81</v>
      </c>
      <c r="BK174" s="141">
        <f>ROUND(I174*H174,2)</f>
        <v>0</v>
      </c>
      <c r="BL174" s="2" t="s">
        <v>178</v>
      </c>
      <c r="BM174" s="140" t="s">
        <v>548</v>
      </c>
    </row>
    <row r="175" spans="1:65" ht="11.25" customHeight="1">
      <c r="A175" s="16"/>
      <c r="B175" s="17"/>
      <c r="C175" s="16"/>
      <c r="D175" s="142" t="s">
        <v>168</v>
      </c>
      <c r="E175" s="16"/>
      <c r="F175" s="143" t="s">
        <v>549</v>
      </c>
      <c r="G175" s="16"/>
      <c r="H175" s="16"/>
      <c r="I175" s="195"/>
      <c r="J175" s="16"/>
      <c r="K175" s="16"/>
      <c r="L175" s="17"/>
      <c r="M175" s="144"/>
      <c r="N175" s="16"/>
      <c r="O175" s="16"/>
      <c r="P175" s="16"/>
      <c r="Q175" s="16"/>
      <c r="R175" s="16"/>
      <c r="S175" s="16"/>
      <c r="T175" s="43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2" t="s">
        <v>168</v>
      </c>
      <c r="AU175" s="2" t="s">
        <v>83</v>
      </c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  <c r="BF175" s="16"/>
      <c r="BG175" s="16"/>
      <c r="BH175" s="16"/>
      <c r="BI175" s="16"/>
      <c r="BJ175" s="16"/>
      <c r="BK175" s="16"/>
      <c r="BL175" s="16"/>
      <c r="BM175" s="16"/>
    </row>
    <row r="176" spans="1:65" ht="24" customHeight="1">
      <c r="A176" s="16"/>
      <c r="B176" s="17"/>
      <c r="C176" s="131" t="s">
        <v>236</v>
      </c>
      <c r="D176" s="131" t="s">
        <v>162</v>
      </c>
      <c r="E176" s="132" t="s">
        <v>302</v>
      </c>
      <c r="F176" s="133" t="s">
        <v>550</v>
      </c>
      <c r="G176" s="134" t="s">
        <v>165</v>
      </c>
      <c r="H176" s="135">
        <v>1</v>
      </c>
      <c r="I176" s="187"/>
      <c r="J176" s="135">
        <f>ROUND(I176*H176,2)</f>
        <v>0</v>
      </c>
      <c r="K176" s="133" t="s">
        <v>1</v>
      </c>
      <c r="L176" s="17"/>
      <c r="M176" s="136" t="s">
        <v>1</v>
      </c>
      <c r="N176" s="137" t="s">
        <v>39</v>
      </c>
      <c r="O176" s="16"/>
      <c r="P176" s="138">
        <f>O176*H176</f>
        <v>0</v>
      </c>
      <c r="Q176" s="138">
        <v>0</v>
      </c>
      <c r="R176" s="138">
        <f>Q176*H176</f>
        <v>0</v>
      </c>
      <c r="S176" s="138">
        <v>0</v>
      </c>
      <c r="T176" s="139">
        <f>S176*H176</f>
        <v>0</v>
      </c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40" t="s">
        <v>178</v>
      </c>
      <c r="AS176" s="16"/>
      <c r="AT176" s="140" t="s">
        <v>162</v>
      </c>
      <c r="AU176" s="140" t="s">
        <v>83</v>
      </c>
      <c r="AV176" s="16"/>
      <c r="AW176" s="16"/>
      <c r="AX176" s="16"/>
      <c r="AY176" s="2" t="s">
        <v>159</v>
      </c>
      <c r="AZ176" s="16"/>
      <c r="BA176" s="16"/>
      <c r="BB176" s="16"/>
      <c r="BC176" s="16"/>
      <c r="BD176" s="16"/>
      <c r="BE176" s="141">
        <f>IF(N176="základní",J176,0)</f>
        <v>0</v>
      </c>
      <c r="BF176" s="141">
        <f>IF(N176="snížená",J176,0)</f>
        <v>0</v>
      </c>
      <c r="BG176" s="141">
        <f>IF(N176="zákl. přenesená",J176,0)</f>
        <v>0</v>
      </c>
      <c r="BH176" s="141">
        <f>IF(N176="sníž. přenesená",J176,0)</f>
        <v>0</v>
      </c>
      <c r="BI176" s="141">
        <f>IF(N176="nulová",J176,0)</f>
        <v>0</v>
      </c>
      <c r="BJ176" s="2" t="s">
        <v>81</v>
      </c>
      <c r="BK176" s="141">
        <f>ROUND(I176*H176,2)</f>
        <v>0</v>
      </c>
      <c r="BL176" s="2" t="s">
        <v>178</v>
      </c>
      <c r="BM176" s="140" t="s">
        <v>551</v>
      </c>
    </row>
    <row r="177" spans="1:65" ht="22.5" customHeight="1">
      <c r="A177" s="119"/>
      <c r="B177" s="120"/>
      <c r="C177" s="119"/>
      <c r="D177" s="121" t="s">
        <v>73</v>
      </c>
      <c r="E177" s="129" t="s">
        <v>305</v>
      </c>
      <c r="F177" s="129" t="s">
        <v>306</v>
      </c>
      <c r="G177" s="119"/>
      <c r="H177" s="119"/>
      <c r="I177" s="191"/>
      <c r="J177" s="130">
        <f>BK177</f>
        <v>0</v>
      </c>
      <c r="K177" s="119"/>
      <c r="L177" s="120"/>
      <c r="M177" s="124"/>
      <c r="N177" s="119"/>
      <c r="O177" s="119"/>
      <c r="P177" s="125">
        <f>SUM(P178:P190)</f>
        <v>0</v>
      </c>
      <c r="Q177" s="119"/>
      <c r="R177" s="125">
        <f>SUM(R178:R190)</f>
        <v>0.95567999999999986</v>
      </c>
      <c r="S177" s="119"/>
      <c r="T177" s="126">
        <f>SUM(T178:T190)</f>
        <v>0</v>
      </c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19"/>
      <c r="AP177" s="119"/>
      <c r="AQ177" s="119"/>
      <c r="AR177" s="121" t="s">
        <v>83</v>
      </c>
      <c r="AS177" s="119"/>
      <c r="AT177" s="127" t="s">
        <v>73</v>
      </c>
      <c r="AU177" s="127" t="s">
        <v>81</v>
      </c>
      <c r="AV177" s="119"/>
      <c r="AW177" s="119"/>
      <c r="AX177" s="119"/>
      <c r="AY177" s="121" t="s">
        <v>159</v>
      </c>
      <c r="AZ177" s="119"/>
      <c r="BA177" s="119"/>
      <c r="BB177" s="119"/>
      <c r="BC177" s="119"/>
      <c r="BD177" s="119"/>
      <c r="BE177" s="119"/>
      <c r="BF177" s="119"/>
      <c r="BG177" s="119"/>
      <c r="BH177" s="119"/>
      <c r="BI177" s="119"/>
      <c r="BJ177" s="119"/>
      <c r="BK177" s="128">
        <f>SUM(BK178:BK190)</f>
        <v>0</v>
      </c>
      <c r="BL177" s="119"/>
      <c r="BM177" s="119"/>
    </row>
    <row r="178" spans="1:65" ht="24" customHeight="1">
      <c r="A178" s="16"/>
      <c r="B178" s="17"/>
      <c r="C178" s="131" t="s">
        <v>243</v>
      </c>
      <c r="D178" s="131" t="s">
        <v>162</v>
      </c>
      <c r="E178" s="132" t="s">
        <v>614</v>
      </c>
      <c r="F178" s="133" t="s">
        <v>615</v>
      </c>
      <c r="G178" s="134" t="s">
        <v>176</v>
      </c>
      <c r="H178" s="135">
        <v>109</v>
      </c>
      <c r="I178" s="187"/>
      <c r="J178" s="135">
        <f>ROUND(I178*H178,2)</f>
        <v>0</v>
      </c>
      <c r="K178" s="133" t="s">
        <v>177</v>
      </c>
      <c r="L178" s="17"/>
      <c r="M178" s="136" t="s">
        <v>1</v>
      </c>
      <c r="N178" s="137" t="s">
        <v>39</v>
      </c>
      <c r="O178" s="16"/>
      <c r="P178" s="138">
        <f>O178*H178</f>
        <v>0</v>
      </c>
      <c r="Q178" s="138">
        <v>5.5999999999999999E-3</v>
      </c>
      <c r="R178" s="138">
        <f>Q178*H178</f>
        <v>0.61039999999999994</v>
      </c>
      <c r="S178" s="138">
        <v>0</v>
      </c>
      <c r="T178" s="139">
        <f>S178*H178</f>
        <v>0</v>
      </c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40" t="s">
        <v>178</v>
      </c>
      <c r="AS178" s="16"/>
      <c r="AT178" s="140" t="s">
        <v>162</v>
      </c>
      <c r="AU178" s="140" t="s">
        <v>83</v>
      </c>
      <c r="AV178" s="16"/>
      <c r="AW178" s="16"/>
      <c r="AX178" s="16"/>
      <c r="AY178" s="2" t="s">
        <v>159</v>
      </c>
      <c r="AZ178" s="16"/>
      <c r="BA178" s="16"/>
      <c r="BB178" s="16"/>
      <c r="BC178" s="16"/>
      <c r="BD178" s="16"/>
      <c r="BE178" s="141">
        <f>IF(N178="základní",J178,0)</f>
        <v>0</v>
      </c>
      <c r="BF178" s="141">
        <f>IF(N178="snížená",J178,0)</f>
        <v>0</v>
      </c>
      <c r="BG178" s="141">
        <f>IF(N178="zákl. přenesená",J178,0)</f>
        <v>0</v>
      </c>
      <c r="BH178" s="141">
        <f>IF(N178="sníž. přenesená",J178,0)</f>
        <v>0</v>
      </c>
      <c r="BI178" s="141">
        <f>IF(N178="nulová",J178,0)</f>
        <v>0</v>
      </c>
      <c r="BJ178" s="2" t="s">
        <v>81</v>
      </c>
      <c r="BK178" s="141">
        <f>ROUND(I178*H178,2)</f>
        <v>0</v>
      </c>
      <c r="BL178" s="2" t="s">
        <v>178</v>
      </c>
      <c r="BM178" s="140" t="s">
        <v>554</v>
      </c>
    </row>
    <row r="179" spans="1:65" ht="11.25" customHeight="1">
      <c r="A179" s="145"/>
      <c r="B179" s="146"/>
      <c r="C179" s="145"/>
      <c r="D179" s="142" t="s">
        <v>180</v>
      </c>
      <c r="E179" s="147" t="s">
        <v>1</v>
      </c>
      <c r="F179" s="148" t="s">
        <v>514</v>
      </c>
      <c r="G179" s="145"/>
      <c r="H179" s="147" t="s">
        <v>1</v>
      </c>
      <c r="I179" s="193"/>
      <c r="J179" s="145"/>
      <c r="K179" s="145"/>
      <c r="L179" s="146"/>
      <c r="M179" s="149"/>
      <c r="N179" s="145"/>
      <c r="O179" s="145"/>
      <c r="P179" s="145"/>
      <c r="Q179" s="145"/>
      <c r="R179" s="145"/>
      <c r="S179" s="145"/>
      <c r="T179" s="150"/>
      <c r="U179" s="145"/>
      <c r="V179" s="145"/>
      <c r="W179" s="145"/>
      <c r="X179" s="145"/>
      <c r="Y179" s="145"/>
      <c r="Z179" s="145"/>
      <c r="AA179" s="145"/>
      <c r="AB179" s="145"/>
      <c r="AC179" s="145"/>
      <c r="AD179" s="145"/>
      <c r="AE179" s="145"/>
      <c r="AF179" s="145"/>
      <c r="AG179" s="145"/>
      <c r="AH179" s="145"/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7" t="s">
        <v>180</v>
      </c>
      <c r="AU179" s="147" t="s">
        <v>83</v>
      </c>
      <c r="AV179" s="145" t="s">
        <v>81</v>
      </c>
      <c r="AW179" s="145" t="s">
        <v>30</v>
      </c>
      <c r="AX179" s="145" t="s">
        <v>74</v>
      </c>
      <c r="AY179" s="147" t="s">
        <v>159</v>
      </c>
      <c r="AZ179" s="145"/>
      <c r="BA179" s="145"/>
      <c r="BB179" s="145"/>
      <c r="BC179" s="145"/>
      <c r="BD179" s="145"/>
      <c r="BE179" s="145"/>
      <c r="BF179" s="145"/>
      <c r="BG179" s="145"/>
      <c r="BH179" s="145"/>
      <c r="BI179" s="145"/>
      <c r="BJ179" s="145"/>
      <c r="BK179" s="145"/>
      <c r="BL179" s="145"/>
      <c r="BM179" s="145"/>
    </row>
    <row r="180" spans="1:65" ht="11.25" customHeight="1">
      <c r="A180" s="151"/>
      <c r="B180" s="152"/>
      <c r="C180" s="151"/>
      <c r="D180" s="142" t="s">
        <v>180</v>
      </c>
      <c r="E180" s="153" t="s">
        <v>1</v>
      </c>
      <c r="F180" s="154" t="s">
        <v>608</v>
      </c>
      <c r="G180" s="151"/>
      <c r="H180" s="155">
        <v>109</v>
      </c>
      <c r="I180" s="188"/>
      <c r="J180" s="151"/>
      <c r="K180" s="151"/>
      <c r="L180" s="152"/>
      <c r="M180" s="156"/>
      <c r="N180" s="151"/>
      <c r="O180" s="151"/>
      <c r="P180" s="151"/>
      <c r="Q180" s="151"/>
      <c r="R180" s="151"/>
      <c r="S180" s="151"/>
      <c r="T180" s="157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3" t="s">
        <v>180</v>
      </c>
      <c r="AU180" s="153" t="s">
        <v>83</v>
      </c>
      <c r="AV180" s="151" t="s">
        <v>83</v>
      </c>
      <c r="AW180" s="151" t="s">
        <v>30</v>
      </c>
      <c r="AX180" s="151" t="s">
        <v>81</v>
      </c>
      <c r="AY180" s="153" t="s">
        <v>159</v>
      </c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</row>
    <row r="181" spans="1:65" ht="33" customHeight="1">
      <c r="A181" s="16"/>
      <c r="B181" s="17"/>
      <c r="C181" s="131" t="s">
        <v>249</v>
      </c>
      <c r="D181" s="131" t="s">
        <v>162</v>
      </c>
      <c r="E181" s="132" t="s">
        <v>308</v>
      </c>
      <c r="F181" s="133" t="s">
        <v>309</v>
      </c>
      <c r="G181" s="134" t="s">
        <v>176</v>
      </c>
      <c r="H181" s="135">
        <v>74</v>
      </c>
      <c r="I181" s="187"/>
      <c r="J181" s="135">
        <f>ROUND(I181*H181,2)</f>
        <v>0</v>
      </c>
      <c r="K181" s="133" t="s">
        <v>177</v>
      </c>
      <c r="L181" s="17"/>
      <c r="M181" s="136" t="s">
        <v>1</v>
      </c>
      <c r="N181" s="137" t="s">
        <v>39</v>
      </c>
      <c r="O181" s="16"/>
      <c r="P181" s="138">
        <f>O181*H181</f>
        <v>0</v>
      </c>
      <c r="Q181" s="138">
        <v>2.2000000000000001E-3</v>
      </c>
      <c r="R181" s="138">
        <f>Q181*H181</f>
        <v>0.1628</v>
      </c>
      <c r="S181" s="138">
        <v>0</v>
      </c>
      <c r="T181" s="139">
        <f>S181*H181</f>
        <v>0</v>
      </c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40" t="s">
        <v>178</v>
      </c>
      <c r="AS181" s="16"/>
      <c r="AT181" s="140" t="s">
        <v>162</v>
      </c>
      <c r="AU181" s="140" t="s">
        <v>83</v>
      </c>
      <c r="AV181" s="16"/>
      <c r="AW181" s="16"/>
      <c r="AX181" s="16"/>
      <c r="AY181" s="2" t="s">
        <v>159</v>
      </c>
      <c r="AZ181" s="16"/>
      <c r="BA181" s="16"/>
      <c r="BB181" s="16"/>
      <c r="BC181" s="16"/>
      <c r="BD181" s="16"/>
      <c r="BE181" s="141">
        <f>IF(N181="základní",J181,0)</f>
        <v>0</v>
      </c>
      <c r="BF181" s="141">
        <f>IF(N181="snížená",J181,0)</f>
        <v>0</v>
      </c>
      <c r="BG181" s="141">
        <f>IF(N181="zákl. přenesená",J181,0)</f>
        <v>0</v>
      </c>
      <c r="BH181" s="141">
        <f>IF(N181="sníž. přenesená",J181,0)</f>
        <v>0</v>
      </c>
      <c r="BI181" s="141">
        <f>IF(N181="nulová",J181,0)</f>
        <v>0</v>
      </c>
      <c r="BJ181" s="2" t="s">
        <v>81</v>
      </c>
      <c r="BK181" s="141">
        <f>ROUND(I181*H181,2)</f>
        <v>0</v>
      </c>
      <c r="BL181" s="2" t="s">
        <v>178</v>
      </c>
      <c r="BM181" s="140" t="s">
        <v>561</v>
      </c>
    </row>
    <row r="182" spans="1:65" ht="11.25" customHeight="1">
      <c r="A182" s="145"/>
      <c r="B182" s="146"/>
      <c r="C182" s="145"/>
      <c r="D182" s="142" t="s">
        <v>180</v>
      </c>
      <c r="E182" s="147" t="s">
        <v>1</v>
      </c>
      <c r="F182" s="148" t="s">
        <v>512</v>
      </c>
      <c r="G182" s="145"/>
      <c r="H182" s="147" t="s">
        <v>1</v>
      </c>
      <c r="I182" s="193"/>
      <c r="J182" s="145"/>
      <c r="K182" s="145"/>
      <c r="L182" s="146"/>
      <c r="M182" s="149"/>
      <c r="N182" s="145"/>
      <c r="O182" s="145"/>
      <c r="P182" s="145"/>
      <c r="Q182" s="145"/>
      <c r="R182" s="145"/>
      <c r="S182" s="145"/>
      <c r="T182" s="150"/>
      <c r="U182" s="145"/>
      <c r="V182" s="145"/>
      <c r="W182" s="145"/>
      <c r="X182" s="145"/>
      <c r="Y182" s="145"/>
      <c r="Z182" s="145"/>
      <c r="AA182" s="145"/>
      <c r="AB182" s="145"/>
      <c r="AC182" s="145"/>
      <c r="AD182" s="145"/>
      <c r="AE182" s="145"/>
      <c r="AF182" s="145"/>
      <c r="AG182" s="145"/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7" t="s">
        <v>180</v>
      </c>
      <c r="AU182" s="147" t="s">
        <v>83</v>
      </c>
      <c r="AV182" s="145" t="s">
        <v>81</v>
      </c>
      <c r="AW182" s="145" t="s">
        <v>30</v>
      </c>
      <c r="AX182" s="145" t="s">
        <v>74</v>
      </c>
      <c r="AY182" s="147" t="s">
        <v>159</v>
      </c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  <c r="BM182" s="145"/>
    </row>
    <row r="183" spans="1:65" ht="11.25" customHeight="1">
      <c r="A183" s="151"/>
      <c r="B183" s="152"/>
      <c r="C183" s="151"/>
      <c r="D183" s="142" t="s">
        <v>180</v>
      </c>
      <c r="E183" s="153" t="s">
        <v>1</v>
      </c>
      <c r="F183" s="154" t="s">
        <v>616</v>
      </c>
      <c r="G183" s="151"/>
      <c r="H183" s="155">
        <v>74</v>
      </c>
      <c r="I183" s="188"/>
      <c r="J183" s="151"/>
      <c r="K183" s="151"/>
      <c r="L183" s="152"/>
      <c r="M183" s="156"/>
      <c r="N183" s="151"/>
      <c r="O183" s="151"/>
      <c r="P183" s="151"/>
      <c r="Q183" s="151"/>
      <c r="R183" s="151"/>
      <c r="S183" s="151"/>
      <c r="T183" s="157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3" t="s">
        <v>180</v>
      </c>
      <c r="AU183" s="153" t="s">
        <v>83</v>
      </c>
      <c r="AV183" s="151" t="s">
        <v>83</v>
      </c>
      <c r="AW183" s="151" t="s">
        <v>30</v>
      </c>
      <c r="AX183" s="151" t="s">
        <v>81</v>
      </c>
      <c r="AY183" s="153" t="s">
        <v>159</v>
      </c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</row>
    <row r="184" spans="1:65" ht="33" customHeight="1">
      <c r="A184" s="16"/>
      <c r="B184" s="17"/>
      <c r="C184" s="131" t="s">
        <v>178</v>
      </c>
      <c r="D184" s="131" t="s">
        <v>162</v>
      </c>
      <c r="E184" s="132" t="s">
        <v>617</v>
      </c>
      <c r="F184" s="133" t="s">
        <v>618</v>
      </c>
      <c r="G184" s="134" t="s">
        <v>176</v>
      </c>
      <c r="H184" s="135">
        <v>10</v>
      </c>
      <c r="I184" s="187"/>
      <c r="J184" s="135">
        <f>ROUND(I184*H184,2)</f>
        <v>0</v>
      </c>
      <c r="K184" s="133" t="s">
        <v>177</v>
      </c>
      <c r="L184" s="17"/>
      <c r="M184" s="136" t="s">
        <v>1</v>
      </c>
      <c r="N184" s="137" t="s">
        <v>39</v>
      </c>
      <c r="O184" s="16"/>
      <c r="P184" s="138">
        <f>O184*H184</f>
        <v>0</v>
      </c>
      <c r="Q184" s="138">
        <v>5.1799999999999997E-3</v>
      </c>
      <c r="R184" s="138">
        <f>Q184*H184</f>
        <v>5.1799999999999999E-2</v>
      </c>
      <c r="S184" s="138">
        <v>0</v>
      </c>
      <c r="T184" s="139">
        <f>S184*H184</f>
        <v>0</v>
      </c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40" t="s">
        <v>178</v>
      </c>
      <c r="AS184" s="16"/>
      <c r="AT184" s="140" t="s">
        <v>162</v>
      </c>
      <c r="AU184" s="140" t="s">
        <v>83</v>
      </c>
      <c r="AV184" s="16"/>
      <c r="AW184" s="16"/>
      <c r="AX184" s="16"/>
      <c r="AY184" s="2" t="s">
        <v>159</v>
      </c>
      <c r="AZ184" s="16"/>
      <c r="BA184" s="16"/>
      <c r="BB184" s="16"/>
      <c r="BC184" s="16"/>
      <c r="BD184" s="16"/>
      <c r="BE184" s="141">
        <f>IF(N184="základní",J184,0)</f>
        <v>0</v>
      </c>
      <c r="BF184" s="141">
        <f>IF(N184="snížená",J184,0)</f>
        <v>0</v>
      </c>
      <c r="BG184" s="141">
        <f>IF(N184="zákl. přenesená",J184,0)</f>
        <v>0</v>
      </c>
      <c r="BH184" s="141">
        <f>IF(N184="sníž. přenesená",J184,0)</f>
        <v>0</v>
      </c>
      <c r="BI184" s="141">
        <f>IF(N184="nulová",J184,0)</f>
        <v>0</v>
      </c>
      <c r="BJ184" s="2" t="s">
        <v>81</v>
      </c>
      <c r="BK184" s="141">
        <f>ROUND(I184*H184,2)</f>
        <v>0</v>
      </c>
      <c r="BL184" s="2" t="s">
        <v>178</v>
      </c>
      <c r="BM184" s="140" t="s">
        <v>619</v>
      </c>
    </row>
    <row r="185" spans="1:65" ht="11.25" customHeight="1">
      <c r="A185" s="145"/>
      <c r="B185" s="146"/>
      <c r="C185" s="145"/>
      <c r="D185" s="142" t="s">
        <v>180</v>
      </c>
      <c r="E185" s="147" t="s">
        <v>1</v>
      </c>
      <c r="F185" s="148" t="s">
        <v>512</v>
      </c>
      <c r="G185" s="145"/>
      <c r="H185" s="147" t="s">
        <v>1</v>
      </c>
      <c r="I185" s="193"/>
      <c r="J185" s="145"/>
      <c r="K185" s="145"/>
      <c r="L185" s="146"/>
      <c r="M185" s="149"/>
      <c r="N185" s="145"/>
      <c r="O185" s="145"/>
      <c r="P185" s="145"/>
      <c r="Q185" s="145"/>
      <c r="R185" s="145"/>
      <c r="S185" s="145"/>
      <c r="T185" s="150"/>
      <c r="U185" s="145"/>
      <c r="V185" s="145"/>
      <c r="W185" s="145"/>
      <c r="X185" s="145"/>
      <c r="Y185" s="145"/>
      <c r="Z185" s="145"/>
      <c r="AA185" s="145"/>
      <c r="AB185" s="145"/>
      <c r="AC185" s="145"/>
      <c r="AD185" s="145"/>
      <c r="AE185" s="145"/>
      <c r="AF185" s="145"/>
      <c r="AG185" s="145"/>
      <c r="AH185" s="145"/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7" t="s">
        <v>180</v>
      </c>
      <c r="AU185" s="147" t="s">
        <v>83</v>
      </c>
      <c r="AV185" s="145" t="s">
        <v>81</v>
      </c>
      <c r="AW185" s="145" t="s">
        <v>30</v>
      </c>
      <c r="AX185" s="145" t="s">
        <v>74</v>
      </c>
      <c r="AY185" s="147" t="s">
        <v>159</v>
      </c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  <c r="BM185" s="145"/>
    </row>
    <row r="186" spans="1:65" ht="11.25" customHeight="1">
      <c r="A186" s="151"/>
      <c r="B186" s="152"/>
      <c r="C186" s="151"/>
      <c r="D186" s="142" t="s">
        <v>180</v>
      </c>
      <c r="E186" s="153" t="s">
        <v>1</v>
      </c>
      <c r="F186" s="154" t="s">
        <v>221</v>
      </c>
      <c r="G186" s="151"/>
      <c r="H186" s="155">
        <v>10</v>
      </c>
      <c r="I186" s="188"/>
      <c r="J186" s="151"/>
      <c r="K186" s="151"/>
      <c r="L186" s="152"/>
      <c r="M186" s="156"/>
      <c r="N186" s="151"/>
      <c r="O186" s="151"/>
      <c r="P186" s="151"/>
      <c r="Q186" s="151"/>
      <c r="R186" s="151"/>
      <c r="S186" s="151"/>
      <c r="T186" s="157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3" t="s">
        <v>180</v>
      </c>
      <c r="AU186" s="153" t="s">
        <v>83</v>
      </c>
      <c r="AV186" s="151" t="s">
        <v>83</v>
      </c>
      <c r="AW186" s="151" t="s">
        <v>30</v>
      </c>
      <c r="AX186" s="151" t="s">
        <v>81</v>
      </c>
      <c r="AY186" s="153" t="s">
        <v>159</v>
      </c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</row>
    <row r="187" spans="1:65" ht="33" customHeight="1">
      <c r="A187" s="16"/>
      <c r="B187" s="17"/>
      <c r="C187" s="131" t="s">
        <v>256</v>
      </c>
      <c r="D187" s="131" t="s">
        <v>162</v>
      </c>
      <c r="E187" s="132" t="s">
        <v>312</v>
      </c>
      <c r="F187" s="133" t="s">
        <v>313</v>
      </c>
      <c r="G187" s="134" t="s">
        <v>176</v>
      </c>
      <c r="H187" s="135">
        <v>22</v>
      </c>
      <c r="I187" s="187"/>
      <c r="J187" s="135">
        <f>ROUND(I187*H187,2)</f>
        <v>0</v>
      </c>
      <c r="K187" s="133" t="s">
        <v>177</v>
      </c>
      <c r="L187" s="17"/>
      <c r="M187" s="136" t="s">
        <v>1</v>
      </c>
      <c r="N187" s="137" t="s">
        <v>39</v>
      </c>
      <c r="O187" s="16"/>
      <c r="P187" s="138">
        <f>O187*H187</f>
        <v>0</v>
      </c>
      <c r="Q187" s="138">
        <v>5.94E-3</v>
      </c>
      <c r="R187" s="138">
        <f>Q187*H187</f>
        <v>0.13067999999999999</v>
      </c>
      <c r="S187" s="138">
        <v>0</v>
      </c>
      <c r="T187" s="139">
        <f>S187*H187</f>
        <v>0</v>
      </c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40" t="s">
        <v>178</v>
      </c>
      <c r="AS187" s="16"/>
      <c r="AT187" s="140" t="s">
        <v>162</v>
      </c>
      <c r="AU187" s="140" t="s">
        <v>83</v>
      </c>
      <c r="AV187" s="16"/>
      <c r="AW187" s="16"/>
      <c r="AX187" s="16"/>
      <c r="AY187" s="2" t="s">
        <v>159</v>
      </c>
      <c r="AZ187" s="16"/>
      <c r="BA187" s="16"/>
      <c r="BB187" s="16"/>
      <c r="BC187" s="16"/>
      <c r="BD187" s="16"/>
      <c r="BE187" s="141">
        <f>IF(N187="základní",J187,0)</f>
        <v>0</v>
      </c>
      <c r="BF187" s="141">
        <f>IF(N187="snížená",J187,0)</f>
        <v>0</v>
      </c>
      <c r="BG187" s="141">
        <f>IF(N187="zákl. přenesená",J187,0)</f>
        <v>0</v>
      </c>
      <c r="BH187" s="141">
        <f>IF(N187="sníž. přenesená",J187,0)</f>
        <v>0</v>
      </c>
      <c r="BI187" s="141">
        <f>IF(N187="nulová",J187,0)</f>
        <v>0</v>
      </c>
      <c r="BJ187" s="2" t="s">
        <v>81</v>
      </c>
      <c r="BK187" s="141">
        <f>ROUND(I187*H187,2)</f>
        <v>0</v>
      </c>
      <c r="BL187" s="2" t="s">
        <v>178</v>
      </c>
      <c r="BM187" s="140" t="s">
        <v>620</v>
      </c>
    </row>
    <row r="188" spans="1:65" ht="11.25" customHeight="1">
      <c r="A188" s="145"/>
      <c r="B188" s="146"/>
      <c r="C188" s="145"/>
      <c r="D188" s="142" t="s">
        <v>180</v>
      </c>
      <c r="E188" s="147" t="s">
        <v>1</v>
      </c>
      <c r="F188" s="148" t="s">
        <v>512</v>
      </c>
      <c r="G188" s="145"/>
      <c r="H188" s="147" t="s">
        <v>1</v>
      </c>
      <c r="I188" s="193"/>
      <c r="J188" s="145"/>
      <c r="K188" s="145"/>
      <c r="L188" s="146"/>
      <c r="M188" s="149"/>
      <c r="N188" s="145"/>
      <c r="O188" s="145"/>
      <c r="P188" s="145"/>
      <c r="Q188" s="145"/>
      <c r="R188" s="145"/>
      <c r="S188" s="145"/>
      <c r="T188" s="150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7" t="s">
        <v>180</v>
      </c>
      <c r="AU188" s="147" t="s">
        <v>83</v>
      </c>
      <c r="AV188" s="145" t="s">
        <v>81</v>
      </c>
      <c r="AW188" s="145" t="s">
        <v>30</v>
      </c>
      <c r="AX188" s="145" t="s">
        <v>74</v>
      </c>
      <c r="AY188" s="147" t="s">
        <v>159</v>
      </c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5"/>
    </row>
    <row r="189" spans="1:65" ht="11.25" customHeight="1">
      <c r="A189" s="151"/>
      <c r="B189" s="152"/>
      <c r="C189" s="151"/>
      <c r="D189" s="142" t="s">
        <v>180</v>
      </c>
      <c r="E189" s="153" t="s">
        <v>1</v>
      </c>
      <c r="F189" s="154" t="s">
        <v>248</v>
      </c>
      <c r="G189" s="151"/>
      <c r="H189" s="155">
        <v>22</v>
      </c>
      <c r="I189" s="188"/>
      <c r="J189" s="151"/>
      <c r="K189" s="151"/>
      <c r="L189" s="152"/>
      <c r="M189" s="156"/>
      <c r="N189" s="151"/>
      <c r="O189" s="151"/>
      <c r="P189" s="151"/>
      <c r="Q189" s="151"/>
      <c r="R189" s="151"/>
      <c r="S189" s="151"/>
      <c r="T189" s="157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3" t="s">
        <v>180</v>
      </c>
      <c r="AU189" s="153" t="s">
        <v>83</v>
      </c>
      <c r="AV189" s="151" t="s">
        <v>83</v>
      </c>
      <c r="AW189" s="151" t="s">
        <v>30</v>
      </c>
      <c r="AX189" s="151" t="s">
        <v>81</v>
      </c>
      <c r="AY189" s="153" t="s">
        <v>159</v>
      </c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</row>
    <row r="190" spans="1:65" ht="33" customHeight="1">
      <c r="A190" s="16"/>
      <c r="B190" s="17"/>
      <c r="C190" s="131" t="s">
        <v>265</v>
      </c>
      <c r="D190" s="131" t="s">
        <v>162</v>
      </c>
      <c r="E190" s="132" t="s">
        <v>332</v>
      </c>
      <c r="F190" s="133" t="s">
        <v>333</v>
      </c>
      <c r="G190" s="134" t="s">
        <v>239</v>
      </c>
      <c r="H190" s="135">
        <v>0.96</v>
      </c>
      <c r="I190" s="187"/>
      <c r="J190" s="135">
        <f>ROUND(I190*H190,2)</f>
        <v>0</v>
      </c>
      <c r="K190" s="133" t="s">
        <v>177</v>
      </c>
      <c r="L190" s="17"/>
      <c r="M190" s="136" t="s">
        <v>1</v>
      </c>
      <c r="N190" s="137" t="s">
        <v>39</v>
      </c>
      <c r="O190" s="16"/>
      <c r="P190" s="138">
        <f>O190*H190</f>
        <v>0</v>
      </c>
      <c r="Q190" s="138">
        <v>0</v>
      </c>
      <c r="R190" s="138">
        <f>Q190*H190</f>
        <v>0</v>
      </c>
      <c r="S190" s="138">
        <v>0</v>
      </c>
      <c r="T190" s="139">
        <f>S190*H190</f>
        <v>0</v>
      </c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40" t="s">
        <v>178</v>
      </c>
      <c r="AS190" s="16"/>
      <c r="AT190" s="140" t="s">
        <v>162</v>
      </c>
      <c r="AU190" s="140" t="s">
        <v>83</v>
      </c>
      <c r="AV190" s="16"/>
      <c r="AW190" s="16"/>
      <c r="AX190" s="16"/>
      <c r="AY190" s="2" t="s">
        <v>159</v>
      </c>
      <c r="AZ190" s="16"/>
      <c r="BA190" s="16"/>
      <c r="BB190" s="16"/>
      <c r="BC190" s="16"/>
      <c r="BD190" s="16"/>
      <c r="BE190" s="141">
        <f>IF(N190="základní",J190,0)</f>
        <v>0</v>
      </c>
      <c r="BF190" s="141">
        <f>IF(N190="snížená",J190,0)</f>
        <v>0</v>
      </c>
      <c r="BG190" s="141">
        <f>IF(N190="zákl. přenesená",J190,0)</f>
        <v>0</v>
      </c>
      <c r="BH190" s="141">
        <f>IF(N190="sníž. přenesená",J190,0)</f>
        <v>0</v>
      </c>
      <c r="BI190" s="141">
        <f>IF(N190="nulová",J190,0)</f>
        <v>0</v>
      </c>
      <c r="BJ190" s="2" t="s">
        <v>81</v>
      </c>
      <c r="BK190" s="141">
        <f>ROUND(I190*H190,2)</f>
        <v>0</v>
      </c>
      <c r="BL190" s="2" t="s">
        <v>178</v>
      </c>
      <c r="BM190" s="140" t="s">
        <v>562</v>
      </c>
    </row>
    <row r="191" spans="1:65" ht="22.5" customHeight="1">
      <c r="A191" s="119"/>
      <c r="B191" s="120"/>
      <c r="C191" s="119"/>
      <c r="D191" s="121" t="s">
        <v>73</v>
      </c>
      <c r="E191" s="129" t="s">
        <v>335</v>
      </c>
      <c r="F191" s="129" t="s">
        <v>336</v>
      </c>
      <c r="G191" s="119"/>
      <c r="H191" s="119"/>
      <c r="I191" s="191"/>
      <c r="J191" s="130">
        <f>BK191</f>
        <v>0</v>
      </c>
      <c r="K191" s="119"/>
      <c r="L191" s="120"/>
      <c r="M191" s="124"/>
      <c r="N191" s="119"/>
      <c r="O191" s="119"/>
      <c r="P191" s="125">
        <f>SUM(P192:P196)</f>
        <v>0</v>
      </c>
      <c r="Q191" s="119"/>
      <c r="R191" s="125">
        <f>SUM(R192:R196)</f>
        <v>4.5999999999999999E-3</v>
      </c>
      <c r="S191" s="119"/>
      <c r="T191" s="126">
        <f>SUM(T192:T196)</f>
        <v>0</v>
      </c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  <c r="AO191" s="119"/>
      <c r="AP191" s="119"/>
      <c r="AQ191" s="119"/>
      <c r="AR191" s="121" t="s">
        <v>83</v>
      </c>
      <c r="AS191" s="119"/>
      <c r="AT191" s="127" t="s">
        <v>73</v>
      </c>
      <c r="AU191" s="127" t="s">
        <v>81</v>
      </c>
      <c r="AV191" s="119"/>
      <c r="AW191" s="119"/>
      <c r="AX191" s="119"/>
      <c r="AY191" s="121" t="s">
        <v>159</v>
      </c>
      <c r="AZ191" s="119"/>
      <c r="BA191" s="119"/>
      <c r="BB191" s="119"/>
      <c r="BC191" s="119"/>
      <c r="BD191" s="119"/>
      <c r="BE191" s="119"/>
      <c r="BF191" s="119"/>
      <c r="BG191" s="119"/>
      <c r="BH191" s="119"/>
      <c r="BI191" s="119"/>
      <c r="BJ191" s="119"/>
      <c r="BK191" s="128">
        <f>SUM(BK192:BK196)</f>
        <v>0</v>
      </c>
      <c r="BL191" s="119"/>
      <c r="BM191" s="119"/>
    </row>
    <row r="192" spans="1:65" ht="16.5" customHeight="1">
      <c r="A192" s="16"/>
      <c r="B192" s="17"/>
      <c r="C192" s="131" t="s">
        <v>269</v>
      </c>
      <c r="D192" s="131" t="s">
        <v>162</v>
      </c>
      <c r="E192" s="132" t="s">
        <v>563</v>
      </c>
      <c r="F192" s="133" t="s">
        <v>564</v>
      </c>
      <c r="G192" s="134" t="s">
        <v>286</v>
      </c>
      <c r="H192" s="135">
        <v>2</v>
      </c>
      <c r="I192" s="187"/>
      <c r="J192" s="135">
        <f>ROUND(I192*H192,2)</f>
        <v>0</v>
      </c>
      <c r="K192" s="133" t="s">
        <v>177</v>
      </c>
      <c r="L192" s="17"/>
      <c r="M192" s="136" t="s">
        <v>1</v>
      </c>
      <c r="N192" s="137" t="s">
        <v>39</v>
      </c>
      <c r="O192" s="16"/>
      <c r="P192" s="138">
        <f>O192*H192</f>
        <v>0</v>
      </c>
      <c r="Q192" s="138">
        <v>1.3999999999999999E-4</v>
      </c>
      <c r="R192" s="138">
        <f>Q192*H192</f>
        <v>2.7999999999999998E-4</v>
      </c>
      <c r="S192" s="138">
        <v>0</v>
      </c>
      <c r="T192" s="139">
        <f>S192*H192</f>
        <v>0</v>
      </c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40" t="s">
        <v>178</v>
      </c>
      <c r="AS192" s="16"/>
      <c r="AT192" s="140" t="s">
        <v>162</v>
      </c>
      <c r="AU192" s="140" t="s">
        <v>83</v>
      </c>
      <c r="AV192" s="16"/>
      <c r="AW192" s="16"/>
      <c r="AX192" s="16"/>
      <c r="AY192" s="2" t="s">
        <v>159</v>
      </c>
      <c r="AZ192" s="16"/>
      <c r="BA192" s="16"/>
      <c r="BB192" s="16"/>
      <c r="BC192" s="16"/>
      <c r="BD192" s="16"/>
      <c r="BE192" s="141">
        <f>IF(N192="základní",J192,0)</f>
        <v>0</v>
      </c>
      <c r="BF192" s="141">
        <f>IF(N192="snížená",J192,0)</f>
        <v>0</v>
      </c>
      <c r="BG192" s="141">
        <f>IF(N192="zákl. přenesená",J192,0)</f>
        <v>0</v>
      </c>
      <c r="BH192" s="141">
        <f>IF(N192="sníž. přenesená",J192,0)</f>
        <v>0</v>
      </c>
      <c r="BI192" s="141">
        <f>IF(N192="nulová",J192,0)</f>
        <v>0</v>
      </c>
      <c r="BJ192" s="2" t="s">
        <v>81</v>
      </c>
      <c r="BK192" s="141">
        <f>ROUND(I192*H192,2)</f>
        <v>0</v>
      </c>
      <c r="BL192" s="2" t="s">
        <v>178</v>
      </c>
      <c r="BM192" s="140" t="s">
        <v>565</v>
      </c>
    </row>
    <row r="193" spans="1:65" ht="11.25" customHeight="1">
      <c r="A193" s="145"/>
      <c r="B193" s="146"/>
      <c r="C193" s="145"/>
      <c r="D193" s="142" t="s">
        <v>180</v>
      </c>
      <c r="E193" s="147" t="s">
        <v>1</v>
      </c>
      <c r="F193" s="148" t="s">
        <v>566</v>
      </c>
      <c r="G193" s="145"/>
      <c r="H193" s="147" t="s">
        <v>1</v>
      </c>
      <c r="I193" s="193"/>
      <c r="J193" s="145"/>
      <c r="K193" s="145"/>
      <c r="L193" s="146"/>
      <c r="M193" s="149"/>
      <c r="N193" s="145"/>
      <c r="O193" s="145"/>
      <c r="P193" s="145"/>
      <c r="Q193" s="145"/>
      <c r="R193" s="145"/>
      <c r="S193" s="145"/>
      <c r="T193" s="150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7" t="s">
        <v>180</v>
      </c>
      <c r="AU193" s="147" t="s">
        <v>83</v>
      </c>
      <c r="AV193" s="145" t="s">
        <v>81</v>
      </c>
      <c r="AW193" s="145" t="s">
        <v>30</v>
      </c>
      <c r="AX193" s="145" t="s">
        <v>74</v>
      </c>
      <c r="AY193" s="147" t="s">
        <v>159</v>
      </c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45"/>
    </row>
    <row r="194" spans="1:65" ht="11.25" customHeight="1">
      <c r="A194" s="151"/>
      <c r="B194" s="152"/>
      <c r="C194" s="151"/>
      <c r="D194" s="142" t="s">
        <v>180</v>
      </c>
      <c r="E194" s="153" t="s">
        <v>1</v>
      </c>
      <c r="F194" s="154" t="s">
        <v>83</v>
      </c>
      <c r="G194" s="151"/>
      <c r="H194" s="155">
        <v>2</v>
      </c>
      <c r="I194" s="188"/>
      <c r="J194" s="151"/>
      <c r="K194" s="151"/>
      <c r="L194" s="152"/>
      <c r="M194" s="156"/>
      <c r="N194" s="151"/>
      <c r="O194" s="151"/>
      <c r="P194" s="151"/>
      <c r="Q194" s="151"/>
      <c r="R194" s="151"/>
      <c r="S194" s="151"/>
      <c r="T194" s="157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3" t="s">
        <v>180</v>
      </c>
      <c r="AU194" s="153" t="s">
        <v>83</v>
      </c>
      <c r="AV194" s="151" t="s">
        <v>83</v>
      </c>
      <c r="AW194" s="151" t="s">
        <v>30</v>
      </c>
      <c r="AX194" s="151" t="s">
        <v>81</v>
      </c>
      <c r="AY194" s="153" t="s">
        <v>159</v>
      </c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</row>
    <row r="195" spans="1:65" ht="21.75" customHeight="1">
      <c r="A195" s="16"/>
      <c r="B195" s="17"/>
      <c r="C195" s="165" t="s">
        <v>274</v>
      </c>
      <c r="D195" s="165" t="s">
        <v>188</v>
      </c>
      <c r="E195" s="166" t="s">
        <v>567</v>
      </c>
      <c r="F195" s="167" t="s">
        <v>568</v>
      </c>
      <c r="G195" s="168" t="s">
        <v>286</v>
      </c>
      <c r="H195" s="169">
        <v>2</v>
      </c>
      <c r="I195" s="190"/>
      <c r="J195" s="169">
        <f t="shared" ref="J195:J196" si="15">ROUND(I195*H195,2)</f>
        <v>0</v>
      </c>
      <c r="K195" s="167" t="s">
        <v>177</v>
      </c>
      <c r="L195" s="170"/>
      <c r="M195" s="171" t="s">
        <v>1</v>
      </c>
      <c r="N195" s="172" t="s">
        <v>39</v>
      </c>
      <c r="O195" s="16"/>
      <c r="P195" s="138">
        <f t="shared" ref="P195:P196" si="16">O195*H195</f>
        <v>0</v>
      </c>
      <c r="Q195" s="138">
        <v>4.8000000000000001E-4</v>
      </c>
      <c r="R195" s="138">
        <f t="shared" ref="R195:R196" si="17">Q195*H195</f>
        <v>9.6000000000000002E-4</v>
      </c>
      <c r="S195" s="138">
        <v>0</v>
      </c>
      <c r="T195" s="139">
        <f t="shared" ref="T195:T196" si="18">S195*H195</f>
        <v>0</v>
      </c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40" t="s">
        <v>191</v>
      </c>
      <c r="AS195" s="16"/>
      <c r="AT195" s="140" t="s">
        <v>188</v>
      </c>
      <c r="AU195" s="140" t="s">
        <v>83</v>
      </c>
      <c r="AV195" s="16"/>
      <c r="AW195" s="16"/>
      <c r="AX195" s="16"/>
      <c r="AY195" s="2" t="s">
        <v>159</v>
      </c>
      <c r="AZ195" s="16"/>
      <c r="BA195" s="16"/>
      <c r="BB195" s="16"/>
      <c r="BC195" s="16"/>
      <c r="BD195" s="16"/>
      <c r="BE195" s="141">
        <f t="shared" ref="BE195:BE196" si="19">IF(N195="základní",J195,0)</f>
        <v>0</v>
      </c>
      <c r="BF195" s="141">
        <f t="shared" ref="BF195:BF196" si="20">IF(N195="snížená",J195,0)</f>
        <v>0</v>
      </c>
      <c r="BG195" s="141">
        <f t="shared" ref="BG195:BG196" si="21">IF(N195="zákl. přenesená",J195,0)</f>
        <v>0</v>
      </c>
      <c r="BH195" s="141">
        <f t="shared" ref="BH195:BH196" si="22">IF(N195="sníž. přenesená",J195,0)</f>
        <v>0</v>
      </c>
      <c r="BI195" s="141">
        <f t="shared" ref="BI195:BI196" si="23">IF(N195="nulová",J195,0)</f>
        <v>0</v>
      </c>
      <c r="BJ195" s="2" t="s">
        <v>81</v>
      </c>
      <c r="BK195" s="141">
        <f t="shared" ref="BK195:BK196" si="24">ROUND(I195*H195,2)</f>
        <v>0</v>
      </c>
      <c r="BL195" s="2" t="s">
        <v>178</v>
      </c>
      <c r="BM195" s="140" t="s">
        <v>569</v>
      </c>
    </row>
    <row r="196" spans="1:65" ht="21.75" customHeight="1">
      <c r="A196" s="16"/>
      <c r="B196" s="17"/>
      <c r="C196" s="131" t="s">
        <v>7</v>
      </c>
      <c r="D196" s="131" t="s">
        <v>162</v>
      </c>
      <c r="E196" s="132" t="s">
        <v>621</v>
      </c>
      <c r="F196" s="133" t="s">
        <v>622</v>
      </c>
      <c r="G196" s="134" t="s">
        <v>286</v>
      </c>
      <c r="H196" s="135">
        <v>2</v>
      </c>
      <c r="I196" s="187"/>
      <c r="J196" s="135">
        <f t="shared" si="15"/>
        <v>0</v>
      </c>
      <c r="K196" s="133" t="s">
        <v>177</v>
      </c>
      <c r="L196" s="17"/>
      <c r="M196" s="136" t="s">
        <v>1</v>
      </c>
      <c r="N196" s="137" t="s">
        <v>39</v>
      </c>
      <c r="O196" s="16"/>
      <c r="P196" s="138">
        <f t="shared" si="16"/>
        <v>0</v>
      </c>
      <c r="Q196" s="138">
        <v>1.6800000000000001E-3</v>
      </c>
      <c r="R196" s="138">
        <f t="shared" si="17"/>
        <v>3.3600000000000001E-3</v>
      </c>
      <c r="S196" s="138">
        <v>0</v>
      </c>
      <c r="T196" s="139">
        <f t="shared" si="18"/>
        <v>0</v>
      </c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40" t="s">
        <v>178</v>
      </c>
      <c r="AS196" s="16"/>
      <c r="AT196" s="140" t="s">
        <v>162</v>
      </c>
      <c r="AU196" s="140" t="s">
        <v>83</v>
      </c>
      <c r="AV196" s="16"/>
      <c r="AW196" s="16"/>
      <c r="AX196" s="16"/>
      <c r="AY196" s="2" t="s">
        <v>159</v>
      </c>
      <c r="AZ196" s="16"/>
      <c r="BA196" s="16"/>
      <c r="BB196" s="16"/>
      <c r="BC196" s="16"/>
      <c r="BD196" s="16"/>
      <c r="BE196" s="141">
        <f t="shared" si="19"/>
        <v>0</v>
      </c>
      <c r="BF196" s="141">
        <f t="shared" si="20"/>
        <v>0</v>
      </c>
      <c r="BG196" s="141">
        <f t="shared" si="21"/>
        <v>0</v>
      </c>
      <c r="BH196" s="141">
        <f t="shared" si="22"/>
        <v>0</v>
      </c>
      <c r="BI196" s="141">
        <f t="shared" si="23"/>
        <v>0</v>
      </c>
      <c r="BJ196" s="2" t="s">
        <v>81</v>
      </c>
      <c r="BK196" s="141">
        <f t="shared" si="24"/>
        <v>0</v>
      </c>
      <c r="BL196" s="2" t="s">
        <v>178</v>
      </c>
      <c r="BM196" s="140" t="s">
        <v>570</v>
      </c>
    </row>
    <row r="197" spans="1:65" ht="22.5" customHeight="1">
      <c r="A197" s="119"/>
      <c r="B197" s="120"/>
      <c r="C197" s="119"/>
      <c r="D197" s="121" t="s">
        <v>73</v>
      </c>
      <c r="E197" s="129" t="s">
        <v>370</v>
      </c>
      <c r="F197" s="129" t="s">
        <v>371</v>
      </c>
      <c r="G197" s="119"/>
      <c r="H197" s="119"/>
      <c r="I197" s="191"/>
      <c r="J197" s="130">
        <f>BK197</f>
        <v>0</v>
      </c>
      <c r="K197" s="119"/>
      <c r="L197" s="120"/>
      <c r="M197" s="124"/>
      <c r="N197" s="119"/>
      <c r="O197" s="119"/>
      <c r="P197" s="125">
        <f>SUM(P198:P204)</f>
        <v>0</v>
      </c>
      <c r="Q197" s="119"/>
      <c r="R197" s="125">
        <f>SUM(R198:R204)</f>
        <v>1.0749999999999999E-2</v>
      </c>
      <c r="S197" s="119"/>
      <c r="T197" s="126">
        <f>SUM(T198:T204)</f>
        <v>0</v>
      </c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21" t="s">
        <v>83</v>
      </c>
      <c r="AS197" s="119"/>
      <c r="AT197" s="127" t="s">
        <v>73</v>
      </c>
      <c r="AU197" s="127" t="s">
        <v>81</v>
      </c>
      <c r="AV197" s="119"/>
      <c r="AW197" s="119"/>
      <c r="AX197" s="119"/>
      <c r="AY197" s="121" t="s">
        <v>159</v>
      </c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28">
        <f>SUM(BK198:BK204)</f>
        <v>0</v>
      </c>
      <c r="BL197" s="119"/>
      <c r="BM197" s="119"/>
    </row>
    <row r="198" spans="1:65" ht="24" customHeight="1">
      <c r="A198" s="16"/>
      <c r="B198" s="17"/>
      <c r="C198" s="131" t="s">
        <v>248</v>
      </c>
      <c r="D198" s="131" t="s">
        <v>162</v>
      </c>
      <c r="E198" s="132" t="s">
        <v>373</v>
      </c>
      <c r="F198" s="133" t="s">
        <v>374</v>
      </c>
      <c r="G198" s="134" t="s">
        <v>176</v>
      </c>
      <c r="H198" s="135">
        <v>215</v>
      </c>
      <c r="I198" s="187"/>
      <c r="J198" s="135">
        <f>ROUND(I198*H198,2)</f>
        <v>0</v>
      </c>
      <c r="K198" s="133" t="s">
        <v>177</v>
      </c>
      <c r="L198" s="17"/>
      <c r="M198" s="136" t="s">
        <v>1</v>
      </c>
      <c r="N198" s="137" t="s">
        <v>39</v>
      </c>
      <c r="O198" s="16"/>
      <c r="P198" s="138">
        <f>O198*H198</f>
        <v>0</v>
      </c>
      <c r="Q198" s="138">
        <v>2.0000000000000002E-5</v>
      </c>
      <c r="R198" s="138">
        <f>Q198*H198</f>
        <v>4.3E-3</v>
      </c>
      <c r="S198" s="138">
        <v>0</v>
      </c>
      <c r="T198" s="139">
        <f>S198*H198</f>
        <v>0</v>
      </c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40" t="s">
        <v>178</v>
      </c>
      <c r="AS198" s="16"/>
      <c r="AT198" s="140" t="s">
        <v>162</v>
      </c>
      <c r="AU198" s="140" t="s">
        <v>83</v>
      </c>
      <c r="AV198" s="16"/>
      <c r="AW198" s="16"/>
      <c r="AX198" s="16"/>
      <c r="AY198" s="2" t="s">
        <v>159</v>
      </c>
      <c r="AZ198" s="16"/>
      <c r="BA198" s="16"/>
      <c r="BB198" s="16"/>
      <c r="BC198" s="16"/>
      <c r="BD198" s="16"/>
      <c r="BE198" s="141">
        <f>IF(N198="základní",J198,0)</f>
        <v>0</v>
      </c>
      <c r="BF198" s="141">
        <f>IF(N198="snížená",J198,0)</f>
        <v>0</v>
      </c>
      <c r="BG198" s="141">
        <f>IF(N198="zákl. přenesená",J198,0)</f>
        <v>0</v>
      </c>
      <c r="BH198" s="141">
        <f>IF(N198="sníž. přenesená",J198,0)</f>
        <v>0</v>
      </c>
      <c r="BI198" s="141">
        <f>IF(N198="nulová",J198,0)</f>
        <v>0</v>
      </c>
      <c r="BJ198" s="2" t="s">
        <v>81</v>
      </c>
      <c r="BK198" s="141">
        <f>ROUND(I198*H198,2)</f>
        <v>0</v>
      </c>
      <c r="BL198" s="2" t="s">
        <v>178</v>
      </c>
      <c r="BM198" s="140" t="s">
        <v>576</v>
      </c>
    </row>
    <row r="199" spans="1:65" ht="11.25" customHeight="1">
      <c r="A199" s="145"/>
      <c r="B199" s="146"/>
      <c r="C199" s="145"/>
      <c r="D199" s="142" t="s">
        <v>180</v>
      </c>
      <c r="E199" s="147" t="s">
        <v>1</v>
      </c>
      <c r="F199" s="148" t="s">
        <v>512</v>
      </c>
      <c r="G199" s="145"/>
      <c r="H199" s="147" t="s">
        <v>1</v>
      </c>
      <c r="I199" s="193"/>
      <c r="J199" s="145"/>
      <c r="K199" s="145"/>
      <c r="L199" s="146"/>
      <c r="M199" s="149"/>
      <c r="N199" s="145"/>
      <c r="O199" s="145"/>
      <c r="P199" s="145"/>
      <c r="Q199" s="145"/>
      <c r="R199" s="145"/>
      <c r="S199" s="145"/>
      <c r="T199" s="150"/>
      <c r="U199" s="145"/>
      <c r="V199" s="145"/>
      <c r="W199" s="145"/>
      <c r="X199" s="145"/>
      <c r="Y199" s="145"/>
      <c r="Z199" s="145"/>
      <c r="AA199" s="145"/>
      <c r="AB199" s="145"/>
      <c r="AC199" s="145"/>
      <c r="AD199" s="145"/>
      <c r="AE199" s="145"/>
      <c r="AF199" s="145"/>
      <c r="AG199" s="145"/>
      <c r="AH199" s="145"/>
      <c r="AI199" s="145"/>
      <c r="AJ199" s="145"/>
      <c r="AK199" s="145"/>
      <c r="AL199" s="145"/>
      <c r="AM199" s="145"/>
      <c r="AN199" s="145"/>
      <c r="AO199" s="145"/>
      <c r="AP199" s="145"/>
      <c r="AQ199" s="145"/>
      <c r="AR199" s="145"/>
      <c r="AS199" s="145"/>
      <c r="AT199" s="147" t="s">
        <v>180</v>
      </c>
      <c r="AU199" s="147" t="s">
        <v>83</v>
      </c>
      <c r="AV199" s="145" t="s">
        <v>81</v>
      </c>
      <c r="AW199" s="145" t="s">
        <v>30</v>
      </c>
      <c r="AX199" s="145" t="s">
        <v>74</v>
      </c>
      <c r="AY199" s="147" t="s">
        <v>159</v>
      </c>
      <c r="AZ199" s="145"/>
      <c r="BA199" s="145"/>
      <c r="BB199" s="145"/>
      <c r="BC199" s="145"/>
      <c r="BD199" s="145"/>
      <c r="BE199" s="145"/>
      <c r="BF199" s="145"/>
      <c r="BG199" s="145"/>
      <c r="BH199" s="145"/>
      <c r="BI199" s="145"/>
      <c r="BJ199" s="145"/>
      <c r="BK199" s="145"/>
      <c r="BL199" s="145"/>
      <c r="BM199" s="145"/>
    </row>
    <row r="200" spans="1:65" ht="11.25" customHeight="1">
      <c r="A200" s="151"/>
      <c r="B200" s="152"/>
      <c r="C200" s="151"/>
      <c r="D200" s="142" t="s">
        <v>180</v>
      </c>
      <c r="E200" s="153" t="s">
        <v>1</v>
      </c>
      <c r="F200" s="154" t="s">
        <v>623</v>
      </c>
      <c r="G200" s="151"/>
      <c r="H200" s="155">
        <v>106</v>
      </c>
      <c r="I200" s="188"/>
      <c r="J200" s="151"/>
      <c r="K200" s="151"/>
      <c r="L200" s="152"/>
      <c r="M200" s="156"/>
      <c r="N200" s="151"/>
      <c r="O200" s="151"/>
      <c r="P200" s="151"/>
      <c r="Q200" s="151"/>
      <c r="R200" s="151"/>
      <c r="S200" s="151"/>
      <c r="T200" s="157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3" t="s">
        <v>180</v>
      </c>
      <c r="AU200" s="153" t="s">
        <v>83</v>
      </c>
      <c r="AV200" s="151" t="s">
        <v>83</v>
      </c>
      <c r="AW200" s="151" t="s">
        <v>30</v>
      </c>
      <c r="AX200" s="151" t="s">
        <v>74</v>
      </c>
      <c r="AY200" s="153" t="s">
        <v>159</v>
      </c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</row>
    <row r="201" spans="1:65" ht="11.25" customHeight="1">
      <c r="A201" s="145"/>
      <c r="B201" s="146"/>
      <c r="C201" s="145"/>
      <c r="D201" s="142" t="s">
        <v>180</v>
      </c>
      <c r="E201" s="147" t="s">
        <v>1</v>
      </c>
      <c r="F201" s="148" t="s">
        <v>514</v>
      </c>
      <c r="G201" s="145"/>
      <c r="H201" s="147" t="s">
        <v>1</v>
      </c>
      <c r="I201" s="193"/>
      <c r="J201" s="145"/>
      <c r="K201" s="145"/>
      <c r="L201" s="146"/>
      <c r="M201" s="149"/>
      <c r="N201" s="145"/>
      <c r="O201" s="145"/>
      <c r="P201" s="145"/>
      <c r="Q201" s="145"/>
      <c r="R201" s="145"/>
      <c r="S201" s="145"/>
      <c r="T201" s="150"/>
      <c r="U201" s="145"/>
      <c r="V201" s="145"/>
      <c r="W201" s="145"/>
      <c r="X201" s="145"/>
      <c r="Y201" s="145"/>
      <c r="Z201" s="145"/>
      <c r="AA201" s="145"/>
      <c r="AB201" s="145"/>
      <c r="AC201" s="145"/>
      <c r="AD201" s="145"/>
      <c r="AE201" s="145"/>
      <c r="AF201" s="145"/>
      <c r="AG201" s="145"/>
      <c r="AH201" s="145"/>
      <c r="AI201" s="145"/>
      <c r="AJ201" s="145"/>
      <c r="AK201" s="145"/>
      <c r="AL201" s="145"/>
      <c r="AM201" s="145"/>
      <c r="AN201" s="145"/>
      <c r="AO201" s="145"/>
      <c r="AP201" s="145"/>
      <c r="AQ201" s="145"/>
      <c r="AR201" s="145"/>
      <c r="AS201" s="145"/>
      <c r="AT201" s="147" t="s">
        <v>180</v>
      </c>
      <c r="AU201" s="147" t="s">
        <v>83</v>
      </c>
      <c r="AV201" s="145" t="s">
        <v>81</v>
      </c>
      <c r="AW201" s="145" t="s">
        <v>30</v>
      </c>
      <c r="AX201" s="145" t="s">
        <v>74</v>
      </c>
      <c r="AY201" s="147" t="s">
        <v>159</v>
      </c>
      <c r="AZ201" s="145"/>
      <c r="BA201" s="145"/>
      <c r="BB201" s="145"/>
      <c r="BC201" s="145"/>
      <c r="BD201" s="145"/>
      <c r="BE201" s="145"/>
      <c r="BF201" s="145"/>
      <c r="BG201" s="145"/>
      <c r="BH201" s="145"/>
      <c r="BI201" s="145"/>
      <c r="BJ201" s="145"/>
      <c r="BK201" s="145"/>
      <c r="BL201" s="145"/>
      <c r="BM201" s="145"/>
    </row>
    <row r="202" spans="1:65" ht="11.25" customHeight="1">
      <c r="A202" s="151"/>
      <c r="B202" s="152"/>
      <c r="C202" s="151"/>
      <c r="D202" s="142" t="s">
        <v>180</v>
      </c>
      <c r="E202" s="153" t="s">
        <v>1</v>
      </c>
      <c r="F202" s="154" t="s">
        <v>608</v>
      </c>
      <c r="G202" s="151"/>
      <c r="H202" s="155">
        <v>109</v>
      </c>
      <c r="I202" s="188"/>
      <c r="J202" s="151"/>
      <c r="K202" s="151"/>
      <c r="L202" s="152"/>
      <c r="M202" s="156"/>
      <c r="N202" s="151"/>
      <c r="O202" s="151"/>
      <c r="P202" s="151"/>
      <c r="Q202" s="151"/>
      <c r="R202" s="151"/>
      <c r="S202" s="151"/>
      <c r="T202" s="157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3" t="s">
        <v>180</v>
      </c>
      <c r="AU202" s="153" t="s">
        <v>83</v>
      </c>
      <c r="AV202" s="151" t="s">
        <v>83</v>
      </c>
      <c r="AW202" s="151" t="s">
        <v>30</v>
      </c>
      <c r="AX202" s="151" t="s">
        <v>74</v>
      </c>
      <c r="AY202" s="153" t="s">
        <v>159</v>
      </c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</row>
    <row r="203" spans="1:65" ht="11.25" customHeight="1">
      <c r="A203" s="158"/>
      <c r="B203" s="159"/>
      <c r="C203" s="158"/>
      <c r="D203" s="142" t="s">
        <v>180</v>
      </c>
      <c r="E203" s="160" t="s">
        <v>1</v>
      </c>
      <c r="F203" s="161" t="s">
        <v>187</v>
      </c>
      <c r="G203" s="158"/>
      <c r="H203" s="162">
        <v>215</v>
      </c>
      <c r="I203" s="189"/>
      <c r="J203" s="158"/>
      <c r="K203" s="158"/>
      <c r="L203" s="159"/>
      <c r="M203" s="163"/>
      <c r="N203" s="158"/>
      <c r="O203" s="158"/>
      <c r="P203" s="158"/>
      <c r="Q203" s="158"/>
      <c r="R203" s="158"/>
      <c r="S203" s="158"/>
      <c r="T203" s="164"/>
      <c r="U203" s="158"/>
      <c r="V203" s="158"/>
      <c r="W203" s="158"/>
      <c r="X203" s="158"/>
      <c r="Y203" s="158"/>
      <c r="Z203" s="158"/>
      <c r="AA203" s="158"/>
      <c r="AB203" s="158"/>
      <c r="AC203" s="158"/>
      <c r="AD203" s="158"/>
      <c r="AE203" s="158"/>
      <c r="AF203" s="158"/>
      <c r="AG203" s="158"/>
      <c r="AH203" s="158"/>
      <c r="AI203" s="158"/>
      <c r="AJ203" s="158"/>
      <c r="AK203" s="158"/>
      <c r="AL203" s="158"/>
      <c r="AM203" s="158"/>
      <c r="AN203" s="158"/>
      <c r="AO203" s="158"/>
      <c r="AP203" s="158"/>
      <c r="AQ203" s="158"/>
      <c r="AR203" s="158"/>
      <c r="AS203" s="158"/>
      <c r="AT203" s="160" t="s">
        <v>180</v>
      </c>
      <c r="AU203" s="160" t="s">
        <v>83</v>
      </c>
      <c r="AV203" s="158" t="s">
        <v>166</v>
      </c>
      <c r="AW203" s="158" t="s">
        <v>30</v>
      </c>
      <c r="AX203" s="158" t="s">
        <v>81</v>
      </c>
      <c r="AY203" s="160" t="s">
        <v>159</v>
      </c>
      <c r="AZ203" s="158"/>
      <c r="BA203" s="158"/>
      <c r="BB203" s="158"/>
      <c r="BC203" s="158"/>
      <c r="BD203" s="158"/>
      <c r="BE203" s="158"/>
      <c r="BF203" s="158"/>
      <c r="BG203" s="158"/>
      <c r="BH203" s="158"/>
      <c r="BI203" s="158"/>
      <c r="BJ203" s="158"/>
      <c r="BK203" s="158"/>
      <c r="BL203" s="158"/>
      <c r="BM203" s="158"/>
    </row>
    <row r="204" spans="1:65" ht="24" customHeight="1">
      <c r="A204" s="16"/>
      <c r="B204" s="17"/>
      <c r="C204" s="131" t="s">
        <v>291</v>
      </c>
      <c r="D204" s="131" t="s">
        <v>162</v>
      </c>
      <c r="E204" s="132" t="s">
        <v>387</v>
      </c>
      <c r="F204" s="133" t="s">
        <v>388</v>
      </c>
      <c r="G204" s="134" t="s">
        <v>176</v>
      </c>
      <c r="H204" s="135">
        <v>215</v>
      </c>
      <c r="I204" s="187"/>
      <c r="J204" s="135">
        <f>ROUND(I204*H204,2)</f>
        <v>0</v>
      </c>
      <c r="K204" s="133" t="s">
        <v>177</v>
      </c>
      <c r="L204" s="17"/>
      <c r="M204" s="136" t="s">
        <v>1</v>
      </c>
      <c r="N204" s="137" t="s">
        <v>39</v>
      </c>
      <c r="O204" s="16"/>
      <c r="P204" s="138">
        <f>O204*H204</f>
        <v>0</v>
      </c>
      <c r="Q204" s="138">
        <v>3.0000000000000001E-5</v>
      </c>
      <c r="R204" s="138">
        <f>Q204*H204</f>
        <v>6.45E-3</v>
      </c>
      <c r="S204" s="138">
        <v>0</v>
      </c>
      <c r="T204" s="139">
        <f>S204*H204</f>
        <v>0</v>
      </c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40" t="s">
        <v>178</v>
      </c>
      <c r="AS204" s="16"/>
      <c r="AT204" s="140" t="s">
        <v>162</v>
      </c>
      <c r="AU204" s="140" t="s">
        <v>83</v>
      </c>
      <c r="AV204" s="16"/>
      <c r="AW204" s="16"/>
      <c r="AX204" s="16"/>
      <c r="AY204" s="2" t="s">
        <v>159</v>
      </c>
      <c r="AZ204" s="16"/>
      <c r="BA204" s="16"/>
      <c r="BB204" s="16"/>
      <c r="BC204" s="16"/>
      <c r="BD204" s="16"/>
      <c r="BE204" s="141">
        <f>IF(N204="základní",J204,0)</f>
        <v>0</v>
      </c>
      <c r="BF204" s="141">
        <f>IF(N204="snížená",J204,0)</f>
        <v>0</v>
      </c>
      <c r="BG204" s="141">
        <f>IF(N204="zákl. přenesená",J204,0)</f>
        <v>0</v>
      </c>
      <c r="BH204" s="141">
        <f>IF(N204="sníž. přenesená",J204,0)</f>
        <v>0</v>
      </c>
      <c r="BI204" s="141">
        <f>IF(N204="nulová",J204,0)</f>
        <v>0</v>
      </c>
      <c r="BJ204" s="2" t="s">
        <v>81</v>
      </c>
      <c r="BK204" s="141">
        <f>ROUND(I204*H204,2)</f>
        <v>0</v>
      </c>
      <c r="BL204" s="2" t="s">
        <v>178</v>
      </c>
      <c r="BM204" s="140" t="s">
        <v>578</v>
      </c>
    </row>
    <row r="205" spans="1:65" ht="22.5" customHeight="1">
      <c r="A205" s="119"/>
      <c r="B205" s="120"/>
      <c r="C205" s="119"/>
      <c r="D205" s="121" t="s">
        <v>73</v>
      </c>
      <c r="E205" s="129" t="s">
        <v>398</v>
      </c>
      <c r="F205" s="129" t="s">
        <v>399</v>
      </c>
      <c r="G205" s="119"/>
      <c r="H205" s="119"/>
      <c r="I205" s="191"/>
      <c r="J205" s="130">
        <f>BK205</f>
        <v>0</v>
      </c>
      <c r="K205" s="119"/>
      <c r="L205" s="120"/>
      <c r="M205" s="124"/>
      <c r="N205" s="119"/>
      <c r="O205" s="119"/>
      <c r="P205" s="125">
        <f>SUM(P206:P228)</f>
        <v>0</v>
      </c>
      <c r="Q205" s="119"/>
      <c r="R205" s="125">
        <f>SUM(R206:R228)</f>
        <v>2.5920000000000002E-2</v>
      </c>
      <c r="S205" s="119"/>
      <c r="T205" s="126">
        <f>SUM(T206:T228)</f>
        <v>3.6331200000000003</v>
      </c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21" t="s">
        <v>83</v>
      </c>
      <c r="AS205" s="119"/>
      <c r="AT205" s="127" t="s">
        <v>73</v>
      </c>
      <c r="AU205" s="127" t="s">
        <v>81</v>
      </c>
      <c r="AV205" s="119"/>
      <c r="AW205" s="119"/>
      <c r="AX205" s="119"/>
      <c r="AY205" s="121" t="s">
        <v>159</v>
      </c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28">
        <f>SUM(BK206:BK228)</f>
        <v>0</v>
      </c>
      <c r="BL205" s="119"/>
      <c r="BM205" s="119"/>
    </row>
    <row r="206" spans="1:65" ht="16.5" customHeight="1">
      <c r="A206" s="16"/>
      <c r="B206" s="17"/>
      <c r="C206" s="131" t="s">
        <v>296</v>
      </c>
      <c r="D206" s="131" t="s">
        <v>162</v>
      </c>
      <c r="E206" s="132" t="s">
        <v>624</v>
      </c>
      <c r="F206" s="133" t="s">
        <v>402</v>
      </c>
      <c r="G206" s="134" t="s">
        <v>165</v>
      </c>
      <c r="H206" s="135">
        <v>1</v>
      </c>
      <c r="I206" s="187"/>
      <c r="J206" s="135">
        <f t="shared" ref="J206:J218" si="25">ROUND(I206*H206,2)</f>
        <v>0</v>
      </c>
      <c r="K206" s="133" t="s">
        <v>1</v>
      </c>
      <c r="L206" s="17"/>
      <c r="M206" s="136" t="s">
        <v>1</v>
      </c>
      <c r="N206" s="137" t="s">
        <v>39</v>
      </c>
      <c r="O206" s="16"/>
      <c r="P206" s="138">
        <f t="shared" ref="P206:P218" si="26">O206*H206</f>
        <v>0</v>
      </c>
      <c r="Q206" s="138">
        <v>0</v>
      </c>
      <c r="R206" s="138">
        <f t="shared" ref="R206:R218" si="27">Q206*H206</f>
        <v>0</v>
      </c>
      <c r="S206" s="138">
        <v>0</v>
      </c>
      <c r="T206" s="139">
        <f t="shared" ref="T206:T218" si="28">S206*H206</f>
        <v>0</v>
      </c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40" t="s">
        <v>178</v>
      </c>
      <c r="AS206" s="16"/>
      <c r="AT206" s="140" t="s">
        <v>162</v>
      </c>
      <c r="AU206" s="140" t="s">
        <v>83</v>
      </c>
      <c r="AV206" s="16"/>
      <c r="AW206" s="16"/>
      <c r="AX206" s="16"/>
      <c r="AY206" s="2" t="s">
        <v>159</v>
      </c>
      <c r="AZ206" s="16"/>
      <c r="BA206" s="16"/>
      <c r="BB206" s="16"/>
      <c r="BC206" s="16"/>
      <c r="BD206" s="16"/>
      <c r="BE206" s="141">
        <f t="shared" ref="BE206:BE218" si="29">IF(N206="základní",J206,0)</f>
        <v>0</v>
      </c>
      <c r="BF206" s="141">
        <f t="shared" ref="BF206:BF218" si="30">IF(N206="snížená",J206,0)</f>
        <v>0</v>
      </c>
      <c r="BG206" s="141">
        <f t="shared" ref="BG206:BG218" si="31">IF(N206="zákl. přenesená",J206,0)</f>
        <v>0</v>
      </c>
      <c r="BH206" s="141">
        <f t="shared" ref="BH206:BH218" si="32">IF(N206="sníž. přenesená",J206,0)</f>
        <v>0</v>
      </c>
      <c r="BI206" s="141">
        <f t="shared" ref="BI206:BI218" si="33">IF(N206="nulová",J206,0)</f>
        <v>0</v>
      </c>
      <c r="BJ206" s="2" t="s">
        <v>81</v>
      </c>
      <c r="BK206" s="141">
        <f t="shared" ref="BK206:BK218" si="34">ROUND(I206*H206,2)</f>
        <v>0</v>
      </c>
      <c r="BL206" s="2" t="s">
        <v>178</v>
      </c>
      <c r="BM206" s="140" t="s">
        <v>580</v>
      </c>
    </row>
    <row r="207" spans="1:65" ht="16.5" customHeight="1">
      <c r="A207" s="16"/>
      <c r="B207" s="17"/>
      <c r="C207" s="131" t="s">
        <v>301</v>
      </c>
      <c r="D207" s="131" t="s">
        <v>162</v>
      </c>
      <c r="E207" s="132" t="s">
        <v>625</v>
      </c>
      <c r="F207" s="133" t="s">
        <v>626</v>
      </c>
      <c r="G207" s="134" t="s">
        <v>286</v>
      </c>
      <c r="H207" s="135">
        <v>2</v>
      </c>
      <c r="I207" s="187"/>
      <c r="J207" s="135">
        <f t="shared" si="25"/>
        <v>0</v>
      </c>
      <c r="K207" s="133" t="s">
        <v>1</v>
      </c>
      <c r="L207" s="17"/>
      <c r="M207" s="136" t="s">
        <v>1</v>
      </c>
      <c r="N207" s="137" t="s">
        <v>39</v>
      </c>
      <c r="O207" s="16"/>
      <c r="P207" s="138">
        <f t="shared" si="26"/>
        <v>0</v>
      </c>
      <c r="Q207" s="138">
        <v>0</v>
      </c>
      <c r="R207" s="138">
        <f t="shared" si="27"/>
        <v>0</v>
      </c>
      <c r="S207" s="138">
        <v>0</v>
      </c>
      <c r="T207" s="139">
        <f t="shared" si="28"/>
        <v>0</v>
      </c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40" t="s">
        <v>178</v>
      </c>
      <c r="AS207" s="16"/>
      <c r="AT207" s="140" t="s">
        <v>162</v>
      </c>
      <c r="AU207" s="140" t="s">
        <v>83</v>
      </c>
      <c r="AV207" s="16"/>
      <c r="AW207" s="16"/>
      <c r="AX207" s="16"/>
      <c r="AY207" s="2" t="s">
        <v>159</v>
      </c>
      <c r="AZ207" s="16"/>
      <c r="BA207" s="16"/>
      <c r="BB207" s="16"/>
      <c r="BC207" s="16"/>
      <c r="BD207" s="16"/>
      <c r="BE207" s="141">
        <f t="shared" si="29"/>
        <v>0</v>
      </c>
      <c r="BF207" s="141">
        <f t="shared" si="30"/>
        <v>0</v>
      </c>
      <c r="BG207" s="141">
        <f t="shared" si="31"/>
        <v>0</v>
      </c>
      <c r="BH207" s="141">
        <f t="shared" si="32"/>
        <v>0</v>
      </c>
      <c r="BI207" s="141">
        <f t="shared" si="33"/>
        <v>0</v>
      </c>
      <c r="BJ207" s="2" t="s">
        <v>81</v>
      </c>
      <c r="BK207" s="141">
        <f t="shared" si="34"/>
        <v>0</v>
      </c>
      <c r="BL207" s="2" t="s">
        <v>178</v>
      </c>
      <c r="BM207" s="140" t="s">
        <v>581</v>
      </c>
    </row>
    <row r="208" spans="1:65" ht="24" customHeight="1">
      <c r="A208" s="16"/>
      <c r="B208" s="17"/>
      <c r="C208" s="131" t="s">
        <v>307</v>
      </c>
      <c r="D208" s="131" t="s">
        <v>162</v>
      </c>
      <c r="E208" s="132" t="s">
        <v>627</v>
      </c>
      <c r="F208" s="133" t="s">
        <v>628</v>
      </c>
      <c r="G208" s="134" t="s">
        <v>286</v>
      </c>
      <c r="H208" s="135">
        <v>1</v>
      </c>
      <c r="I208" s="187"/>
      <c r="J208" s="135">
        <f t="shared" si="25"/>
        <v>0</v>
      </c>
      <c r="K208" s="133" t="s">
        <v>1</v>
      </c>
      <c r="L208" s="17"/>
      <c r="M208" s="136" t="s">
        <v>1</v>
      </c>
      <c r="N208" s="137" t="s">
        <v>39</v>
      </c>
      <c r="O208" s="16"/>
      <c r="P208" s="138">
        <f t="shared" si="26"/>
        <v>0</v>
      </c>
      <c r="Q208" s="138">
        <v>0</v>
      </c>
      <c r="R208" s="138">
        <f t="shared" si="27"/>
        <v>0</v>
      </c>
      <c r="S208" s="138">
        <v>0</v>
      </c>
      <c r="T208" s="139">
        <f t="shared" si="28"/>
        <v>0</v>
      </c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40" t="s">
        <v>178</v>
      </c>
      <c r="AS208" s="16"/>
      <c r="AT208" s="140" t="s">
        <v>162</v>
      </c>
      <c r="AU208" s="140" t="s">
        <v>83</v>
      </c>
      <c r="AV208" s="16"/>
      <c r="AW208" s="16"/>
      <c r="AX208" s="16"/>
      <c r="AY208" s="2" t="s">
        <v>159</v>
      </c>
      <c r="AZ208" s="16"/>
      <c r="BA208" s="16"/>
      <c r="BB208" s="16"/>
      <c r="BC208" s="16"/>
      <c r="BD208" s="16"/>
      <c r="BE208" s="141">
        <f t="shared" si="29"/>
        <v>0</v>
      </c>
      <c r="BF208" s="141">
        <f t="shared" si="30"/>
        <v>0</v>
      </c>
      <c r="BG208" s="141">
        <f t="shared" si="31"/>
        <v>0</v>
      </c>
      <c r="BH208" s="141">
        <f t="shared" si="32"/>
        <v>0</v>
      </c>
      <c r="BI208" s="141">
        <f t="shared" si="33"/>
        <v>0</v>
      </c>
      <c r="BJ208" s="2" t="s">
        <v>81</v>
      </c>
      <c r="BK208" s="141">
        <f t="shared" si="34"/>
        <v>0</v>
      </c>
      <c r="BL208" s="2" t="s">
        <v>178</v>
      </c>
      <c r="BM208" s="140" t="s">
        <v>629</v>
      </c>
    </row>
    <row r="209" spans="1:65" ht="16.5" customHeight="1">
      <c r="A209" s="16"/>
      <c r="B209" s="17"/>
      <c r="C209" s="131" t="s">
        <v>311</v>
      </c>
      <c r="D209" s="131" t="s">
        <v>162</v>
      </c>
      <c r="E209" s="132" t="s">
        <v>630</v>
      </c>
      <c r="F209" s="133" t="s">
        <v>631</v>
      </c>
      <c r="G209" s="134" t="s">
        <v>286</v>
      </c>
      <c r="H209" s="135">
        <v>1</v>
      </c>
      <c r="I209" s="187"/>
      <c r="J209" s="135">
        <f t="shared" si="25"/>
        <v>0</v>
      </c>
      <c r="K209" s="133" t="s">
        <v>1</v>
      </c>
      <c r="L209" s="17"/>
      <c r="M209" s="136" t="s">
        <v>1</v>
      </c>
      <c r="N209" s="137" t="s">
        <v>39</v>
      </c>
      <c r="O209" s="16"/>
      <c r="P209" s="138">
        <f t="shared" si="26"/>
        <v>0</v>
      </c>
      <c r="Q209" s="138">
        <v>0</v>
      </c>
      <c r="R209" s="138">
        <f t="shared" si="27"/>
        <v>0</v>
      </c>
      <c r="S209" s="138">
        <v>0</v>
      </c>
      <c r="T209" s="139">
        <f t="shared" si="28"/>
        <v>0</v>
      </c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40" t="s">
        <v>178</v>
      </c>
      <c r="AS209" s="16"/>
      <c r="AT209" s="140" t="s">
        <v>162</v>
      </c>
      <c r="AU209" s="140" t="s">
        <v>83</v>
      </c>
      <c r="AV209" s="16"/>
      <c r="AW209" s="16"/>
      <c r="AX209" s="16"/>
      <c r="AY209" s="2" t="s">
        <v>159</v>
      </c>
      <c r="AZ209" s="16"/>
      <c r="BA209" s="16"/>
      <c r="BB209" s="16"/>
      <c r="BC209" s="16"/>
      <c r="BD209" s="16"/>
      <c r="BE209" s="141">
        <f t="shared" si="29"/>
        <v>0</v>
      </c>
      <c r="BF209" s="141">
        <f t="shared" si="30"/>
        <v>0</v>
      </c>
      <c r="BG209" s="141">
        <f t="shared" si="31"/>
        <v>0</v>
      </c>
      <c r="BH209" s="141">
        <f t="shared" si="32"/>
        <v>0</v>
      </c>
      <c r="BI209" s="141">
        <f t="shared" si="33"/>
        <v>0</v>
      </c>
      <c r="BJ209" s="2" t="s">
        <v>81</v>
      </c>
      <c r="BK209" s="141">
        <f t="shared" si="34"/>
        <v>0</v>
      </c>
      <c r="BL209" s="2" t="s">
        <v>178</v>
      </c>
      <c r="BM209" s="140" t="s">
        <v>632</v>
      </c>
    </row>
    <row r="210" spans="1:65" ht="24" customHeight="1">
      <c r="A210" s="16"/>
      <c r="B210" s="17"/>
      <c r="C210" s="131" t="s">
        <v>315</v>
      </c>
      <c r="D210" s="131" t="s">
        <v>162</v>
      </c>
      <c r="E210" s="132" t="s">
        <v>633</v>
      </c>
      <c r="F210" s="133" t="s">
        <v>634</v>
      </c>
      <c r="G210" s="134" t="s">
        <v>165</v>
      </c>
      <c r="H210" s="135">
        <v>1</v>
      </c>
      <c r="I210" s="187"/>
      <c r="J210" s="135">
        <f t="shared" si="25"/>
        <v>0</v>
      </c>
      <c r="K210" s="133" t="s">
        <v>1</v>
      </c>
      <c r="L210" s="17"/>
      <c r="M210" s="136" t="s">
        <v>1</v>
      </c>
      <c r="N210" s="137" t="s">
        <v>39</v>
      </c>
      <c r="O210" s="16"/>
      <c r="P210" s="138">
        <f t="shared" si="26"/>
        <v>0</v>
      </c>
      <c r="Q210" s="138">
        <v>0</v>
      </c>
      <c r="R210" s="138">
        <f t="shared" si="27"/>
        <v>0</v>
      </c>
      <c r="S210" s="138">
        <v>0</v>
      </c>
      <c r="T210" s="139">
        <f t="shared" si="28"/>
        <v>0</v>
      </c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40" t="s">
        <v>178</v>
      </c>
      <c r="AS210" s="16"/>
      <c r="AT210" s="140" t="s">
        <v>162</v>
      </c>
      <c r="AU210" s="140" t="s">
        <v>83</v>
      </c>
      <c r="AV210" s="16"/>
      <c r="AW210" s="16"/>
      <c r="AX210" s="16"/>
      <c r="AY210" s="2" t="s">
        <v>159</v>
      </c>
      <c r="AZ210" s="16"/>
      <c r="BA210" s="16"/>
      <c r="BB210" s="16"/>
      <c r="BC210" s="16"/>
      <c r="BD210" s="16"/>
      <c r="BE210" s="141">
        <f t="shared" si="29"/>
        <v>0</v>
      </c>
      <c r="BF210" s="141">
        <f t="shared" si="30"/>
        <v>0</v>
      </c>
      <c r="BG210" s="141">
        <f t="shared" si="31"/>
        <v>0</v>
      </c>
      <c r="BH210" s="141">
        <f t="shared" si="32"/>
        <v>0</v>
      </c>
      <c r="BI210" s="141">
        <f t="shared" si="33"/>
        <v>0</v>
      </c>
      <c r="BJ210" s="2" t="s">
        <v>81</v>
      </c>
      <c r="BK210" s="141">
        <f t="shared" si="34"/>
        <v>0</v>
      </c>
      <c r="BL210" s="2" t="s">
        <v>178</v>
      </c>
      <c r="BM210" s="140" t="s">
        <v>635</v>
      </c>
    </row>
    <row r="211" spans="1:65" ht="24" customHeight="1">
      <c r="A211" s="16"/>
      <c r="B211" s="17"/>
      <c r="C211" s="131" t="s">
        <v>319</v>
      </c>
      <c r="D211" s="131" t="s">
        <v>162</v>
      </c>
      <c r="E211" s="132" t="s">
        <v>636</v>
      </c>
      <c r="F211" s="133" t="s">
        <v>637</v>
      </c>
      <c r="G211" s="134" t="s">
        <v>165</v>
      </c>
      <c r="H211" s="135">
        <v>1</v>
      </c>
      <c r="I211" s="187"/>
      <c r="J211" s="135">
        <f t="shared" si="25"/>
        <v>0</v>
      </c>
      <c r="K211" s="133" t="s">
        <v>1</v>
      </c>
      <c r="L211" s="17"/>
      <c r="M211" s="136" t="s">
        <v>1</v>
      </c>
      <c r="N211" s="137" t="s">
        <v>39</v>
      </c>
      <c r="O211" s="16"/>
      <c r="P211" s="138">
        <f t="shared" si="26"/>
        <v>0</v>
      </c>
      <c r="Q211" s="138">
        <v>0</v>
      </c>
      <c r="R211" s="138">
        <f t="shared" si="27"/>
        <v>0</v>
      </c>
      <c r="S211" s="138">
        <v>0</v>
      </c>
      <c r="T211" s="139">
        <f t="shared" si="28"/>
        <v>0</v>
      </c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40" t="s">
        <v>178</v>
      </c>
      <c r="AS211" s="16"/>
      <c r="AT211" s="140" t="s">
        <v>162</v>
      </c>
      <c r="AU211" s="140" t="s">
        <v>83</v>
      </c>
      <c r="AV211" s="16"/>
      <c r="AW211" s="16"/>
      <c r="AX211" s="16"/>
      <c r="AY211" s="2" t="s">
        <v>159</v>
      </c>
      <c r="AZ211" s="16"/>
      <c r="BA211" s="16"/>
      <c r="BB211" s="16"/>
      <c r="BC211" s="16"/>
      <c r="BD211" s="16"/>
      <c r="BE211" s="141">
        <f t="shared" si="29"/>
        <v>0</v>
      </c>
      <c r="BF211" s="141">
        <f t="shared" si="30"/>
        <v>0</v>
      </c>
      <c r="BG211" s="141">
        <f t="shared" si="31"/>
        <v>0</v>
      </c>
      <c r="BH211" s="141">
        <f t="shared" si="32"/>
        <v>0</v>
      </c>
      <c r="BI211" s="141">
        <f t="shared" si="33"/>
        <v>0</v>
      </c>
      <c r="BJ211" s="2" t="s">
        <v>81</v>
      </c>
      <c r="BK211" s="141">
        <f t="shared" si="34"/>
        <v>0</v>
      </c>
      <c r="BL211" s="2" t="s">
        <v>178</v>
      </c>
      <c r="BM211" s="140" t="s">
        <v>638</v>
      </c>
    </row>
    <row r="212" spans="1:65" ht="16.5" customHeight="1">
      <c r="A212" s="16"/>
      <c r="B212" s="17"/>
      <c r="C212" s="131" t="s">
        <v>254</v>
      </c>
      <c r="D212" s="131" t="s">
        <v>162</v>
      </c>
      <c r="E212" s="132" t="s">
        <v>639</v>
      </c>
      <c r="F212" s="133" t="s">
        <v>640</v>
      </c>
      <c r="G212" s="134" t="s">
        <v>286</v>
      </c>
      <c r="H212" s="135">
        <v>2</v>
      </c>
      <c r="I212" s="187"/>
      <c r="J212" s="135">
        <f t="shared" si="25"/>
        <v>0</v>
      </c>
      <c r="K212" s="133" t="s">
        <v>1</v>
      </c>
      <c r="L212" s="17"/>
      <c r="M212" s="136" t="s">
        <v>1</v>
      </c>
      <c r="N212" s="137" t="s">
        <v>39</v>
      </c>
      <c r="O212" s="16"/>
      <c r="P212" s="138">
        <f t="shared" si="26"/>
        <v>0</v>
      </c>
      <c r="Q212" s="138">
        <v>0</v>
      </c>
      <c r="R212" s="138">
        <f t="shared" si="27"/>
        <v>0</v>
      </c>
      <c r="S212" s="138">
        <v>0</v>
      </c>
      <c r="T212" s="139">
        <f t="shared" si="28"/>
        <v>0</v>
      </c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40" t="s">
        <v>178</v>
      </c>
      <c r="AS212" s="16"/>
      <c r="AT212" s="140" t="s">
        <v>162</v>
      </c>
      <c r="AU212" s="140" t="s">
        <v>83</v>
      </c>
      <c r="AV212" s="16"/>
      <c r="AW212" s="16"/>
      <c r="AX212" s="16"/>
      <c r="AY212" s="2" t="s">
        <v>159</v>
      </c>
      <c r="AZ212" s="16"/>
      <c r="BA212" s="16"/>
      <c r="BB212" s="16"/>
      <c r="BC212" s="16"/>
      <c r="BD212" s="16"/>
      <c r="BE212" s="141">
        <f t="shared" si="29"/>
        <v>0</v>
      </c>
      <c r="BF212" s="141">
        <f t="shared" si="30"/>
        <v>0</v>
      </c>
      <c r="BG212" s="141">
        <f t="shared" si="31"/>
        <v>0</v>
      </c>
      <c r="BH212" s="141">
        <f t="shared" si="32"/>
        <v>0</v>
      </c>
      <c r="BI212" s="141">
        <f t="shared" si="33"/>
        <v>0</v>
      </c>
      <c r="BJ212" s="2" t="s">
        <v>81</v>
      </c>
      <c r="BK212" s="141">
        <f t="shared" si="34"/>
        <v>0</v>
      </c>
      <c r="BL212" s="2" t="s">
        <v>178</v>
      </c>
      <c r="BM212" s="140" t="s">
        <v>582</v>
      </c>
    </row>
    <row r="213" spans="1:65" ht="16.5" customHeight="1">
      <c r="A213" s="16"/>
      <c r="B213" s="17"/>
      <c r="C213" s="131" t="s">
        <v>327</v>
      </c>
      <c r="D213" s="131" t="s">
        <v>162</v>
      </c>
      <c r="E213" s="132" t="s">
        <v>641</v>
      </c>
      <c r="F213" s="133" t="s">
        <v>642</v>
      </c>
      <c r="G213" s="134" t="s">
        <v>286</v>
      </c>
      <c r="H213" s="135">
        <v>3</v>
      </c>
      <c r="I213" s="187"/>
      <c r="J213" s="135">
        <f t="shared" si="25"/>
        <v>0</v>
      </c>
      <c r="K213" s="133" t="s">
        <v>1</v>
      </c>
      <c r="L213" s="17"/>
      <c r="M213" s="136" t="s">
        <v>1</v>
      </c>
      <c r="N213" s="137" t="s">
        <v>39</v>
      </c>
      <c r="O213" s="16"/>
      <c r="P213" s="138">
        <f t="shared" si="26"/>
        <v>0</v>
      </c>
      <c r="Q213" s="138">
        <v>0</v>
      </c>
      <c r="R213" s="138">
        <f t="shared" si="27"/>
        <v>0</v>
      </c>
      <c r="S213" s="138">
        <v>0</v>
      </c>
      <c r="T213" s="139">
        <f t="shared" si="28"/>
        <v>0</v>
      </c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40" t="s">
        <v>178</v>
      </c>
      <c r="AS213" s="16"/>
      <c r="AT213" s="140" t="s">
        <v>162</v>
      </c>
      <c r="AU213" s="140" t="s">
        <v>83</v>
      </c>
      <c r="AV213" s="16"/>
      <c r="AW213" s="16"/>
      <c r="AX213" s="16"/>
      <c r="AY213" s="2" t="s">
        <v>159</v>
      </c>
      <c r="AZ213" s="16"/>
      <c r="BA213" s="16"/>
      <c r="BB213" s="16"/>
      <c r="BC213" s="16"/>
      <c r="BD213" s="16"/>
      <c r="BE213" s="141">
        <f t="shared" si="29"/>
        <v>0</v>
      </c>
      <c r="BF213" s="141">
        <f t="shared" si="30"/>
        <v>0</v>
      </c>
      <c r="BG213" s="141">
        <f t="shared" si="31"/>
        <v>0</v>
      </c>
      <c r="BH213" s="141">
        <f t="shared" si="32"/>
        <v>0</v>
      </c>
      <c r="BI213" s="141">
        <f t="shared" si="33"/>
        <v>0</v>
      </c>
      <c r="BJ213" s="2" t="s">
        <v>81</v>
      </c>
      <c r="BK213" s="141">
        <f t="shared" si="34"/>
        <v>0</v>
      </c>
      <c r="BL213" s="2" t="s">
        <v>178</v>
      </c>
      <c r="BM213" s="140" t="s">
        <v>643</v>
      </c>
    </row>
    <row r="214" spans="1:65" ht="16.5" customHeight="1">
      <c r="A214" s="16"/>
      <c r="B214" s="17"/>
      <c r="C214" s="131" t="s">
        <v>191</v>
      </c>
      <c r="D214" s="131" t="s">
        <v>162</v>
      </c>
      <c r="E214" s="132" t="s">
        <v>644</v>
      </c>
      <c r="F214" s="133" t="s">
        <v>645</v>
      </c>
      <c r="G214" s="134" t="s">
        <v>286</v>
      </c>
      <c r="H214" s="135">
        <v>2</v>
      </c>
      <c r="I214" s="187"/>
      <c r="J214" s="135">
        <f t="shared" si="25"/>
        <v>0</v>
      </c>
      <c r="K214" s="133" t="s">
        <v>1</v>
      </c>
      <c r="L214" s="17"/>
      <c r="M214" s="136" t="s">
        <v>1</v>
      </c>
      <c r="N214" s="137" t="s">
        <v>39</v>
      </c>
      <c r="O214" s="16"/>
      <c r="P214" s="138">
        <f t="shared" si="26"/>
        <v>0</v>
      </c>
      <c r="Q214" s="138">
        <v>0</v>
      </c>
      <c r="R214" s="138">
        <f t="shared" si="27"/>
        <v>0</v>
      </c>
      <c r="S214" s="138">
        <v>0</v>
      </c>
      <c r="T214" s="139">
        <f t="shared" si="28"/>
        <v>0</v>
      </c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40" t="s">
        <v>178</v>
      </c>
      <c r="AS214" s="16"/>
      <c r="AT214" s="140" t="s">
        <v>162</v>
      </c>
      <c r="AU214" s="140" t="s">
        <v>83</v>
      </c>
      <c r="AV214" s="16"/>
      <c r="AW214" s="16"/>
      <c r="AX214" s="16"/>
      <c r="AY214" s="2" t="s">
        <v>159</v>
      </c>
      <c r="AZ214" s="16"/>
      <c r="BA214" s="16"/>
      <c r="BB214" s="16"/>
      <c r="BC214" s="16"/>
      <c r="BD214" s="16"/>
      <c r="BE214" s="141">
        <f t="shared" si="29"/>
        <v>0</v>
      </c>
      <c r="BF214" s="141">
        <f t="shared" si="30"/>
        <v>0</v>
      </c>
      <c r="BG214" s="141">
        <f t="shared" si="31"/>
        <v>0</v>
      </c>
      <c r="BH214" s="141">
        <f t="shared" si="32"/>
        <v>0</v>
      </c>
      <c r="BI214" s="141">
        <f t="shared" si="33"/>
        <v>0</v>
      </c>
      <c r="BJ214" s="2" t="s">
        <v>81</v>
      </c>
      <c r="BK214" s="141">
        <f t="shared" si="34"/>
        <v>0</v>
      </c>
      <c r="BL214" s="2" t="s">
        <v>178</v>
      </c>
      <c r="BM214" s="140" t="s">
        <v>646</v>
      </c>
    </row>
    <row r="215" spans="1:65" ht="24" customHeight="1">
      <c r="A215" s="16"/>
      <c r="B215" s="17"/>
      <c r="C215" s="131" t="s">
        <v>337</v>
      </c>
      <c r="D215" s="131" t="s">
        <v>162</v>
      </c>
      <c r="E215" s="132" t="s">
        <v>647</v>
      </c>
      <c r="F215" s="133" t="s">
        <v>648</v>
      </c>
      <c r="G215" s="134" t="s">
        <v>165</v>
      </c>
      <c r="H215" s="135">
        <v>1</v>
      </c>
      <c r="I215" s="187"/>
      <c r="J215" s="135">
        <f t="shared" si="25"/>
        <v>0</v>
      </c>
      <c r="K215" s="133" t="s">
        <v>1</v>
      </c>
      <c r="L215" s="17"/>
      <c r="M215" s="136" t="s">
        <v>1</v>
      </c>
      <c r="N215" s="137" t="s">
        <v>39</v>
      </c>
      <c r="O215" s="16"/>
      <c r="P215" s="138">
        <f t="shared" si="26"/>
        <v>0</v>
      </c>
      <c r="Q215" s="138">
        <v>0</v>
      </c>
      <c r="R215" s="138">
        <f t="shared" si="27"/>
        <v>0</v>
      </c>
      <c r="S215" s="138">
        <v>0</v>
      </c>
      <c r="T215" s="139">
        <f t="shared" si="28"/>
        <v>0</v>
      </c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40" t="s">
        <v>178</v>
      </c>
      <c r="AS215" s="16"/>
      <c r="AT215" s="140" t="s">
        <v>162</v>
      </c>
      <c r="AU215" s="140" t="s">
        <v>83</v>
      </c>
      <c r="AV215" s="16"/>
      <c r="AW215" s="16"/>
      <c r="AX215" s="16"/>
      <c r="AY215" s="2" t="s">
        <v>159</v>
      </c>
      <c r="AZ215" s="16"/>
      <c r="BA215" s="16"/>
      <c r="BB215" s="16"/>
      <c r="BC215" s="16"/>
      <c r="BD215" s="16"/>
      <c r="BE215" s="141">
        <f t="shared" si="29"/>
        <v>0</v>
      </c>
      <c r="BF215" s="141">
        <f t="shared" si="30"/>
        <v>0</v>
      </c>
      <c r="BG215" s="141">
        <f t="shared" si="31"/>
        <v>0</v>
      </c>
      <c r="BH215" s="141">
        <f t="shared" si="32"/>
        <v>0</v>
      </c>
      <c r="BI215" s="141">
        <f t="shared" si="33"/>
        <v>0</v>
      </c>
      <c r="BJ215" s="2" t="s">
        <v>81</v>
      </c>
      <c r="BK215" s="141">
        <f t="shared" si="34"/>
        <v>0</v>
      </c>
      <c r="BL215" s="2" t="s">
        <v>178</v>
      </c>
      <c r="BM215" s="140" t="s">
        <v>585</v>
      </c>
    </row>
    <row r="216" spans="1:65" ht="24" customHeight="1">
      <c r="A216" s="16"/>
      <c r="B216" s="17"/>
      <c r="C216" s="131" t="s">
        <v>341</v>
      </c>
      <c r="D216" s="131" t="s">
        <v>162</v>
      </c>
      <c r="E216" s="132" t="s">
        <v>649</v>
      </c>
      <c r="F216" s="133" t="s">
        <v>650</v>
      </c>
      <c r="G216" s="134" t="s">
        <v>165</v>
      </c>
      <c r="H216" s="135">
        <v>1</v>
      </c>
      <c r="I216" s="187"/>
      <c r="J216" s="135">
        <f t="shared" si="25"/>
        <v>0</v>
      </c>
      <c r="K216" s="133" t="s">
        <v>1</v>
      </c>
      <c r="L216" s="17"/>
      <c r="M216" s="136" t="s">
        <v>1</v>
      </c>
      <c r="N216" s="137" t="s">
        <v>39</v>
      </c>
      <c r="O216" s="16"/>
      <c r="P216" s="138">
        <f t="shared" si="26"/>
        <v>0</v>
      </c>
      <c r="Q216" s="138">
        <v>0</v>
      </c>
      <c r="R216" s="138">
        <f t="shared" si="27"/>
        <v>0</v>
      </c>
      <c r="S216" s="138">
        <v>0</v>
      </c>
      <c r="T216" s="139">
        <f t="shared" si="28"/>
        <v>0</v>
      </c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40" t="s">
        <v>178</v>
      </c>
      <c r="AS216" s="16"/>
      <c r="AT216" s="140" t="s">
        <v>162</v>
      </c>
      <c r="AU216" s="140" t="s">
        <v>83</v>
      </c>
      <c r="AV216" s="16"/>
      <c r="AW216" s="16"/>
      <c r="AX216" s="16"/>
      <c r="AY216" s="2" t="s">
        <v>159</v>
      </c>
      <c r="AZ216" s="16"/>
      <c r="BA216" s="16"/>
      <c r="BB216" s="16"/>
      <c r="BC216" s="16"/>
      <c r="BD216" s="16"/>
      <c r="BE216" s="141">
        <f t="shared" si="29"/>
        <v>0</v>
      </c>
      <c r="BF216" s="141">
        <f t="shared" si="30"/>
        <v>0</v>
      </c>
      <c r="BG216" s="141">
        <f t="shared" si="31"/>
        <v>0</v>
      </c>
      <c r="BH216" s="141">
        <f t="shared" si="32"/>
        <v>0</v>
      </c>
      <c r="BI216" s="141">
        <f t="shared" si="33"/>
        <v>0</v>
      </c>
      <c r="BJ216" s="2" t="s">
        <v>81</v>
      </c>
      <c r="BK216" s="141">
        <f t="shared" si="34"/>
        <v>0</v>
      </c>
      <c r="BL216" s="2" t="s">
        <v>178</v>
      </c>
      <c r="BM216" s="140" t="s">
        <v>586</v>
      </c>
    </row>
    <row r="217" spans="1:65" ht="24" customHeight="1">
      <c r="A217" s="16"/>
      <c r="B217" s="17"/>
      <c r="C217" s="131" t="s">
        <v>345</v>
      </c>
      <c r="D217" s="131" t="s">
        <v>162</v>
      </c>
      <c r="E217" s="132" t="s">
        <v>651</v>
      </c>
      <c r="F217" s="133" t="s">
        <v>652</v>
      </c>
      <c r="G217" s="134" t="s">
        <v>165</v>
      </c>
      <c r="H217" s="135">
        <v>1</v>
      </c>
      <c r="I217" s="187"/>
      <c r="J217" s="135">
        <f t="shared" si="25"/>
        <v>0</v>
      </c>
      <c r="K217" s="133" t="s">
        <v>1</v>
      </c>
      <c r="L217" s="17"/>
      <c r="M217" s="136" t="s">
        <v>1</v>
      </c>
      <c r="N217" s="137" t="s">
        <v>39</v>
      </c>
      <c r="O217" s="16"/>
      <c r="P217" s="138">
        <f t="shared" si="26"/>
        <v>0</v>
      </c>
      <c r="Q217" s="138">
        <v>0</v>
      </c>
      <c r="R217" s="138">
        <f t="shared" si="27"/>
        <v>0</v>
      </c>
      <c r="S217" s="138">
        <v>0</v>
      </c>
      <c r="T217" s="139">
        <f t="shared" si="28"/>
        <v>0</v>
      </c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40" t="s">
        <v>178</v>
      </c>
      <c r="AS217" s="16"/>
      <c r="AT217" s="140" t="s">
        <v>162</v>
      </c>
      <c r="AU217" s="140" t="s">
        <v>83</v>
      </c>
      <c r="AV217" s="16"/>
      <c r="AW217" s="16"/>
      <c r="AX217" s="16"/>
      <c r="AY217" s="2" t="s">
        <v>159</v>
      </c>
      <c r="AZ217" s="16"/>
      <c r="BA217" s="16"/>
      <c r="BB217" s="16"/>
      <c r="BC217" s="16"/>
      <c r="BD217" s="16"/>
      <c r="BE217" s="141">
        <f t="shared" si="29"/>
        <v>0</v>
      </c>
      <c r="BF217" s="141">
        <f t="shared" si="30"/>
        <v>0</v>
      </c>
      <c r="BG217" s="141">
        <f t="shared" si="31"/>
        <v>0</v>
      </c>
      <c r="BH217" s="141">
        <f t="shared" si="32"/>
        <v>0</v>
      </c>
      <c r="BI217" s="141">
        <f t="shared" si="33"/>
        <v>0</v>
      </c>
      <c r="BJ217" s="2" t="s">
        <v>81</v>
      </c>
      <c r="BK217" s="141">
        <f t="shared" si="34"/>
        <v>0</v>
      </c>
      <c r="BL217" s="2" t="s">
        <v>178</v>
      </c>
      <c r="BM217" s="140" t="s">
        <v>587</v>
      </c>
    </row>
    <row r="218" spans="1:65" ht="24" customHeight="1">
      <c r="A218" s="16"/>
      <c r="B218" s="17"/>
      <c r="C218" s="131" t="s">
        <v>350</v>
      </c>
      <c r="D218" s="131" t="s">
        <v>162</v>
      </c>
      <c r="E218" s="132" t="s">
        <v>441</v>
      </c>
      <c r="F218" s="133" t="s">
        <v>442</v>
      </c>
      <c r="G218" s="134" t="s">
        <v>176</v>
      </c>
      <c r="H218" s="135">
        <v>432</v>
      </c>
      <c r="I218" s="187"/>
      <c r="J218" s="135">
        <f t="shared" si="25"/>
        <v>0</v>
      </c>
      <c r="K218" s="133" t="s">
        <v>177</v>
      </c>
      <c r="L218" s="17"/>
      <c r="M218" s="136" t="s">
        <v>1</v>
      </c>
      <c r="N218" s="137" t="s">
        <v>39</v>
      </c>
      <c r="O218" s="16"/>
      <c r="P218" s="138">
        <f t="shared" si="26"/>
        <v>0</v>
      </c>
      <c r="Q218" s="138">
        <v>6.0000000000000002E-5</v>
      </c>
      <c r="R218" s="138">
        <f t="shared" si="27"/>
        <v>2.5920000000000002E-2</v>
      </c>
      <c r="S218" s="138">
        <v>8.4100000000000008E-3</v>
      </c>
      <c r="T218" s="139">
        <f t="shared" si="28"/>
        <v>3.6331200000000003</v>
      </c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40" t="s">
        <v>178</v>
      </c>
      <c r="AS218" s="16"/>
      <c r="AT218" s="140" t="s">
        <v>162</v>
      </c>
      <c r="AU218" s="140" t="s">
        <v>83</v>
      </c>
      <c r="AV218" s="16"/>
      <c r="AW218" s="16"/>
      <c r="AX218" s="16"/>
      <c r="AY218" s="2" t="s">
        <v>159</v>
      </c>
      <c r="AZ218" s="16"/>
      <c r="BA218" s="16"/>
      <c r="BB218" s="16"/>
      <c r="BC218" s="16"/>
      <c r="BD218" s="16"/>
      <c r="BE218" s="141">
        <f t="shared" si="29"/>
        <v>0</v>
      </c>
      <c r="BF218" s="141">
        <f t="shared" si="30"/>
        <v>0</v>
      </c>
      <c r="BG218" s="141">
        <f t="shared" si="31"/>
        <v>0</v>
      </c>
      <c r="BH218" s="141">
        <f t="shared" si="32"/>
        <v>0</v>
      </c>
      <c r="BI218" s="141">
        <f t="shared" si="33"/>
        <v>0</v>
      </c>
      <c r="BJ218" s="2" t="s">
        <v>81</v>
      </c>
      <c r="BK218" s="141">
        <f t="shared" si="34"/>
        <v>0</v>
      </c>
      <c r="BL218" s="2" t="s">
        <v>178</v>
      </c>
      <c r="BM218" s="140" t="s">
        <v>653</v>
      </c>
    </row>
    <row r="219" spans="1:65" ht="11.25" customHeight="1">
      <c r="A219" s="145"/>
      <c r="B219" s="146"/>
      <c r="C219" s="145"/>
      <c r="D219" s="142" t="s">
        <v>180</v>
      </c>
      <c r="E219" s="147" t="s">
        <v>1</v>
      </c>
      <c r="F219" s="148" t="s">
        <v>514</v>
      </c>
      <c r="G219" s="145"/>
      <c r="H219" s="147" t="s">
        <v>1</v>
      </c>
      <c r="I219" s="193"/>
      <c r="J219" s="145"/>
      <c r="K219" s="145"/>
      <c r="L219" s="146"/>
      <c r="M219" s="149"/>
      <c r="N219" s="145"/>
      <c r="O219" s="145"/>
      <c r="P219" s="145"/>
      <c r="Q219" s="145"/>
      <c r="R219" s="145"/>
      <c r="S219" s="145"/>
      <c r="T219" s="150"/>
      <c r="U219" s="145"/>
      <c r="V219" s="145"/>
      <c r="W219" s="145"/>
      <c r="X219" s="145"/>
      <c r="Y219" s="145"/>
      <c r="Z219" s="145"/>
      <c r="AA219" s="145"/>
      <c r="AB219" s="145"/>
      <c r="AC219" s="145"/>
      <c r="AD219" s="145"/>
      <c r="AE219" s="145"/>
      <c r="AF219" s="145"/>
      <c r="AG219" s="145"/>
      <c r="AH219" s="145"/>
      <c r="AI219" s="145"/>
      <c r="AJ219" s="145"/>
      <c r="AK219" s="145"/>
      <c r="AL219" s="145"/>
      <c r="AM219" s="145"/>
      <c r="AN219" s="145"/>
      <c r="AO219" s="145"/>
      <c r="AP219" s="145"/>
      <c r="AQ219" s="145"/>
      <c r="AR219" s="145"/>
      <c r="AS219" s="145"/>
      <c r="AT219" s="147" t="s">
        <v>180</v>
      </c>
      <c r="AU219" s="147" t="s">
        <v>83</v>
      </c>
      <c r="AV219" s="145" t="s">
        <v>81</v>
      </c>
      <c r="AW219" s="145" t="s">
        <v>30</v>
      </c>
      <c r="AX219" s="145" t="s">
        <v>74</v>
      </c>
      <c r="AY219" s="147" t="s">
        <v>159</v>
      </c>
      <c r="AZ219" s="145"/>
      <c r="BA219" s="145"/>
      <c r="BB219" s="145"/>
      <c r="BC219" s="145"/>
      <c r="BD219" s="145"/>
      <c r="BE219" s="145"/>
      <c r="BF219" s="145"/>
      <c r="BG219" s="145"/>
      <c r="BH219" s="145"/>
      <c r="BI219" s="145"/>
      <c r="BJ219" s="145"/>
      <c r="BK219" s="145"/>
      <c r="BL219" s="145"/>
      <c r="BM219" s="145"/>
    </row>
    <row r="220" spans="1:65" ht="11.25" customHeight="1">
      <c r="A220" s="151"/>
      <c r="B220" s="152"/>
      <c r="C220" s="151"/>
      <c r="D220" s="142" t="s">
        <v>180</v>
      </c>
      <c r="E220" s="153" t="s">
        <v>1</v>
      </c>
      <c r="F220" s="154" t="s">
        <v>654</v>
      </c>
      <c r="G220" s="151"/>
      <c r="H220" s="155">
        <v>432</v>
      </c>
      <c r="I220" s="188"/>
      <c r="J220" s="151"/>
      <c r="K220" s="151"/>
      <c r="L220" s="152"/>
      <c r="M220" s="156"/>
      <c r="N220" s="151"/>
      <c r="O220" s="151"/>
      <c r="P220" s="151"/>
      <c r="Q220" s="151"/>
      <c r="R220" s="151"/>
      <c r="S220" s="151"/>
      <c r="T220" s="157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3" t="s">
        <v>180</v>
      </c>
      <c r="AU220" s="153" t="s">
        <v>83</v>
      </c>
      <c r="AV220" s="151" t="s">
        <v>83</v>
      </c>
      <c r="AW220" s="151" t="s">
        <v>30</v>
      </c>
      <c r="AX220" s="151" t="s">
        <v>81</v>
      </c>
      <c r="AY220" s="153" t="s">
        <v>159</v>
      </c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</row>
    <row r="221" spans="1:65" ht="24" customHeight="1">
      <c r="A221" s="16"/>
      <c r="B221" s="17"/>
      <c r="C221" s="131" t="s">
        <v>354</v>
      </c>
      <c r="D221" s="131" t="s">
        <v>162</v>
      </c>
      <c r="E221" s="132" t="s">
        <v>655</v>
      </c>
      <c r="F221" s="133" t="s">
        <v>455</v>
      </c>
      <c r="G221" s="134" t="s">
        <v>165</v>
      </c>
      <c r="H221" s="135">
        <v>1</v>
      </c>
      <c r="I221" s="187"/>
      <c r="J221" s="135">
        <f t="shared" ref="J221:J222" si="35">ROUND(I221*H221,2)</f>
        <v>0</v>
      </c>
      <c r="K221" s="133" t="s">
        <v>1</v>
      </c>
      <c r="L221" s="17"/>
      <c r="M221" s="136" t="s">
        <v>1</v>
      </c>
      <c r="N221" s="137" t="s">
        <v>39</v>
      </c>
      <c r="O221" s="16"/>
      <c r="P221" s="138">
        <f t="shared" ref="P221:P222" si="36">O221*H221</f>
        <v>0</v>
      </c>
      <c r="Q221" s="138">
        <v>0</v>
      </c>
      <c r="R221" s="138">
        <f t="shared" ref="R221:R222" si="37">Q221*H221</f>
        <v>0</v>
      </c>
      <c r="S221" s="138">
        <v>0</v>
      </c>
      <c r="T221" s="139">
        <f t="shared" ref="T221:T222" si="38">S221*H221</f>
        <v>0</v>
      </c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40" t="s">
        <v>178</v>
      </c>
      <c r="AS221" s="16"/>
      <c r="AT221" s="140" t="s">
        <v>162</v>
      </c>
      <c r="AU221" s="140" t="s">
        <v>83</v>
      </c>
      <c r="AV221" s="16"/>
      <c r="AW221" s="16"/>
      <c r="AX221" s="16"/>
      <c r="AY221" s="2" t="s">
        <v>159</v>
      </c>
      <c r="AZ221" s="16"/>
      <c r="BA221" s="16"/>
      <c r="BB221" s="16"/>
      <c r="BC221" s="16"/>
      <c r="BD221" s="16"/>
      <c r="BE221" s="141">
        <f t="shared" ref="BE221:BE222" si="39">IF(N221="základní",J221,0)</f>
        <v>0</v>
      </c>
      <c r="BF221" s="141">
        <f t="shared" ref="BF221:BF222" si="40">IF(N221="snížená",J221,0)</f>
        <v>0</v>
      </c>
      <c r="BG221" s="141">
        <f t="shared" ref="BG221:BG222" si="41">IF(N221="zákl. přenesená",J221,0)</f>
        <v>0</v>
      </c>
      <c r="BH221" s="141">
        <f t="shared" ref="BH221:BH222" si="42">IF(N221="sníž. přenesená",J221,0)</f>
        <v>0</v>
      </c>
      <c r="BI221" s="141">
        <f t="shared" ref="BI221:BI222" si="43">IF(N221="nulová",J221,0)</f>
        <v>0</v>
      </c>
      <c r="BJ221" s="2" t="s">
        <v>81</v>
      </c>
      <c r="BK221" s="141">
        <f t="shared" ref="BK221:BK222" si="44">ROUND(I221*H221,2)</f>
        <v>0</v>
      </c>
      <c r="BL221" s="2" t="s">
        <v>178</v>
      </c>
      <c r="BM221" s="140" t="s">
        <v>595</v>
      </c>
    </row>
    <row r="222" spans="1:65" ht="16.5" customHeight="1">
      <c r="A222" s="16"/>
      <c r="B222" s="17"/>
      <c r="C222" s="131" t="s">
        <v>323</v>
      </c>
      <c r="D222" s="131" t="s">
        <v>162</v>
      </c>
      <c r="E222" s="132" t="s">
        <v>458</v>
      </c>
      <c r="F222" s="133" t="s">
        <v>459</v>
      </c>
      <c r="G222" s="134" t="s">
        <v>165</v>
      </c>
      <c r="H222" s="135">
        <v>1</v>
      </c>
      <c r="I222" s="187"/>
      <c r="J222" s="135">
        <f t="shared" si="35"/>
        <v>0</v>
      </c>
      <c r="K222" s="133" t="s">
        <v>1</v>
      </c>
      <c r="L222" s="17"/>
      <c r="M222" s="136" t="s">
        <v>1</v>
      </c>
      <c r="N222" s="137" t="s">
        <v>39</v>
      </c>
      <c r="O222" s="16"/>
      <c r="P222" s="138">
        <f t="shared" si="36"/>
        <v>0</v>
      </c>
      <c r="Q222" s="138">
        <v>0</v>
      </c>
      <c r="R222" s="138">
        <f t="shared" si="37"/>
        <v>0</v>
      </c>
      <c r="S222" s="138">
        <v>0</v>
      </c>
      <c r="T222" s="139">
        <f t="shared" si="38"/>
        <v>0</v>
      </c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40" t="s">
        <v>178</v>
      </c>
      <c r="AS222" s="16"/>
      <c r="AT222" s="140" t="s">
        <v>162</v>
      </c>
      <c r="AU222" s="140" t="s">
        <v>83</v>
      </c>
      <c r="AV222" s="16"/>
      <c r="AW222" s="16"/>
      <c r="AX222" s="16"/>
      <c r="AY222" s="2" t="s">
        <v>159</v>
      </c>
      <c r="AZ222" s="16"/>
      <c r="BA222" s="16"/>
      <c r="BB222" s="16"/>
      <c r="BC222" s="16"/>
      <c r="BD222" s="16"/>
      <c r="BE222" s="141">
        <f t="shared" si="39"/>
        <v>0</v>
      </c>
      <c r="BF222" s="141">
        <f t="shared" si="40"/>
        <v>0</v>
      </c>
      <c r="BG222" s="141">
        <f t="shared" si="41"/>
        <v>0</v>
      </c>
      <c r="BH222" s="141">
        <f t="shared" si="42"/>
        <v>0</v>
      </c>
      <c r="BI222" s="141">
        <f t="shared" si="43"/>
        <v>0</v>
      </c>
      <c r="BJ222" s="2" t="s">
        <v>81</v>
      </c>
      <c r="BK222" s="141">
        <f t="shared" si="44"/>
        <v>0</v>
      </c>
      <c r="BL222" s="2" t="s">
        <v>178</v>
      </c>
      <c r="BM222" s="140" t="s">
        <v>596</v>
      </c>
    </row>
    <row r="223" spans="1:65" ht="11.25" customHeight="1">
      <c r="A223" s="16"/>
      <c r="B223" s="17"/>
      <c r="C223" s="16"/>
      <c r="D223" s="142" t="s">
        <v>168</v>
      </c>
      <c r="E223" s="16"/>
      <c r="F223" s="143" t="s">
        <v>461</v>
      </c>
      <c r="G223" s="16"/>
      <c r="H223" s="16"/>
      <c r="I223" s="195"/>
      <c r="J223" s="16"/>
      <c r="K223" s="16"/>
      <c r="L223" s="17"/>
      <c r="M223" s="144"/>
      <c r="N223" s="16"/>
      <c r="O223" s="16"/>
      <c r="P223" s="16"/>
      <c r="Q223" s="16"/>
      <c r="R223" s="16"/>
      <c r="S223" s="16"/>
      <c r="T223" s="43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  <c r="AT223" s="2" t="s">
        <v>168</v>
      </c>
      <c r="AU223" s="2" t="s">
        <v>83</v>
      </c>
      <c r="AV223" s="16"/>
      <c r="AW223" s="16"/>
      <c r="AX223" s="16"/>
      <c r="AY223" s="16"/>
      <c r="AZ223" s="16"/>
      <c r="BA223" s="16"/>
      <c r="BB223" s="16"/>
      <c r="BC223" s="16"/>
      <c r="BD223" s="16"/>
      <c r="BE223" s="16"/>
      <c r="BF223" s="16"/>
      <c r="BG223" s="16"/>
      <c r="BH223" s="16"/>
      <c r="BI223" s="16"/>
      <c r="BJ223" s="16"/>
      <c r="BK223" s="16"/>
      <c r="BL223" s="16"/>
      <c r="BM223" s="16"/>
    </row>
    <row r="224" spans="1:65" ht="11.25" customHeight="1">
      <c r="A224" s="145"/>
      <c r="B224" s="146"/>
      <c r="C224" s="145"/>
      <c r="D224" s="142" t="s">
        <v>180</v>
      </c>
      <c r="E224" s="147" t="s">
        <v>1</v>
      </c>
      <c r="F224" s="148" t="s">
        <v>462</v>
      </c>
      <c r="G224" s="145"/>
      <c r="H224" s="147" t="s">
        <v>1</v>
      </c>
      <c r="I224" s="193"/>
      <c r="J224" s="145"/>
      <c r="K224" s="145"/>
      <c r="L224" s="146"/>
      <c r="M224" s="149"/>
      <c r="N224" s="145"/>
      <c r="O224" s="145"/>
      <c r="P224" s="145"/>
      <c r="Q224" s="145"/>
      <c r="R224" s="145"/>
      <c r="S224" s="145"/>
      <c r="T224" s="150"/>
      <c r="U224" s="145"/>
      <c r="V224" s="145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7" t="s">
        <v>180</v>
      </c>
      <c r="AU224" s="147" t="s">
        <v>83</v>
      </c>
      <c r="AV224" s="145" t="s">
        <v>81</v>
      </c>
      <c r="AW224" s="145" t="s">
        <v>30</v>
      </c>
      <c r="AX224" s="145" t="s">
        <v>74</v>
      </c>
      <c r="AY224" s="147" t="s">
        <v>159</v>
      </c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5"/>
    </row>
    <row r="225" spans="1:65" ht="11.25" customHeight="1">
      <c r="A225" s="145"/>
      <c r="B225" s="146"/>
      <c r="C225" s="145"/>
      <c r="D225" s="142" t="s">
        <v>180</v>
      </c>
      <c r="E225" s="147" t="s">
        <v>1</v>
      </c>
      <c r="F225" s="148" t="s">
        <v>463</v>
      </c>
      <c r="G225" s="145"/>
      <c r="H225" s="147" t="s">
        <v>1</v>
      </c>
      <c r="I225" s="193"/>
      <c r="J225" s="145"/>
      <c r="K225" s="145"/>
      <c r="L225" s="146"/>
      <c r="M225" s="149"/>
      <c r="N225" s="145"/>
      <c r="O225" s="145"/>
      <c r="P225" s="145"/>
      <c r="Q225" s="145"/>
      <c r="R225" s="145"/>
      <c r="S225" s="145"/>
      <c r="T225" s="150"/>
      <c r="U225" s="145"/>
      <c r="V225" s="145"/>
      <c r="W225" s="145"/>
      <c r="X225" s="145"/>
      <c r="Y225" s="145"/>
      <c r="Z225" s="145"/>
      <c r="AA225" s="145"/>
      <c r="AB225" s="145"/>
      <c r="AC225" s="145"/>
      <c r="AD225" s="145"/>
      <c r="AE225" s="145"/>
      <c r="AF225" s="145"/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7" t="s">
        <v>180</v>
      </c>
      <c r="AU225" s="147" t="s">
        <v>83</v>
      </c>
      <c r="AV225" s="145" t="s">
        <v>81</v>
      </c>
      <c r="AW225" s="145" t="s">
        <v>30</v>
      </c>
      <c r="AX225" s="145" t="s">
        <v>74</v>
      </c>
      <c r="AY225" s="147" t="s">
        <v>159</v>
      </c>
      <c r="AZ225" s="145"/>
      <c r="BA225" s="145"/>
      <c r="BB225" s="145"/>
      <c r="BC225" s="145"/>
      <c r="BD225" s="145"/>
      <c r="BE225" s="145"/>
      <c r="BF225" s="145"/>
      <c r="BG225" s="145"/>
      <c r="BH225" s="145"/>
      <c r="BI225" s="145"/>
      <c r="BJ225" s="145"/>
      <c r="BK225" s="145"/>
      <c r="BL225" s="145"/>
      <c r="BM225" s="145"/>
    </row>
    <row r="226" spans="1:65" ht="11.25" customHeight="1">
      <c r="A226" s="145"/>
      <c r="B226" s="146"/>
      <c r="C226" s="145"/>
      <c r="D226" s="142" t="s">
        <v>180</v>
      </c>
      <c r="E226" s="147" t="s">
        <v>1</v>
      </c>
      <c r="F226" s="148" t="s">
        <v>464</v>
      </c>
      <c r="G226" s="145"/>
      <c r="H226" s="147" t="s">
        <v>1</v>
      </c>
      <c r="I226" s="193"/>
      <c r="J226" s="145"/>
      <c r="K226" s="145"/>
      <c r="L226" s="146"/>
      <c r="M226" s="149"/>
      <c r="N226" s="145"/>
      <c r="O226" s="145"/>
      <c r="P226" s="145"/>
      <c r="Q226" s="145"/>
      <c r="R226" s="145"/>
      <c r="S226" s="145"/>
      <c r="T226" s="150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7" t="s">
        <v>180</v>
      </c>
      <c r="AU226" s="147" t="s">
        <v>83</v>
      </c>
      <c r="AV226" s="145" t="s">
        <v>81</v>
      </c>
      <c r="AW226" s="145" t="s">
        <v>30</v>
      </c>
      <c r="AX226" s="145" t="s">
        <v>74</v>
      </c>
      <c r="AY226" s="147" t="s">
        <v>159</v>
      </c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  <c r="BM226" s="145"/>
    </row>
    <row r="227" spans="1:65" ht="11.25" customHeight="1">
      <c r="A227" s="151"/>
      <c r="B227" s="152"/>
      <c r="C227" s="151"/>
      <c r="D227" s="142" t="s">
        <v>180</v>
      </c>
      <c r="E227" s="153" t="s">
        <v>1</v>
      </c>
      <c r="F227" s="154" t="s">
        <v>81</v>
      </c>
      <c r="G227" s="151"/>
      <c r="H227" s="155">
        <v>1</v>
      </c>
      <c r="I227" s="188"/>
      <c r="J227" s="151"/>
      <c r="K227" s="151"/>
      <c r="L227" s="152"/>
      <c r="M227" s="156"/>
      <c r="N227" s="151"/>
      <c r="O227" s="151"/>
      <c r="P227" s="151"/>
      <c r="Q227" s="151"/>
      <c r="R227" s="151"/>
      <c r="S227" s="151"/>
      <c r="T227" s="157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3" t="s">
        <v>180</v>
      </c>
      <c r="AU227" s="153" t="s">
        <v>83</v>
      </c>
      <c r="AV227" s="151" t="s">
        <v>83</v>
      </c>
      <c r="AW227" s="151" t="s">
        <v>30</v>
      </c>
      <c r="AX227" s="151" t="s">
        <v>81</v>
      </c>
      <c r="AY227" s="153" t="s">
        <v>159</v>
      </c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</row>
    <row r="228" spans="1:65" ht="16.5" customHeight="1">
      <c r="A228" s="16"/>
      <c r="B228" s="17"/>
      <c r="C228" s="131" t="s">
        <v>362</v>
      </c>
      <c r="D228" s="131" t="s">
        <v>162</v>
      </c>
      <c r="E228" s="132" t="s">
        <v>466</v>
      </c>
      <c r="F228" s="133" t="s">
        <v>467</v>
      </c>
      <c r="G228" s="134" t="s">
        <v>165</v>
      </c>
      <c r="H228" s="135">
        <v>1</v>
      </c>
      <c r="I228" s="187"/>
      <c r="J228" s="135">
        <f>ROUND(I228*H228,2)</f>
        <v>0</v>
      </c>
      <c r="K228" s="133" t="s">
        <v>1</v>
      </c>
      <c r="L228" s="17"/>
      <c r="M228" s="136" t="s">
        <v>1</v>
      </c>
      <c r="N228" s="137" t="s">
        <v>39</v>
      </c>
      <c r="O228" s="16"/>
      <c r="P228" s="138">
        <f>O228*H228</f>
        <v>0</v>
      </c>
      <c r="Q228" s="138">
        <v>0</v>
      </c>
      <c r="R228" s="138">
        <f>Q228*H228</f>
        <v>0</v>
      </c>
      <c r="S228" s="138">
        <v>0</v>
      </c>
      <c r="T228" s="139">
        <f>S228*H228</f>
        <v>0</v>
      </c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40" t="s">
        <v>178</v>
      </c>
      <c r="AS228" s="16"/>
      <c r="AT228" s="140" t="s">
        <v>162</v>
      </c>
      <c r="AU228" s="140" t="s">
        <v>83</v>
      </c>
      <c r="AV228" s="16"/>
      <c r="AW228" s="16"/>
      <c r="AX228" s="16"/>
      <c r="AY228" s="2" t="s">
        <v>159</v>
      </c>
      <c r="AZ228" s="16"/>
      <c r="BA228" s="16"/>
      <c r="BB228" s="16"/>
      <c r="BC228" s="16"/>
      <c r="BD228" s="16"/>
      <c r="BE228" s="141">
        <f>IF(N228="základní",J228,0)</f>
        <v>0</v>
      </c>
      <c r="BF228" s="141">
        <f>IF(N228="snížená",J228,0)</f>
        <v>0</v>
      </c>
      <c r="BG228" s="141">
        <f>IF(N228="zákl. přenesená",J228,0)</f>
        <v>0</v>
      </c>
      <c r="BH228" s="141">
        <f>IF(N228="sníž. přenesená",J228,0)</f>
        <v>0</v>
      </c>
      <c r="BI228" s="141">
        <f>IF(N228="nulová",J228,0)</f>
        <v>0</v>
      </c>
      <c r="BJ228" s="2" t="s">
        <v>81</v>
      </c>
      <c r="BK228" s="141">
        <f>ROUND(I228*H228,2)</f>
        <v>0</v>
      </c>
      <c r="BL228" s="2" t="s">
        <v>178</v>
      </c>
      <c r="BM228" s="140" t="s">
        <v>597</v>
      </c>
    </row>
    <row r="229" spans="1:65" ht="22.5" customHeight="1">
      <c r="A229" s="119"/>
      <c r="B229" s="120"/>
      <c r="C229" s="119"/>
      <c r="D229" s="121" t="s">
        <v>73</v>
      </c>
      <c r="E229" s="129" t="s">
        <v>469</v>
      </c>
      <c r="F229" s="129" t="s">
        <v>470</v>
      </c>
      <c r="G229" s="119"/>
      <c r="H229" s="119"/>
      <c r="I229" s="191"/>
      <c r="J229" s="130">
        <f>BK229</f>
        <v>0</v>
      </c>
      <c r="K229" s="119"/>
      <c r="L229" s="120"/>
      <c r="M229" s="124"/>
      <c r="N229" s="119"/>
      <c r="O229" s="119"/>
      <c r="P229" s="125">
        <f>SUM(P230:P232)</f>
        <v>0</v>
      </c>
      <c r="Q229" s="119"/>
      <c r="R229" s="125">
        <f>SUM(R230:R232)</f>
        <v>0</v>
      </c>
      <c r="S229" s="119"/>
      <c r="T229" s="126">
        <f>SUM(T230:T232)</f>
        <v>0</v>
      </c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19"/>
      <c r="AP229" s="119"/>
      <c r="AQ229" s="119"/>
      <c r="AR229" s="121" t="s">
        <v>83</v>
      </c>
      <c r="AS229" s="119"/>
      <c r="AT229" s="127" t="s">
        <v>73</v>
      </c>
      <c r="AU229" s="127" t="s">
        <v>81</v>
      </c>
      <c r="AV229" s="119"/>
      <c r="AW229" s="119"/>
      <c r="AX229" s="119"/>
      <c r="AY229" s="121" t="s">
        <v>159</v>
      </c>
      <c r="AZ229" s="119"/>
      <c r="BA229" s="119"/>
      <c r="BB229" s="119"/>
      <c r="BC229" s="119"/>
      <c r="BD229" s="119"/>
      <c r="BE229" s="119"/>
      <c r="BF229" s="119"/>
      <c r="BG229" s="119"/>
      <c r="BH229" s="119"/>
      <c r="BI229" s="119"/>
      <c r="BJ229" s="119"/>
      <c r="BK229" s="128">
        <f>SUM(BK230:BK232)</f>
        <v>0</v>
      </c>
      <c r="BL229" s="119"/>
      <c r="BM229" s="119"/>
    </row>
    <row r="230" spans="1:65" ht="16.5" customHeight="1">
      <c r="A230" s="16"/>
      <c r="B230" s="17"/>
      <c r="C230" s="131" t="s">
        <v>366</v>
      </c>
      <c r="D230" s="131" t="s">
        <v>162</v>
      </c>
      <c r="E230" s="132" t="s">
        <v>472</v>
      </c>
      <c r="F230" s="133" t="s">
        <v>473</v>
      </c>
      <c r="G230" s="134" t="s">
        <v>165</v>
      </c>
      <c r="H230" s="135">
        <v>1</v>
      </c>
      <c r="I230" s="187"/>
      <c r="J230" s="135">
        <f>ROUND(I230*H230,2)</f>
        <v>0</v>
      </c>
      <c r="K230" s="133" t="s">
        <v>1</v>
      </c>
      <c r="L230" s="17"/>
      <c r="M230" s="136" t="s">
        <v>1</v>
      </c>
      <c r="N230" s="137" t="s">
        <v>39</v>
      </c>
      <c r="O230" s="16"/>
      <c r="P230" s="138">
        <f>O230*H230</f>
        <v>0</v>
      </c>
      <c r="Q230" s="138">
        <v>0</v>
      </c>
      <c r="R230" s="138">
        <f>Q230*H230</f>
        <v>0</v>
      </c>
      <c r="S230" s="138">
        <v>0</v>
      </c>
      <c r="T230" s="139">
        <f>S230*H230</f>
        <v>0</v>
      </c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40" t="s">
        <v>178</v>
      </c>
      <c r="AS230" s="16"/>
      <c r="AT230" s="140" t="s">
        <v>162</v>
      </c>
      <c r="AU230" s="140" t="s">
        <v>83</v>
      </c>
      <c r="AV230" s="16"/>
      <c r="AW230" s="16"/>
      <c r="AX230" s="16"/>
      <c r="AY230" s="2" t="s">
        <v>159</v>
      </c>
      <c r="AZ230" s="16"/>
      <c r="BA230" s="16"/>
      <c r="BB230" s="16"/>
      <c r="BC230" s="16"/>
      <c r="BD230" s="16"/>
      <c r="BE230" s="141">
        <f>IF(N230="základní",J230,0)</f>
        <v>0</v>
      </c>
      <c r="BF230" s="141">
        <f>IF(N230="snížená",J230,0)</f>
        <v>0</v>
      </c>
      <c r="BG230" s="141">
        <f>IF(N230="zákl. přenesená",J230,0)</f>
        <v>0</v>
      </c>
      <c r="BH230" s="141">
        <f>IF(N230="sníž. přenesená",J230,0)</f>
        <v>0</v>
      </c>
      <c r="BI230" s="141">
        <f>IF(N230="nulová",J230,0)</f>
        <v>0</v>
      </c>
      <c r="BJ230" s="2" t="s">
        <v>81</v>
      </c>
      <c r="BK230" s="141">
        <f>ROUND(I230*H230,2)</f>
        <v>0</v>
      </c>
      <c r="BL230" s="2" t="s">
        <v>178</v>
      </c>
      <c r="BM230" s="140" t="s">
        <v>598</v>
      </c>
    </row>
    <row r="231" spans="1:65" ht="11.25" customHeight="1">
      <c r="A231" s="16"/>
      <c r="B231" s="17"/>
      <c r="C231" s="16"/>
      <c r="D231" s="142" t="s">
        <v>168</v>
      </c>
      <c r="E231" s="16"/>
      <c r="F231" s="143" t="s">
        <v>475</v>
      </c>
      <c r="G231" s="16"/>
      <c r="H231" s="16"/>
      <c r="I231" s="195"/>
      <c r="J231" s="16"/>
      <c r="K231" s="16"/>
      <c r="L231" s="17"/>
      <c r="M231" s="144"/>
      <c r="N231" s="16"/>
      <c r="O231" s="16"/>
      <c r="P231" s="16"/>
      <c r="Q231" s="16"/>
      <c r="R231" s="16"/>
      <c r="S231" s="16"/>
      <c r="T231" s="43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  <c r="AT231" s="2" t="s">
        <v>168</v>
      </c>
      <c r="AU231" s="2" t="s">
        <v>83</v>
      </c>
      <c r="AV231" s="16"/>
      <c r="AW231" s="16"/>
      <c r="AX231" s="16"/>
      <c r="AY231" s="16"/>
      <c r="AZ231" s="16"/>
      <c r="BA231" s="16"/>
      <c r="BB231" s="16"/>
      <c r="BC231" s="16"/>
      <c r="BD231" s="16"/>
      <c r="BE231" s="16"/>
      <c r="BF231" s="16"/>
      <c r="BG231" s="16"/>
      <c r="BH231" s="16"/>
      <c r="BI231" s="16"/>
      <c r="BJ231" s="16"/>
      <c r="BK231" s="16"/>
      <c r="BL231" s="16"/>
      <c r="BM231" s="16"/>
    </row>
    <row r="232" spans="1:65" ht="16.5" customHeight="1">
      <c r="A232" s="16"/>
      <c r="B232" s="17"/>
      <c r="C232" s="131" t="s">
        <v>372</v>
      </c>
      <c r="D232" s="131" t="s">
        <v>162</v>
      </c>
      <c r="E232" s="132" t="s">
        <v>477</v>
      </c>
      <c r="F232" s="133" t="s">
        <v>478</v>
      </c>
      <c r="G232" s="134" t="s">
        <v>165</v>
      </c>
      <c r="H232" s="135">
        <v>1</v>
      </c>
      <c r="I232" s="187"/>
      <c r="J232" s="135">
        <f>ROUND(I232*H232,2)</f>
        <v>0</v>
      </c>
      <c r="K232" s="133" t="s">
        <v>1</v>
      </c>
      <c r="L232" s="17"/>
      <c r="M232" s="173" t="s">
        <v>1</v>
      </c>
      <c r="N232" s="174" t="s">
        <v>39</v>
      </c>
      <c r="O232" s="175"/>
      <c r="P232" s="176">
        <f>O232*H232</f>
        <v>0</v>
      </c>
      <c r="Q232" s="176">
        <v>0</v>
      </c>
      <c r="R232" s="176">
        <f>Q232*H232</f>
        <v>0</v>
      </c>
      <c r="S232" s="176">
        <v>0</v>
      </c>
      <c r="T232" s="177">
        <f>S232*H232</f>
        <v>0</v>
      </c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40" t="s">
        <v>178</v>
      </c>
      <c r="AS232" s="16"/>
      <c r="AT232" s="140" t="s">
        <v>162</v>
      </c>
      <c r="AU232" s="140" t="s">
        <v>83</v>
      </c>
      <c r="AV232" s="16"/>
      <c r="AW232" s="16"/>
      <c r="AX232" s="16"/>
      <c r="AY232" s="2" t="s">
        <v>159</v>
      </c>
      <c r="AZ232" s="16"/>
      <c r="BA232" s="16"/>
      <c r="BB232" s="16"/>
      <c r="BC232" s="16"/>
      <c r="BD232" s="16"/>
      <c r="BE232" s="141">
        <f>IF(N232="základní",J232,0)</f>
        <v>0</v>
      </c>
      <c r="BF232" s="141">
        <f>IF(N232="snížená",J232,0)</f>
        <v>0</v>
      </c>
      <c r="BG232" s="141">
        <f>IF(N232="zákl. přenesená",J232,0)</f>
        <v>0</v>
      </c>
      <c r="BH232" s="141">
        <f>IF(N232="sníž. přenesená",J232,0)</f>
        <v>0</v>
      </c>
      <c r="BI232" s="141">
        <f>IF(N232="nulová",J232,0)</f>
        <v>0</v>
      </c>
      <c r="BJ232" s="2" t="s">
        <v>81</v>
      </c>
      <c r="BK232" s="141">
        <f>ROUND(I232*H232,2)</f>
        <v>0</v>
      </c>
      <c r="BL232" s="2" t="s">
        <v>178</v>
      </c>
      <c r="BM232" s="140" t="s">
        <v>599</v>
      </c>
    </row>
    <row r="233" spans="1:65" ht="6.75" customHeight="1">
      <c r="A233" s="16"/>
      <c r="B233" s="30"/>
      <c r="C233" s="31"/>
      <c r="D233" s="31"/>
      <c r="E233" s="31"/>
      <c r="F233" s="31"/>
      <c r="G233" s="31"/>
      <c r="H233" s="31"/>
      <c r="I233" s="31"/>
      <c r="J233" s="31"/>
      <c r="K233" s="31"/>
      <c r="L233" s="17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  <c r="AU233" s="16"/>
      <c r="AV233" s="16"/>
      <c r="AW233" s="16"/>
      <c r="AX233" s="16"/>
      <c r="AY233" s="16"/>
      <c r="AZ233" s="16"/>
      <c r="BA233" s="16"/>
      <c r="BB233" s="16"/>
      <c r="BC233" s="16"/>
      <c r="BD233" s="16"/>
      <c r="BE233" s="16"/>
      <c r="BF233" s="16"/>
      <c r="BG233" s="16"/>
      <c r="BH233" s="16"/>
      <c r="BI233" s="16"/>
      <c r="BJ233" s="16"/>
      <c r="BK233" s="16"/>
      <c r="BL233" s="16"/>
      <c r="BM233" s="16"/>
    </row>
    <row r="234" spans="1:65" ht="11.25" customHeight="1"/>
    <row r="235" spans="1:65" ht="11.25" customHeight="1"/>
    <row r="236" spans="1:65" ht="11.25" customHeight="1"/>
    <row r="237" spans="1:65" ht="11.25" customHeight="1"/>
    <row r="238" spans="1:65" ht="11.25" customHeight="1"/>
    <row r="239" spans="1:65" ht="11.25" customHeight="1"/>
    <row r="240" spans="1:65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UwtimnY0BAZwOYbFr36Zc6DUsjhY7osYP4RzDE0kmr4LXIS1dSaK0QH1Zlsav4JV0fTSdvrfCCvxg+/d5CakRQ==" saltValue="eNN5VgwPOWzYz4fZjrUVpA==" spinCount="100000" sheet="1" objects="1" scenarios="1"/>
  <autoFilter ref="C135:K232" xr:uid="{00000000-0009-0000-0000-000003000000}"/>
  <mergeCells count="15">
    <mergeCell ref="E124:H124"/>
    <mergeCell ref="E126:H126"/>
    <mergeCell ref="E128:H128"/>
    <mergeCell ref="L2:V2"/>
    <mergeCell ref="E7:H7"/>
    <mergeCell ref="E9:H9"/>
    <mergeCell ref="E11:H11"/>
    <mergeCell ref="E13:H13"/>
    <mergeCell ref="E22:H22"/>
    <mergeCell ref="E31:H31"/>
    <mergeCell ref="E85:H85"/>
    <mergeCell ref="E87:H87"/>
    <mergeCell ref="E89:H89"/>
    <mergeCell ref="E91:H91"/>
    <mergeCell ref="E122:H122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M1000"/>
  <sheetViews>
    <sheetView showGridLines="0" topLeftCell="A95" workbookViewId="0">
      <selection activeCell="I229" sqref="I229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101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1.25" customHeight="1">
      <c r="B8" s="5"/>
      <c r="D8" s="12" t="s">
        <v>121</v>
      </c>
      <c r="L8" s="5"/>
    </row>
    <row r="9" spans="1:65" ht="16.5" customHeight="1">
      <c r="B9" s="5"/>
      <c r="E9" s="200" t="s">
        <v>122</v>
      </c>
      <c r="F9" s="199"/>
      <c r="G9" s="199"/>
      <c r="H9" s="199"/>
      <c r="L9" s="5"/>
    </row>
    <row r="10" spans="1:65" ht="12" customHeight="1">
      <c r="B10" s="5"/>
      <c r="D10" s="12" t="s">
        <v>123</v>
      </c>
      <c r="L10" s="5"/>
    </row>
    <row r="11" spans="1:65" ht="16.5" customHeight="1">
      <c r="A11" s="16"/>
      <c r="B11" s="17"/>
      <c r="C11" s="16"/>
      <c r="D11" s="16"/>
      <c r="E11" s="235" t="s">
        <v>124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2" customHeight="1">
      <c r="A12" s="16"/>
      <c r="B12" s="17"/>
      <c r="C12" s="16"/>
      <c r="D12" s="12" t="s">
        <v>125</v>
      </c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6.5" customHeight="1">
      <c r="A13" s="16"/>
      <c r="B13" s="17"/>
      <c r="C13" s="16"/>
      <c r="D13" s="16"/>
      <c r="E13" s="202" t="s">
        <v>656</v>
      </c>
      <c r="F13" s="199"/>
      <c r="G13" s="199"/>
      <c r="H13" s="199"/>
      <c r="I13" s="16"/>
      <c r="J13" s="16"/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1.25" customHeight="1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2" customHeight="1">
      <c r="A15" s="16"/>
      <c r="B15" s="17"/>
      <c r="C15" s="16"/>
      <c r="D15" s="12" t="s">
        <v>17</v>
      </c>
      <c r="E15" s="16"/>
      <c r="F15" s="10" t="s">
        <v>1</v>
      </c>
      <c r="G15" s="16"/>
      <c r="H15" s="16"/>
      <c r="I15" s="12" t="s">
        <v>18</v>
      </c>
      <c r="J15" s="10" t="s">
        <v>1</v>
      </c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19</v>
      </c>
      <c r="E16" s="16"/>
      <c r="F16" s="10" t="s">
        <v>20</v>
      </c>
      <c r="G16" s="16"/>
      <c r="H16" s="16"/>
      <c r="I16" s="12" t="s">
        <v>21</v>
      </c>
      <c r="J16" s="40" t="str">
        <f>'Rekapitulace stavby'!AN8</f>
        <v>17. 2. 2026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0.5" customHeight="1">
      <c r="A17" s="16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12" customHeight="1">
      <c r="A18" s="16"/>
      <c r="B18" s="17"/>
      <c r="C18" s="16"/>
      <c r="D18" s="12" t="s">
        <v>23</v>
      </c>
      <c r="E18" s="16"/>
      <c r="F18" s="16"/>
      <c r="G18" s="16"/>
      <c r="H18" s="16"/>
      <c r="I18" s="12" t="s">
        <v>24</v>
      </c>
      <c r="J18" s="10" t="s">
        <v>1</v>
      </c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8" customHeight="1">
      <c r="A19" s="16"/>
      <c r="B19" s="17"/>
      <c r="C19" s="16"/>
      <c r="D19" s="16"/>
      <c r="E19" s="10" t="s">
        <v>25</v>
      </c>
      <c r="F19" s="16"/>
      <c r="G19" s="16"/>
      <c r="H19" s="16"/>
      <c r="I19" s="12" t="s">
        <v>26</v>
      </c>
      <c r="J19" s="10" t="s">
        <v>1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6.75" customHeight="1">
      <c r="A20" s="16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12" customHeight="1">
      <c r="A21" s="16"/>
      <c r="B21" s="17"/>
      <c r="C21" s="16"/>
      <c r="D21" s="12" t="s">
        <v>27</v>
      </c>
      <c r="E21" s="16"/>
      <c r="F21" s="16"/>
      <c r="G21" s="16"/>
      <c r="H21" s="16"/>
      <c r="I21" s="12" t="s">
        <v>24</v>
      </c>
      <c r="J21" s="194">
        <f>'Rekapitulace stavby'!AN13</f>
        <v>0</v>
      </c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8" customHeight="1">
      <c r="A22" s="16"/>
      <c r="B22" s="17"/>
      <c r="C22" s="16"/>
      <c r="D22" s="16"/>
      <c r="E22" s="203">
        <f>'Rekapitulace stavby'!E14</f>
        <v>0</v>
      </c>
      <c r="F22" s="204"/>
      <c r="G22" s="204"/>
      <c r="H22" s="205"/>
      <c r="I22" s="12" t="s">
        <v>26</v>
      </c>
      <c r="J22" s="194">
        <f>'Rekapitulace stavby'!AN14</f>
        <v>0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6.75" customHeight="1">
      <c r="A23" s="16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12" customHeight="1">
      <c r="A24" s="16"/>
      <c r="B24" s="17"/>
      <c r="C24" s="16"/>
      <c r="D24" s="12" t="s">
        <v>28</v>
      </c>
      <c r="E24" s="16"/>
      <c r="F24" s="16"/>
      <c r="G24" s="16"/>
      <c r="H24" s="16"/>
      <c r="I24" s="12" t="s">
        <v>24</v>
      </c>
      <c r="J24" s="10" t="s">
        <v>1</v>
      </c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8" customHeight="1">
      <c r="A25" s="16"/>
      <c r="B25" s="17"/>
      <c r="C25" s="16"/>
      <c r="D25" s="16"/>
      <c r="E25" s="10" t="s">
        <v>29</v>
      </c>
      <c r="F25" s="16"/>
      <c r="G25" s="16"/>
      <c r="H25" s="16"/>
      <c r="I25" s="12" t="s">
        <v>26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6.75" customHeight="1">
      <c r="A26" s="16"/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12" customHeight="1">
      <c r="A27" s="16"/>
      <c r="B27" s="17"/>
      <c r="C27" s="16"/>
      <c r="D27" s="12" t="s">
        <v>31</v>
      </c>
      <c r="E27" s="16"/>
      <c r="F27" s="16"/>
      <c r="G27" s="16"/>
      <c r="H27" s="16"/>
      <c r="I27" s="12" t="s">
        <v>24</v>
      </c>
      <c r="J27" s="10" t="s">
        <v>1</v>
      </c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8" customHeight="1">
      <c r="A28" s="16"/>
      <c r="B28" s="17"/>
      <c r="C28" s="16"/>
      <c r="D28" s="16"/>
      <c r="E28" s="10" t="s">
        <v>32</v>
      </c>
      <c r="F28" s="16"/>
      <c r="G28" s="16"/>
      <c r="H28" s="16"/>
      <c r="I28" s="12" t="s">
        <v>26</v>
      </c>
      <c r="J28" s="10" t="s">
        <v>1</v>
      </c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6.75" customHeight="1">
      <c r="A29" s="16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</row>
    <row r="30" spans="1:65" ht="12" customHeight="1">
      <c r="A30" s="16"/>
      <c r="B30" s="17"/>
      <c r="C30" s="16"/>
      <c r="D30" s="12" t="s">
        <v>33</v>
      </c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16.5" customHeight="1">
      <c r="A31" s="85"/>
      <c r="B31" s="86"/>
      <c r="C31" s="85"/>
      <c r="D31" s="85"/>
      <c r="E31" s="198" t="s">
        <v>1</v>
      </c>
      <c r="F31" s="199"/>
      <c r="G31" s="199"/>
      <c r="H31" s="199"/>
      <c r="I31" s="85"/>
      <c r="J31" s="85"/>
      <c r="K31" s="85"/>
      <c r="L31" s="86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</row>
    <row r="32" spans="1:65" ht="6.75" customHeight="1">
      <c r="A32" s="16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24.75" customHeight="1">
      <c r="A34" s="16"/>
      <c r="B34" s="17"/>
      <c r="C34" s="16"/>
      <c r="D34" s="87" t="s">
        <v>34</v>
      </c>
      <c r="E34" s="16"/>
      <c r="F34" s="16"/>
      <c r="G34" s="16"/>
      <c r="H34" s="16"/>
      <c r="I34" s="16"/>
      <c r="J34" s="54">
        <f>ROUND(J137, 2)</f>
        <v>0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6.75" customHeight="1">
      <c r="A35" s="16"/>
      <c r="B35" s="17"/>
      <c r="C35" s="16"/>
      <c r="D35" s="41"/>
      <c r="E35" s="41"/>
      <c r="F35" s="41"/>
      <c r="G35" s="41"/>
      <c r="H35" s="41"/>
      <c r="I35" s="41"/>
      <c r="J35" s="41"/>
      <c r="K35" s="41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6"/>
      <c r="F36" s="20" t="s">
        <v>36</v>
      </c>
      <c r="G36" s="16"/>
      <c r="H36" s="16"/>
      <c r="I36" s="20" t="s">
        <v>35</v>
      </c>
      <c r="J36" s="20" t="s">
        <v>37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customHeight="1">
      <c r="A37" s="16"/>
      <c r="B37" s="17"/>
      <c r="C37" s="16"/>
      <c r="D37" s="84" t="s">
        <v>38</v>
      </c>
      <c r="E37" s="12" t="s">
        <v>39</v>
      </c>
      <c r="F37" s="75">
        <f>ROUND((SUM(BE137:BE257)),  2)</f>
        <v>0</v>
      </c>
      <c r="G37" s="16"/>
      <c r="H37" s="16"/>
      <c r="I37" s="88">
        <v>0.21</v>
      </c>
      <c r="J37" s="75">
        <f>ROUND(((SUM(BE137:BE257))*I37),  2)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customHeight="1">
      <c r="A38" s="16"/>
      <c r="B38" s="17"/>
      <c r="C38" s="16"/>
      <c r="D38" s="16"/>
      <c r="E38" s="12" t="s">
        <v>40</v>
      </c>
      <c r="F38" s="75">
        <f>ROUND((SUM(BF137:BF257)),  2)</f>
        <v>0</v>
      </c>
      <c r="G38" s="16"/>
      <c r="H38" s="16"/>
      <c r="I38" s="88">
        <v>0.12</v>
      </c>
      <c r="J38" s="75">
        <f>ROUND(((SUM(BF137:BF257))*I38),  2)</f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41</v>
      </c>
      <c r="F39" s="75">
        <f>ROUND((SUM(BG137:BG257)),  2)</f>
        <v>0</v>
      </c>
      <c r="G39" s="16"/>
      <c r="H39" s="16"/>
      <c r="I39" s="88">
        <v>0.21</v>
      </c>
      <c r="J39" s="75">
        <f t="shared" ref="J39:J41" si="0">0</f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14.25" hidden="1" customHeight="1">
      <c r="A40" s="16"/>
      <c r="B40" s="17"/>
      <c r="C40" s="16"/>
      <c r="D40" s="16"/>
      <c r="E40" s="12" t="s">
        <v>42</v>
      </c>
      <c r="F40" s="75">
        <f>ROUND((SUM(BH137:BH257)),  2)</f>
        <v>0</v>
      </c>
      <c r="G40" s="16"/>
      <c r="H40" s="16"/>
      <c r="I40" s="88">
        <v>0.12</v>
      </c>
      <c r="J40" s="75">
        <f t="shared" si="0"/>
        <v>0</v>
      </c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14.25" hidden="1" customHeight="1">
      <c r="A41" s="16"/>
      <c r="B41" s="17"/>
      <c r="C41" s="16"/>
      <c r="D41" s="16"/>
      <c r="E41" s="12" t="s">
        <v>43</v>
      </c>
      <c r="F41" s="75">
        <f>ROUND((SUM(BI137:BI257)),  2)</f>
        <v>0</v>
      </c>
      <c r="G41" s="16"/>
      <c r="H41" s="16"/>
      <c r="I41" s="88">
        <v>0</v>
      </c>
      <c r="J41" s="75">
        <f t="shared" si="0"/>
        <v>0</v>
      </c>
      <c r="K41" s="16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6.7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24.75" customHeight="1">
      <c r="A43" s="16"/>
      <c r="B43" s="17"/>
      <c r="C43" s="89"/>
      <c r="D43" s="90" t="s">
        <v>44</v>
      </c>
      <c r="E43" s="44"/>
      <c r="F43" s="44"/>
      <c r="G43" s="91" t="s">
        <v>45</v>
      </c>
      <c r="H43" s="92" t="s">
        <v>46</v>
      </c>
      <c r="I43" s="44"/>
      <c r="J43" s="93">
        <f>SUM(J34:J41)</f>
        <v>0</v>
      </c>
      <c r="K43" s="94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</row>
    <row r="44" spans="1:65" ht="14.25" customHeight="1">
      <c r="A44" s="16"/>
      <c r="B44" s="17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B87" s="5"/>
      <c r="E87" s="200" t="s">
        <v>122</v>
      </c>
      <c r="F87" s="199"/>
      <c r="G87" s="199"/>
      <c r="H87" s="199"/>
      <c r="L87" s="5"/>
    </row>
    <row r="88" spans="1:65" ht="12" customHeight="1">
      <c r="B88" s="5"/>
      <c r="C88" s="12" t="s">
        <v>123</v>
      </c>
      <c r="L88" s="5"/>
    </row>
    <row r="89" spans="1:65" ht="16.5" customHeight="1">
      <c r="A89" s="16"/>
      <c r="B89" s="17"/>
      <c r="C89" s="16"/>
      <c r="D89" s="16"/>
      <c r="E89" s="235" t="s">
        <v>124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12" customHeight="1">
      <c r="A90" s="16"/>
      <c r="B90" s="17"/>
      <c r="C90" s="12" t="s">
        <v>125</v>
      </c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6.5" customHeight="1">
      <c r="A91" s="16"/>
      <c r="B91" s="17"/>
      <c r="C91" s="16"/>
      <c r="D91" s="16"/>
      <c r="E91" s="202" t="str">
        <f>E13</f>
        <v>03-01-04 - D.3.a - Tělocvična</v>
      </c>
      <c r="F91" s="199"/>
      <c r="G91" s="199"/>
      <c r="H91" s="199"/>
      <c r="I91" s="16"/>
      <c r="J91" s="16"/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2" customHeight="1">
      <c r="A93" s="16"/>
      <c r="B93" s="17"/>
      <c r="C93" s="12" t="s">
        <v>19</v>
      </c>
      <c r="D93" s="16"/>
      <c r="E93" s="16"/>
      <c r="F93" s="10" t="str">
        <f>F16</f>
        <v xml:space="preserve"> </v>
      </c>
      <c r="G93" s="16"/>
      <c r="H93" s="16"/>
      <c r="I93" s="12" t="s">
        <v>21</v>
      </c>
      <c r="J93" s="40" t="str">
        <f>IF(J16="","",J16)</f>
        <v>17. 2. 2026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6.75" customHeight="1">
      <c r="A94" s="16"/>
      <c r="B94" s="17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25.5" customHeight="1">
      <c r="A95" s="16"/>
      <c r="B95" s="17"/>
      <c r="C95" s="12" t="s">
        <v>23</v>
      </c>
      <c r="D95" s="16"/>
      <c r="E95" s="16"/>
      <c r="F95" s="10" t="str">
        <f>E19</f>
        <v>Gymnázium Ostrov</v>
      </c>
      <c r="G95" s="16"/>
      <c r="H95" s="16"/>
      <c r="I95" s="12" t="s">
        <v>28</v>
      </c>
      <c r="J95" s="14" t="str">
        <f>E25</f>
        <v>Ing.Jan Matoušek, Ostrov</v>
      </c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5.5" customHeight="1">
      <c r="A96" s="16"/>
      <c r="B96" s="17"/>
      <c r="C96" s="12" t="s">
        <v>27</v>
      </c>
      <c r="D96" s="16"/>
      <c r="E96" s="16"/>
      <c r="F96" s="97">
        <f>IF(E22="","",E22)</f>
        <v>0</v>
      </c>
      <c r="G96" s="16"/>
      <c r="H96" s="16"/>
      <c r="I96" s="12" t="s">
        <v>31</v>
      </c>
      <c r="J96" s="14" t="str">
        <f>E28</f>
        <v>Neubauerová Soňa, SK-Projekt Ostrov</v>
      </c>
      <c r="K96" s="16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9.25" customHeight="1">
      <c r="A98" s="16"/>
      <c r="B98" s="17"/>
      <c r="C98" s="98" t="s">
        <v>128</v>
      </c>
      <c r="D98" s="89"/>
      <c r="E98" s="89"/>
      <c r="F98" s="89"/>
      <c r="G98" s="89"/>
      <c r="H98" s="89"/>
      <c r="I98" s="89"/>
      <c r="J98" s="99" t="s">
        <v>129</v>
      </c>
      <c r="K98" s="89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9.75" customHeight="1">
      <c r="A99" s="16"/>
      <c r="B99" s="17"/>
      <c r="C99" s="16"/>
      <c r="D99" s="16"/>
      <c r="E99" s="16"/>
      <c r="F99" s="16"/>
      <c r="G99" s="16"/>
      <c r="H99" s="16"/>
      <c r="I99" s="16"/>
      <c r="J99" s="16"/>
      <c r="K99" s="16"/>
      <c r="L99" s="17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</row>
    <row r="100" spans="1:65" ht="22.5" customHeight="1">
      <c r="A100" s="16"/>
      <c r="B100" s="17"/>
      <c r="C100" s="100" t="s">
        <v>130</v>
      </c>
      <c r="D100" s="16"/>
      <c r="E100" s="16"/>
      <c r="F100" s="16"/>
      <c r="G100" s="16"/>
      <c r="H100" s="16"/>
      <c r="I100" s="16"/>
      <c r="J100" s="54">
        <f t="shared" ref="J100:J102" si="1">J137</f>
        <v>0</v>
      </c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2" t="s">
        <v>131</v>
      </c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24.75" customHeight="1">
      <c r="A101" s="101"/>
      <c r="B101" s="102"/>
      <c r="C101" s="101"/>
      <c r="D101" s="103" t="s">
        <v>132</v>
      </c>
      <c r="E101" s="104"/>
      <c r="F101" s="104"/>
      <c r="G101" s="104"/>
      <c r="H101" s="104"/>
      <c r="I101" s="104"/>
      <c r="J101" s="105">
        <f t="shared" si="1"/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19.5" customHeight="1">
      <c r="A102" s="72"/>
      <c r="B102" s="106"/>
      <c r="C102" s="72"/>
      <c r="D102" s="107" t="s">
        <v>133</v>
      </c>
      <c r="E102" s="108"/>
      <c r="F102" s="108"/>
      <c r="G102" s="108"/>
      <c r="H102" s="108"/>
      <c r="I102" s="108"/>
      <c r="J102" s="109">
        <f t="shared" si="1"/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19.5" customHeight="1">
      <c r="A103" s="72"/>
      <c r="B103" s="106"/>
      <c r="C103" s="72"/>
      <c r="D103" s="107" t="s">
        <v>481</v>
      </c>
      <c r="E103" s="108"/>
      <c r="F103" s="108"/>
      <c r="G103" s="108"/>
      <c r="H103" s="108"/>
      <c r="I103" s="108"/>
      <c r="J103" s="109">
        <f>J142</f>
        <v>0</v>
      </c>
      <c r="K103" s="72"/>
      <c r="L103" s="106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</row>
    <row r="104" spans="1:65" ht="24.75" customHeight="1">
      <c r="A104" s="101"/>
      <c r="B104" s="102"/>
      <c r="C104" s="101"/>
      <c r="D104" s="103" t="s">
        <v>134</v>
      </c>
      <c r="E104" s="104"/>
      <c r="F104" s="104"/>
      <c r="G104" s="104"/>
      <c r="H104" s="104"/>
      <c r="I104" s="104"/>
      <c r="J104" s="105">
        <f t="shared" ref="J104:J105" si="2">J152</f>
        <v>0</v>
      </c>
      <c r="K104" s="101"/>
      <c r="L104" s="102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</row>
    <row r="105" spans="1:65" ht="19.5" customHeight="1">
      <c r="A105" s="72"/>
      <c r="B105" s="106"/>
      <c r="C105" s="72"/>
      <c r="D105" s="107" t="s">
        <v>135</v>
      </c>
      <c r="E105" s="108"/>
      <c r="F105" s="108"/>
      <c r="G105" s="108"/>
      <c r="H105" s="108"/>
      <c r="I105" s="108"/>
      <c r="J105" s="109">
        <f t="shared" si="2"/>
        <v>0</v>
      </c>
      <c r="K105" s="72"/>
      <c r="L105" s="106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</row>
    <row r="106" spans="1:65" ht="19.5" customHeight="1">
      <c r="A106" s="72"/>
      <c r="B106" s="106"/>
      <c r="C106" s="72"/>
      <c r="D106" s="107" t="s">
        <v>136</v>
      </c>
      <c r="E106" s="108"/>
      <c r="F106" s="108"/>
      <c r="G106" s="108"/>
      <c r="H106" s="108"/>
      <c r="I106" s="108"/>
      <c r="J106" s="109">
        <f>J176</f>
        <v>0</v>
      </c>
      <c r="K106" s="72"/>
      <c r="L106" s="106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</row>
    <row r="107" spans="1:65" ht="19.5" customHeight="1">
      <c r="A107" s="72"/>
      <c r="B107" s="106"/>
      <c r="C107" s="72"/>
      <c r="D107" s="107" t="s">
        <v>137</v>
      </c>
      <c r="E107" s="108"/>
      <c r="F107" s="108"/>
      <c r="G107" s="108"/>
      <c r="H107" s="108"/>
      <c r="I107" s="108"/>
      <c r="J107" s="109">
        <f>J198</f>
        <v>0</v>
      </c>
      <c r="K107" s="72"/>
      <c r="L107" s="106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</row>
    <row r="108" spans="1:65" ht="19.5" customHeight="1">
      <c r="A108" s="72"/>
      <c r="B108" s="106"/>
      <c r="C108" s="72"/>
      <c r="D108" s="107" t="s">
        <v>138</v>
      </c>
      <c r="E108" s="108"/>
      <c r="F108" s="108"/>
      <c r="G108" s="108"/>
      <c r="H108" s="108"/>
      <c r="I108" s="108"/>
      <c r="J108" s="109">
        <f>J201</f>
        <v>0</v>
      </c>
      <c r="K108" s="72"/>
      <c r="L108" s="106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</row>
    <row r="109" spans="1:65" ht="19.5" customHeight="1">
      <c r="A109" s="72"/>
      <c r="B109" s="106"/>
      <c r="C109" s="72"/>
      <c r="D109" s="107" t="s">
        <v>139</v>
      </c>
      <c r="E109" s="108"/>
      <c r="F109" s="108"/>
      <c r="G109" s="108"/>
      <c r="H109" s="108"/>
      <c r="I109" s="108"/>
      <c r="J109" s="109">
        <f>J207</f>
        <v>0</v>
      </c>
      <c r="K109" s="72"/>
      <c r="L109" s="106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</row>
    <row r="110" spans="1:65" ht="19.5" customHeight="1">
      <c r="A110" s="72"/>
      <c r="B110" s="106"/>
      <c r="C110" s="72"/>
      <c r="D110" s="107" t="s">
        <v>140</v>
      </c>
      <c r="E110" s="108"/>
      <c r="F110" s="108"/>
      <c r="G110" s="108"/>
      <c r="H110" s="108"/>
      <c r="I110" s="108"/>
      <c r="J110" s="109">
        <f>J221</f>
        <v>0</v>
      </c>
      <c r="K110" s="72"/>
      <c r="L110" s="106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</row>
    <row r="111" spans="1:65" ht="19.5" customHeight="1">
      <c r="A111" s="72"/>
      <c r="B111" s="106"/>
      <c r="C111" s="72"/>
      <c r="D111" s="107" t="s">
        <v>141</v>
      </c>
      <c r="E111" s="108"/>
      <c r="F111" s="108"/>
      <c r="G111" s="108"/>
      <c r="H111" s="108"/>
      <c r="I111" s="108"/>
      <c r="J111" s="109">
        <f>J228</f>
        <v>0</v>
      </c>
      <c r="K111" s="72"/>
      <c r="L111" s="106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</row>
    <row r="112" spans="1:65" ht="19.5" customHeight="1">
      <c r="A112" s="72"/>
      <c r="B112" s="106"/>
      <c r="C112" s="72"/>
      <c r="D112" s="107" t="s">
        <v>142</v>
      </c>
      <c r="E112" s="108"/>
      <c r="F112" s="108"/>
      <c r="G112" s="108"/>
      <c r="H112" s="108"/>
      <c r="I112" s="108"/>
      <c r="J112" s="109">
        <f>J236</f>
        <v>0</v>
      </c>
      <c r="K112" s="72"/>
      <c r="L112" s="106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</row>
    <row r="113" spans="1:65" ht="19.5" customHeight="1">
      <c r="A113" s="72"/>
      <c r="B113" s="106"/>
      <c r="C113" s="72"/>
      <c r="D113" s="107" t="s">
        <v>143</v>
      </c>
      <c r="E113" s="108"/>
      <c r="F113" s="108"/>
      <c r="G113" s="108"/>
      <c r="H113" s="108"/>
      <c r="I113" s="108"/>
      <c r="J113" s="109">
        <f>J254</f>
        <v>0</v>
      </c>
      <c r="K113" s="72"/>
      <c r="L113" s="106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</row>
    <row r="114" spans="1:65" ht="21.75" customHeight="1">
      <c r="A114" s="16"/>
      <c r="B114" s="17"/>
      <c r="C114" s="16"/>
      <c r="D114" s="16"/>
      <c r="E114" s="16"/>
      <c r="F114" s="16"/>
      <c r="G114" s="16"/>
      <c r="H114" s="16"/>
      <c r="I114" s="16"/>
      <c r="J114" s="16"/>
      <c r="K114" s="16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6.75" customHeight="1">
      <c r="A115" s="16"/>
      <c r="B115" s="30"/>
      <c r="C115" s="31"/>
      <c r="D115" s="31"/>
      <c r="E115" s="31"/>
      <c r="F115" s="31"/>
      <c r="G115" s="31"/>
      <c r="H115" s="31"/>
      <c r="I115" s="31"/>
      <c r="J115" s="31"/>
      <c r="K115" s="31"/>
      <c r="L115" s="17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</row>
    <row r="116" spans="1:65" ht="11.25" customHeight="1"/>
    <row r="117" spans="1:65" ht="11.25" customHeight="1"/>
    <row r="118" spans="1:65" ht="11.25" customHeight="1"/>
    <row r="119" spans="1:65" ht="6.75" customHeight="1">
      <c r="A119" s="16"/>
      <c r="B119" s="32"/>
      <c r="C119" s="33"/>
      <c r="D119" s="33"/>
      <c r="E119" s="33"/>
      <c r="F119" s="33"/>
      <c r="G119" s="33"/>
      <c r="H119" s="33"/>
      <c r="I119" s="33"/>
      <c r="J119" s="33"/>
      <c r="K119" s="33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24.75" customHeight="1">
      <c r="A120" s="16"/>
      <c r="B120" s="17"/>
      <c r="C120" s="6" t="s">
        <v>144</v>
      </c>
      <c r="D120" s="16"/>
      <c r="E120" s="16"/>
      <c r="F120" s="16"/>
      <c r="G120" s="16"/>
      <c r="H120" s="16"/>
      <c r="I120" s="16"/>
      <c r="J120" s="16"/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6.75" customHeight="1">
      <c r="A121" s="16"/>
      <c r="B121" s="17"/>
      <c r="C121" s="16"/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12" customHeight="1">
      <c r="A122" s="16"/>
      <c r="B122" s="17"/>
      <c r="C122" s="12" t="s">
        <v>15</v>
      </c>
      <c r="D122" s="16"/>
      <c r="E122" s="16"/>
      <c r="F122" s="16"/>
      <c r="G122" s="16"/>
      <c r="H122" s="16"/>
      <c r="I122" s="16"/>
      <c r="J122" s="16"/>
      <c r="K122" s="16"/>
      <c r="L122" s="17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</row>
    <row r="123" spans="1:65" ht="26.25" customHeight="1">
      <c r="A123" s="16"/>
      <c r="B123" s="17"/>
      <c r="C123" s="16"/>
      <c r="D123" s="16"/>
      <c r="E123" s="200" t="str">
        <f>E7</f>
        <v>Připojení GO k CZT, OT a.s., SO 03 - Směšovací stanice a rozvody - AKTUALIZACE 2026</v>
      </c>
      <c r="F123" s="199"/>
      <c r="G123" s="199"/>
      <c r="H123" s="199"/>
      <c r="I123" s="16"/>
      <c r="J123" s="16"/>
      <c r="K123" s="16"/>
      <c r="L123" s="17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</row>
    <row r="124" spans="1:65" ht="12" customHeight="1">
      <c r="B124" s="5"/>
      <c r="C124" s="12" t="s">
        <v>121</v>
      </c>
      <c r="L124" s="5"/>
    </row>
    <row r="125" spans="1:65" ht="16.5" customHeight="1">
      <c r="B125" s="5"/>
      <c r="E125" s="200" t="s">
        <v>122</v>
      </c>
      <c r="F125" s="199"/>
      <c r="G125" s="199"/>
      <c r="H125" s="199"/>
      <c r="L125" s="5"/>
    </row>
    <row r="126" spans="1:65" ht="12" customHeight="1">
      <c r="B126" s="5"/>
      <c r="C126" s="12" t="s">
        <v>123</v>
      </c>
      <c r="L126" s="5"/>
    </row>
    <row r="127" spans="1:65" ht="16.5" customHeight="1">
      <c r="A127" s="16"/>
      <c r="B127" s="17"/>
      <c r="C127" s="16"/>
      <c r="D127" s="16"/>
      <c r="E127" s="235" t="s">
        <v>124</v>
      </c>
      <c r="F127" s="199"/>
      <c r="G127" s="199"/>
      <c r="H127" s="199"/>
      <c r="I127" s="16"/>
      <c r="J127" s="16"/>
      <c r="K127" s="16"/>
      <c r="L127" s="17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</row>
    <row r="128" spans="1:65" ht="12" customHeight="1">
      <c r="A128" s="16"/>
      <c r="B128" s="17"/>
      <c r="C128" s="12" t="s">
        <v>125</v>
      </c>
      <c r="D128" s="16"/>
      <c r="E128" s="16"/>
      <c r="F128" s="16"/>
      <c r="G128" s="16"/>
      <c r="H128" s="16"/>
      <c r="I128" s="16"/>
      <c r="J128" s="16"/>
      <c r="K128" s="16"/>
      <c r="L128" s="17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</row>
    <row r="129" spans="1:65" ht="16.5" customHeight="1">
      <c r="A129" s="16"/>
      <c r="B129" s="17"/>
      <c r="C129" s="16"/>
      <c r="D129" s="16"/>
      <c r="E129" s="202" t="str">
        <f>E13</f>
        <v>03-01-04 - D.3.a - Tělocvična</v>
      </c>
      <c r="F129" s="199"/>
      <c r="G129" s="199"/>
      <c r="H129" s="199"/>
      <c r="I129" s="16"/>
      <c r="J129" s="16"/>
      <c r="K129" s="16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6.75" customHeight="1">
      <c r="A130" s="16"/>
      <c r="B130" s="17"/>
      <c r="C130" s="16"/>
      <c r="D130" s="16"/>
      <c r="E130" s="16"/>
      <c r="F130" s="16"/>
      <c r="G130" s="16"/>
      <c r="H130" s="16"/>
      <c r="I130" s="16"/>
      <c r="J130" s="16"/>
      <c r="K130" s="16"/>
      <c r="L130" s="17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</row>
    <row r="131" spans="1:65" ht="12" customHeight="1">
      <c r="A131" s="16"/>
      <c r="B131" s="17"/>
      <c r="C131" s="12" t="s">
        <v>19</v>
      </c>
      <c r="D131" s="16"/>
      <c r="E131" s="16"/>
      <c r="F131" s="10" t="str">
        <f>F16</f>
        <v xml:space="preserve"> </v>
      </c>
      <c r="G131" s="16"/>
      <c r="H131" s="16"/>
      <c r="I131" s="12" t="s">
        <v>21</v>
      </c>
      <c r="J131" s="40" t="str">
        <f>IF(J16="","",J16)</f>
        <v>17. 2. 2026</v>
      </c>
      <c r="K131" s="16"/>
      <c r="L131" s="17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</row>
    <row r="132" spans="1:65" ht="6.75" customHeight="1">
      <c r="A132" s="16"/>
      <c r="B132" s="17"/>
      <c r="C132" s="16"/>
      <c r="D132" s="16"/>
      <c r="E132" s="16"/>
      <c r="F132" s="16"/>
      <c r="G132" s="16"/>
      <c r="H132" s="16"/>
      <c r="I132" s="16"/>
      <c r="J132" s="16"/>
      <c r="K132" s="16"/>
      <c r="L132" s="17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</row>
    <row r="133" spans="1:65" ht="25.5" customHeight="1">
      <c r="A133" s="16"/>
      <c r="B133" s="17"/>
      <c r="C133" s="12" t="s">
        <v>23</v>
      </c>
      <c r="D133" s="16"/>
      <c r="E133" s="16"/>
      <c r="F133" s="10" t="str">
        <f>E19</f>
        <v>Gymnázium Ostrov</v>
      </c>
      <c r="G133" s="16"/>
      <c r="H133" s="16"/>
      <c r="I133" s="12" t="s">
        <v>28</v>
      </c>
      <c r="J133" s="14" t="str">
        <f>E25</f>
        <v>Ing.Jan Matoušek, Ostrov</v>
      </c>
      <c r="K133" s="16"/>
      <c r="L133" s="17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</row>
    <row r="134" spans="1:65" ht="25.5" customHeight="1">
      <c r="A134" s="16"/>
      <c r="B134" s="17"/>
      <c r="C134" s="12" t="s">
        <v>27</v>
      </c>
      <c r="D134" s="16"/>
      <c r="E134" s="16"/>
      <c r="F134" s="97">
        <f>IF(E22="","",E22)</f>
        <v>0</v>
      </c>
      <c r="G134" s="16"/>
      <c r="H134" s="16"/>
      <c r="I134" s="12" t="s">
        <v>31</v>
      </c>
      <c r="J134" s="14" t="str">
        <f>E28</f>
        <v>Neubauerová Soňa, SK-Projekt Ostrov</v>
      </c>
      <c r="K134" s="16"/>
      <c r="L134" s="17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</row>
    <row r="135" spans="1:65" ht="9.75" customHeight="1">
      <c r="A135" s="16"/>
      <c r="B135" s="17"/>
      <c r="C135" s="16"/>
      <c r="D135" s="16"/>
      <c r="E135" s="16"/>
      <c r="F135" s="16"/>
      <c r="G135" s="16"/>
      <c r="H135" s="16"/>
      <c r="I135" s="16"/>
      <c r="J135" s="16"/>
      <c r="K135" s="16"/>
      <c r="L135" s="17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</row>
    <row r="136" spans="1:65" ht="29.25" customHeight="1">
      <c r="A136" s="110"/>
      <c r="B136" s="111"/>
      <c r="C136" s="112" t="s">
        <v>145</v>
      </c>
      <c r="D136" s="113" t="s">
        <v>59</v>
      </c>
      <c r="E136" s="113" t="s">
        <v>55</v>
      </c>
      <c r="F136" s="113" t="s">
        <v>56</v>
      </c>
      <c r="G136" s="113" t="s">
        <v>146</v>
      </c>
      <c r="H136" s="113" t="s">
        <v>147</v>
      </c>
      <c r="I136" s="113" t="s">
        <v>148</v>
      </c>
      <c r="J136" s="113" t="s">
        <v>129</v>
      </c>
      <c r="K136" s="114" t="s">
        <v>149</v>
      </c>
      <c r="L136" s="111"/>
      <c r="M136" s="46" t="s">
        <v>1</v>
      </c>
      <c r="N136" s="47" t="s">
        <v>38</v>
      </c>
      <c r="O136" s="47" t="s">
        <v>150</v>
      </c>
      <c r="P136" s="47" t="s">
        <v>151</v>
      </c>
      <c r="Q136" s="47" t="s">
        <v>152</v>
      </c>
      <c r="R136" s="47" t="s">
        <v>153</v>
      </c>
      <c r="S136" s="47" t="s">
        <v>154</v>
      </c>
      <c r="T136" s="48" t="s">
        <v>155</v>
      </c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10"/>
      <c r="BM136" s="110"/>
    </row>
    <row r="137" spans="1:65" ht="22.5" customHeight="1">
      <c r="A137" s="16"/>
      <c r="B137" s="17"/>
      <c r="C137" s="52" t="s">
        <v>156</v>
      </c>
      <c r="D137" s="16"/>
      <c r="E137" s="16"/>
      <c r="F137" s="16"/>
      <c r="G137" s="16"/>
      <c r="H137" s="16"/>
      <c r="I137" s="16"/>
      <c r="J137" s="115">
        <f t="shared" ref="J137:J139" si="3">BK137</f>
        <v>0</v>
      </c>
      <c r="K137" s="16"/>
      <c r="L137" s="17"/>
      <c r="M137" s="49"/>
      <c r="N137" s="41"/>
      <c r="O137" s="41"/>
      <c r="P137" s="116">
        <f>P138+P152</f>
        <v>0</v>
      </c>
      <c r="Q137" s="41"/>
      <c r="R137" s="116">
        <f>R138+R152</f>
        <v>5.1659699999999997</v>
      </c>
      <c r="S137" s="41"/>
      <c r="T137" s="117">
        <f>T138+T152</f>
        <v>0</v>
      </c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2" t="s">
        <v>73</v>
      </c>
      <c r="AU137" s="2" t="s">
        <v>131</v>
      </c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18">
        <f>BK138+BK152</f>
        <v>0</v>
      </c>
      <c r="BL137" s="16"/>
      <c r="BM137" s="16"/>
    </row>
    <row r="138" spans="1:65" ht="25.5" customHeight="1">
      <c r="A138" s="119"/>
      <c r="B138" s="120"/>
      <c r="C138" s="119"/>
      <c r="D138" s="121" t="s">
        <v>73</v>
      </c>
      <c r="E138" s="122" t="s">
        <v>157</v>
      </c>
      <c r="F138" s="122" t="s">
        <v>158</v>
      </c>
      <c r="G138" s="119"/>
      <c r="H138" s="119"/>
      <c r="I138" s="119"/>
      <c r="J138" s="123">
        <f t="shared" si="3"/>
        <v>0</v>
      </c>
      <c r="K138" s="119"/>
      <c r="L138" s="120"/>
      <c r="M138" s="124"/>
      <c r="N138" s="119"/>
      <c r="O138" s="119"/>
      <c r="P138" s="125">
        <f>P139+P142</f>
        <v>0</v>
      </c>
      <c r="Q138" s="119"/>
      <c r="R138" s="125">
        <f>R139+R142</f>
        <v>0</v>
      </c>
      <c r="S138" s="119"/>
      <c r="T138" s="126">
        <f>T139+T142</f>
        <v>0</v>
      </c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21" t="s">
        <v>81</v>
      </c>
      <c r="AS138" s="119"/>
      <c r="AT138" s="127" t="s">
        <v>73</v>
      </c>
      <c r="AU138" s="127" t="s">
        <v>74</v>
      </c>
      <c r="AV138" s="119"/>
      <c r="AW138" s="119"/>
      <c r="AX138" s="119"/>
      <c r="AY138" s="121" t="s">
        <v>159</v>
      </c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28">
        <f>BK139+BK142</f>
        <v>0</v>
      </c>
      <c r="BL138" s="119"/>
      <c r="BM138" s="119"/>
    </row>
    <row r="139" spans="1:65" ht="22.5" customHeight="1">
      <c r="A139" s="119"/>
      <c r="B139" s="120"/>
      <c r="C139" s="119"/>
      <c r="D139" s="121" t="s">
        <v>73</v>
      </c>
      <c r="E139" s="129" t="s">
        <v>160</v>
      </c>
      <c r="F139" s="129" t="s">
        <v>161</v>
      </c>
      <c r="G139" s="119"/>
      <c r="H139" s="119"/>
      <c r="I139" s="119"/>
      <c r="J139" s="130">
        <f t="shared" si="3"/>
        <v>0</v>
      </c>
      <c r="K139" s="119"/>
      <c r="L139" s="120"/>
      <c r="M139" s="124"/>
      <c r="N139" s="119"/>
      <c r="O139" s="119"/>
      <c r="P139" s="125">
        <f>SUM(P140:P141)</f>
        <v>0</v>
      </c>
      <c r="Q139" s="119"/>
      <c r="R139" s="125">
        <f>SUM(R140:R141)</f>
        <v>0</v>
      </c>
      <c r="S139" s="119"/>
      <c r="T139" s="126">
        <f>SUM(T140:T141)</f>
        <v>0</v>
      </c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21" t="s">
        <v>81</v>
      </c>
      <c r="AS139" s="119"/>
      <c r="AT139" s="127" t="s">
        <v>73</v>
      </c>
      <c r="AU139" s="127" t="s">
        <v>81</v>
      </c>
      <c r="AV139" s="119"/>
      <c r="AW139" s="119"/>
      <c r="AX139" s="119"/>
      <c r="AY139" s="121" t="s">
        <v>159</v>
      </c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28">
        <f>SUM(BK140:BK141)</f>
        <v>0</v>
      </c>
      <c r="BL139" s="119"/>
      <c r="BM139" s="119"/>
    </row>
    <row r="140" spans="1:65" ht="24" customHeight="1">
      <c r="A140" s="16"/>
      <c r="B140" s="17"/>
      <c r="C140" s="131" t="s">
        <v>81</v>
      </c>
      <c r="D140" s="131" t="s">
        <v>162</v>
      </c>
      <c r="E140" s="132" t="s">
        <v>163</v>
      </c>
      <c r="F140" s="133" t="s">
        <v>482</v>
      </c>
      <c r="G140" s="134" t="s">
        <v>165</v>
      </c>
      <c r="H140" s="135">
        <v>1</v>
      </c>
      <c r="I140" s="187"/>
      <c r="J140" s="135">
        <f>ROUND(I140*H140,2)</f>
        <v>0</v>
      </c>
      <c r="K140" s="133" t="s">
        <v>1</v>
      </c>
      <c r="L140" s="17"/>
      <c r="M140" s="136" t="s">
        <v>1</v>
      </c>
      <c r="N140" s="137" t="s">
        <v>39</v>
      </c>
      <c r="O140" s="16"/>
      <c r="P140" s="138">
        <f>O140*H140</f>
        <v>0</v>
      </c>
      <c r="Q140" s="138">
        <v>0</v>
      </c>
      <c r="R140" s="138">
        <f>Q140*H140</f>
        <v>0</v>
      </c>
      <c r="S140" s="138">
        <v>0</v>
      </c>
      <c r="T140" s="139">
        <f>S140*H140</f>
        <v>0</v>
      </c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40" t="s">
        <v>166</v>
      </c>
      <c r="AS140" s="16"/>
      <c r="AT140" s="140" t="s">
        <v>162</v>
      </c>
      <c r="AU140" s="140" t="s">
        <v>83</v>
      </c>
      <c r="AV140" s="16"/>
      <c r="AW140" s="16"/>
      <c r="AX140" s="16"/>
      <c r="AY140" s="2" t="s">
        <v>159</v>
      </c>
      <c r="AZ140" s="16"/>
      <c r="BA140" s="16"/>
      <c r="BB140" s="16"/>
      <c r="BC140" s="16"/>
      <c r="BD140" s="16"/>
      <c r="BE140" s="141">
        <f>IF(N140="základní",J140,0)</f>
        <v>0</v>
      </c>
      <c r="BF140" s="141">
        <f>IF(N140="snížená",J140,0)</f>
        <v>0</v>
      </c>
      <c r="BG140" s="141">
        <f>IF(N140="zákl. přenesená",J140,0)</f>
        <v>0</v>
      </c>
      <c r="BH140" s="141">
        <f>IF(N140="sníž. přenesená",J140,0)</f>
        <v>0</v>
      </c>
      <c r="BI140" s="141">
        <f>IF(N140="nulová",J140,0)</f>
        <v>0</v>
      </c>
      <c r="BJ140" s="2" t="s">
        <v>81</v>
      </c>
      <c r="BK140" s="141">
        <f>ROUND(I140*H140,2)</f>
        <v>0</v>
      </c>
      <c r="BL140" s="2" t="s">
        <v>166</v>
      </c>
      <c r="BM140" s="140" t="s">
        <v>483</v>
      </c>
    </row>
    <row r="141" spans="1:65" ht="18.75" customHeight="1">
      <c r="A141" s="16"/>
      <c r="B141" s="17"/>
      <c r="C141" s="16"/>
      <c r="D141" s="142" t="s">
        <v>168</v>
      </c>
      <c r="E141" s="16"/>
      <c r="F141" s="143" t="s">
        <v>657</v>
      </c>
      <c r="G141" s="16"/>
      <c r="H141" s="16"/>
      <c r="I141" s="195"/>
      <c r="J141" s="16"/>
      <c r="K141" s="16"/>
      <c r="L141" s="17"/>
      <c r="M141" s="144"/>
      <c r="N141" s="16"/>
      <c r="O141" s="16"/>
      <c r="P141" s="16"/>
      <c r="Q141" s="16"/>
      <c r="R141" s="16"/>
      <c r="S141" s="16"/>
      <c r="T141" s="43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2" t="s">
        <v>168</v>
      </c>
      <c r="AU141" s="2" t="s">
        <v>83</v>
      </c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</row>
    <row r="142" spans="1:65" ht="22.5" customHeight="1">
      <c r="A142" s="119"/>
      <c r="B142" s="120"/>
      <c r="C142" s="119"/>
      <c r="D142" s="121" t="s">
        <v>73</v>
      </c>
      <c r="E142" s="129" t="s">
        <v>485</v>
      </c>
      <c r="F142" s="129" t="s">
        <v>486</v>
      </c>
      <c r="G142" s="119"/>
      <c r="H142" s="119"/>
      <c r="I142" s="191"/>
      <c r="J142" s="130">
        <f>BK142</f>
        <v>0</v>
      </c>
      <c r="K142" s="119"/>
      <c r="L142" s="120"/>
      <c r="M142" s="124"/>
      <c r="N142" s="119"/>
      <c r="O142" s="119"/>
      <c r="P142" s="125">
        <f>SUM(P143:P151)</f>
        <v>0</v>
      </c>
      <c r="Q142" s="119"/>
      <c r="R142" s="125">
        <f>SUM(R143:R151)</f>
        <v>0</v>
      </c>
      <c r="S142" s="119"/>
      <c r="T142" s="126">
        <f>SUM(T143:T151)</f>
        <v>0</v>
      </c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21" t="s">
        <v>81</v>
      </c>
      <c r="AS142" s="119"/>
      <c r="AT142" s="127" t="s">
        <v>73</v>
      </c>
      <c r="AU142" s="127" t="s">
        <v>81</v>
      </c>
      <c r="AV142" s="119"/>
      <c r="AW142" s="119"/>
      <c r="AX142" s="119"/>
      <c r="AY142" s="121" t="s">
        <v>159</v>
      </c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28">
        <f>SUM(BK143:BK151)</f>
        <v>0</v>
      </c>
      <c r="BL142" s="119"/>
      <c r="BM142" s="119"/>
    </row>
    <row r="143" spans="1:65" ht="24" customHeight="1">
      <c r="A143" s="16"/>
      <c r="B143" s="17"/>
      <c r="C143" s="131" t="s">
        <v>83</v>
      </c>
      <c r="D143" s="131" t="s">
        <v>162</v>
      </c>
      <c r="E143" s="132" t="s">
        <v>658</v>
      </c>
      <c r="F143" s="133" t="s">
        <v>659</v>
      </c>
      <c r="G143" s="134" t="s">
        <v>286</v>
      </c>
      <c r="H143" s="135">
        <v>2</v>
      </c>
      <c r="I143" s="187"/>
      <c r="J143" s="135">
        <f t="shared" ref="J143:J146" si="4">ROUND(I143*H143,2)</f>
        <v>0</v>
      </c>
      <c r="K143" s="133" t="s">
        <v>1</v>
      </c>
      <c r="L143" s="17"/>
      <c r="M143" s="136" t="s">
        <v>1</v>
      </c>
      <c r="N143" s="137" t="s">
        <v>39</v>
      </c>
      <c r="O143" s="16"/>
      <c r="P143" s="138">
        <f t="shared" ref="P143:P146" si="5">O143*H143</f>
        <v>0</v>
      </c>
      <c r="Q143" s="138">
        <v>0</v>
      </c>
      <c r="R143" s="138">
        <f t="shared" ref="R143:R146" si="6">Q143*H143</f>
        <v>0</v>
      </c>
      <c r="S143" s="138">
        <v>0</v>
      </c>
      <c r="T143" s="139">
        <f t="shared" ref="T143:T146" si="7">S143*H143</f>
        <v>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40" t="s">
        <v>166</v>
      </c>
      <c r="AS143" s="16"/>
      <c r="AT143" s="140" t="s">
        <v>162</v>
      </c>
      <c r="AU143" s="140" t="s">
        <v>83</v>
      </c>
      <c r="AV143" s="16"/>
      <c r="AW143" s="16"/>
      <c r="AX143" s="16"/>
      <c r="AY143" s="2" t="s">
        <v>159</v>
      </c>
      <c r="AZ143" s="16"/>
      <c r="BA143" s="16"/>
      <c r="BB143" s="16"/>
      <c r="BC143" s="16"/>
      <c r="BD143" s="16"/>
      <c r="BE143" s="141">
        <f t="shared" ref="BE143:BE146" si="8">IF(N143="základní",J143,0)</f>
        <v>0</v>
      </c>
      <c r="BF143" s="141">
        <f t="shared" ref="BF143:BF146" si="9">IF(N143="snížená",J143,0)</f>
        <v>0</v>
      </c>
      <c r="BG143" s="141">
        <f t="shared" ref="BG143:BG146" si="10">IF(N143="zákl. přenesená",J143,0)</f>
        <v>0</v>
      </c>
      <c r="BH143" s="141">
        <f t="shared" ref="BH143:BH146" si="11">IF(N143="sníž. přenesená",J143,0)</f>
        <v>0</v>
      </c>
      <c r="BI143" s="141">
        <f t="shared" ref="BI143:BI146" si="12">IF(N143="nulová",J143,0)</f>
        <v>0</v>
      </c>
      <c r="BJ143" s="2" t="s">
        <v>81</v>
      </c>
      <c r="BK143" s="141">
        <f t="shared" ref="BK143:BK146" si="13">ROUND(I143*H143,2)</f>
        <v>0</v>
      </c>
      <c r="BL143" s="2" t="s">
        <v>166</v>
      </c>
      <c r="BM143" s="140" t="s">
        <v>489</v>
      </c>
    </row>
    <row r="144" spans="1:65" ht="24" customHeight="1">
      <c r="A144" s="16"/>
      <c r="B144" s="17"/>
      <c r="C144" s="131" t="s">
        <v>91</v>
      </c>
      <c r="D144" s="131" t="s">
        <v>162</v>
      </c>
      <c r="E144" s="132" t="s">
        <v>660</v>
      </c>
      <c r="F144" s="133" t="s">
        <v>661</v>
      </c>
      <c r="G144" s="134" t="s">
        <v>286</v>
      </c>
      <c r="H144" s="135">
        <v>8</v>
      </c>
      <c r="I144" s="187"/>
      <c r="J144" s="135">
        <f t="shared" si="4"/>
        <v>0</v>
      </c>
      <c r="K144" s="133" t="s">
        <v>1</v>
      </c>
      <c r="L144" s="17"/>
      <c r="M144" s="136" t="s">
        <v>1</v>
      </c>
      <c r="N144" s="137" t="s">
        <v>39</v>
      </c>
      <c r="O144" s="16"/>
      <c r="P144" s="138">
        <f t="shared" si="5"/>
        <v>0</v>
      </c>
      <c r="Q144" s="138">
        <v>0</v>
      </c>
      <c r="R144" s="138">
        <f t="shared" si="6"/>
        <v>0</v>
      </c>
      <c r="S144" s="138">
        <v>0</v>
      </c>
      <c r="T144" s="139">
        <f t="shared" si="7"/>
        <v>0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40" t="s">
        <v>166</v>
      </c>
      <c r="AS144" s="16"/>
      <c r="AT144" s="140" t="s">
        <v>162</v>
      </c>
      <c r="AU144" s="140" t="s">
        <v>83</v>
      </c>
      <c r="AV144" s="16"/>
      <c r="AW144" s="16"/>
      <c r="AX144" s="16"/>
      <c r="AY144" s="2" t="s">
        <v>159</v>
      </c>
      <c r="AZ144" s="16"/>
      <c r="BA144" s="16"/>
      <c r="BB144" s="16"/>
      <c r="BC144" s="16"/>
      <c r="BD144" s="16"/>
      <c r="BE144" s="141">
        <f t="shared" si="8"/>
        <v>0</v>
      </c>
      <c r="BF144" s="141">
        <f t="shared" si="9"/>
        <v>0</v>
      </c>
      <c r="BG144" s="141">
        <f t="shared" si="10"/>
        <v>0</v>
      </c>
      <c r="BH144" s="141">
        <f t="shared" si="11"/>
        <v>0</v>
      </c>
      <c r="BI144" s="141">
        <f t="shared" si="12"/>
        <v>0</v>
      </c>
      <c r="BJ144" s="2" t="s">
        <v>81</v>
      </c>
      <c r="BK144" s="141">
        <f t="shared" si="13"/>
        <v>0</v>
      </c>
      <c r="BL144" s="2" t="s">
        <v>166</v>
      </c>
      <c r="BM144" s="140" t="s">
        <v>492</v>
      </c>
    </row>
    <row r="145" spans="1:65" ht="24" customHeight="1">
      <c r="A145" s="16"/>
      <c r="B145" s="17"/>
      <c r="C145" s="131" t="s">
        <v>166</v>
      </c>
      <c r="D145" s="131" t="s">
        <v>162</v>
      </c>
      <c r="E145" s="132" t="s">
        <v>662</v>
      </c>
      <c r="F145" s="133" t="s">
        <v>494</v>
      </c>
      <c r="G145" s="134" t="s">
        <v>286</v>
      </c>
      <c r="H145" s="135">
        <v>22</v>
      </c>
      <c r="I145" s="187"/>
      <c r="J145" s="135">
        <f t="shared" si="4"/>
        <v>0</v>
      </c>
      <c r="K145" s="133" t="s">
        <v>1</v>
      </c>
      <c r="L145" s="17"/>
      <c r="M145" s="136" t="s">
        <v>1</v>
      </c>
      <c r="N145" s="137" t="s">
        <v>39</v>
      </c>
      <c r="O145" s="16"/>
      <c r="P145" s="138">
        <f t="shared" si="5"/>
        <v>0</v>
      </c>
      <c r="Q145" s="138">
        <v>0</v>
      </c>
      <c r="R145" s="138">
        <f t="shared" si="6"/>
        <v>0</v>
      </c>
      <c r="S145" s="138">
        <v>0</v>
      </c>
      <c r="T145" s="139">
        <f t="shared" si="7"/>
        <v>0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40" t="s">
        <v>166</v>
      </c>
      <c r="AS145" s="16"/>
      <c r="AT145" s="140" t="s">
        <v>162</v>
      </c>
      <c r="AU145" s="140" t="s">
        <v>83</v>
      </c>
      <c r="AV145" s="16"/>
      <c r="AW145" s="16"/>
      <c r="AX145" s="16"/>
      <c r="AY145" s="2" t="s">
        <v>159</v>
      </c>
      <c r="AZ145" s="16"/>
      <c r="BA145" s="16"/>
      <c r="BB145" s="16"/>
      <c r="BC145" s="16"/>
      <c r="BD145" s="16"/>
      <c r="BE145" s="141">
        <f t="shared" si="8"/>
        <v>0</v>
      </c>
      <c r="BF145" s="141">
        <f t="shared" si="9"/>
        <v>0</v>
      </c>
      <c r="BG145" s="141">
        <f t="shared" si="10"/>
        <v>0</v>
      </c>
      <c r="BH145" s="141">
        <f t="shared" si="11"/>
        <v>0</v>
      </c>
      <c r="BI145" s="141">
        <f t="shared" si="12"/>
        <v>0</v>
      </c>
      <c r="BJ145" s="2" t="s">
        <v>81</v>
      </c>
      <c r="BK145" s="141">
        <f t="shared" si="13"/>
        <v>0</v>
      </c>
      <c r="BL145" s="2" t="s">
        <v>166</v>
      </c>
      <c r="BM145" s="140" t="s">
        <v>495</v>
      </c>
    </row>
    <row r="146" spans="1:65" ht="24" customHeight="1">
      <c r="A146" s="16"/>
      <c r="B146" s="17"/>
      <c r="C146" s="131" t="s">
        <v>195</v>
      </c>
      <c r="D146" s="131" t="s">
        <v>162</v>
      </c>
      <c r="E146" s="132" t="s">
        <v>663</v>
      </c>
      <c r="F146" s="133" t="s">
        <v>664</v>
      </c>
      <c r="G146" s="134" t="s">
        <v>286</v>
      </c>
      <c r="H146" s="135">
        <v>18</v>
      </c>
      <c r="I146" s="187"/>
      <c r="J146" s="135">
        <f t="shared" si="4"/>
        <v>0</v>
      </c>
      <c r="K146" s="133" t="s">
        <v>1</v>
      </c>
      <c r="L146" s="17"/>
      <c r="M146" s="136" t="s">
        <v>1</v>
      </c>
      <c r="N146" s="137" t="s">
        <v>39</v>
      </c>
      <c r="O146" s="16"/>
      <c r="P146" s="138">
        <f t="shared" si="5"/>
        <v>0</v>
      </c>
      <c r="Q146" s="138">
        <v>0</v>
      </c>
      <c r="R146" s="138">
        <f t="shared" si="6"/>
        <v>0</v>
      </c>
      <c r="S146" s="138">
        <v>0</v>
      </c>
      <c r="T146" s="139">
        <f t="shared" si="7"/>
        <v>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40" t="s">
        <v>166</v>
      </c>
      <c r="AS146" s="16"/>
      <c r="AT146" s="140" t="s">
        <v>162</v>
      </c>
      <c r="AU146" s="140" t="s">
        <v>83</v>
      </c>
      <c r="AV146" s="16"/>
      <c r="AW146" s="16"/>
      <c r="AX146" s="16"/>
      <c r="AY146" s="2" t="s">
        <v>159</v>
      </c>
      <c r="AZ146" s="16"/>
      <c r="BA146" s="16"/>
      <c r="BB146" s="16"/>
      <c r="BC146" s="16"/>
      <c r="BD146" s="16"/>
      <c r="BE146" s="141">
        <f t="shared" si="8"/>
        <v>0</v>
      </c>
      <c r="BF146" s="141">
        <f t="shared" si="9"/>
        <v>0</v>
      </c>
      <c r="BG146" s="141">
        <f t="shared" si="10"/>
        <v>0</v>
      </c>
      <c r="BH146" s="141">
        <f t="shared" si="11"/>
        <v>0</v>
      </c>
      <c r="BI146" s="141">
        <f t="shared" si="12"/>
        <v>0</v>
      </c>
      <c r="BJ146" s="2" t="s">
        <v>81</v>
      </c>
      <c r="BK146" s="141">
        <f t="shared" si="13"/>
        <v>0</v>
      </c>
      <c r="BL146" s="2" t="s">
        <v>166</v>
      </c>
      <c r="BM146" s="140" t="s">
        <v>498</v>
      </c>
    </row>
    <row r="147" spans="1:65" ht="11.25" customHeight="1">
      <c r="A147" s="145"/>
      <c r="B147" s="146"/>
      <c r="C147" s="145"/>
      <c r="D147" s="142" t="s">
        <v>180</v>
      </c>
      <c r="E147" s="147" t="s">
        <v>1</v>
      </c>
      <c r="F147" s="148" t="s">
        <v>665</v>
      </c>
      <c r="G147" s="145"/>
      <c r="H147" s="147" t="s">
        <v>1</v>
      </c>
      <c r="I147" s="193"/>
      <c r="J147" s="145"/>
      <c r="K147" s="145"/>
      <c r="L147" s="146"/>
      <c r="M147" s="149"/>
      <c r="N147" s="145"/>
      <c r="O147" s="145"/>
      <c r="P147" s="145"/>
      <c r="Q147" s="145"/>
      <c r="R147" s="145"/>
      <c r="S147" s="145"/>
      <c r="T147" s="150"/>
      <c r="U147" s="145"/>
      <c r="V147" s="145"/>
      <c r="W147" s="145"/>
      <c r="X147" s="145"/>
      <c r="Y147" s="145"/>
      <c r="Z147" s="145"/>
      <c r="AA147" s="145"/>
      <c r="AB147" s="145"/>
      <c r="AC147" s="145"/>
      <c r="AD147" s="145"/>
      <c r="AE147" s="145"/>
      <c r="AF147" s="145"/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7" t="s">
        <v>180</v>
      </c>
      <c r="AU147" s="147" t="s">
        <v>83</v>
      </c>
      <c r="AV147" s="145" t="s">
        <v>81</v>
      </c>
      <c r="AW147" s="145" t="s">
        <v>30</v>
      </c>
      <c r="AX147" s="145" t="s">
        <v>74</v>
      </c>
      <c r="AY147" s="147" t="s">
        <v>159</v>
      </c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  <c r="BM147" s="145"/>
    </row>
    <row r="148" spans="1:65" ht="11.25" customHeight="1">
      <c r="A148" s="151"/>
      <c r="B148" s="152"/>
      <c r="C148" s="151"/>
      <c r="D148" s="142" t="s">
        <v>180</v>
      </c>
      <c r="E148" s="153" t="s">
        <v>1</v>
      </c>
      <c r="F148" s="154" t="s">
        <v>178</v>
      </c>
      <c r="G148" s="151"/>
      <c r="H148" s="155">
        <v>16</v>
      </c>
      <c r="I148" s="188"/>
      <c r="J148" s="151"/>
      <c r="K148" s="151"/>
      <c r="L148" s="152"/>
      <c r="M148" s="156"/>
      <c r="N148" s="151"/>
      <c r="O148" s="151"/>
      <c r="P148" s="151"/>
      <c r="Q148" s="151"/>
      <c r="R148" s="151"/>
      <c r="S148" s="151"/>
      <c r="T148" s="157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3" t="s">
        <v>180</v>
      </c>
      <c r="AU148" s="153" t="s">
        <v>83</v>
      </c>
      <c r="AV148" s="151" t="s">
        <v>83</v>
      </c>
      <c r="AW148" s="151" t="s">
        <v>30</v>
      </c>
      <c r="AX148" s="151" t="s">
        <v>74</v>
      </c>
      <c r="AY148" s="153" t="s">
        <v>159</v>
      </c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</row>
    <row r="149" spans="1:65" ht="11.25" customHeight="1">
      <c r="A149" s="145"/>
      <c r="B149" s="146"/>
      <c r="C149" s="145"/>
      <c r="D149" s="142" t="s">
        <v>180</v>
      </c>
      <c r="E149" s="147" t="s">
        <v>1</v>
      </c>
      <c r="F149" s="148" t="s">
        <v>666</v>
      </c>
      <c r="G149" s="145"/>
      <c r="H149" s="147" t="s">
        <v>1</v>
      </c>
      <c r="I149" s="193"/>
      <c r="J149" s="145"/>
      <c r="K149" s="145"/>
      <c r="L149" s="146"/>
      <c r="M149" s="149"/>
      <c r="N149" s="145"/>
      <c r="O149" s="145"/>
      <c r="P149" s="145"/>
      <c r="Q149" s="145"/>
      <c r="R149" s="145"/>
      <c r="S149" s="145"/>
      <c r="T149" s="150"/>
      <c r="U149" s="145"/>
      <c r="V149" s="145"/>
      <c r="W149" s="145"/>
      <c r="X149" s="145"/>
      <c r="Y149" s="145"/>
      <c r="Z149" s="145"/>
      <c r="AA149" s="145"/>
      <c r="AB149" s="145"/>
      <c r="AC149" s="145"/>
      <c r="AD149" s="145"/>
      <c r="AE149" s="145"/>
      <c r="AF149" s="145"/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7" t="s">
        <v>180</v>
      </c>
      <c r="AU149" s="147" t="s">
        <v>83</v>
      </c>
      <c r="AV149" s="145" t="s">
        <v>81</v>
      </c>
      <c r="AW149" s="145" t="s">
        <v>30</v>
      </c>
      <c r="AX149" s="145" t="s">
        <v>74</v>
      </c>
      <c r="AY149" s="147" t="s">
        <v>159</v>
      </c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  <c r="BM149" s="145"/>
    </row>
    <row r="150" spans="1:65" ht="11.25" customHeight="1">
      <c r="A150" s="151"/>
      <c r="B150" s="152"/>
      <c r="C150" s="151"/>
      <c r="D150" s="142" t="s">
        <v>180</v>
      </c>
      <c r="E150" s="153" t="s">
        <v>1</v>
      </c>
      <c r="F150" s="154" t="s">
        <v>83</v>
      </c>
      <c r="G150" s="151"/>
      <c r="H150" s="155">
        <v>2</v>
      </c>
      <c r="I150" s="188"/>
      <c r="J150" s="151"/>
      <c r="K150" s="151"/>
      <c r="L150" s="152"/>
      <c r="M150" s="156"/>
      <c r="N150" s="151"/>
      <c r="O150" s="151"/>
      <c r="P150" s="151"/>
      <c r="Q150" s="151"/>
      <c r="R150" s="151"/>
      <c r="S150" s="151"/>
      <c r="T150" s="157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3" t="s">
        <v>180</v>
      </c>
      <c r="AU150" s="153" t="s">
        <v>83</v>
      </c>
      <c r="AV150" s="151" t="s">
        <v>83</v>
      </c>
      <c r="AW150" s="151" t="s">
        <v>30</v>
      </c>
      <c r="AX150" s="151" t="s">
        <v>74</v>
      </c>
      <c r="AY150" s="153" t="s">
        <v>159</v>
      </c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</row>
    <row r="151" spans="1:65" ht="11.25" customHeight="1">
      <c r="A151" s="158"/>
      <c r="B151" s="159"/>
      <c r="C151" s="158"/>
      <c r="D151" s="142" t="s">
        <v>180</v>
      </c>
      <c r="E151" s="160" t="s">
        <v>1</v>
      </c>
      <c r="F151" s="161" t="s">
        <v>187</v>
      </c>
      <c r="G151" s="158"/>
      <c r="H151" s="162">
        <v>18</v>
      </c>
      <c r="I151" s="189"/>
      <c r="J151" s="158"/>
      <c r="K151" s="158"/>
      <c r="L151" s="159"/>
      <c r="M151" s="163"/>
      <c r="N151" s="158"/>
      <c r="O151" s="158"/>
      <c r="P151" s="158"/>
      <c r="Q151" s="158"/>
      <c r="R151" s="158"/>
      <c r="S151" s="158"/>
      <c r="T151" s="164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  <c r="AE151" s="158"/>
      <c r="AF151" s="158"/>
      <c r="AG151" s="158"/>
      <c r="AH151" s="158"/>
      <c r="AI151" s="158"/>
      <c r="AJ151" s="158"/>
      <c r="AK151" s="158"/>
      <c r="AL151" s="158"/>
      <c r="AM151" s="158"/>
      <c r="AN151" s="158"/>
      <c r="AO151" s="158"/>
      <c r="AP151" s="158"/>
      <c r="AQ151" s="158"/>
      <c r="AR151" s="158"/>
      <c r="AS151" s="158"/>
      <c r="AT151" s="160" t="s">
        <v>180</v>
      </c>
      <c r="AU151" s="160" t="s">
        <v>83</v>
      </c>
      <c r="AV151" s="158" t="s">
        <v>166</v>
      </c>
      <c r="AW151" s="158" t="s">
        <v>30</v>
      </c>
      <c r="AX151" s="158" t="s">
        <v>81</v>
      </c>
      <c r="AY151" s="160" t="s">
        <v>159</v>
      </c>
      <c r="AZ151" s="158"/>
      <c r="BA151" s="158"/>
      <c r="BB151" s="158"/>
      <c r="BC151" s="158"/>
      <c r="BD151" s="158"/>
      <c r="BE151" s="158"/>
      <c r="BF151" s="158"/>
      <c r="BG151" s="158"/>
      <c r="BH151" s="158"/>
      <c r="BI151" s="158"/>
      <c r="BJ151" s="158"/>
      <c r="BK151" s="158"/>
      <c r="BL151" s="158"/>
      <c r="BM151" s="158"/>
    </row>
    <row r="152" spans="1:65" ht="25.5" customHeight="1">
      <c r="A152" s="119"/>
      <c r="B152" s="120"/>
      <c r="C152" s="119"/>
      <c r="D152" s="121" t="s">
        <v>73</v>
      </c>
      <c r="E152" s="122" t="s">
        <v>170</v>
      </c>
      <c r="F152" s="122" t="s">
        <v>171</v>
      </c>
      <c r="G152" s="119"/>
      <c r="H152" s="119"/>
      <c r="I152" s="191"/>
      <c r="J152" s="123">
        <f t="shared" ref="J152:J153" si="14">BK152</f>
        <v>0</v>
      </c>
      <c r="K152" s="119"/>
      <c r="L152" s="120"/>
      <c r="M152" s="124"/>
      <c r="N152" s="119"/>
      <c r="O152" s="119"/>
      <c r="P152" s="125">
        <f>P153+P176+P198+P201+P207+P221+P228+P236+P254</f>
        <v>0</v>
      </c>
      <c r="Q152" s="119"/>
      <c r="R152" s="125">
        <f>R153+R176+R198+R201+R207+R221+R228+R236+R254</f>
        <v>5.1659699999999997</v>
      </c>
      <c r="S152" s="119"/>
      <c r="T152" s="126">
        <f>T153+T176+T198+T201+T207+T221+T228+T236+T254</f>
        <v>0</v>
      </c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21" t="s">
        <v>83</v>
      </c>
      <c r="AS152" s="119"/>
      <c r="AT152" s="127" t="s">
        <v>73</v>
      </c>
      <c r="AU152" s="127" t="s">
        <v>74</v>
      </c>
      <c r="AV152" s="119"/>
      <c r="AW152" s="119"/>
      <c r="AX152" s="119"/>
      <c r="AY152" s="121" t="s">
        <v>159</v>
      </c>
      <c r="AZ152" s="119"/>
      <c r="BA152" s="119"/>
      <c r="BB152" s="119"/>
      <c r="BC152" s="119"/>
      <c r="BD152" s="119"/>
      <c r="BE152" s="119"/>
      <c r="BF152" s="119"/>
      <c r="BG152" s="119"/>
      <c r="BH152" s="119"/>
      <c r="BI152" s="119"/>
      <c r="BJ152" s="119"/>
      <c r="BK152" s="128">
        <f>BK153+BK176+BK198+BK201+BK207+BK221+BK228+BK236+BK254</f>
        <v>0</v>
      </c>
      <c r="BL152" s="119"/>
      <c r="BM152" s="119"/>
    </row>
    <row r="153" spans="1:65" ht="22.5" customHeight="1">
      <c r="A153" s="119"/>
      <c r="B153" s="120"/>
      <c r="C153" s="119"/>
      <c r="D153" s="121" t="s">
        <v>73</v>
      </c>
      <c r="E153" s="129" t="s">
        <v>172</v>
      </c>
      <c r="F153" s="129" t="s">
        <v>173</v>
      </c>
      <c r="G153" s="119"/>
      <c r="H153" s="119"/>
      <c r="I153" s="191"/>
      <c r="J153" s="130">
        <f t="shared" si="14"/>
        <v>0</v>
      </c>
      <c r="K153" s="119"/>
      <c r="L153" s="120"/>
      <c r="M153" s="124"/>
      <c r="N153" s="119"/>
      <c r="O153" s="119"/>
      <c r="P153" s="125">
        <f>SUM(P154:P175)</f>
        <v>0</v>
      </c>
      <c r="Q153" s="119"/>
      <c r="R153" s="125">
        <f>SUM(R154:R175)</f>
        <v>1.17445</v>
      </c>
      <c r="S153" s="119"/>
      <c r="T153" s="126">
        <f>SUM(T154:T175)</f>
        <v>0</v>
      </c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21" t="s">
        <v>83</v>
      </c>
      <c r="AS153" s="119"/>
      <c r="AT153" s="127" t="s">
        <v>73</v>
      </c>
      <c r="AU153" s="127" t="s">
        <v>81</v>
      </c>
      <c r="AV153" s="119"/>
      <c r="AW153" s="119"/>
      <c r="AX153" s="119"/>
      <c r="AY153" s="121" t="s">
        <v>159</v>
      </c>
      <c r="AZ153" s="119"/>
      <c r="BA153" s="119"/>
      <c r="BB153" s="119"/>
      <c r="BC153" s="119"/>
      <c r="BD153" s="119"/>
      <c r="BE153" s="119"/>
      <c r="BF153" s="119"/>
      <c r="BG153" s="119"/>
      <c r="BH153" s="119"/>
      <c r="BI153" s="119"/>
      <c r="BJ153" s="119"/>
      <c r="BK153" s="128">
        <f>SUM(BK154:BK175)</f>
        <v>0</v>
      </c>
      <c r="BL153" s="119"/>
      <c r="BM153" s="119"/>
    </row>
    <row r="154" spans="1:65" ht="33" customHeight="1">
      <c r="A154" s="16"/>
      <c r="B154" s="17"/>
      <c r="C154" s="131" t="s">
        <v>199</v>
      </c>
      <c r="D154" s="131" t="s">
        <v>162</v>
      </c>
      <c r="E154" s="132" t="s">
        <v>200</v>
      </c>
      <c r="F154" s="133" t="s">
        <v>201</v>
      </c>
      <c r="G154" s="134" t="s">
        <v>176</v>
      </c>
      <c r="H154" s="135">
        <v>50</v>
      </c>
      <c r="I154" s="187"/>
      <c r="J154" s="135">
        <f>ROUND(I154*H154,2)</f>
        <v>0</v>
      </c>
      <c r="K154" s="133" t="s">
        <v>177</v>
      </c>
      <c r="L154" s="17"/>
      <c r="M154" s="136" t="s">
        <v>1</v>
      </c>
      <c r="N154" s="137" t="s">
        <v>39</v>
      </c>
      <c r="O154" s="16"/>
      <c r="P154" s="138">
        <f>O154*H154</f>
        <v>0</v>
      </c>
      <c r="Q154" s="138">
        <v>2.7E-4</v>
      </c>
      <c r="R154" s="138">
        <f>Q154*H154</f>
        <v>1.35E-2</v>
      </c>
      <c r="S154" s="138">
        <v>0</v>
      </c>
      <c r="T154" s="139">
        <f>S154*H154</f>
        <v>0</v>
      </c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40" t="s">
        <v>178</v>
      </c>
      <c r="AS154" s="16"/>
      <c r="AT154" s="140" t="s">
        <v>162</v>
      </c>
      <c r="AU154" s="140" t="s">
        <v>83</v>
      </c>
      <c r="AV154" s="16"/>
      <c r="AW154" s="16"/>
      <c r="AX154" s="16"/>
      <c r="AY154" s="2" t="s">
        <v>159</v>
      </c>
      <c r="AZ154" s="16"/>
      <c r="BA154" s="16"/>
      <c r="BB154" s="16"/>
      <c r="BC154" s="16"/>
      <c r="BD154" s="16"/>
      <c r="BE154" s="141">
        <f>IF(N154="základní",J154,0)</f>
        <v>0</v>
      </c>
      <c r="BF154" s="141">
        <f>IF(N154="snížená",J154,0)</f>
        <v>0</v>
      </c>
      <c r="BG154" s="141">
        <f>IF(N154="zákl. přenesená",J154,0)</f>
        <v>0</v>
      </c>
      <c r="BH154" s="141">
        <f>IF(N154="sníž. přenesená",J154,0)</f>
        <v>0</v>
      </c>
      <c r="BI154" s="141">
        <f>IF(N154="nulová",J154,0)</f>
        <v>0</v>
      </c>
      <c r="BJ154" s="2" t="s">
        <v>81</v>
      </c>
      <c r="BK154" s="141">
        <f>ROUND(I154*H154,2)</f>
        <v>0</v>
      </c>
      <c r="BL154" s="2" t="s">
        <v>178</v>
      </c>
      <c r="BM154" s="140" t="s">
        <v>511</v>
      </c>
    </row>
    <row r="155" spans="1:65" ht="11.25" customHeight="1">
      <c r="A155" s="145"/>
      <c r="B155" s="146"/>
      <c r="C155" s="145"/>
      <c r="D155" s="142" t="s">
        <v>180</v>
      </c>
      <c r="E155" s="147" t="s">
        <v>1</v>
      </c>
      <c r="F155" s="148" t="s">
        <v>512</v>
      </c>
      <c r="G155" s="145"/>
      <c r="H155" s="147" t="s">
        <v>1</v>
      </c>
      <c r="I155" s="193"/>
      <c r="J155" s="145"/>
      <c r="K155" s="145"/>
      <c r="L155" s="146"/>
      <c r="M155" s="149"/>
      <c r="N155" s="145"/>
      <c r="O155" s="145"/>
      <c r="P155" s="145"/>
      <c r="Q155" s="145"/>
      <c r="R155" s="145"/>
      <c r="S155" s="145"/>
      <c r="T155" s="150"/>
      <c r="U155" s="145"/>
      <c r="V155" s="145"/>
      <c r="W155" s="145"/>
      <c r="X155" s="145"/>
      <c r="Y155" s="145"/>
      <c r="Z155" s="145"/>
      <c r="AA155" s="145"/>
      <c r="AB155" s="145"/>
      <c r="AC155" s="145"/>
      <c r="AD155" s="145"/>
      <c r="AE155" s="145"/>
      <c r="AF155" s="145"/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7" t="s">
        <v>180</v>
      </c>
      <c r="AU155" s="147" t="s">
        <v>83</v>
      </c>
      <c r="AV155" s="145" t="s">
        <v>81</v>
      </c>
      <c r="AW155" s="145" t="s">
        <v>30</v>
      </c>
      <c r="AX155" s="145" t="s">
        <v>74</v>
      </c>
      <c r="AY155" s="147" t="s">
        <v>159</v>
      </c>
      <c r="AZ155" s="145"/>
      <c r="BA155" s="145"/>
      <c r="BB155" s="145"/>
      <c r="BC155" s="145"/>
      <c r="BD155" s="145"/>
      <c r="BE155" s="145"/>
      <c r="BF155" s="145"/>
      <c r="BG155" s="145"/>
      <c r="BH155" s="145"/>
      <c r="BI155" s="145"/>
      <c r="BJ155" s="145"/>
      <c r="BK155" s="145"/>
      <c r="BL155" s="145"/>
      <c r="BM155" s="145"/>
    </row>
    <row r="156" spans="1:65" ht="11.25" customHeight="1">
      <c r="A156" s="151"/>
      <c r="B156" s="152"/>
      <c r="C156" s="151"/>
      <c r="D156" s="142" t="s">
        <v>180</v>
      </c>
      <c r="E156" s="153" t="s">
        <v>1</v>
      </c>
      <c r="F156" s="154" t="s">
        <v>667</v>
      </c>
      <c r="G156" s="151"/>
      <c r="H156" s="155">
        <v>50</v>
      </c>
      <c r="I156" s="188"/>
      <c r="J156" s="151"/>
      <c r="K156" s="151"/>
      <c r="L156" s="152"/>
      <c r="M156" s="156"/>
      <c r="N156" s="151"/>
      <c r="O156" s="151"/>
      <c r="P156" s="151"/>
      <c r="Q156" s="151"/>
      <c r="R156" s="151"/>
      <c r="S156" s="151"/>
      <c r="T156" s="157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3" t="s">
        <v>180</v>
      </c>
      <c r="AU156" s="153" t="s">
        <v>83</v>
      </c>
      <c r="AV156" s="151" t="s">
        <v>83</v>
      </c>
      <c r="AW156" s="151" t="s">
        <v>30</v>
      </c>
      <c r="AX156" s="151" t="s">
        <v>81</v>
      </c>
      <c r="AY156" s="153" t="s">
        <v>159</v>
      </c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</row>
    <row r="157" spans="1:65" ht="24" customHeight="1">
      <c r="A157" s="16"/>
      <c r="B157" s="17"/>
      <c r="C157" s="165" t="s">
        <v>206</v>
      </c>
      <c r="D157" s="165" t="s">
        <v>188</v>
      </c>
      <c r="E157" s="166" t="s">
        <v>212</v>
      </c>
      <c r="F157" s="167" t="s">
        <v>213</v>
      </c>
      <c r="G157" s="168" t="s">
        <v>176</v>
      </c>
      <c r="H157" s="169">
        <v>27</v>
      </c>
      <c r="I157" s="190"/>
      <c r="J157" s="169">
        <f>ROUND(I157*H157,2)</f>
        <v>0</v>
      </c>
      <c r="K157" s="167" t="s">
        <v>177</v>
      </c>
      <c r="L157" s="170"/>
      <c r="M157" s="171" t="s">
        <v>1</v>
      </c>
      <c r="N157" s="172" t="s">
        <v>39</v>
      </c>
      <c r="O157" s="16"/>
      <c r="P157" s="138">
        <f>O157*H157</f>
        <v>0</v>
      </c>
      <c r="Q157" s="138">
        <v>1.5E-3</v>
      </c>
      <c r="R157" s="138">
        <f>Q157*H157</f>
        <v>4.0500000000000001E-2</v>
      </c>
      <c r="S157" s="138">
        <v>0</v>
      </c>
      <c r="T157" s="139">
        <f>S157*H157</f>
        <v>0</v>
      </c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40" t="s">
        <v>191</v>
      </c>
      <c r="AS157" s="16"/>
      <c r="AT157" s="140" t="s">
        <v>188</v>
      </c>
      <c r="AU157" s="140" t="s">
        <v>83</v>
      </c>
      <c r="AV157" s="16"/>
      <c r="AW157" s="16"/>
      <c r="AX157" s="16"/>
      <c r="AY157" s="2" t="s">
        <v>159</v>
      </c>
      <c r="AZ157" s="16"/>
      <c r="BA157" s="16"/>
      <c r="BB157" s="16"/>
      <c r="BC157" s="16"/>
      <c r="BD157" s="16"/>
      <c r="BE157" s="141">
        <f>IF(N157="základní",J157,0)</f>
        <v>0</v>
      </c>
      <c r="BF157" s="141">
        <f>IF(N157="snížená",J157,0)</f>
        <v>0</v>
      </c>
      <c r="BG157" s="141">
        <f>IF(N157="zákl. přenesená",J157,0)</f>
        <v>0</v>
      </c>
      <c r="BH157" s="141">
        <f>IF(N157="sníž. přenesená",J157,0)</f>
        <v>0</v>
      </c>
      <c r="BI157" s="141">
        <f>IF(N157="nulová",J157,0)</f>
        <v>0</v>
      </c>
      <c r="BJ157" s="2" t="s">
        <v>81</v>
      </c>
      <c r="BK157" s="141">
        <f>ROUND(I157*H157,2)</f>
        <v>0</v>
      </c>
      <c r="BL157" s="2" t="s">
        <v>178</v>
      </c>
      <c r="BM157" s="140" t="s">
        <v>518</v>
      </c>
    </row>
    <row r="158" spans="1:65" ht="11.25" customHeight="1">
      <c r="A158" s="145"/>
      <c r="B158" s="146"/>
      <c r="C158" s="145"/>
      <c r="D158" s="142" t="s">
        <v>180</v>
      </c>
      <c r="E158" s="147" t="s">
        <v>1</v>
      </c>
      <c r="F158" s="148" t="s">
        <v>668</v>
      </c>
      <c r="G158" s="145"/>
      <c r="H158" s="147" t="s">
        <v>1</v>
      </c>
      <c r="I158" s="193"/>
      <c r="J158" s="145"/>
      <c r="K158" s="145"/>
      <c r="L158" s="146"/>
      <c r="M158" s="149"/>
      <c r="N158" s="145"/>
      <c r="O158" s="145"/>
      <c r="P158" s="145"/>
      <c r="Q158" s="145"/>
      <c r="R158" s="145"/>
      <c r="S158" s="145"/>
      <c r="T158" s="150"/>
      <c r="U158" s="145"/>
      <c r="V158" s="145"/>
      <c r="W158" s="145"/>
      <c r="X158" s="145"/>
      <c r="Y158" s="145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7" t="s">
        <v>180</v>
      </c>
      <c r="AU158" s="147" t="s">
        <v>83</v>
      </c>
      <c r="AV158" s="145" t="s">
        <v>81</v>
      </c>
      <c r="AW158" s="145" t="s">
        <v>30</v>
      </c>
      <c r="AX158" s="145" t="s">
        <v>74</v>
      </c>
      <c r="AY158" s="147" t="s">
        <v>159</v>
      </c>
      <c r="AZ158" s="145"/>
      <c r="BA158" s="145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45"/>
      <c r="BM158" s="145"/>
    </row>
    <row r="159" spans="1:65" ht="11.25" customHeight="1">
      <c r="A159" s="151"/>
      <c r="B159" s="152"/>
      <c r="C159" s="151"/>
      <c r="D159" s="142" t="s">
        <v>180</v>
      </c>
      <c r="E159" s="153" t="s">
        <v>1</v>
      </c>
      <c r="F159" s="154" t="s">
        <v>669</v>
      </c>
      <c r="G159" s="151"/>
      <c r="H159" s="155">
        <v>27</v>
      </c>
      <c r="I159" s="188"/>
      <c r="J159" s="151"/>
      <c r="K159" s="151"/>
      <c r="L159" s="152"/>
      <c r="M159" s="156"/>
      <c r="N159" s="151"/>
      <c r="O159" s="151"/>
      <c r="P159" s="151"/>
      <c r="Q159" s="151"/>
      <c r="R159" s="151"/>
      <c r="S159" s="151"/>
      <c r="T159" s="157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3" t="s">
        <v>180</v>
      </c>
      <c r="AU159" s="153" t="s">
        <v>83</v>
      </c>
      <c r="AV159" s="151" t="s">
        <v>83</v>
      </c>
      <c r="AW159" s="151" t="s">
        <v>30</v>
      </c>
      <c r="AX159" s="151" t="s">
        <v>81</v>
      </c>
      <c r="AY159" s="153" t="s">
        <v>159</v>
      </c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</row>
    <row r="160" spans="1:65" ht="24" customHeight="1">
      <c r="A160" s="16"/>
      <c r="B160" s="17"/>
      <c r="C160" s="165" t="s">
        <v>211</v>
      </c>
      <c r="D160" s="165" t="s">
        <v>188</v>
      </c>
      <c r="E160" s="166" t="s">
        <v>217</v>
      </c>
      <c r="F160" s="167" t="s">
        <v>218</v>
      </c>
      <c r="G160" s="168" t="s">
        <v>176</v>
      </c>
      <c r="H160" s="169">
        <v>25</v>
      </c>
      <c r="I160" s="190"/>
      <c r="J160" s="169">
        <f>ROUND(I160*H160,2)</f>
        <v>0</v>
      </c>
      <c r="K160" s="167" t="s">
        <v>177</v>
      </c>
      <c r="L160" s="170"/>
      <c r="M160" s="171" t="s">
        <v>1</v>
      </c>
      <c r="N160" s="172" t="s">
        <v>39</v>
      </c>
      <c r="O160" s="16"/>
      <c r="P160" s="138">
        <f>O160*H160</f>
        <v>0</v>
      </c>
      <c r="Q160" s="138">
        <v>1.75E-3</v>
      </c>
      <c r="R160" s="138">
        <f>Q160*H160</f>
        <v>4.3750000000000004E-2</v>
      </c>
      <c r="S160" s="138">
        <v>0</v>
      </c>
      <c r="T160" s="139">
        <f>S160*H160</f>
        <v>0</v>
      </c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40" t="s">
        <v>191</v>
      </c>
      <c r="AS160" s="16"/>
      <c r="AT160" s="140" t="s">
        <v>188</v>
      </c>
      <c r="AU160" s="140" t="s">
        <v>83</v>
      </c>
      <c r="AV160" s="16"/>
      <c r="AW160" s="16"/>
      <c r="AX160" s="16"/>
      <c r="AY160" s="2" t="s">
        <v>159</v>
      </c>
      <c r="AZ160" s="16"/>
      <c r="BA160" s="16"/>
      <c r="BB160" s="16"/>
      <c r="BC160" s="16"/>
      <c r="BD160" s="16"/>
      <c r="BE160" s="141">
        <f>IF(N160="základní",J160,0)</f>
        <v>0</v>
      </c>
      <c r="BF160" s="141">
        <f>IF(N160="snížená",J160,0)</f>
        <v>0</v>
      </c>
      <c r="BG160" s="141">
        <f>IF(N160="zákl. přenesená",J160,0)</f>
        <v>0</v>
      </c>
      <c r="BH160" s="141">
        <f>IF(N160="sníž. přenesená",J160,0)</f>
        <v>0</v>
      </c>
      <c r="BI160" s="141">
        <f>IF(N160="nulová",J160,0)</f>
        <v>0</v>
      </c>
      <c r="BJ160" s="2" t="s">
        <v>81</v>
      </c>
      <c r="BK160" s="141">
        <f>ROUND(I160*H160,2)</f>
        <v>0</v>
      </c>
      <c r="BL160" s="2" t="s">
        <v>178</v>
      </c>
      <c r="BM160" s="140" t="s">
        <v>520</v>
      </c>
    </row>
    <row r="161" spans="1:65" ht="11.25" customHeight="1">
      <c r="A161" s="145"/>
      <c r="B161" s="146"/>
      <c r="C161" s="145"/>
      <c r="D161" s="142" t="s">
        <v>180</v>
      </c>
      <c r="E161" s="147" t="s">
        <v>1</v>
      </c>
      <c r="F161" s="148" t="s">
        <v>512</v>
      </c>
      <c r="G161" s="145"/>
      <c r="H161" s="147" t="s">
        <v>1</v>
      </c>
      <c r="I161" s="193"/>
      <c r="J161" s="145"/>
      <c r="K161" s="145"/>
      <c r="L161" s="146"/>
      <c r="M161" s="149"/>
      <c r="N161" s="145"/>
      <c r="O161" s="145"/>
      <c r="P161" s="145"/>
      <c r="Q161" s="145"/>
      <c r="R161" s="145"/>
      <c r="S161" s="145"/>
      <c r="T161" s="150"/>
      <c r="U161" s="145"/>
      <c r="V161" s="145"/>
      <c r="W161" s="145"/>
      <c r="X161" s="145"/>
      <c r="Y161" s="145"/>
      <c r="Z161" s="145"/>
      <c r="AA161" s="145"/>
      <c r="AB161" s="145"/>
      <c r="AC161" s="145"/>
      <c r="AD161" s="145"/>
      <c r="AE161" s="145"/>
      <c r="AF161" s="145"/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7" t="s">
        <v>180</v>
      </c>
      <c r="AU161" s="147" t="s">
        <v>83</v>
      </c>
      <c r="AV161" s="145" t="s">
        <v>81</v>
      </c>
      <c r="AW161" s="145" t="s">
        <v>30</v>
      </c>
      <c r="AX161" s="145" t="s">
        <v>74</v>
      </c>
      <c r="AY161" s="147" t="s">
        <v>159</v>
      </c>
      <c r="AZ161" s="145"/>
      <c r="BA161" s="145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45"/>
      <c r="BM161" s="145"/>
    </row>
    <row r="162" spans="1:65" ht="11.25" customHeight="1">
      <c r="A162" s="151"/>
      <c r="B162" s="152"/>
      <c r="C162" s="151"/>
      <c r="D162" s="142" t="s">
        <v>180</v>
      </c>
      <c r="E162" s="153" t="s">
        <v>1</v>
      </c>
      <c r="F162" s="154" t="s">
        <v>670</v>
      </c>
      <c r="G162" s="151"/>
      <c r="H162" s="155">
        <v>25</v>
      </c>
      <c r="I162" s="188"/>
      <c r="J162" s="151"/>
      <c r="K162" s="151"/>
      <c r="L162" s="152"/>
      <c r="M162" s="156"/>
      <c r="N162" s="151"/>
      <c r="O162" s="151"/>
      <c r="P162" s="151"/>
      <c r="Q162" s="151"/>
      <c r="R162" s="151"/>
      <c r="S162" s="151"/>
      <c r="T162" s="157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3" t="s">
        <v>180</v>
      </c>
      <c r="AU162" s="153" t="s">
        <v>83</v>
      </c>
      <c r="AV162" s="151" t="s">
        <v>83</v>
      </c>
      <c r="AW162" s="151" t="s">
        <v>30</v>
      </c>
      <c r="AX162" s="151" t="s">
        <v>81</v>
      </c>
      <c r="AY162" s="153" t="s">
        <v>159</v>
      </c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</row>
    <row r="163" spans="1:65" ht="33" customHeight="1">
      <c r="A163" s="16"/>
      <c r="B163" s="17"/>
      <c r="C163" s="131" t="s">
        <v>216</v>
      </c>
      <c r="D163" s="131" t="s">
        <v>162</v>
      </c>
      <c r="E163" s="132" t="s">
        <v>222</v>
      </c>
      <c r="F163" s="133" t="s">
        <v>223</v>
      </c>
      <c r="G163" s="134" t="s">
        <v>176</v>
      </c>
      <c r="H163" s="135">
        <v>270</v>
      </c>
      <c r="I163" s="187"/>
      <c r="J163" s="135">
        <f>ROUND(I163*H163,2)</f>
        <v>0</v>
      </c>
      <c r="K163" s="133" t="s">
        <v>177</v>
      </c>
      <c r="L163" s="17"/>
      <c r="M163" s="136" t="s">
        <v>1</v>
      </c>
      <c r="N163" s="137" t="s">
        <v>39</v>
      </c>
      <c r="O163" s="16"/>
      <c r="P163" s="138">
        <f>O163*H163</f>
        <v>0</v>
      </c>
      <c r="Q163" s="138">
        <v>4.0999999999999999E-4</v>
      </c>
      <c r="R163" s="138">
        <f>Q163*H163</f>
        <v>0.11069999999999999</v>
      </c>
      <c r="S163" s="138">
        <v>0</v>
      </c>
      <c r="T163" s="139">
        <f>S163*H163</f>
        <v>0</v>
      </c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40" t="s">
        <v>178</v>
      </c>
      <c r="AS163" s="16"/>
      <c r="AT163" s="140" t="s">
        <v>162</v>
      </c>
      <c r="AU163" s="140" t="s">
        <v>83</v>
      </c>
      <c r="AV163" s="16"/>
      <c r="AW163" s="16"/>
      <c r="AX163" s="16"/>
      <c r="AY163" s="2" t="s">
        <v>159</v>
      </c>
      <c r="AZ163" s="16"/>
      <c r="BA163" s="16"/>
      <c r="BB163" s="16"/>
      <c r="BC163" s="16"/>
      <c r="BD163" s="16"/>
      <c r="BE163" s="141">
        <f>IF(N163="základní",J163,0)</f>
        <v>0</v>
      </c>
      <c r="BF163" s="141">
        <f>IF(N163="snížená",J163,0)</f>
        <v>0</v>
      </c>
      <c r="BG163" s="141">
        <f>IF(N163="zákl. přenesená",J163,0)</f>
        <v>0</v>
      </c>
      <c r="BH163" s="141">
        <f>IF(N163="sníž. přenesená",J163,0)</f>
        <v>0</v>
      </c>
      <c r="BI163" s="141">
        <f>IF(N163="nulová",J163,0)</f>
        <v>0</v>
      </c>
      <c r="BJ163" s="2" t="s">
        <v>81</v>
      </c>
      <c r="BK163" s="141">
        <f>ROUND(I163*H163,2)</f>
        <v>0</v>
      </c>
      <c r="BL163" s="2" t="s">
        <v>178</v>
      </c>
      <c r="BM163" s="140" t="s">
        <v>524</v>
      </c>
    </row>
    <row r="164" spans="1:65" ht="11.25" customHeight="1">
      <c r="A164" s="145"/>
      <c r="B164" s="146"/>
      <c r="C164" s="145"/>
      <c r="D164" s="142" t="s">
        <v>180</v>
      </c>
      <c r="E164" s="147" t="s">
        <v>1</v>
      </c>
      <c r="F164" s="148" t="s">
        <v>512</v>
      </c>
      <c r="G164" s="145"/>
      <c r="H164" s="147" t="s">
        <v>1</v>
      </c>
      <c r="I164" s="193"/>
      <c r="J164" s="145"/>
      <c r="K164" s="145"/>
      <c r="L164" s="146"/>
      <c r="M164" s="149"/>
      <c r="N164" s="145"/>
      <c r="O164" s="145"/>
      <c r="P164" s="145"/>
      <c r="Q164" s="145"/>
      <c r="R164" s="145"/>
      <c r="S164" s="145"/>
      <c r="T164" s="150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7" t="s">
        <v>180</v>
      </c>
      <c r="AU164" s="147" t="s">
        <v>83</v>
      </c>
      <c r="AV164" s="145" t="s">
        <v>81</v>
      </c>
      <c r="AW164" s="145" t="s">
        <v>30</v>
      </c>
      <c r="AX164" s="145" t="s">
        <v>74</v>
      </c>
      <c r="AY164" s="147" t="s">
        <v>159</v>
      </c>
      <c r="AZ164" s="145"/>
      <c r="BA164" s="145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45"/>
      <c r="BM164" s="145"/>
    </row>
    <row r="165" spans="1:65" ht="11.25" customHeight="1">
      <c r="A165" s="151"/>
      <c r="B165" s="152"/>
      <c r="C165" s="151"/>
      <c r="D165" s="142" t="s">
        <v>180</v>
      </c>
      <c r="E165" s="153" t="s">
        <v>1</v>
      </c>
      <c r="F165" s="154" t="s">
        <v>394</v>
      </c>
      <c r="G165" s="151"/>
      <c r="H165" s="155">
        <v>46</v>
      </c>
      <c r="I165" s="188"/>
      <c r="J165" s="151"/>
      <c r="K165" s="151"/>
      <c r="L165" s="152"/>
      <c r="M165" s="156"/>
      <c r="N165" s="151"/>
      <c r="O165" s="151"/>
      <c r="P165" s="151"/>
      <c r="Q165" s="151"/>
      <c r="R165" s="151"/>
      <c r="S165" s="151"/>
      <c r="T165" s="157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3" t="s">
        <v>180</v>
      </c>
      <c r="AU165" s="153" t="s">
        <v>83</v>
      </c>
      <c r="AV165" s="151" t="s">
        <v>83</v>
      </c>
      <c r="AW165" s="151" t="s">
        <v>30</v>
      </c>
      <c r="AX165" s="151" t="s">
        <v>74</v>
      </c>
      <c r="AY165" s="153" t="s">
        <v>159</v>
      </c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</row>
    <row r="166" spans="1:65" ht="11.25" customHeight="1">
      <c r="A166" s="145"/>
      <c r="B166" s="146"/>
      <c r="C166" s="145"/>
      <c r="D166" s="142" t="s">
        <v>180</v>
      </c>
      <c r="E166" s="147" t="s">
        <v>1</v>
      </c>
      <c r="F166" s="148" t="s">
        <v>671</v>
      </c>
      <c r="G166" s="145"/>
      <c r="H166" s="147" t="s">
        <v>1</v>
      </c>
      <c r="I166" s="193"/>
      <c r="J166" s="145"/>
      <c r="K166" s="145"/>
      <c r="L166" s="146"/>
      <c r="M166" s="149"/>
      <c r="N166" s="145"/>
      <c r="O166" s="145"/>
      <c r="P166" s="145"/>
      <c r="Q166" s="145"/>
      <c r="R166" s="145"/>
      <c r="S166" s="145"/>
      <c r="T166" s="150"/>
      <c r="U166" s="145"/>
      <c r="V166" s="145"/>
      <c r="W166" s="145"/>
      <c r="X166" s="145"/>
      <c r="Y166" s="145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7" t="s">
        <v>180</v>
      </c>
      <c r="AU166" s="147" t="s">
        <v>83</v>
      </c>
      <c r="AV166" s="145" t="s">
        <v>81</v>
      </c>
      <c r="AW166" s="145" t="s">
        <v>30</v>
      </c>
      <c r="AX166" s="145" t="s">
        <v>74</v>
      </c>
      <c r="AY166" s="147" t="s">
        <v>159</v>
      </c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  <c r="BM166" s="145"/>
    </row>
    <row r="167" spans="1:65" ht="11.25" customHeight="1">
      <c r="A167" s="151"/>
      <c r="B167" s="152"/>
      <c r="C167" s="151"/>
      <c r="D167" s="142" t="s">
        <v>180</v>
      </c>
      <c r="E167" s="153" t="s">
        <v>1</v>
      </c>
      <c r="F167" s="154" t="s">
        <v>672</v>
      </c>
      <c r="G167" s="151"/>
      <c r="H167" s="155">
        <v>224</v>
      </c>
      <c r="I167" s="188"/>
      <c r="J167" s="151"/>
      <c r="K167" s="151"/>
      <c r="L167" s="152"/>
      <c r="M167" s="156"/>
      <c r="N167" s="151"/>
      <c r="O167" s="151"/>
      <c r="P167" s="151"/>
      <c r="Q167" s="151"/>
      <c r="R167" s="151"/>
      <c r="S167" s="151"/>
      <c r="T167" s="157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3" t="s">
        <v>180</v>
      </c>
      <c r="AU167" s="153" t="s">
        <v>83</v>
      </c>
      <c r="AV167" s="151" t="s">
        <v>83</v>
      </c>
      <c r="AW167" s="151" t="s">
        <v>30</v>
      </c>
      <c r="AX167" s="151" t="s">
        <v>74</v>
      </c>
      <c r="AY167" s="153" t="s">
        <v>159</v>
      </c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</row>
    <row r="168" spans="1:65" ht="11.25" customHeight="1">
      <c r="A168" s="158"/>
      <c r="B168" s="159"/>
      <c r="C168" s="158"/>
      <c r="D168" s="142" t="s">
        <v>180</v>
      </c>
      <c r="E168" s="160" t="s">
        <v>1</v>
      </c>
      <c r="F168" s="161" t="s">
        <v>187</v>
      </c>
      <c r="G168" s="158"/>
      <c r="H168" s="162">
        <v>270</v>
      </c>
      <c r="I168" s="189"/>
      <c r="J168" s="158"/>
      <c r="K168" s="158"/>
      <c r="L168" s="159"/>
      <c r="M168" s="163"/>
      <c r="N168" s="158"/>
      <c r="O168" s="158"/>
      <c r="P168" s="158"/>
      <c r="Q168" s="158"/>
      <c r="R168" s="158"/>
      <c r="S168" s="158"/>
      <c r="T168" s="164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  <c r="AE168" s="158"/>
      <c r="AF168" s="158"/>
      <c r="AG168" s="158"/>
      <c r="AH168" s="158"/>
      <c r="AI168" s="158"/>
      <c r="AJ168" s="158"/>
      <c r="AK168" s="158"/>
      <c r="AL168" s="158"/>
      <c r="AM168" s="158"/>
      <c r="AN168" s="158"/>
      <c r="AO168" s="158"/>
      <c r="AP168" s="158"/>
      <c r="AQ168" s="158"/>
      <c r="AR168" s="158"/>
      <c r="AS168" s="158"/>
      <c r="AT168" s="160" t="s">
        <v>180</v>
      </c>
      <c r="AU168" s="160" t="s">
        <v>83</v>
      </c>
      <c r="AV168" s="158" t="s">
        <v>166</v>
      </c>
      <c r="AW168" s="158" t="s">
        <v>30</v>
      </c>
      <c r="AX168" s="158" t="s">
        <v>81</v>
      </c>
      <c r="AY168" s="160" t="s">
        <v>159</v>
      </c>
      <c r="AZ168" s="158"/>
      <c r="BA168" s="158"/>
      <c r="BB168" s="158"/>
      <c r="BC168" s="158"/>
      <c r="BD168" s="158"/>
      <c r="BE168" s="158"/>
      <c r="BF168" s="158"/>
      <c r="BG168" s="158"/>
      <c r="BH168" s="158"/>
      <c r="BI168" s="158"/>
      <c r="BJ168" s="158"/>
      <c r="BK168" s="158"/>
      <c r="BL168" s="158"/>
      <c r="BM168" s="158"/>
    </row>
    <row r="169" spans="1:65" ht="24" customHeight="1">
      <c r="A169" s="16"/>
      <c r="B169" s="17"/>
      <c r="C169" s="165" t="s">
        <v>221</v>
      </c>
      <c r="D169" s="165" t="s">
        <v>188</v>
      </c>
      <c r="E169" s="166" t="s">
        <v>673</v>
      </c>
      <c r="F169" s="167" t="s">
        <v>674</v>
      </c>
      <c r="G169" s="168" t="s">
        <v>176</v>
      </c>
      <c r="H169" s="169">
        <v>276</v>
      </c>
      <c r="I169" s="190"/>
      <c r="J169" s="169">
        <f>ROUND(I169*H169,2)</f>
        <v>0</v>
      </c>
      <c r="K169" s="167" t="s">
        <v>177</v>
      </c>
      <c r="L169" s="170"/>
      <c r="M169" s="171" t="s">
        <v>1</v>
      </c>
      <c r="N169" s="172" t="s">
        <v>39</v>
      </c>
      <c r="O169" s="16"/>
      <c r="P169" s="138">
        <f>O169*H169</f>
        <v>0</v>
      </c>
      <c r="Q169" s="138">
        <v>3.5000000000000001E-3</v>
      </c>
      <c r="R169" s="138">
        <f>Q169*H169</f>
        <v>0.96599999999999997</v>
      </c>
      <c r="S169" s="138">
        <v>0</v>
      </c>
      <c r="T169" s="139">
        <f>S169*H169</f>
        <v>0</v>
      </c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40" t="s">
        <v>191</v>
      </c>
      <c r="AS169" s="16"/>
      <c r="AT169" s="140" t="s">
        <v>188</v>
      </c>
      <c r="AU169" s="140" t="s">
        <v>83</v>
      </c>
      <c r="AV169" s="16"/>
      <c r="AW169" s="16"/>
      <c r="AX169" s="16"/>
      <c r="AY169" s="2" t="s">
        <v>159</v>
      </c>
      <c r="AZ169" s="16"/>
      <c r="BA169" s="16"/>
      <c r="BB169" s="16"/>
      <c r="BC169" s="16"/>
      <c r="BD169" s="16"/>
      <c r="BE169" s="141">
        <f>IF(N169="základní",J169,0)</f>
        <v>0</v>
      </c>
      <c r="BF169" s="141">
        <f>IF(N169="snížená",J169,0)</f>
        <v>0</v>
      </c>
      <c r="BG169" s="141">
        <f>IF(N169="zákl. přenesená",J169,0)</f>
        <v>0</v>
      </c>
      <c r="BH169" s="141">
        <f>IF(N169="sníž. přenesená",J169,0)</f>
        <v>0</v>
      </c>
      <c r="BI169" s="141">
        <f>IF(N169="nulová",J169,0)</f>
        <v>0</v>
      </c>
      <c r="BJ169" s="2" t="s">
        <v>81</v>
      </c>
      <c r="BK169" s="141">
        <f>ROUND(I169*H169,2)</f>
        <v>0</v>
      </c>
      <c r="BL169" s="2" t="s">
        <v>178</v>
      </c>
      <c r="BM169" s="140" t="s">
        <v>528</v>
      </c>
    </row>
    <row r="170" spans="1:65" ht="11.25" customHeight="1">
      <c r="A170" s="145"/>
      <c r="B170" s="146"/>
      <c r="C170" s="145"/>
      <c r="D170" s="142" t="s">
        <v>180</v>
      </c>
      <c r="E170" s="147" t="s">
        <v>1</v>
      </c>
      <c r="F170" s="148" t="s">
        <v>512</v>
      </c>
      <c r="G170" s="145"/>
      <c r="H170" s="147" t="s">
        <v>1</v>
      </c>
      <c r="I170" s="193"/>
      <c r="J170" s="145"/>
      <c r="K170" s="145"/>
      <c r="L170" s="146"/>
      <c r="M170" s="149"/>
      <c r="N170" s="145"/>
      <c r="O170" s="145"/>
      <c r="P170" s="145"/>
      <c r="Q170" s="145"/>
      <c r="R170" s="145"/>
      <c r="S170" s="145"/>
      <c r="T170" s="150"/>
      <c r="U170" s="145"/>
      <c r="V170" s="145"/>
      <c r="W170" s="145"/>
      <c r="X170" s="145"/>
      <c r="Y170" s="145"/>
      <c r="Z170" s="145"/>
      <c r="AA170" s="145"/>
      <c r="AB170" s="145"/>
      <c r="AC170" s="145"/>
      <c r="AD170" s="145"/>
      <c r="AE170" s="145"/>
      <c r="AF170" s="145"/>
      <c r="AG170" s="145"/>
      <c r="AH170" s="145"/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7" t="s">
        <v>180</v>
      </c>
      <c r="AU170" s="147" t="s">
        <v>83</v>
      </c>
      <c r="AV170" s="145" t="s">
        <v>81</v>
      </c>
      <c r="AW170" s="145" t="s">
        <v>30</v>
      </c>
      <c r="AX170" s="145" t="s">
        <v>74</v>
      </c>
      <c r="AY170" s="147" t="s">
        <v>159</v>
      </c>
      <c r="AZ170" s="145"/>
      <c r="BA170" s="145"/>
      <c r="BB170" s="145"/>
      <c r="BC170" s="145"/>
      <c r="BD170" s="145"/>
      <c r="BE170" s="145"/>
      <c r="BF170" s="145"/>
      <c r="BG170" s="145"/>
      <c r="BH170" s="145"/>
      <c r="BI170" s="145"/>
      <c r="BJ170" s="145"/>
      <c r="BK170" s="145"/>
      <c r="BL170" s="145"/>
      <c r="BM170" s="145"/>
    </row>
    <row r="171" spans="1:65" ht="11.25" customHeight="1">
      <c r="A171" s="151"/>
      <c r="B171" s="152"/>
      <c r="C171" s="151"/>
      <c r="D171" s="142" t="s">
        <v>180</v>
      </c>
      <c r="E171" s="153" t="s">
        <v>1</v>
      </c>
      <c r="F171" s="154" t="s">
        <v>675</v>
      </c>
      <c r="G171" s="151"/>
      <c r="H171" s="155">
        <v>47</v>
      </c>
      <c r="I171" s="188"/>
      <c r="J171" s="151"/>
      <c r="K171" s="151"/>
      <c r="L171" s="152"/>
      <c r="M171" s="156"/>
      <c r="N171" s="151"/>
      <c r="O171" s="151"/>
      <c r="P171" s="151"/>
      <c r="Q171" s="151"/>
      <c r="R171" s="151"/>
      <c r="S171" s="151"/>
      <c r="T171" s="157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3" t="s">
        <v>180</v>
      </c>
      <c r="AU171" s="153" t="s">
        <v>83</v>
      </c>
      <c r="AV171" s="151" t="s">
        <v>83</v>
      </c>
      <c r="AW171" s="151" t="s">
        <v>30</v>
      </c>
      <c r="AX171" s="151" t="s">
        <v>74</v>
      </c>
      <c r="AY171" s="153" t="s">
        <v>159</v>
      </c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</row>
    <row r="172" spans="1:65" ht="11.25" customHeight="1">
      <c r="A172" s="145"/>
      <c r="B172" s="146"/>
      <c r="C172" s="145"/>
      <c r="D172" s="142" t="s">
        <v>180</v>
      </c>
      <c r="E172" s="147" t="s">
        <v>1</v>
      </c>
      <c r="F172" s="148" t="s">
        <v>671</v>
      </c>
      <c r="G172" s="145"/>
      <c r="H172" s="147" t="s">
        <v>1</v>
      </c>
      <c r="I172" s="193"/>
      <c r="J172" s="145"/>
      <c r="K172" s="145"/>
      <c r="L172" s="146"/>
      <c r="M172" s="149"/>
      <c r="N172" s="145"/>
      <c r="O172" s="145"/>
      <c r="P172" s="145"/>
      <c r="Q172" s="145"/>
      <c r="R172" s="145"/>
      <c r="S172" s="145"/>
      <c r="T172" s="150"/>
      <c r="U172" s="145"/>
      <c r="V172" s="145"/>
      <c r="W172" s="145"/>
      <c r="X172" s="145"/>
      <c r="Y172" s="145"/>
      <c r="Z172" s="145"/>
      <c r="AA172" s="145"/>
      <c r="AB172" s="145"/>
      <c r="AC172" s="145"/>
      <c r="AD172" s="145"/>
      <c r="AE172" s="145"/>
      <c r="AF172" s="145"/>
      <c r="AG172" s="145"/>
      <c r="AH172" s="145"/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7" t="s">
        <v>180</v>
      </c>
      <c r="AU172" s="147" t="s">
        <v>83</v>
      </c>
      <c r="AV172" s="145" t="s">
        <v>81</v>
      </c>
      <c r="AW172" s="145" t="s">
        <v>30</v>
      </c>
      <c r="AX172" s="145" t="s">
        <v>74</v>
      </c>
      <c r="AY172" s="147" t="s">
        <v>159</v>
      </c>
      <c r="AZ172" s="145"/>
      <c r="BA172" s="145"/>
      <c r="BB172" s="145"/>
      <c r="BC172" s="145"/>
      <c r="BD172" s="145"/>
      <c r="BE172" s="145"/>
      <c r="BF172" s="145"/>
      <c r="BG172" s="145"/>
      <c r="BH172" s="145"/>
      <c r="BI172" s="145"/>
      <c r="BJ172" s="145"/>
      <c r="BK172" s="145"/>
      <c r="BL172" s="145"/>
      <c r="BM172" s="145"/>
    </row>
    <row r="173" spans="1:65" ht="11.25" customHeight="1">
      <c r="A173" s="151"/>
      <c r="B173" s="152"/>
      <c r="C173" s="151"/>
      <c r="D173" s="142" t="s">
        <v>180</v>
      </c>
      <c r="E173" s="153" t="s">
        <v>1</v>
      </c>
      <c r="F173" s="154" t="s">
        <v>676</v>
      </c>
      <c r="G173" s="151"/>
      <c r="H173" s="155">
        <v>229</v>
      </c>
      <c r="I173" s="188"/>
      <c r="J173" s="151"/>
      <c r="K173" s="151"/>
      <c r="L173" s="152"/>
      <c r="M173" s="156"/>
      <c r="N173" s="151"/>
      <c r="O173" s="151"/>
      <c r="P173" s="151"/>
      <c r="Q173" s="151"/>
      <c r="R173" s="151"/>
      <c r="S173" s="151"/>
      <c r="T173" s="157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3" t="s">
        <v>180</v>
      </c>
      <c r="AU173" s="153" t="s">
        <v>83</v>
      </c>
      <c r="AV173" s="151" t="s">
        <v>83</v>
      </c>
      <c r="AW173" s="151" t="s">
        <v>30</v>
      </c>
      <c r="AX173" s="151" t="s">
        <v>74</v>
      </c>
      <c r="AY173" s="153" t="s">
        <v>159</v>
      </c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</row>
    <row r="174" spans="1:65" ht="11.25" customHeight="1">
      <c r="A174" s="158"/>
      <c r="B174" s="159"/>
      <c r="C174" s="158"/>
      <c r="D174" s="142" t="s">
        <v>180</v>
      </c>
      <c r="E174" s="160" t="s">
        <v>1</v>
      </c>
      <c r="F174" s="161" t="s">
        <v>187</v>
      </c>
      <c r="G174" s="158"/>
      <c r="H174" s="162">
        <v>276</v>
      </c>
      <c r="I174" s="189"/>
      <c r="J174" s="158"/>
      <c r="K174" s="158"/>
      <c r="L174" s="159"/>
      <c r="M174" s="163"/>
      <c r="N174" s="158"/>
      <c r="O174" s="158"/>
      <c r="P174" s="158"/>
      <c r="Q174" s="158"/>
      <c r="R174" s="158"/>
      <c r="S174" s="158"/>
      <c r="T174" s="164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  <c r="AG174" s="158"/>
      <c r="AH174" s="158"/>
      <c r="AI174" s="158"/>
      <c r="AJ174" s="158"/>
      <c r="AK174" s="158"/>
      <c r="AL174" s="158"/>
      <c r="AM174" s="158"/>
      <c r="AN174" s="158"/>
      <c r="AO174" s="158"/>
      <c r="AP174" s="158"/>
      <c r="AQ174" s="158"/>
      <c r="AR174" s="158"/>
      <c r="AS174" s="158"/>
      <c r="AT174" s="160" t="s">
        <v>180</v>
      </c>
      <c r="AU174" s="160" t="s">
        <v>83</v>
      </c>
      <c r="AV174" s="158" t="s">
        <v>166</v>
      </c>
      <c r="AW174" s="158" t="s">
        <v>30</v>
      </c>
      <c r="AX174" s="158" t="s">
        <v>81</v>
      </c>
      <c r="AY174" s="160" t="s">
        <v>159</v>
      </c>
      <c r="AZ174" s="158"/>
      <c r="BA174" s="158"/>
      <c r="BB174" s="158"/>
      <c r="BC174" s="158"/>
      <c r="BD174" s="158"/>
      <c r="BE174" s="158"/>
      <c r="BF174" s="158"/>
      <c r="BG174" s="158"/>
      <c r="BH174" s="158"/>
      <c r="BI174" s="158"/>
      <c r="BJ174" s="158"/>
      <c r="BK174" s="158"/>
      <c r="BL174" s="158"/>
      <c r="BM174" s="158"/>
    </row>
    <row r="175" spans="1:65" ht="33" customHeight="1">
      <c r="A175" s="16"/>
      <c r="B175" s="17"/>
      <c r="C175" s="131" t="s">
        <v>226</v>
      </c>
      <c r="D175" s="131" t="s">
        <v>162</v>
      </c>
      <c r="E175" s="132" t="s">
        <v>237</v>
      </c>
      <c r="F175" s="133" t="s">
        <v>238</v>
      </c>
      <c r="G175" s="134" t="s">
        <v>239</v>
      </c>
      <c r="H175" s="135">
        <v>1.17</v>
      </c>
      <c r="I175" s="187"/>
      <c r="J175" s="135">
        <f>ROUND(I175*H175,2)</f>
        <v>0</v>
      </c>
      <c r="K175" s="133" t="s">
        <v>177</v>
      </c>
      <c r="L175" s="17"/>
      <c r="M175" s="136" t="s">
        <v>1</v>
      </c>
      <c r="N175" s="137" t="s">
        <v>39</v>
      </c>
      <c r="O175" s="16"/>
      <c r="P175" s="138">
        <f>O175*H175</f>
        <v>0</v>
      </c>
      <c r="Q175" s="138">
        <v>0</v>
      </c>
      <c r="R175" s="138">
        <f>Q175*H175</f>
        <v>0</v>
      </c>
      <c r="S175" s="138">
        <v>0</v>
      </c>
      <c r="T175" s="139">
        <f>S175*H175</f>
        <v>0</v>
      </c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40" t="s">
        <v>178</v>
      </c>
      <c r="AS175" s="16"/>
      <c r="AT175" s="140" t="s">
        <v>162</v>
      </c>
      <c r="AU175" s="140" t="s">
        <v>83</v>
      </c>
      <c r="AV175" s="16"/>
      <c r="AW175" s="16"/>
      <c r="AX175" s="16"/>
      <c r="AY175" s="2" t="s">
        <v>159</v>
      </c>
      <c r="AZ175" s="16"/>
      <c r="BA175" s="16"/>
      <c r="BB175" s="16"/>
      <c r="BC175" s="16"/>
      <c r="BD175" s="16"/>
      <c r="BE175" s="141">
        <f>IF(N175="základní",J175,0)</f>
        <v>0</v>
      </c>
      <c r="BF175" s="141">
        <f>IF(N175="snížená",J175,0)</f>
        <v>0</v>
      </c>
      <c r="BG175" s="141">
        <f>IF(N175="zákl. přenesená",J175,0)</f>
        <v>0</v>
      </c>
      <c r="BH175" s="141">
        <f>IF(N175="sníž. přenesená",J175,0)</f>
        <v>0</v>
      </c>
      <c r="BI175" s="141">
        <f>IF(N175="nulová",J175,0)</f>
        <v>0</v>
      </c>
      <c r="BJ175" s="2" t="s">
        <v>81</v>
      </c>
      <c r="BK175" s="141">
        <f>ROUND(I175*H175,2)</f>
        <v>0</v>
      </c>
      <c r="BL175" s="2" t="s">
        <v>178</v>
      </c>
      <c r="BM175" s="140" t="s">
        <v>530</v>
      </c>
    </row>
    <row r="176" spans="1:65" ht="22.5" customHeight="1">
      <c r="A176" s="119"/>
      <c r="B176" s="120"/>
      <c r="C176" s="119"/>
      <c r="D176" s="121" t="s">
        <v>73</v>
      </c>
      <c r="E176" s="129" t="s">
        <v>241</v>
      </c>
      <c r="F176" s="129" t="s">
        <v>242</v>
      </c>
      <c r="G176" s="119"/>
      <c r="H176" s="119"/>
      <c r="I176" s="191"/>
      <c r="J176" s="130">
        <f>BK176</f>
        <v>0</v>
      </c>
      <c r="K176" s="119"/>
      <c r="L176" s="120"/>
      <c r="M176" s="124"/>
      <c r="N176" s="119"/>
      <c r="O176" s="119"/>
      <c r="P176" s="125">
        <f>SUM(P177:P197)</f>
        <v>0</v>
      </c>
      <c r="Q176" s="119"/>
      <c r="R176" s="125">
        <f>SUM(R177:R197)</f>
        <v>0.2041</v>
      </c>
      <c r="S176" s="119"/>
      <c r="T176" s="126">
        <f>SUM(T177:T197)</f>
        <v>0</v>
      </c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  <c r="AO176" s="119"/>
      <c r="AP176" s="119"/>
      <c r="AQ176" s="119"/>
      <c r="AR176" s="121" t="s">
        <v>83</v>
      </c>
      <c r="AS176" s="119"/>
      <c r="AT176" s="127" t="s">
        <v>73</v>
      </c>
      <c r="AU176" s="127" t="s">
        <v>81</v>
      </c>
      <c r="AV176" s="119"/>
      <c r="AW176" s="119"/>
      <c r="AX176" s="119"/>
      <c r="AY176" s="121" t="s">
        <v>159</v>
      </c>
      <c r="AZ176" s="119"/>
      <c r="BA176" s="119"/>
      <c r="BB176" s="119"/>
      <c r="BC176" s="119"/>
      <c r="BD176" s="119"/>
      <c r="BE176" s="119"/>
      <c r="BF176" s="119"/>
      <c r="BG176" s="119"/>
      <c r="BH176" s="119"/>
      <c r="BI176" s="119"/>
      <c r="BJ176" s="119"/>
      <c r="BK176" s="128">
        <f>SUM(BK177:BK197)</f>
        <v>0</v>
      </c>
      <c r="BL176" s="119"/>
      <c r="BM176" s="119"/>
    </row>
    <row r="177" spans="1:65" ht="24" customHeight="1">
      <c r="A177" s="16"/>
      <c r="B177" s="17"/>
      <c r="C177" s="131" t="s">
        <v>8</v>
      </c>
      <c r="D177" s="131" t="s">
        <v>162</v>
      </c>
      <c r="E177" s="132" t="s">
        <v>244</v>
      </c>
      <c r="F177" s="133" t="s">
        <v>245</v>
      </c>
      <c r="G177" s="134" t="s">
        <v>176</v>
      </c>
      <c r="H177" s="135">
        <v>30</v>
      </c>
      <c r="I177" s="187"/>
      <c r="J177" s="135">
        <f>ROUND(I177*H177,2)</f>
        <v>0</v>
      </c>
      <c r="K177" s="133" t="s">
        <v>177</v>
      </c>
      <c r="L177" s="17"/>
      <c r="M177" s="136" t="s">
        <v>1</v>
      </c>
      <c r="N177" s="137" t="s">
        <v>39</v>
      </c>
      <c r="O177" s="16"/>
      <c r="P177" s="138">
        <f>O177*H177</f>
        <v>0</v>
      </c>
      <c r="Q177" s="138">
        <v>1.3600000000000001E-3</v>
      </c>
      <c r="R177" s="138">
        <f>Q177*H177</f>
        <v>4.0800000000000003E-2</v>
      </c>
      <c r="S177" s="138">
        <v>0</v>
      </c>
      <c r="T177" s="139">
        <f>S177*H177</f>
        <v>0</v>
      </c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40" t="s">
        <v>178</v>
      </c>
      <c r="AS177" s="16"/>
      <c r="AT177" s="140" t="s">
        <v>162</v>
      </c>
      <c r="AU177" s="140" t="s">
        <v>83</v>
      </c>
      <c r="AV177" s="16"/>
      <c r="AW177" s="16"/>
      <c r="AX177" s="16"/>
      <c r="AY177" s="2" t="s">
        <v>159</v>
      </c>
      <c r="AZ177" s="16"/>
      <c r="BA177" s="16"/>
      <c r="BB177" s="16"/>
      <c r="BC177" s="16"/>
      <c r="BD177" s="16"/>
      <c r="BE177" s="141">
        <f>IF(N177="základní",J177,0)</f>
        <v>0</v>
      </c>
      <c r="BF177" s="141">
        <f>IF(N177="snížená",J177,0)</f>
        <v>0</v>
      </c>
      <c r="BG177" s="141">
        <f>IF(N177="zákl. přenesená",J177,0)</f>
        <v>0</v>
      </c>
      <c r="BH177" s="141">
        <f>IF(N177="sníž. přenesená",J177,0)</f>
        <v>0</v>
      </c>
      <c r="BI177" s="141">
        <f>IF(N177="nulová",J177,0)</f>
        <v>0</v>
      </c>
      <c r="BJ177" s="2" t="s">
        <v>81</v>
      </c>
      <c r="BK177" s="141">
        <f>ROUND(I177*H177,2)</f>
        <v>0</v>
      </c>
      <c r="BL177" s="2" t="s">
        <v>178</v>
      </c>
      <c r="BM177" s="140" t="s">
        <v>531</v>
      </c>
    </row>
    <row r="178" spans="1:65" ht="11.25" customHeight="1">
      <c r="A178" s="145"/>
      <c r="B178" s="146"/>
      <c r="C178" s="145"/>
      <c r="D178" s="142" t="s">
        <v>180</v>
      </c>
      <c r="E178" s="147" t="s">
        <v>1</v>
      </c>
      <c r="F178" s="148" t="s">
        <v>247</v>
      </c>
      <c r="G178" s="145"/>
      <c r="H178" s="147" t="s">
        <v>1</v>
      </c>
      <c r="I178" s="193"/>
      <c r="J178" s="145"/>
      <c r="K178" s="145"/>
      <c r="L178" s="146"/>
      <c r="M178" s="149"/>
      <c r="N178" s="145"/>
      <c r="O178" s="145"/>
      <c r="P178" s="145"/>
      <c r="Q178" s="145"/>
      <c r="R178" s="145"/>
      <c r="S178" s="145"/>
      <c r="T178" s="150"/>
      <c r="U178" s="145"/>
      <c r="V178" s="145"/>
      <c r="W178" s="145"/>
      <c r="X178" s="145"/>
      <c r="Y178" s="145"/>
      <c r="Z178" s="145"/>
      <c r="AA178" s="145"/>
      <c r="AB178" s="145"/>
      <c r="AC178" s="145"/>
      <c r="AD178" s="145"/>
      <c r="AE178" s="145"/>
      <c r="AF178" s="145"/>
      <c r="AG178" s="145"/>
      <c r="AH178" s="145"/>
      <c r="AI178" s="145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7" t="s">
        <v>180</v>
      </c>
      <c r="AU178" s="147" t="s">
        <v>83</v>
      </c>
      <c r="AV178" s="145" t="s">
        <v>81</v>
      </c>
      <c r="AW178" s="145" t="s">
        <v>30</v>
      </c>
      <c r="AX178" s="145" t="s">
        <v>74</v>
      </c>
      <c r="AY178" s="147" t="s">
        <v>159</v>
      </c>
      <c r="AZ178" s="145"/>
      <c r="BA178" s="145"/>
      <c r="BB178" s="145"/>
      <c r="BC178" s="145"/>
      <c r="BD178" s="145"/>
      <c r="BE178" s="145"/>
      <c r="BF178" s="145"/>
      <c r="BG178" s="145"/>
      <c r="BH178" s="145"/>
      <c r="BI178" s="145"/>
      <c r="BJ178" s="145"/>
      <c r="BK178" s="145"/>
      <c r="BL178" s="145"/>
      <c r="BM178" s="145"/>
    </row>
    <row r="179" spans="1:65" ht="11.25" customHeight="1">
      <c r="A179" s="151"/>
      <c r="B179" s="152"/>
      <c r="C179" s="151"/>
      <c r="D179" s="142" t="s">
        <v>180</v>
      </c>
      <c r="E179" s="153" t="s">
        <v>1</v>
      </c>
      <c r="F179" s="154" t="s">
        <v>254</v>
      </c>
      <c r="G179" s="151"/>
      <c r="H179" s="155">
        <v>30</v>
      </c>
      <c r="I179" s="188"/>
      <c r="J179" s="151"/>
      <c r="K179" s="151"/>
      <c r="L179" s="152"/>
      <c r="M179" s="156"/>
      <c r="N179" s="151"/>
      <c r="O179" s="151"/>
      <c r="P179" s="151"/>
      <c r="Q179" s="151"/>
      <c r="R179" s="151"/>
      <c r="S179" s="151"/>
      <c r="T179" s="157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3" t="s">
        <v>180</v>
      </c>
      <c r="AU179" s="153" t="s">
        <v>83</v>
      </c>
      <c r="AV179" s="151" t="s">
        <v>83</v>
      </c>
      <c r="AW179" s="151" t="s">
        <v>30</v>
      </c>
      <c r="AX179" s="151" t="s">
        <v>81</v>
      </c>
      <c r="AY179" s="153" t="s">
        <v>159</v>
      </c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</row>
    <row r="180" spans="1:65" ht="24" customHeight="1">
      <c r="A180" s="16"/>
      <c r="B180" s="17"/>
      <c r="C180" s="131" t="s">
        <v>236</v>
      </c>
      <c r="D180" s="131" t="s">
        <v>162</v>
      </c>
      <c r="E180" s="132" t="s">
        <v>250</v>
      </c>
      <c r="F180" s="133" t="s">
        <v>251</v>
      </c>
      <c r="G180" s="134" t="s">
        <v>176</v>
      </c>
      <c r="H180" s="135">
        <v>48</v>
      </c>
      <c r="I180" s="187"/>
      <c r="J180" s="135">
        <f>ROUND(I180*H180,2)</f>
        <v>0</v>
      </c>
      <c r="K180" s="133" t="s">
        <v>177</v>
      </c>
      <c r="L180" s="17"/>
      <c r="M180" s="136" t="s">
        <v>1</v>
      </c>
      <c r="N180" s="137" t="s">
        <v>39</v>
      </c>
      <c r="O180" s="16"/>
      <c r="P180" s="138">
        <f>O180*H180</f>
        <v>0</v>
      </c>
      <c r="Q180" s="138">
        <v>2.5899999999999999E-3</v>
      </c>
      <c r="R180" s="138">
        <f>Q180*H180</f>
        <v>0.12431999999999999</v>
      </c>
      <c r="S180" s="138">
        <v>0</v>
      </c>
      <c r="T180" s="139">
        <f>S180*H180</f>
        <v>0</v>
      </c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40" t="s">
        <v>178</v>
      </c>
      <c r="AS180" s="16"/>
      <c r="AT180" s="140" t="s">
        <v>162</v>
      </c>
      <c r="AU180" s="140" t="s">
        <v>83</v>
      </c>
      <c r="AV180" s="16"/>
      <c r="AW180" s="16"/>
      <c r="AX180" s="16"/>
      <c r="AY180" s="2" t="s">
        <v>159</v>
      </c>
      <c r="AZ180" s="16"/>
      <c r="BA180" s="16"/>
      <c r="BB180" s="16"/>
      <c r="BC180" s="16"/>
      <c r="BD180" s="16"/>
      <c r="BE180" s="141">
        <f>IF(N180="základní",J180,0)</f>
        <v>0</v>
      </c>
      <c r="BF180" s="141">
        <f>IF(N180="snížená",J180,0)</f>
        <v>0</v>
      </c>
      <c r="BG180" s="141">
        <f>IF(N180="zákl. přenesená",J180,0)</f>
        <v>0</v>
      </c>
      <c r="BH180" s="141">
        <f>IF(N180="sníž. přenesená",J180,0)</f>
        <v>0</v>
      </c>
      <c r="BI180" s="141">
        <f>IF(N180="nulová",J180,0)</f>
        <v>0</v>
      </c>
      <c r="BJ180" s="2" t="s">
        <v>81</v>
      </c>
      <c r="BK180" s="141">
        <f>ROUND(I180*H180,2)</f>
        <v>0</v>
      </c>
      <c r="BL180" s="2" t="s">
        <v>178</v>
      </c>
      <c r="BM180" s="140" t="s">
        <v>532</v>
      </c>
    </row>
    <row r="181" spans="1:65" ht="11.25" customHeight="1">
      <c r="A181" s="145"/>
      <c r="B181" s="146"/>
      <c r="C181" s="145"/>
      <c r="D181" s="142" t="s">
        <v>180</v>
      </c>
      <c r="E181" s="147" t="s">
        <v>1</v>
      </c>
      <c r="F181" s="148" t="s">
        <v>253</v>
      </c>
      <c r="G181" s="145"/>
      <c r="H181" s="147" t="s">
        <v>1</v>
      </c>
      <c r="I181" s="193"/>
      <c r="J181" s="145"/>
      <c r="K181" s="145"/>
      <c r="L181" s="146"/>
      <c r="M181" s="149"/>
      <c r="N181" s="145"/>
      <c r="O181" s="145"/>
      <c r="P181" s="145"/>
      <c r="Q181" s="145"/>
      <c r="R181" s="145"/>
      <c r="S181" s="145"/>
      <c r="T181" s="150"/>
      <c r="U181" s="145"/>
      <c r="V181" s="145"/>
      <c r="W181" s="145"/>
      <c r="X181" s="145"/>
      <c r="Y181" s="145"/>
      <c r="Z181" s="145"/>
      <c r="AA181" s="145"/>
      <c r="AB181" s="145"/>
      <c r="AC181" s="145"/>
      <c r="AD181" s="145"/>
      <c r="AE181" s="145"/>
      <c r="AF181" s="145"/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7" t="s">
        <v>180</v>
      </c>
      <c r="AU181" s="147" t="s">
        <v>83</v>
      </c>
      <c r="AV181" s="145" t="s">
        <v>81</v>
      </c>
      <c r="AW181" s="145" t="s">
        <v>30</v>
      </c>
      <c r="AX181" s="145" t="s">
        <v>74</v>
      </c>
      <c r="AY181" s="147" t="s">
        <v>159</v>
      </c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  <c r="BM181" s="145"/>
    </row>
    <row r="182" spans="1:65" ht="11.25" customHeight="1">
      <c r="A182" s="151"/>
      <c r="B182" s="152"/>
      <c r="C182" s="151"/>
      <c r="D182" s="142" t="s">
        <v>180</v>
      </c>
      <c r="E182" s="153" t="s">
        <v>1</v>
      </c>
      <c r="F182" s="154" t="s">
        <v>191</v>
      </c>
      <c r="G182" s="151"/>
      <c r="H182" s="155">
        <v>32</v>
      </c>
      <c r="I182" s="188"/>
      <c r="J182" s="151"/>
      <c r="K182" s="151"/>
      <c r="L182" s="152"/>
      <c r="M182" s="156"/>
      <c r="N182" s="151"/>
      <c r="O182" s="151"/>
      <c r="P182" s="151"/>
      <c r="Q182" s="151"/>
      <c r="R182" s="151"/>
      <c r="S182" s="151"/>
      <c r="T182" s="157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3" t="s">
        <v>180</v>
      </c>
      <c r="AU182" s="153" t="s">
        <v>83</v>
      </c>
      <c r="AV182" s="151" t="s">
        <v>83</v>
      </c>
      <c r="AW182" s="151" t="s">
        <v>30</v>
      </c>
      <c r="AX182" s="151" t="s">
        <v>74</v>
      </c>
      <c r="AY182" s="153" t="s">
        <v>159</v>
      </c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</row>
    <row r="183" spans="1:65" ht="11.25" customHeight="1">
      <c r="A183" s="145"/>
      <c r="B183" s="146"/>
      <c r="C183" s="145"/>
      <c r="D183" s="142" t="s">
        <v>180</v>
      </c>
      <c r="E183" s="147" t="s">
        <v>1</v>
      </c>
      <c r="F183" s="148" t="s">
        <v>255</v>
      </c>
      <c r="G183" s="145"/>
      <c r="H183" s="147" t="s">
        <v>1</v>
      </c>
      <c r="I183" s="193"/>
      <c r="J183" s="145"/>
      <c r="K183" s="145"/>
      <c r="L183" s="146"/>
      <c r="M183" s="149"/>
      <c r="N183" s="145"/>
      <c r="O183" s="145"/>
      <c r="P183" s="145"/>
      <c r="Q183" s="145"/>
      <c r="R183" s="145"/>
      <c r="S183" s="145"/>
      <c r="T183" s="150"/>
      <c r="U183" s="145"/>
      <c r="V183" s="145"/>
      <c r="W183" s="145"/>
      <c r="X183" s="145"/>
      <c r="Y183" s="145"/>
      <c r="Z183" s="145"/>
      <c r="AA183" s="145"/>
      <c r="AB183" s="145"/>
      <c r="AC183" s="145"/>
      <c r="AD183" s="145"/>
      <c r="AE183" s="145"/>
      <c r="AF183" s="145"/>
      <c r="AG183" s="145"/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7" t="s">
        <v>180</v>
      </c>
      <c r="AU183" s="147" t="s">
        <v>83</v>
      </c>
      <c r="AV183" s="145" t="s">
        <v>81</v>
      </c>
      <c r="AW183" s="145" t="s">
        <v>30</v>
      </c>
      <c r="AX183" s="145" t="s">
        <v>74</v>
      </c>
      <c r="AY183" s="147" t="s">
        <v>159</v>
      </c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  <c r="BM183" s="145"/>
    </row>
    <row r="184" spans="1:65" ht="11.25" customHeight="1">
      <c r="A184" s="151"/>
      <c r="B184" s="152"/>
      <c r="C184" s="151"/>
      <c r="D184" s="142" t="s">
        <v>180</v>
      </c>
      <c r="E184" s="153" t="s">
        <v>1</v>
      </c>
      <c r="F184" s="154" t="s">
        <v>178</v>
      </c>
      <c r="G184" s="151"/>
      <c r="H184" s="155">
        <v>16</v>
      </c>
      <c r="I184" s="188"/>
      <c r="J184" s="151"/>
      <c r="K184" s="151"/>
      <c r="L184" s="152"/>
      <c r="M184" s="156"/>
      <c r="N184" s="151"/>
      <c r="O184" s="151"/>
      <c r="P184" s="151"/>
      <c r="Q184" s="151"/>
      <c r="R184" s="151"/>
      <c r="S184" s="151"/>
      <c r="T184" s="157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3" t="s">
        <v>180</v>
      </c>
      <c r="AU184" s="153" t="s">
        <v>83</v>
      </c>
      <c r="AV184" s="151" t="s">
        <v>83</v>
      </c>
      <c r="AW184" s="151" t="s">
        <v>30</v>
      </c>
      <c r="AX184" s="151" t="s">
        <v>74</v>
      </c>
      <c r="AY184" s="153" t="s">
        <v>159</v>
      </c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</row>
    <row r="185" spans="1:65" ht="11.25" customHeight="1">
      <c r="A185" s="158"/>
      <c r="B185" s="159"/>
      <c r="C185" s="158"/>
      <c r="D185" s="142" t="s">
        <v>180</v>
      </c>
      <c r="E185" s="160" t="s">
        <v>1</v>
      </c>
      <c r="F185" s="161" t="s">
        <v>187</v>
      </c>
      <c r="G185" s="158"/>
      <c r="H185" s="162">
        <v>48</v>
      </c>
      <c r="I185" s="189"/>
      <c r="J185" s="158"/>
      <c r="K185" s="158"/>
      <c r="L185" s="159"/>
      <c r="M185" s="163"/>
      <c r="N185" s="158"/>
      <c r="O185" s="158"/>
      <c r="P185" s="158"/>
      <c r="Q185" s="158"/>
      <c r="R185" s="158"/>
      <c r="S185" s="158"/>
      <c r="T185" s="164"/>
      <c r="U185" s="158"/>
      <c r="V185" s="158"/>
      <c r="W185" s="158"/>
      <c r="X185" s="158"/>
      <c r="Y185" s="158"/>
      <c r="Z185" s="158"/>
      <c r="AA185" s="158"/>
      <c r="AB185" s="158"/>
      <c r="AC185" s="158"/>
      <c r="AD185" s="158"/>
      <c r="AE185" s="158"/>
      <c r="AF185" s="158"/>
      <c r="AG185" s="158"/>
      <c r="AH185" s="158"/>
      <c r="AI185" s="158"/>
      <c r="AJ185" s="158"/>
      <c r="AK185" s="158"/>
      <c r="AL185" s="158"/>
      <c r="AM185" s="158"/>
      <c r="AN185" s="158"/>
      <c r="AO185" s="158"/>
      <c r="AP185" s="158"/>
      <c r="AQ185" s="158"/>
      <c r="AR185" s="158"/>
      <c r="AS185" s="158"/>
      <c r="AT185" s="160" t="s">
        <v>180</v>
      </c>
      <c r="AU185" s="160" t="s">
        <v>83</v>
      </c>
      <c r="AV185" s="158" t="s">
        <v>166</v>
      </c>
      <c r="AW185" s="158" t="s">
        <v>30</v>
      </c>
      <c r="AX185" s="158" t="s">
        <v>81</v>
      </c>
      <c r="AY185" s="160" t="s">
        <v>159</v>
      </c>
      <c r="AZ185" s="158"/>
      <c r="BA185" s="158"/>
      <c r="BB185" s="158"/>
      <c r="BC185" s="158"/>
      <c r="BD185" s="158"/>
      <c r="BE185" s="158"/>
      <c r="BF185" s="158"/>
      <c r="BG185" s="158"/>
      <c r="BH185" s="158"/>
      <c r="BI185" s="158"/>
      <c r="BJ185" s="158"/>
      <c r="BK185" s="158"/>
      <c r="BL185" s="158"/>
      <c r="BM185" s="158"/>
    </row>
    <row r="186" spans="1:65" ht="16.5" customHeight="1">
      <c r="A186" s="16"/>
      <c r="B186" s="17"/>
      <c r="C186" s="131" t="s">
        <v>243</v>
      </c>
      <c r="D186" s="131" t="s">
        <v>162</v>
      </c>
      <c r="E186" s="132" t="s">
        <v>257</v>
      </c>
      <c r="F186" s="133" t="s">
        <v>258</v>
      </c>
      <c r="G186" s="134" t="s">
        <v>176</v>
      </c>
      <c r="H186" s="135">
        <v>30</v>
      </c>
      <c r="I186" s="187"/>
      <c r="J186" s="135">
        <f>ROUND(I186*H186,2)</f>
        <v>0</v>
      </c>
      <c r="K186" s="133" t="s">
        <v>177</v>
      </c>
      <c r="L186" s="17"/>
      <c r="M186" s="136" t="s">
        <v>1</v>
      </c>
      <c r="N186" s="137" t="s">
        <v>39</v>
      </c>
      <c r="O186" s="16"/>
      <c r="P186" s="138">
        <f>O186*H186</f>
        <v>0</v>
      </c>
      <c r="Q186" s="138">
        <v>2.5999999999999998E-4</v>
      </c>
      <c r="R186" s="138">
        <f>Q186*H186</f>
        <v>7.7999999999999996E-3</v>
      </c>
      <c r="S186" s="138">
        <v>0</v>
      </c>
      <c r="T186" s="139">
        <f>S186*H186</f>
        <v>0</v>
      </c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40" t="s">
        <v>178</v>
      </c>
      <c r="AS186" s="16"/>
      <c r="AT186" s="140" t="s">
        <v>162</v>
      </c>
      <c r="AU186" s="140" t="s">
        <v>83</v>
      </c>
      <c r="AV186" s="16"/>
      <c r="AW186" s="16"/>
      <c r="AX186" s="16"/>
      <c r="AY186" s="2" t="s">
        <v>159</v>
      </c>
      <c r="AZ186" s="16"/>
      <c r="BA186" s="16"/>
      <c r="BB186" s="16"/>
      <c r="BC186" s="16"/>
      <c r="BD186" s="16"/>
      <c r="BE186" s="141">
        <f>IF(N186="základní",J186,0)</f>
        <v>0</v>
      </c>
      <c r="BF186" s="141">
        <f>IF(N186="snížená",J186,0)</f>
        <v>0</v>
      </c>
      <c r="BG186" s="141">
        <f>IF(N186="zákl. přenesená",J186,0)</f>
        <v>0</v>
      </c>
      <c r="BH186" s="141">
        <f>IF(N186="sníž. přenesená",J186,0)</f>
        <v>0</v>
      </c>
      <c r="BI186" s="141">
        <f>IF(N186="nulová",J186,0)</f>
        <v>0</v>
      </c>
      <c r="BJ186" s="2" t="s">
        <v>81</v>
      </c>
      <c r="BK186" s="141">
        <f>ROUND(I186*H186,2)</f>
        <v>0</v>
      </c>
      <c r="BL186" s="2" t="s">
        <v>178</v>
      </c>
      <c r="BM186" s="140" t="s">
        <v>533</v>
      </c>
    </row>
    <row r="187" spans="1:65" ht="11.25" customHeight="1">
      <c r="A187" s="145"/>
      <c r="B187" s="146"/>
      <c r="C187" s="145"/>
      <c r="D187" s="142" t="s">
        <v>180</v>
      </c>
      <c r="E187" s="147" t="s">
        <v>1</v>
      </c>
      <c r="F187" s="148" t="s">
        <v>260</v>
      </c>
      <c r="G187" s="145"/>
      <c r="H187" s="147" t="s">
        <v>1</v>
      </c>
      <c r="I187" s="193"/>
      <c r="J187" s="145"/>
      <c r="K187" s="145"/>
      <c r="L187" s="146"/>
      <c r="M187" s="149"/>
      <c r="N187" s="145"/>
      <c r="O187" s="145"/>
      <c r="P187" s="145"/>
      <c r="Q187" s="145"/>
      <c r="R187" s="145"/>
      <c r="S187" s="145"/>
      <c r="T187" s="150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7" t="s">
        <v>180</v>
      </c>
      <c r="AU187" s="147" t="s">
        <v>83</v>
      </c>
      <c r="AV187" s="145" t="s">
        <v>81</v>
      </c>
      <c r="AW187" s="145" t="s">
        <v>30</v>
      </c>
      <c r="AX187" s="145" t="s">
        <v>74</v>
      </c>
      <c r="AY187" s="147" t="s">
        <v>159</v>
      </c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5"/>
    </row>
    <row r="188" spans="1:65" ht="11.25" customHeight="1">
      <c r="A188" s="151"/>
      <c r="B188" s="152"/>
      <c r="C188" s="151"/>
      <c r="D188" s="142" t="s">
        <v>180</v>
      </c>
      <c r="E188" s="153" t="s">
        <v>1</v>
      </c>
      <c r="F188" s="154" t="s">
        <v>254</v>
      </c>
      <c r="G188" s="151"/>
      <c r="H188" s="155">
        <v>30</v>
      </c>
      <c r="I188" s="188"/>
      <c r="J188" s="151"/>
      <c r="K188" s="151"/>
      <c r="L188" s="152"/>
      <c r="M188" s="156"/>
      <c r="N188" s="151"/>
      <c r="O188" s="151"/>
      <c r="P188" s="151"/>
      <c r="Q188" s="151"/>
      <c r="R188" s="151"/>
      <c r="S188" s="151"/>
      <c r="T188" s="157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3" t="s">
        <v>180</v>
      </c>
      <c r="AU188" s="153" t="s">
        <v>83</v>
      </c>
      <c r="AV188" s="151" t="s">
        <v>83</v>
      </c>
      <c r="AW188" s="151" t="s">
        <v>30</v>
      </c>
      <c r="AX188" s="151" t="s">
        <v>81</v>
      </c>
      <c r="AY188" s="153" t="s">
        <v>159</v>
      </c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</row>
    <row r="189" spans="1:65" ht="16.5" customHeight="1">
      <c r="A189" s="16"/>
      <c r="B189" s="17"/>
      <c r="C189" s="131" t="s">
        <v>249</v>
      </c>
      <c r="D189" s="131" t="s">
        <v>162</v>
      </c>
      <c r="E189" s="132" t="s">
        <v>261</v>
      </c>
      <c r="F189" s="133" t="s">
        <v>262</v>
      </c>
      <c r="G189" s="134" t="s">
        <v>176</v>
      </c>
      <c r="H189" s="135">
        <v>48</v>
      </c>
      <c r="I189" s="187"/>
      <c r="J189" s="135">
        <f>ROUND(I189*H189,2)</f>
        <v>0</v>
      </c>
      <c r="K189" s="133" t="s">
        <v>177</v>
      </c>
      <c r="L189" s="17"/>
      <c r="M189" s="136" t="s">
        <v>1</v>
      </c>
      <c r="N189" s="137" t="s">
        <v>39</v>
      </c>
      <c r="O189" s="16"/>
      <c r="P189" s="138">
        <f>O189*H189</f>
        <v>0</v>
      </c>
      <c r="Q189" s="138">
        <v>2.7E-4</v>
      </c>
      <c r="R189" s="138">
        <f>Q189*H189</f>
        <v>1.2959999999999999E-2</v>
      </c>
      <c r="S189" s="138">
        <v>0</v>
      </c>
      <c r="T189" s="139">
        <f>S189*H189</f>
        <v>0</v>
      </c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40" t="s">
        <v>178</v>
      </c>
      <c r="AS189" s="16"/>
      <c r="AT189" s="140" t="s">
        <v>162</v>
      </c>
      <c r="AU189" s="140" t="s">
        <v>83</v>
      </c>
      <c r="AV189" s="16"/>
      <c r="AW189" s="16"/>
      <c r="AX189" s="16"/>
      <c r="AY189" s="2" t="s">
        <v>159</v>
      </c>
      <c r="AZ189" s="16"/>
      <c r="BA189" s="16"/>
      <c r="BB189" s="16"/>
      <c r="BC189" s="16"/>
      <c r="BD189" s="16"/>
      <c r="BE189" s="141">
        <f>IF(N189="základní",J189,0)</f>
        <v>0</v>
      </c>
      <c r="BF189" s="141">
        <f>IF(N189="snížená",J189,0)</f>
        <v>0</v>
      </c>
      <c r="BG189" s="141">
        <f>IF(N189="zákl. přenesená",J189,0)</f>
        <v>0</v>
      </c>
      <c r="BH189" s="141">
        <f>IF(N189="sníž. přenesená",J189,0)</f>
        <v>0</v>
      </c>
      <c r="BI189" s="141">
        <f>IF(N189="nulová",J189,0)</f>
        <v>0</v>
      </c>
      <c r="BJ189" s="2" t="s">
        <v>81</v>
      </c>
      <c r="BK189" s="141">
        <f>ROUND(I189*H189,2)</f>
        <v>0</v>
      </c>
      <c r="BL189" s="2" t="s">
        <v>178</v>
      </c>
      <c r="BM189" s="140" t="s">
        <v>534</v>
      </c>
    </row>
    <row r="190" spans="1:65" ht="11.25" customHeight="1">
      <c r="A190" s="145"/>
      <c r="B190" s="146"/>
      <c r="C190" s="145"/>
      <c r="D190" s="142" t="s">
        <v>180</v>
      </c>
      <c r="E190" s="147" t="s">
        <v>1</v>
      </c>
      <c r="F190" s="148" t="s">
        <v>260</v>
      </c>
      <c r="G190" s="145"/>
      <c r="H190" s="147" t="s">
        <v>1</v>
      </c>
      <c r="I190" s="193"/>
      <c r="J190" s="145"/>
      <c r="K190" s="145"/>
      <c r="L190" s="146"/>
      <c r="M190" s="149"/>
      <c r="N190" s="145"/>
      <c r="O190" s="145"/>
      <c r="P190" s="145"/>
      <c r="Q190" s="145"/>
      <c r="R190" s="145"/>
      <c r="S190" s="145"/>
      <c r="T190" s="150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7" t="s">
        <v>180</v>
      </c>
      <c r="AU190" s="147" t="s">
        <v>83</v>
      </c>
      <c r="AV190" s="145" t="s">
        <v>81</v>
      </c>
      <c r="AW190" s="145" t="s">
        <v>30</v>
      </c>
      <c r="AX190" s="145" t="s">
        <v>74</v>
      </c>
      <c r="AY190" s="147" t="s">
        <v>159</v>
      </c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5"/>
    </row>
    <row r="191" spans="1:65" ht="11.25" customHeight="1">
      <c r="A191" s="151"/>
      <c r="B191" s="152"/>
      <c r="C191" s="151"/>
      <c r="D191" s="142" t="s">
        <v>180</v>
      </c>
      <c r="E191" s="153" t="s">
        <v>1</v>
      </c>
      <c r="F191" s="154" t="s">
        <v>677</v>
      </c>
      <c r="G191" s="151"/>
      <c r="H191" s="155">
        <v>48</v>
      </c>
      <c r="I191" s="188"/>
      <c r="J191" s="151"/>
      <c r="K191" s="151"/>
      <c r="L191" s="152"/>
      <c r="M191" s="156"/>
      <c r="N191" s="151"/>
      <c r="O191" s="151"/>
      <c r="P191" s="151"/>
      <c r="Q191" s="151"/>
      <c r="R191" s="151"/>
      <c r="S191" s="151"/>
      <c r="T191" s="157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3" t="s">
        <v>180</v>
      </c>
      <c r="AU191" s="153" t="s">
        <v>83</v>
      </c>
      <c r="AV191" s="151" t="s">
        <v>83</v>
      </c>
      <c r="AW191" s="151" t="s">
        <v>30</v>
      </c>
      <c r="AX191" s="151" t="s">
        <v>81</v>
      </c>
      <c r="AY191" s="153" t="s">
        <v>159</v>
      </c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</row>
    <row r="192" spans="1:65" ht="37.5" customHeight="1">
      <c r="A192" s="16"/>
      <c r="B192" s="17"/>
      <c r="C192" s="131" t="s">
        <v>178</v>
      </c>
      <c r="D192" s="131" t="s">
        <v>162</v>
      </c>
      <c r="E192" s="132" t="s">
        <v>266</v>
      </c>
      <c r="F192" s="133" t="s">
        <v>267</v>
      </c>
      <c r="G192" s="134" t="s">
        <v>176</v>
      </c>
      <c r="H192" s="135">
        <v>16</v>
      </c>
      <c r="I192" s="187"/>
      <c r="J192" s="135">
        <f t="shared" ref="J192:J193" si="15">ROUND(I192*H192,2)</f>
        <v>0</v>
      </c>
      <c r="K192" s="133" t="s">
        <v>177</v>
      </c>
      <c r="L192" s="17"/>
      <c r="M192" s="136" t="s">
        <v>1</v>
      </c>
      <c r="N192" s="137" t="s">
        <v>39</v>
      </c>
      <c r="O192" s="16"/>
      <c r="P192" s="138">
        <f t="shared" ref="P192:P193" si="16">O192*H192</f>
        <v>0</v>
      </c>
      <c r="Q192" s="138">
        <v>1.6000000000000001E-4</v>
      </c>
      <c r="R192" s="138">
        <f t="shared" ref="R192:R193" si="17">Q192*H192</f>
        <v>2.5600000000000002E-3</v>
      </c>
      <c r="S192" s="138">
        <v>0</v>
      </c>
      <c r="T192" s="139">
        <f t="shared" ref="T192:T193" si="18">S192*H192</f>
        <v>0</v>
      </c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40" t="s">
        <v>178</v>
      </c>
      <c r="AS192" s="16"/>
      <c r="AT192" s="140" t="s">
        <v>162</v>
      </c>
      <c r="AU192" s="140" t="s">
        <v>83</v>
      </c>
      <c r="AV192" s="16"/>
      <c r="AW192" s="16"/>
      <c r="AX192" s="16"/>
      <c r="AY192" s="2" t="s">
        <v>159</v>
      </c>
      <c r="AZ192" s="16"/>
      <c r="BA192" s="16"/>
      <c r="BB192" s="16"/>
      <c r="BC192" s="16"/>
      <c r="BD192" s="16"/>
      <c r="BE192" s="141">
        <f t="shared" ref="BE192:BE193" si="19">IF(N192="základní",J192,0)</f>
        <v>0</v>
      </c>
      <c r="BF192" s="141">
        <f t="shared" ref="BF192:BF193" si="20">IF(N192="snížená",J192,0)</f>
        <v>0</v>
      </c>
      <c r="BG192" s="141">
        <f t="shared" ref="BG192:BG193" si="21">IF(N192="zákl. přenesená",J192,0)</f>
        <v>0</v>
      </c>
      <c r="BH192" s="141">
        <f t="shared" ref="BH192:BH193" si="22">IF(N192="sníž. přenesená",J192,0)</f>
        <v>0</v>
      </c>
      <c r="BI192" s="141">
        <f t="shared" ref="BI192:BI193" si="23">IF(N192="nulová",J192,0)</f>
        <v>0</v>
      </c>
      <c r="BJ192" s="2" t="s">
        <v>81</v>
      </c>
      <c r="BK192" s="141">
        <f t="shared" ref="BK192:BK193" si="24">ROUND(I192*H192,2)</f>
        <v>0</v>
      </c>
      <c r="BL192" s="2" t="s">
        <v>178</v>
      </c>
      <c r="BM192" s="140" t="s">
        <v>536</v>
      </c>
    </row>
    <row r="193" spans="1:65" ht="37.5" customHeight="1">
      <c r="A193" s="16"/>
      <c r="B193" s="17"/>
      <c r="C193" s="131" t="s">
        <v>256</v>
      </c>
      <c r="D193" s="131" t="s">
        <v>162</v>
      </c>
      <c r="E193" s="132" t="s">
        <v>270</v>
      </c>
      <c r="F193" s="133" t="s">
        <v>271</v>
      </c>
      <c r="G193" s="134" t="s">
        <v>176</v>
      </c>
      <c r="H193" s="135">
        <v>62</v>
      </c>
      <c r="I193" s="187"/>
      <c r="J193" s="135">
        <f t="shared" si="15"/>
        <v>0</v>
      </c>
      <c r="K193" s="133" t="s">
        <v>177</v>
      </c>
      <c r="L193" s="17"/>
      <c r="M193" s="136" t="s">
        <v>1</v>
      </c>
      <c r="N193" s="137" t="s">
        <v>39</v>
      </c>
      <c r="O193" s="16"/>
      <c r="P193" s="138">
        <f t="shared" si="16"/>
        <v>0</v>
      </c>
      <c r="Q193" s="138">
        <v>2.4000000000000001E-4</v>
      </c>
      <c r="R193" s="138">
        <f t="shared" si="17"/>
        <v>1.4880000000000001E-2</v>
      </c>
      <c r="S193" s="138">
        <v>0</v>
      </c>
      <c r="T193" s="139">
        <f t="shared" si="18"/>
        <v>0</v>
      </c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40" t="s">
        <v>178</v>
      </c>
      <c r="AS193" s="16"/>
      <c r="AT193" s="140" t="s">
        <v>162</v>
      </c>
      <c r="AU193" s="140" t="s">
        <v>83</v>
      </c>
      <c r="AV193" s="16"/>
      <c r="AW193" s="16"/>
      <c r="AX193" s="16"/>
      <c r="AY193" s="2" t="s">
        <v>159</v>
      </c>
      <c r="AZ193" s="16"/>
      <c r="BA193" s="16"/>
      <c r="BB193" s="16"/>
      <c r="BC193" s="16"/>
      <c r="BD193" s="16"/>
      <c r="BE193" s="141">
        <f t="shared" si="19"/>
        <v>0</v>
      </c>
      <c r="BF193" s="141">
        <f t="shared" si="20"/>
        <v>0</v>
      </c>
      <c r="BG193" s="141">
        <f t="shared" si="21"/>
        <v>0</v>
      </c>
      <c r="BH193" s="141">
        <f t="shared" si="22"/>
        <v>0</v>
      </c>
      <c r="BI193" s="141">
        <f t="shared" si="23"/>
        <v>0</v>
      </c>
      <c r="BJ193" s="2" t="s">
        <v>81</v>
      </c>
      <c r="BK193" s="141">
        <f t="shared" si="24"/>
        <v>0</v>
      </c>
      <c r="BL193" s="2" t="s">
        <v>178</v>
      </c>
      <c r="BM193" s="140" t="s">
        <v>537</v>
      </c>
    </row>
    <row r="194" spans="1:65" ht="11.25" customHeight="1">
      <c r="A194" s="151"/>
      <c r="B194" s="152"/>
      <c r="C194" s="151"/>
      <c r="D194" s="142" t="s">
        <v>180</v>
      </c>
      <c r="E194" s="153" t="s">
        <v>1</v>
      </c>
      <c r="F194" s="154" t="s">
        <v>678</v>
      </c>
      <c r="G194" s="151"/>
      <c r="H194" s="155">
        <v>62</v>
      </c>
      <c r="I194" s="188"/>
      <c r="J194" s="151"/>
      <c r="K194" s="151"/>
      <c r="L194" s="152"/>
      <c r="M194" s="156"/>
      <c r="N194" s="151"/>
      <c r="O194" s="151"/>
      <c r="P194" s="151"/>
      <c r="Q194" s="151"/>
      <c r="R194" s="151"/>
      <c r="S194" s="151"/>
      <c r="T194" s="157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3" t="s">
        <v>180</v>
      </c>
      <c r="AU194" s="153" t="s">
        <v>83</v>
      </c>
      <c r="AV194" s="151" t="s">
        <v>83</v>
      </c>
      <c r="AW194" s="151" t="s">
        <v>30</v>
      </c>
      <c r="AX194" s="151" t="s">
        <v>81</v>
      </c>
      <c r="AY194" s="153" t="s">
        <v>159</v>
      </c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</row>
    <row r="195" spans="1:65" ht="21.75" customHeight="1">
      <c r="A195" s="16"/>
      <c r="B195" s="17"/>
      <c r="C195" s="131" t="s">
        <v>265</v>
      </c>
      <c r="D195" s="131" t="s">
        <v>162</v>
      </c>
      <c r="E195" s="132" t="s">
        <v>275</v>
      </c>
      <c r="F195" s="133" t="s">
        <v>276</v>
      </c>
      <c r="G195" s="134" t="s">
        <v>176</v>
      </c>
      <c r="H195" s="135">
        <v>78</v>
      </c>
      <c r="I195" s="187"/>
      <c r="J195" s="135">
        <f>ROUND(I195*H195,2)</f>
        <v>0</v>
      </c>
      <c r="K195" s="133" t="s">
        <v>177</v>
      </c>
      <c r="L195" s="17"/>
      <c r="M195" s="136" t="s">
        <v>1</v>
      </c>
      <c r="N195" s="137" t="s">
        <v>39</v>
      </c>
      <c r="O195" s="16"/>
      <c r="P195" s="138">
        <f>O195*H195</f>
        <v>0</v>
      </c>
      <c r="Q195" s="138">
        <v>1.0000000000000001E-5</v>
      </c>
      <c r="R195" s="138">
        <f>Q195*H195</f>
        <v>7.8000000000000009E-4</v>
      </c>
      <c r="S195" s="138">
        <v>0</v>
      </c>
      <c r="T195" s="139">
        <f>S195*H195</f>
        <v>0</v>
      </c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40" t="s">
        <v>178</v>
      </c>
      <c r="AS195" s="16"/>
      <c r="AT195" s="140" t="s">
        <v>162</v>
      </c>
      <c r="AU195" s="140" t="s">
        <v>83</v>
      </c>
      <c r="AV195" s="16"/>
      <c r="AW195" s="16"/>
      <c r="AX195" s="16"/>
      <c r="AY195" s="2" t="s">
        <v>159</v>
      </c>
      <c r="AZ195" s="16"/>
      <c r="BA195" s="16"/>
      <c r="BB195" s="16"/>
      <c r="BC195" s="16"/>
      <c r="BD195" s="16"/>
      <c r="BE195" s="141">
        <f>IF(N195="základní",J195,0)</f>
        <v>0</v>
      </c>
      <c r="BF195" s="141">
        <f>IF(N195="snížená",J195,0)</f>
        <v>0</v>
      </c>
      <c r="BG195" s="141">
        <f>IF(N195="zákl. přenesená",J195,0)</f>
        <v>0</v>
      </c>
      <c r="BH195" s="141">
        <f>IF(N195="sníž. přenesená",J195,0)</f>
        <v>0</v>
      </c>
      <c r="BI195" s="141">
        <f>IF(N195="nulová",J195,0)</f>
        <v>0</v>
      </c>
      <c r="BJ195" s="2" t="s">
        <v>81</v>
      </c>
      <c r="BK195" s="141">
        <f>ROUND(I195*H195,2)</f>
        <v>0</v>
      </c>
      <c r="BL195" s="2" t="s">
        <v>178</v>
      </c>
      <c r="BM195" s="140" t="s">
        <v>539</v>
      </c>
    </row>
    <row r="196" spans="1:65" ht="11.25" customHeight="1">
      <c r="A196" s="151"/>
      <c r="B196" s="152"/>
      <c r="C196" s="151"/>
      <c r="D196" s="142" t="s">
        <v>180</v>
      </c>
      <c r="E196" s="153" t="s">
        <v>1</v>
      </c>
      <c r="F196" s="154" t="s">
        <v>679</v>
      </c>
      <c r="G196" s="151"/>
      <c r="H196" s="155">
        <v>78</v>
      </c>
      <c r="I196" s="188"/>
      <c r="J196" s="151"/>
      <c r="K196" s="151"/>
      <c r="L196" s="152"/>
      <c r="M196" s="156"/>
      <c r="N196" s="151"/>
      <c r="O196" s="151"/>
      <c r="P196" s="151"/>
      <c r="Q196" s="151"/>
      <c r="R196" s="151"/>
      <c r="S196" s="151"/>
      <c r="T196" s="157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3" t="s">
        <v>180</v>
      </c>
      <c r="AU196" s="153" t="s">
        <v>83</v>
      </c>
      <c r="AV196" s="151" t="s">
        <v>83</v>
      </c>
      <c r="AW196" s="151" t="s">
        <v>30</v>
      </c>
      <c r="AX196" s="151" t="s">
        <v>81</v>
      </c>
      <c r="AY196" s="153" t="s">
        <v>159</v>
      </c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</row>
    <row r="197" spans="1:65" ht="33" customHeight="1">
      <c r="A197" s="16"/>
      <c r="B197" s="17"/>
      <c r="C197" s="131" t="s">
        <v>269</v>
      </c>
      <c r="D197" s="131" t="s">
        <v>162</v>
      </c>
      <c r="E197" s="132" t="s">
        <v>279</v>
      </c>
      <c r="F197" s="133" t="s">
        <v>280</v>
      </c>
      <c r="G197" s="134" t="s">
        <v>239</v>
      </c>
      <c r="H197" s="135">
        <v>0.2</v>
      </c>
      <c r="I197" s="187"/>
      <c r="J197" s="135">
        <f>ROUND(I197*H197,2)</f>
        <v>0</v>
      </c>
      <c r="K197" s="133" t="s">
        <v>177</v>
      </c>
      <c r="L197" s="17"/>
      <c r="M197" s="136" t="s">
        <v>1</v>
      </c>
      <c r="N197" s="137" t="s">
        <v>39</v>
      </c>
      <c r="O197" s="16"/>
      <c r="P197" s="138">
        <f>O197*H197</f>
        <v>0</v>
      </c>
      <c r="Q197" s="138">
        <v>0</v>
      </c>
      <c r="R197" s="138">
        <f>Q197*H197</f>
        <v>0</v>
      </c>
      <c r="S197" s="138">
        <v>0</v>
      </c>
      <c r="T197" s="139">
        <f>S197*H197</f>
        <v>0</v>
      </c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40" t="s">
        <v>178</v>
      </c>
      <c r="AS197" s="16"/>
      <c r="AT197" s="140" t="s">
        <v>162</v>
      </c>
      <c r="AU197" s="140" t="s">
        <v>83</v>
      </c>
      <c r="AV197" s="16"/>
      <c r="AW197" s="16"/>
      <c r="AX197" s="16"/>
      <c r="AY197" s="2" t="s">
        <v>159</v>
      </c>
      <c r="AZ197" s="16"/>
      <c r="BA197" s="16"/>
      <c r="BB197" s="16"/>
      <c r="BC197" s="16"/>
      <c r="BD197" s="16"/>
      <c r="BE197" s="141">
        <f>IF(N197="základní",J197,0)</f>
        <v>0</v>
      </c>
      <c r="BF197" s="141">
        <f>IF(N197="snížená",J197,0)</f>
        <v>0</v>
      </c>
      <c r="BG197" s="141">
        <f>IF(N197="zákl. přenesená",J197,0)</f>
        <v>0</v>
      </c>
      <c r="BH197" s="141">
        <f>IF(N197="sníž. přenesená",J197,0)</f>
        <v>0</v>
      </c>
      <c r="BI197" s="141">
        <f>IF(N197="nulová",J197,0)</f>
        <v>0</v>
      </c>
      <c r="BJ197" s="2" t="s">
        <v>81</v>
      </c>
      <c r="BK197" s="141">
        <f>ROUND(I197*H197,2)</f>
        <v>0</v>
      </c>
      <c r="BL197" s="2" t="s">
        <v>178</v>
      </c>
      <c r="BM197" s="140" t="s">
        <v>541</v>
      </c>
    </row>
    <row r="198" spans="1:65" ht="22.5" customHeight="1">
      <c r="A198" s="119"/>
      <c r="B198" s="120"/>
      <c r="C198" s="119"/>
      <c r="D198" s="121" t="s">
        <v>73</v>
      </c>
      <c r="E198" s="129" t="s">
        <v>282</v>
      </c>
      <c r="F198" s="129" t="s">
        <v>283</v>
      </c>
      <c r="G198" s="119"/>
      <c r="H198" s="119"/>
      <c r="I198" s="191"/>
      <c r="J198" s="130">
        <f>BK198</f>
        <v>0</v>
      </c>
      <c r="K198" s="119"/>
      <c r="L198" s="120"/>
      <c r="M198" s="124"/>
      <c r="N198" s="119"/>
      <c r="O198" s="119"/>
      <c r="P198" s="125">
        <f>SUM(P199:P200)</f>
        <v>0</v>
      </c>
      <c r="Q198" s="119"/>
      <c r="R198" s="125">
        <f>SUM(R199:R200)</f>
        <v>0</v>
      </c>
      <c r="S198" s="119"/>
      <c r="T198" s="126">
        <f>SUM(T199:T200)</f>
        <v>0</v>
      </c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21" t="s">
        <v>83</v>
      </c>
      <c r="AS198" s="119"/>
      <c r="AT198" s="127" t="s">
        <v>73</v>
      </c>
      <c r="AU198" s="127" t="s">
        <v>81</v>
      </c>
      <c r="AV198" s="119"/>
      <c r="AW198" s="119"/>
      <c r="AX198" s="119"/>
      <c r="AY198" s="121" t="s">
        <v>159</v>
      </c>
      <c r="AZ198" s="119"/>
      <c r="BA198" s="119"/>
      <c r="BB198" s="119"/>
      <c r="BC198" s="119"/>
      <c r="BD198" s="119"/>
      <c r="BE198" s="119"/>
      <c r="BF198" s="119"/>
      <c r="BG198" s="119"/>
      <c r="BH198" s="119"/>
      <c r="BI198" s="119"/>
      <c r="BJ198" s="119"/>
      <c r="BK198" s="128">
        <f>SUM(BK199:BK200)</f>
        <v>0</v>
      </c>
      <c r="BL198" s="119"/>
      <c r="BM198" s="119"/>
    </row>
    <row r="199" spans="1:65" ht="24" customHeight="1">
      <c r="A199" s="16"/>
      <c r="B199" s="17"/>
      <c r="C199" s="131" t="s">
        <v>274</v>
      </c>
      <c r="D199" s="131" t="s">
        <v>162</v>
      </c>
      <c r="E199" s="132" t="s">
        <v>284</v>
      </c>
      <c r="F199" s="133" t="s">
        <v>285</v>
      </c>
      <c r="G199" s="134" t="s">
        <v>286</v>
      </c>
      <c r="H199" s="135">
        <v>8</v>
      </c>
      <c r="I199" s="187"/>
      <c r="J199" s="135">
        <f>ROUND(I199*H199,2)</f>
        <v>0</v>
      </c>
      <c r="K199" s="133" t="s">
        <v>1</v>
      </c>
      <c r="L199" s="17"/>
      <c r="M199" s="136" t="s">
        <v>1</v>
      </c>
      <c r="N199" s="137" t="s">
        <v>39</v>
      </c>
      <c r="O199" s="16"/>
      <c r="P199" s="138">
        <f>O199*H199</f>
        <v>0</v>
      </c>
      <c r="Q199" s="138">
        <v>0</v>
      </c>
      <c r="R199" s="138">
        <f>Q199*H199</f>
        <v>0</v>
      </c>
      <c r="S199" s="138">
        <v>0</v>
      </c>
      <c r="T199" s="139">
        <f>S199*H199</f>
        <v>0</v>
      </c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40" t="s">
        <v>178</v>
      </c>
      <c r="AS199" s="16"/>
      <c r="AT199" s="140" t="s">
        <v>162</v>
      </c>
      <c r="AU199" s="140" t="s">
        <v>83</v>
      </c>
      <c r="AV199" s="16"/>
      <c r="AW199" s="16"/>
      <c r="AX199" s="16"/>
      <c r="AY199" s="2" t="s">
        <v>159</v>
      </c>
      <c r="AZ199" s="16"/>
      <c r="BA199" s="16"/>
      <c r="BB199" s="16"/>
      <c r="BC199" s="16"/>
      <c r="BD199" s="16"/>
      <c r="BE199" s="141">
        <f>IF(N199="základní",J199,0)</f>
        <v>0</v>
      </c>
      <c r="BF199" s="141">
        <f>IF(N199="snížená",J199,0)</f>
        <v>0</v>
      </c>
      <c r="BG199" s="141">
        <f>IF(N199="zákl. přenesená",J199,0)</f>
        <v>0</v>
      </c>
      <c r="BH199" s="141">
        <f>IF(N199="sníž. přenesená",J199,0)</f>
        <v>0</v>
      </c>
      <c r="BI199" s="141">
        <f>IF(N199="nulová",J199,0)</f>
        <v>0</v>
      </c>
      <c r="BJ199" s="2" t="s">
        <v>81</v>
      </c>
      <c r="BK199" s="141">
        <f>ROUND(I199*H199,2)</f>
        <v>0</v>
      </c>
      <c r="BL199" s="2" t="s">
        <v>178</v>
      </c>
      <c r="BM199" s="140" t="s">
        <v>542</v>
      </c>
    </row>
    <row r="200" spans="1:65" ht="11.25" customHeight="1">
      <c r="A200" s="16"/>
      <c r="B200" s="17"/>
      <c r="C200" s="16"/>
      <c r="D200" s="142" t="s">
        <v>168</v>
      </c>
      <c r="E200" s="16"/>
      <c r="F200" s="143" t="s">
        <v>288</v>
      </c>
      <c r="G200" s="16"/>
      <c r="H200" s="16"/>
      <c r="I200" s="195"/>
      <c r="J200" s="16"/>
      <c r="K200" s="16"/>
      <c r="L200" s="17"/>
      <c r="M200" s="144"/>
      <c r="N200" s="16"/>
      <c r="O200" s="16"/>
      <c r="P200" s="16"/>
      <c r="Q200" s="16"/>
      <c r="R200" s="16"/>
      <c r="S200" s="16"/>
      <c r="T200" s="43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2" t="s">
        <v>168</v>
      </c>
      <c r="AU200" s="2" t="s">
        <v>83</v>
      </c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</row>
    <row r="201" spans="1:65" ht="22.5" customHeight="1">
      <c r="A201" s="119"/>
      <c r="B201" s="120"/>
      <c r="C201" s="119"/>
      <c r="D201" s="121" t="s">
        <v>73</v>
      </c>
      <c r="E201" s="129" t="s">
        <v>289</v>
      </c>
      <c r="F201" s="129" t="s">
        <v>290</v>
      </c>
      <c r="G201" s="119"/>
      <c r="H201" s="119"/>
      <c r="I201" s="191"/>
      <c r="J201" s="130">
        <f>BK201</f>
        <v>0</v>
      </c>
      <c r="K201" s="119"/>
      <c r="L201" s="120"/>
      <c r="M201" s="124"/>
      <c r="N201" s="119"/>
      <c r="O201" s="119"/>
      <c r="P201" s="125">
        <f>SUM(P202:P206)</f>
        <v>0</v>
      </c>
      <c r="Q201" s="119"/>
      <c r="R201" s="125">
        <f>SUM(R202:R206)</f>
        <v>0</v>
      </c>
      <c r="S201" s="119"/>
      <c r="T201" s="126">
        <f>SUM(T202:T206)</f>
        <v>0</v>
      </c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21" t="s">
        <v>83</v>
      </c>
      <c r="AS201" s="119"/>
      <c r="AT201" s="127" t="s">
        <v>73</v>
      </c>
      <c r="AU201" s="127" t="s">
        <v>81</v>
      </c>
      <c r="AV201" s="119"/>
      <c r="AW201" s="119"/>
      <c r="AX201" s="119"/>
      <c r="AY201" s="121" t="s">
        <v>159</v>
      </c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28">
        <f>SUM(BK202:BK206)</f>
        <v>0</v>
      </c>
      <c r="BL201" s="119"/>
      <c r="BM201" s="119"/>
    </row>
    <row r="202" spans="1:65" ht="24" customHeight="1">
      <c r="A202" s="16"/>
      <c r="B202" s="17"/>
      <c r="C202" s="165" t="s">
        <v>7</v>
      </c>
      <c r="D202" s="165" t="s">
        <v>188</v>
      </c>
      <c r="E202" s="166" t="s">
        <v>543</v>
      </c>
      <c r="F202" s="167" t="s">
        <v>544</v>
      </c>
      <c r="G202" s="168" t="s">
        <v>165</v>
      </c>
      <c r="H202" s="169">
        <v>1</v>
      </c>
      <c r="I202" s="190"/>
      <c r="J202" s="169">
        <f>ROUND(I202*H202,2)</f>
        <v>0</v>
      </c>
      <c r="K202" s="167" t="s">
        <v>1</v>
      </c>
      <c r="L202" s="170"/>
      <c r="M202" s="171" t="s">
        <v>1</v>
      </c>
      <c r="N202" s="172" t="s">
        <v>39</v>
      </c>
      <c r="O202" s="16"/>
      <c r="P202" s="138">
        <f>O202*H202</f>
        <v>0</v>
      </c>
      <c r="Q202" s="138">
        <v>0</v>
      </c>
      <c r="R202" s="138">
        <f>Q202*H202</f>
        <v>0</v>
      </c>
      <c r="S202" s="138">
        <v>0</v>
      </c>
      <c r="T202" s="139">
        <f>S202*H202</f>
        <v>0</v>
      </c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40" t="s">
        <v>191</v>
      </c>
      <c r="AS202" s="16"/>
      <c r="AT202" s="140" t="s">
        <v>188</v>
      </c>
      <c r="AU202" s="140" t="s">
        <v>83</v>
      </c>
      <c r="AV202" s="16"/>
      <c r="AW202" s="16"/>
      <c r="AX202" s="16"/>
      <c r="AY202" s="2" t="s">
        <v>159</v>
      </c>
      <c r="AZ202" s="16"/>
      <c r="BA202" s="16"/>
      <c r="BB202" s="16"/>
      <c r="BC202" s="16"/>
      <c r="BD202" s="16"/>
      <c r="BE202" s="141">
        <f>IF(N202="základní",J202,0)</f>
        <v>0</v>
      </c>
      <c r="BF202" s="141">
        <f>IF(N202="snížená",J202,0)</f>
        <v>0</v>
      </c>
      <c r="BG202" s="141">
        <f>IF(N202="zákl. přenesená",J202,0)</f>
        <v>0</v>
      </c>
      <c r="BH202" s="141">
        <f>IF(N202="sníž. přenesená",J202,0)</f>
        <v>0</v>
      </c>
      <c r="BI202" s="141">
        <f>IF(N202="nulová",J202,0)</f>
        <v>0</v>
      </c>
      <c r="BJ202" s="2" t="s">
        <v>81</v>
      </c>
      <c r="BK202" s="141">
        <f>ROUND(I202*H202,2)</f>
        <v>0</v>
      </c>
      <c r="BL202" s="2" t="s">
        <v>178</v>
      </c>
      <c r="BM202" s="140" t="s">
        <v>545</v>
      </c>
    </row>
    <row r="203" spans="1:65" ht="11.25" customHeight="1">
      <c r="A203" s="16"/>
      <c r="B203" s="17"/>
      <c r="C203" s="16"/>
      <c r="D203" s="142" t="s">
        <v>168</v>
      </c>
      <c r="E203" s="16"/>
      <c r="F203" s="143" t="s">
        <v>680</v>
      </c>
      <c r="G203" s="16"/>
      <c r="H203" s="16"/>
      <c r="I203" s="195"/>
      <c r="J203" s="16"/>
      <c r="K203" s="16"/>
      <c r="L203" s="17"/>
      <c r="M203" s="144"/>
      <c r="N203" s="16"/>
      <c r="O203" s="16"/>
      <c r="P203" s="16"/>
      <c r="Q203" s="16"/>
      <c r="R203" s="16"/>
      <c r="S203" s="16"/>
      <c r="T203" s="43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2" t="s">
        <v>168</v>
      </c>
      <c r="AU203" s="2" t="s">
        <v>83</v>
      </c>
      <c r="AV203" s="16"/>
      <c r="AW203" s="16"/>
      <c r="AX203" s="16"/>
      <c r="AY203" s="16"/>
      <c r="AZ203" s="16"/>
      <c r="BA203" s="16"/>
      <c r="BB203" s="16"/>
      <c r="BC203" s="16"/>
      <c r="BD203" s="16"/>
      <c r="BE203" s="16"/>
      <c r="BF203" s="16"/>
      <c r="BG203" s="16"/>
      <c r="BH203" s="16"/>
      <c r="BI203" s="16"/>
      <c r="BJ203" s="16"/>
      <c r="BK203" s="16"/>
      <c r="BL203" s="16"/>
      <c r="BM203" s="16"/>
    </row>
    <row r="204" spans="1:65" ht="16.5" customHeight="1">
      <c r="A204" s="16"/>
      <c r="B204" s="17"/>
      <c r="C204" s="131" t="s">
        <v>248</v>
      </c>
      <c r="D204" s="131" t="s">
        <v>162</v>
      </c>
      <c r="E204" s="132" t="s">
        <v>297</v>
      </c>
      <c r="F204" s="133" t="s">
        <v>547</v>
      </c>
      <c r="G204" s="134" t="s">
        <v>165</v>
      </c>
      <c r="H204" s="135">
        <v>1</v>
      </c>
      <c r="I204" s="187"/>
      <c r="J204" s="135">
        <f>ROUND(I204*H204,2)</f>
        <v>0</v>
      </c>
      <c r="K204" s="133" t="s">
        <v>1</v>
      </c>
      <c r="L204" s="17"/>
      <c r="M204" s="136" t="s">
        <v>1</v>
      </c>
      <c r="N204" s="137" t="s">
        <v>39</v>
      </c>
      <c r="O204" s="16"/>
      <c r="P204" s="138">
        <f>O204*H204</f>
        <v>0</v>
      </c>
      <c r="Q204" s="138">
        <v>0</v>
      </c>
      <c r="R204" s="138">
        <f>Q204*H204</f>
        <v>0</v>
      </c>
      <c r="S204" s="138">
        <v>0</v>
      </c>
      <c r="T204" s="139">
        <f>S204*H204</f>
        <v>0</v>
      </c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40" t="s">
        <v>178</v>
      </c>
      <c r="AS204" s="16"/>
      <c r="AT204" s="140" t="s">
        <v>162</v>
      </c>
      <c r="AU204" s="140" t="s">
        <v>83</v>
      </c>
      <c r="AV204" s="16"/>
      <c r="AW204" s="16"/>
      <c r="AX204" s="16"/>
      <c r="AY204" s="2" t="s">
        <v>159</v>
      </c>
      <c r="AZ204" s="16"/>
      <c r="BA204" s="16"/>
      <c r="BB204" s="16"/>
      <c r="BC204" s="16"/>
      <c r="BD204" s="16"/>
      <c r="BE204" s="141">
        <f>IF(N204="základní",J204,0)</f>
        <v>0</v>
      </c>
      <c r="BF204" s="141">
        <f>IF(N204="snížená",J204,0)</f>
        <v>0</v>
      </c>
      <c r="BG204" s="141">
        <f>IF(N204="zákl. přenesená",J204,0)</f>
        <v>0</v>
      </c>
      <c r="BH204" s="141">
        <f>IF(N204="sníž. přenesená",J204,0)</f>
        <v>0</v>
      </c>
      <c r="BI204" s="141">
        <f>IF(N204="nulová",J204,0)</f>
        <v>0</v>
      </c>
      <c r="BJ204" s="2" t="s">
        <v>81</v>
      </c>
      <c r="BK204" s="141">
        <f>ROUND(I204*H204,2)</f>
        <v>0</v>
      </c>
      <c r="BL204" s="2" t="s">
        <v>178</v>
      </c>
      <c r="BM204" s="140" t="s">
        <v>548</v>
      </c>
    </row>
    <row r="205" spans="1:65" ht="11.25" customHeight="1">
      <c r="A205" s="16"/>
      <c r="B205" s="17"/>
      <c r="C205" s="16"/>
      <c r="D205" s="142" t="s">
        <v>168</v>
      </c>
      <c r="E205" s="16"/>
      <c r="F205" s="143" t="s">
        <v>549</v>
      </c>
      <c r="G205" s="16"/>
      <c r="H205" s="16"/>
      <c r="I205" s="195"/>
      <c r="J205" s="16"/>
      <c r="K205" s="16"/>
      <c r="L205" s="17"/>
      <c r="M205" s="144"/>
      <c r="N205" s="16"/>
      <c r="O205" s="16"/>
      <c r="P205" s="16"/>
      <c r="Q205" s="16"/>
      <c r="R205" s="16"/>
      <c r="S205" s="16"/>
      <c r="T205" s="43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2" t="s">
        <v>168</v>
      </c>
      <c r="AU205" s="2" t="s">
        <v>83</v>
      </c>
      <c r="AV205" s="16"/>
      <c r="AW205" s="16"/>
      <c r="AX205" s="16"/>
      <c r="AY205" s="16"/>
      <c r="AZ205" s="16"/>
      <c r="BA205" s="16"/>
      <c r="BB205" s="16"/>
      <c r="BC205" s="16"/>
      <c r="BD205" s="16"/>
      <c r="BE205" s="16"/>
      <c r="BF205" s="16"/>
      <c r="BG205" s="16"/>
      <c r="BH205" s="16"/>
      <c r="BI205" s="16"/>
      <c r="BJ205" s="16"/>
      <c r="BK205" s="16"/>
      <c r="BL205" s="16"/>
      <c r="BM205" s="16"/>
    </row>
    <row r="206" spans="1:65" ht="24" customHeight="1">
      <c r="A206" s="16"/>
      <c r="B206" s="17"/>
      <c r="C206" s="131" t="s">
        <v>291</v>
      </c>
      <c r="D206" s="131" t="s">
        <v>162</v>
      </c>
      <c r="E206" s="132" t="s">
        <v>302</v>
      </c>
      <c r="F206" s="133" t="s">
        <v>550</v>
      </c>
      <c r="G206" s="134" t="s">
        <v>165</v>
      </c>
      <c r="H206" s="135">
        <v>1</v>
      </c>
      <c r="I206" s="187"/>
      <c r="J206" s="135">
        <f>ROUND(I206*H206,2)</f>
        <v>0</v>
      </c>
      <c r="K206" s="133" t="s">
        <v>1</v>
      </c>
      <c r="L206" s="17"/>
      <c r="M206" s="136" t="s">
        <v>1</v>
      </c>
      <c r="N206" s="137" t="s">
        <v>39</v>
      </c>
      <c r="O206" s="16"/>
      <c r="P206" s="138">
        <f>O206*H206</f>
        <v>0</v>
      </c>
      <c r="Q206" s="138">
        <v>0</v>
      </c>
      <c r="R206" s="138">
        <f>Q206*H206</f>
        <v>0</v>
      </c>
      <c r="S206" s="138">
        <v>0</v>
      </c>
      <c r="T206" s="139">
        <f>S206*H206</f>
        <v>0</v>
      </c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40" t="s">
        <v>178</v>
      </c>
      <c r="AS206" s="16"/>
      <c r="AT206" s="140" t="s">
        <v>162</v>
      </c>
      <c r="AU206" s="140" t="s">
        <v>83</v>
      </c>
      <c r="AV206" s="16"/>
      <c r="AW206" s="16"/>
      <c r="AX206" s="16"/>
      <c r="AY206" s="2" t="s">
        <v>159</v>
      </c>
      <c r="AZ206" s="16"/>
      <c r="BA206" s="16"/>
      <c r="BB206" s="16"/>
      <c r="BC206" s="16"/>
      <c r="BD206" s="16"/>
      <c r="BE206" s="141">
        <f>IF(N206="základní",J206,0)</f>
        <v>0</v>
      </c>
      <c r="BF206" s="141">
        <f>IF(N206="snížená",J206,0)</f>
        <v>0</v>
      </c>
      <c r="BG206" s="141">
        <f>IF(N206="zákl. přenesená",J206,0)</f>
        <v>0</v>
      </c>
      <c r="BH206" s="141">
        <f>IF(N206="sníž. přenesená",J206,0)</f>
        <v>0</v>
      </c>
      <c r="BI206" s="141">
        <f>IF(N206="nulová",J206,0)</f>
        <v>0</v>
      </c>
      <c r="BJ206" s="2" t="s">
        <v>81</v>
      </c>
      <c r="BK206" s="141">
        <f>ROUND(I206*H206,2)</f>
        <v>0</v>
      </c>
      <c r="BL206" s="2" t="s">
        <v>178</v>
      </c>
      <c r="BM206" s="140" t="s">
        <v>551</v>
      </c>
    </row>
    <row r="207" spans="1:65" ht="22.5" customHeight="1">
      <c r="A207" s="119"/>
      <c r="B207" s="120"/>
      <c r="C207" s="119"/>
      <c r="D207" s="121" t="s">
        <v>73</v>
      </c>
      <c r="E207" s="129" t="s">
        <v>305</v>
      </c>
      <c r="F207" s="129" t="s">
        <v>306</v>
      </c>
      <c r="G207" s="119"/>
      <c r="H207" s="119"/>
      <c r="I207" s="191"/>
      <c r="J207" s="130">
        <f>BK207</f>
        <v>0</v>
      </c>
      <c r="K207" s="119"/>
      <c r="L207" s="120"/>
      <c r="M207" s="124"/>
      <c r="N207" s="119"/>
      <c r="O207" s="119"/>
      <c r="P207" s="125">
        <f>SUM(P208:P220)</f>
        <v>0</v>
      </c>
      <c r="Q207" s="119"/>
      <c r="R207" s="125">
        <f>SUM(R208:R220)</f>
        <v>3.7312400000000001</v>
      </c>
      <c r="S207" s="119"/>
      <c r="T207" s="126">
        <f>SUM(T208:T220)</f>
        <v>0</v>
      </c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21" t="s">
        <v>83</v>
      </c>
      <c r="AS207" s="119"/>
      <c r="AT207" s="127" t="s">
        <v>73</v>
      </c>
      <c r="AU207" s="127" t="s">
        <v>81</v>
      </c>
      <c r="AV207" s="119"/>
      <c r="AW207" s="119"/>
      <c r="AX207" s="119"/>
      <c r="AY207" s="121" t="s">
        <v>159</v>
      </c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19"/>
      <c r="BJ207" s="119"/>
      <c r="BK207" s="128">
        <f>SUM(BK208:BK220)</f>
        <v>0</v>
      </c>
      <c r="BL207" s="119"/>
      <c r="BM207" s="119"/>
    </row>
    <row r="208" spans="1:65" ht="24" customHeight="1">
      <c r="A208" s="16"/>
      <c r="B208" s="17"/>
      <c r="C208" s="131" t="s">
        <v>296</v>
      </c>
      <c r="D208" s="131" t="s">
        <v>162</v>
      </c>
      <c r="E208" s="132" t="s">
        <v>681</v>
      </c>
      <c r="F208" s="133" t="s">
        <v>682</v>
      </c>
      <c r="G208" s="134" t="s">
        <v>176</v>
      </c>
      <c r="H208" s="135">
        <v>224</v>
      </c>
      <c r="I208" s="187"/>
      <c r="J208" s="135">
        <f>ROUND(I208*H208,2)</f>
        <v>0</v>
      </c>
      <c r="K208" s="133" t="s">
        <v>177</v>
      </c>
      <c r="L208" s="17"/>
      <c r="M208" s="136" t="s">
        <v>1</v>
      </c>
      <c r="N208" s="137" t="s">
        <v>39</v>
      </c>
      <c r="O208" s="16"/>
      <c r="P208" s="138">
        <f>O208*H208</f>
        <v>0</v>
      </c>
      <c r="Q208" s="138">
        <v>1.187E-2</v>
      </c>
      <c r="R208" s="138">
        <f>Q208*H208</f>
        <v>2.6588799999999999</v>
      </c>
      <c r="S208" s="138">
        <v>0</v>
      </c>
      <c r="T208" s="139">
        <f>S208*H208</f>
        <v>0</v>
      </c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40" t="s">
        <v>178</v>
      </c>
      <c r="AS208" s="16"/>
      <c r="AT208" s="140" t="s">
        <v>162</v>
      </c>
      <c r="AU208" s="140" t="s">
        <v>83</v>
      </c>
      <c r="AV208" s="16"/>
      <c r="AW208" s="16"/>
      <c r="AX208" s="16"/>
      <c r="AY208" s="2" t="s">
        <v>159</v>
      </c>
      <c r="AZ208" s="16"/>
      <c r="BA208" s="16"/>
      <c r="BB208" s="16"/>
      <c r="BC208" s="16"/>
      <c r="BD208" s="16"/>
      <c r="BE208" s="141">
        <f>IF(N208="základní",J208,0)</f>
        <v>0</v>
      </c>
      <c r="BF208" s="141">
        <f>IF(N208="snížená",J208,0)</f>
        <v>0</v>
      </c>
      <c r="BG208" s="141">
        <f>IF(N208="zákl. přenesená",J208,0)</f>
        <v>0</v>
      </c>
      <c r="BH208" s="141">
        <f>IF(N208="sníž. přenesená",J208,0)</f>
        <v>0</v>
      </c>
      <c r="BI208" s="141">
        <f>IF(N208="nulová",J208,0)</f>
        <v>0</v>
      </c>
      <c r="BJ208" s="2" t="s">
        <v>81</v>
      </c>
      <c r="BK208" s="141">
        <f>ROUND(I208*H208,2)</f>
        <v>0</v>
      </c>
      <c r="BL208" s="2" t="s">
        <v>178</v>
      </c>
      <c r="BM208" s="140" t="s">
        <v>557</v>
      </c>
    </row>
    <row r="209" spans="1:65" ht="11.25" customHeight="1">
      <c r="A209" s="145"/>
      <c r="B209" s="146"/>
      <c r="C209" s="145"/>
      <c r="D209" s="142" t="s">
        <v>180</v>
      </c>
      <c r="E209" s="147" t="s">
        <v>1</v>
      </c>
      <c r="F209" s="148" t="s">
        <v>671</v>
      </c>
      <c r="G209" s="145"/>
      <c r="H209" s="147" t="s">
        <v>1</v>
      </c>
      <c r="I209" s="193"/>
      <c r="J209" s="145"/>
      <c r="K209" s="145"/>
      <c r="L209" s="146"/>
      <c r="M209" s="149"/>
      <c r="N209" s="145"/>
      <c r="O209" s="145"/>
      <c r="P209" s="145"/>
      <c r="Q209" s="145"/>
      <c r="R209" s="145"/>
      <c r="S209" s="145"/>
      <c r="T209" s="150"/>
      <c r="U209" s="145"/>
      <c r="V209" s="145"/>
      <c r="W209" s="145"/>
      <c r="X209" s="145"/>
      <c r="Y209" s="145"/>
      <c r="Z209" s="145"/>
      <c r="AA209" s="145"/>
      <c r="AB209" s="145"/>
      <c r="AC209" s="145"/>
      <c r="AD209" s="145"/>
      <c r="AE209" s="145"/>
      <c r="AF209" s="145"/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7" t="s">
        <v>180</v>
      </c>
      <c r="AU209" s="147" t="s">
        <v>83</v>
      </c>
      <c r="AV209" s="145" t="s">
        <v>81</v>
      </c>
      <c r="AW209" s="145" t="s">
        <v>30</v>
      </c>
      <c r="AX209" s="145" t="s">
        <v>74</v>
      </c>
      <c r="AY209" s="147" t="s">
        <v>159</v>
      </c>
      <c r="AZ209" s="145"/>
      <c r="BA209" s="145"/>
      <c r="BB209" s="145"/>
      <c r="BC209" s="145"/>
      <c r="BD209" s="145"/>
      <c r="BE209" s="145"/>
      <c r="BF209" s="145"/>
      <c r="BG209" s="145"/>
      <c r="BH209" s="145"/>
      <c r="BI209" s="145"/>
      <c r="BJ209" s="145"/>
      <c r="BK209" s="145"/>
      <c r="BL209" s="145"/>
      <c r="BM209" s="145"/>
    </row>
    <row r="210" spans="1:65" ht="11.25" customHeight="1">
      <c r="A210" s="151"/>
      <c r="B210" s="152"/>
      <c r="C210" s="151"/>
      <c r="D210" s="142" t="s">
        <v>180</v>
      </c>
      <c r="E210" s="153" t="s">
        <v>1</v>
      </c>
      <c r="F210" s="154" t="s">
        <v>672</v>
      </c>
      <c r="G210" s="151"/>
      <c r="H210" s="155">
        <v>224</v>
      </c>
      <c r="I210" s="188"/>
      <c r="J210" s="151"/>
      <c r="K210" s="151"/>
      <c r="L210" s="152"/>
      <c r="M210" s="156"/>
      <c r="N210" s="151"/>
      <c r="O210" s="151"/>
      <c r="P210" s="151"/>
      <c r="Q210" s="151"/>
      <c r="R210" s="151"/>
      <c r="S210" s="151"/>
      <c r="T210" s="157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3" t="s">
        <v>180</v>
      </c>
      <c r="AU210" s="153" t="s">
        <v>83</v>
      </c>
      <c r="AV210" s="151" t="s">
        <v>83</v>
      </c>
      <c r="AW210" s="151" t="s">
        <v>30</v>
      </c>
      <c r="AX210" s="151" t="s">
        <v>81</v>
      </c>
      <c r="AY210" s="153" t="s">
        <v>159</v>
      </c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</row>
    <row r="211" spans="1:65" ht="33" customHeight="1">
      <c r="A211" s="16"/>
      <c r="B211" s="17"/>
      <c r="C211" s="131" t="s">
        <v>301</v>
      </c>
      <c r="D211" s="131" t="s">
        <v>162</v>
      </c>
      <c r="E211" s="132" t="s">
        <v>316</v>
      </c>
      <c r="F211" s="133" t="s">
        <v>317</v>
      </c>
      <c r="G211" s="134" t="s">
        <v>176</v>
      </c>
      <c r="H211" s="135">
        <v>26</v>
      </c>
      <c r="I211" s="187"/>
      <c r="J211" s="135">
        <f>ROUND(I211*H211,2)</f>
        <v>0</v>
      </c>
      <c r="K211" s="133" t="s">
        <v>177</v>
      </c>
      <c r="L211" s="17"/>
      <c r="M211" s="136" t="s">
        <v>1</v>
      </c>
      <c r="N211" s="137" t="s">
        <v>39</v>
      </c>
      <c r="O211" s="16"/>
      <c r="P211" s="138">
        <f>O211*H211</f>
        <v>0</v>
      </c>
      <c r="Q211" s="138">
        <v>8.5800000000000008E-3</v>
      </c>
      <c r="R211" s="138">
        <f>Q211*H211</f>
        <v>0.22308000000000003</v>
      </c>
      <c r="S211" s="138">
        <v>0</v>
      </c>
      <c r="T211" s="139">
        <f>S211*H211</f>
        <v>0</v>
      </c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40" t="s">
        <v>178</v>
      </c>
      <c r="AS211" s="16"/>
      <c r="AT211" s="140" t="s">
        <v>162</v>
      </c>
      <c r="AU211" s="140" t="s">
        <v>83</v>
      </c>
      <c r="AV211" s="16"/>
      <c r="AW211" s="16"/>
      <c r="AX211" s="16"/>
      <c r="AY211" s="2" t="s">
        <v>159</v>
      </c>
      <c r="AZ211" s="16"/>
      <c r="BA211" s="16"/>
      <c r="BB211" s="16"/>
      <c r="BC211" s="16"/>
      <c r="BD211" s="16"/>
      <c r="BE211" s="141">
        <f>IF(N211="základní",J211,0)</f>
        <v>0</v>
      </c>
      <c r="BF211" s="141">
        <f>IF(N211="snížená",J211,0)</f>
        <v>0</v>
      </c>
      <c r="BG211" s="141">
        <f>IF(N211="zákl. přenesená",J211,0)</f>
        <v>0</v>
      </c>
      <c r="BH211" s="141">
        <f>IF(N211="sníž. přenesená",J211,0)</f>
        <v>0</v>
      </c>
      <c r="BI211" s="141">
        <f>IF(N211="nulová",J211,0)</f>
        <v>0</v>
      </c>
      <c r="BJ211" s="2" t="s">
        <v>81</v>
      </c>
      <c r="BK211" s="141">
        <f>ROUND(I211*H211,2)</f>
        <v>0</v>
      </c>
      <c r="BL211" s="2" t="s">
        <v>178</v>
      </c>
      <c r="BM211" s="140" t="s">
        <v>561</v>
      </c>
    </row>
    <row r="212" spans="1:65" ht="11.25" customHeight="1">
      <c r="A212" s="145"/>
      <c r="B212" s="146"/>
      <c r="C212" s="145"/>
      <c r="D212" s="142" t="s">
        <v>180</v>
      </c>
      <c r="E212" s="147" t="s">
        <v>1</v>
      </c>
      <c r="F212" s="148" t="s">
        <v>512</v>
      </c>
      <c r="G212" s="145"/>
      <c r="H212" s="147" t="s">
        <v>1</v>
      </c>
      <c r="I212" s="193"/>
      <c r="J212" s="145"/>
      <c r="K212" s="145"/>
      <c r="L212" s="146"/>
      <c r="M212" s="149"/>
      <c r="N212" s="145"/>
      <c r="O212" s="145"/>
      <c r="P212" s="145"/>
      <c r="Q212" s="145"/>
      <c r="R212" s="145"/>
      <c r="S212" s="145"/>
      <c r="T212" s="150"/>
      <c r="U212" s="145"/>
      <c r="V212" s="145"/>
      <c r="W212" s="145"/>
      <c r="X212" s="145"/>
      <c r="Y212" s="145"/>
      <c r="Z212" s="145"/>
      <c r="AA212" s="145"/>
      <c r="AB212" s="145"/>
      <c r="AC212" s="145"/>
      <c r="AD212" s="145"/>
      <c r="AE212" s="145"/>
      <c r="AF212" s="145"/>
      <c r="AG212" s="145"/>
      <c r="AH212" s="145"/>
      <c r="AI212" s="145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7" t="s">
        <v>180</v>
      </c>
      <c r="AU212" s="147" t="s">
        <v>83</v>
      </c>
      <c r="AV212" s="145" t="s">
        <v>81</v>
      </c>
      <c r="AW212" s="145" t="s">
        <v>30</v>
      </c>
      <c r="AX212" s="145" t="s">
        <v>74</v>
      </c>
      <c r="AY212" s="147" t="s">
        <v>159</v>
      </c>
      <c r="AZ212" s="145"/>
      <c r="BA212" s="145"/>
      <c r="BB212" s="145"/>
      <c r="BC212" s="145"/>
      <c r="BD212" s="145"/>
      <c r="BE212" s="145"/>
      <c r="BF212" s="145"/>
      <c r="BG212" s="145"/>
      <c r="BH212" s="145"/>
      <c r="BI212" s="145"/>
      <c r="BJ212" s="145"/>
      <c r="BK212" s="145"/>
      <c r="BL212" s="145"/>
      <c r="BM212" s="145"/>
    </row>
    <row r="213" spans="1:65" ht="11.25" customHeight="1">
      <c r="A213" s="151"/>
      <c r="B213" s="152"/>
      <c r="C213" s="151"/>
      <c r="D213" s="142" t="s">
        <v>180</v>
      </c>
      <c r="E213" s="153" t="s">
        <v>1</v>
      </c>
      <c r="F213" s="154" t="s">
        <v>307</v>
      </c>
      <c r="G213" s="151"/>
      <c r="H213" s="155">
        <v>26</v>
      </c>
      <c r="I213" s="188"/>
      <c r="J213" s="151"/>
      <c r="K213" s="151"/>
      <c r="L213" s="152"/>
      <c r="M213" s="156"/>
      <c r="N213" s="151"/>
      <c r="O213" s="151"/>
      <c r="P213" s="151"/>
      <c r="Q213" s="151"/>
      <c r="R213" s="151"/>
      <c r="S213" s="151"/>
      <c r="T213" s="157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3" t="s">
        <v>180</v>
      </c>
      <c r="AU213" s="153" t="s">
        <v>83</v>
      </c>
      <c r="AV213" s="151" t="s">
        <v>83</v>
      </c>
      <c r="AW213" s="151" t="s">
        <v>30</v>
      </c>
      <c r="AX213" s="151" t="s">
        <v>81</v>
      </c>
      <c r="AY213" s="153" t="s">
        <v>159</v>
      </c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</row>
    <row r="214" spans="1:65" ht="33" customHeight="1">
      <c r="A214" s="16"/>
      <c r="B214" s="17"/>
      <c r="C214" s="131" t="s">
        <v>307</v>
      </c>
      <c r="D214" s="131" t="s">
        <v>162</v>
      </c>
      <c r="E214" s="132" t="s">
        <v>320</v>
      </c>
      <c r="F214" s="133" t="s">
        <v>321</v>
      </c>
      <c r="G214" s="134" t="s">
        <v>176</v>
      </c>
      <c r="H214" s="135">
        <v>24</v>
      </c>
      <c r="I214" s="187"/>
      <c r="J214" s="135">
        <f>ROUND(I214*H214,2)</f>
        <v>0</v>
      </c>
      <c r="K214" s="133" t="s">
        <v>177</v>
      </c>
      <c r="L214" s="17"/>
      <c r="M214" s="136" t="s">
        <v>1</v>
      </c>
      <c r="N214" s="137" t="s">
        <v>39</v>
      </c>
      <c r="O214" s="16"/>
      <c r="P214" s="138">
        <f>O214*H214</f>
        <v>0</v>
      </c>
      <c r="Q214" s="138">
        <v>9.5499999999999995E-3</v>
      </c>
      <c r="R214" s="138">
        <f>Q214*H214</f>
        <v>0.22919999999999999</v>
      </c>
      <c r="S214" s="138">
        <v>0</v>
      </c>
      <c r="T214" s="139">
        <f>S214*H214</f>
        <v>0</v>
      </c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40" t="s">
        <v>178</v>
      </c>
      <c r="AS214" s="16"/>
      <c r="AT214" s="140" t="s">
        <v>162</v>
      </c>
      <c r="AU214" s="140" t="s">
        <v>83</v>
      </c>
      <c r="AV214" s="16"/>
      <c r="AW214" s="16"/>
      <c r="AX214" s="16"/>
      <c r="AY214" s="2" t="s">
        <v>159</v>
      </c>
      <c r="AZ214" s="16"/>
      <c r="BA214" s="16"/>
      <c r="BB214" s="16"/>
      <c r="BC214" s="16"/>
      <c r="BD214" s="16"/>
      <c r="BE214" s="141">
        <f>IF(N214="základní",J214,0)</f>
        <v>0</v>
      </c>
      <c r="BF214" s="141">
        <f>IF(N214="snížená",J214,0)</f>
        <v>0</v>
      </c>
      <c r="BG214" s="141">
        <f>IF(N214="zákl. přenesená",J214,0)</f>
        <v>0</v>
      </c>
      <c r="BH214" s="141">
        <f>IF(N214="sníž. přenesená",J214,0)</f>
        <v>0</v>
      </c>
      <c r="BI214" s="141">
        <f>IF(N214="nulová",J214,0)</f>
        <v>0</v>
      </c>
      <c r="BJ214" s="2" t="s">
        <v>81</v>
      </c>
      <c r="BK214" s="141">
        <f>ROUND(I214*H214,2)</f>
        <v>0</v>
      </c>
      <c r="BL214" s="2" t="s">
        <v>178</v>
      </c>
      <c r="BM214" s="140" t="s">
        <v>683</v>
      </c>
    </row>
    <row r="215" spans="1:65" ht="11.25" customHeight="1">
      <c r="A215" s="145"/>
      <c r="B215" s="146"/>
      <c r="C215" s="145"/>
      <c r="D215" s="142" t="s">
        <v>180</v>
      </c>
      <c r="E215" s="147" t="s">
        <v>1</v>
      </c>
      <c r="F215" s="148" t="s">
        <v>512</v>
      </c>
      <c r="G215" s="145"/>
      <c r="H215" s="147" t="s">
        <v>1</v>
      </c>
      <c r="I215" s="193"/>
      <c r="J215" s="145"/>
      <c r="K215" s="145"/>
      <c r="L215" s="146"/>
      <c r="M215" s="149"/>
      <c r="N215" s="145"/>
      <c r="O215" s="145"/>
      <c r="P215" s="145"/>
      <c r="Q215" s="145"/>
      <c r="R215" s="145"/>
      <c r="S215" s="145"/>
      <c r="T215" s="150"/>
      <c r="U215" s="145"/>
      <c r="V215" s="145"/>
      <c r="W215" s="145"/>
      <c r="X215" s="145"/>
      <c r="Y215" s="145"/>
      <c r="Z215" s="145"/>
      <c r="AA215" s="145"/>
      <c r="AB215" s="145"/>
      <c r="AC215" s="145"/>
      <c r="AD215" s="145"/>
      <c r="AE215" s="145"/>
      <c r="AF215" s="145"/>
      <c r="AG215" s="145"/>
      <c r="AH215" s="145"/>
      <c r="AI215" s="145"/>
      <c r="AJ215" s="145"/>
      <c r="AK215" s="145"/>
      <c r="AL215" s="145"/>
      <c r="AM215" s="145"/>
      <c r="AN215" s="145"/>
      <c r="AO215" s="145"/>
      <c r="AP215" s="145"/>
      <c r="AQ215" s="145"/>
      <c r="AR215" s="145"/>
      <c r="AS215" s="145"/>
      <c r="AT215" s="147" t="s">
        <v>180</v>
      </c>
      <c r="AU215" s="147" t="s">
        <v>83</v>
      </c>
      <c r="AV215" s="145" t="s">
        <v>81</v>
      </c>
      <c r="AW215" s="145" t="s">
        <v>30</v>
      </c>
      <c r="AX215" s="145" t="s">
        <v>74</v>
      </c>
      <c r="AY215" s="147" t="s">
        <v>159</v>
      </c>
      <c r="AZ215" s="145"/>
      <c r="BA215" s="145"/>
      <c r="BB215" s="145"/>
      <c r="BC215" s="145"/>
      <c r="BD215" s="145"/>
      <c r="BE215" s="145"/>
      <c r="BF215" s="145"/>
      <c r="BG215" s="145"/>
      <c r="BH215" s="145"/>
      <c r="BI215" s="145"/>
      <c r="BJ215" s="145"/>
      <c r="BK215" s="145"/>
      <c r="BL215" s="145"/>
      <c r="BM215" s="145"/>
    </row>
    <row r="216" spans="1:65" ht="11.25" customHeight="1">
      <c r="A216" s="151"/>
      <c r="B216" s="152"/>
      <c r="C216" s="151"/>
      <c r="D216" s="142" t="s">
        <v>180</v>
      </c>
      <c r="E216" s="153" t="s">
        <v>1</v>
      </c>
      <c r="F216" s="154" t="s">
        <v>296</v>
      </c>
      <c r="G216" s="151"/>
      <c r="H216" s="155">
        <v>24</v>
      </c>
      <c r="I216" s="188"/>
      <c r="J216" s="151"/>
      <c r="K216" s="151"/>
      <c r="L216" s="152"/>
      <c r="M216" s="156"/>
      <c r="N216" s="151"/>
      <c r="O216" s="151"/>
      <c r="P216" s="151"/>
      <c r="Q216" s="151"/>
      <c r="R216" s="151"/>
      <c r="S216" s="151"/>
      <c r="T216" s="157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3" t="s">
        <v>180</v>
      </c>
      <c r="AU216" s="153" t="s">
        <v>83</v>
      </c>
      <c r="AV216" s="151" t="s">
        <v>83</v>
      </c>
      <c r="AW216" s="151" t="s">
        <v>30</v>
      </c>
      <c r="AX216" s="151" t="s">
        <v>81</v>
      </c>
      <c r="AY216" s="153" t="s">
        <v>159</v>
      </c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</row>
    <row r="217" spans="1:65" ht="33" customHeight="1">
      <c r="A217" s="16"/>
      <c r="B217" s="17"/>
      <c r="C217" s="131" t="s">
        <v>311</v>
      </c>
      <c r="D217" s="131" t="s">
        <v>162</v>
      </c>
      <c r="E217" s="132" t="s">
        <v>324</v>
      </c>
      <c r="F217" s="133" t="s">
        <v>325</v>
      </c>
      <c r="G217" s="134" t="s">
        <v>176</v>
      </c>
      <c r="H217" s="135">
        <v>46</v>
      </c>
      <c r="I217" s="187"/>
      <c r="J217" s="135">
        <f>ROUND(I217*H217,2)</f>
        <v>0</v>
      </c>
      <c r="K217" s="133" t="s">
        <v>177</v>
      </c>
      <c r="L217" s="17"/>
      <c r="M217" s="136" t="s">
        <v>1</v>
      </c>
      <c r="N217" s="137" t="s">
        <v>39</v>
      </c>
      <c r="O217" s="16"/>
      <c r="P217" s="138">
        <f>O217*H217</f>
        <v>0</v>
      </c>
      <c r="Q217" s="138">
        <v>1.3480000000000001E-2</v>
      </c>
      <c r="R217" s="138">
        <f>Q217*H217</f>
        <v>0.62008000000000008</v>
      </c>
      <c r="S217" s="138">
        <v>0</v>
      </c>
      <c r="T217" s="139">
        <f>S217*H217</f>
        <v>0</v>
      </c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40" t="s">
        <v>178</v>
      </c>
      <c r="AS217" s="16"/>
      <c r="AT217" s="140" t="s">
        <v>162</v>
      </c>
      <c r="AU217" s="140" t="s">
        <v>83</v>
      </c>
      <c r="AV217" s="16"/>
      <c r="AW217" s="16"/>
      <c r="AX217" s="16"/>
      <c r="AY217" s="2" t="s">
        <v>159</v>
      </c>
      <c r="AZ217" s="16"/>
      <c r="BA217" s="16"/>
      <c r="BB217" s="16"/>
      <c r="BC217" s="16"/>
      <c r="BD217" s="16"/>
      <c r="BE217" s="141">
        <f>IF(N217="základní",J217,0)</f>
        <v>0</v>
      </c>
      <c r="BF217" s="141">
        <f>IF(N217="snížená",J217,0)</f>
        <v>0</v>
      </c>
      <c r="BG217" s="141">
        <f>IF(N217="zákl. přenesená",J217,0)</f>
        <v>0</v>
      </c>
      <c r="BH217" s="141">
        <f>IF(N217="sníž. přenesená",J217,0)</f>
        <v>0</v>
      </c>
      <c r="BI217" s="141">
        <f>IF(N217="nulová",J217,0)</f>
        <v>0</v>
      </c>
      <c r="BJ217" s="2" t="s">
        <v>81</v>
      </c>
      <c r="BK217" s="141">
        <f>ROUND(I217*H217,2)</f>
        <v>0</v>
      </c>
      <c r="BL217" s="2" t="s">
        <v>178</v>
      </c>
      <c r="BM217" s="140" t="s">
        <v>684</v>
      </c>
    </row>
    <row r="218" spans="1:65" ht="11.25" customHeight="1">
      <c r="A218" s="145"/>
      <c r="B218" s="146"/>
      <c r="C218" s="145"/>
      <c r="D218" s="142" t="s">
        <v>180</v>
      </c>
      <c r="E218" s="147" t="s">
        <v>1</v>
      </c>
      <c r="F218" s="148" t="s">
        <v>512</v>
      </c>
      <c r="G218" s="145"/>
      <c r="H218" s="147" t="s">
        <v>1</v>
      </c>
      <c r="I218" s="193"/>
      <c r="J218" s="145"/>
      <c r="K218" s="145"/>
      <c r="L218" s="146"/>
      <c r="M218" s="149"/>
      <c r="N218" s="145"/>
      <c r="O218" s="145"/>
      <c r="P218" s="145"/>
      <c r="Q218" s="145"/>
      <c r="R218" s="145"/>
      <c r="S218" s="145"/>
      <c r="T218" s="150"/>
      <c r="U218" s="145"/>
      <c r="V218" s="145"/>
      <c r="W218" s="145"/>
      <c r="X218" s="145"/>
      <c r="Y218" s="145"/>
      <c r="Z218" s="145"/>
      <c r="AA218" s="145"/>
      <c r="AB218" s="145"/>
      <c r="AC218" s="145"/>
      <c r="AD218" s="145"/>
      <c r="AE218" s="145"/>
      <c r="AF218" s="145"/>
      <c r="AG218" s="145"/>
      <c r="AH218" s="145"/>
      <c r="AI218" s="145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7" t="s">
        <v>180</v>
      </c>
      <c r="AU218" s="147" t="s">
        <v>83</v>
      </c>
      <c r="AV218" s="145" t="s">
        <v>81</v>
      </c>
      <c r="AW218" s="145" t="s">
        <v>30</v>
      </c>
      <c r="AX218" s="145" t="s">
        <v>74</v>
      </c>
      <c r="AY218" s="147" t="s">
        <v>159</v>
      </c>
      <c r="AZ218" s="145"/>
      <c r="BA218" s="145"/>
      <c r="BB218" s="145"/>
      <c r="BC218" s="145"/>
      <c r="BD218" s="145"/>
      <c r="BE218" s="145"/>
      <c r="BF218" s="145"/>
      <c r="BG218" s="145"/>
      <c r="BH218" s="145"/>
      <c r="BI218" s="145"/>
      <c r="BJ218" s="145"/>
      <c r="BK218" s="145"/>
      <c r="BL218" s="145"/>
      <c r="BM218" s="145"/>
    </row>
    <row r="219" spans="1:65" ht="11.25" customHeight="1">
      <c r="A219" s="151"/>
      <c r="B219" s="152"/>
      <c r="C219" s="151"/>
      <c r="D219" s="142" t="s">
        <v>180</v>
      </c>
      <c r="E219" s="153" t="s">
        <v>1</v>
      </c>
      <c r="F219" s="154" t="s">
        <v>394</v>
      </c>
      <c r="G219" s="151"/>
      <c r="H219" s="155">
        <v>46</v>
      </c>
      <c r="I219" s="188"/>
      <c r="J219" s="151"/>
      <c r="K219" s="151"/>
      <c r="L219" s="152"/>
      <c r="M219" s="156"/>
      <c r="N219" s="151"/>
      <c r="O219" s="151"/>
      <c r="P219" s="151"/>
      <c r="Q219" s="151"/>
      <c r="R219" s="151"/>
      <c r="S219" s="151"/>
      <c r="T219" s="157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3" t="s">
        <v>180</v>
      </c>
      <c r="AU219" s="153" t="s">
        <v>83</v>
      </c>
      <c r="AV219" s="151" t="s">
        <v>83</v>
      </c>
      <c r="AW219" s="151" t="s">
        <v>30</v>
      </c>
      <c r="AX219" s="151" t="s">
        <v>81</v>
      </c>
      <c r="AY219" s="153" t="s">
        <v>159</v>
      </c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</row>
    <row r="220" spans="1:65" ht="33" customHeight="1">
      <c r="A220" s="16"/>
      <c r="B220" s="17"/>
      <c r="C220" s="131" t="s">
        <v>315</v>
      </c>
      <c r="D220" s="131" t="s">
        <v>162</v>
      </c>
      <c r="E220" s="132" t="s">
        <v>332</v>
      </c>
      <c r="F220" s="133" t="s">
        <v>333</v>
      </c>
      <c r="G220" s="134" t="s">
        <v>239</v>
      </c>
      <c r="H220" s="135">
        <v>3.73</v>
      </c>
      <c r="I220" s="187"/>
      <c r="J220" s="135">
        <f>ROUND(I220*H220,2)</f>
        <v>0</v>
      </c>
      <c r="K220" s="133" t="s">
        <v>177</v>
      </c>
      <c r="L220" s="17"/>
      <c r="M220" s="136" t="s">
        <v>1</v>
      </c>
      <c r="N220" s="137" t="s">
        <v>39</v>
      </c>
      <c r="O220" s="16"/>
      <c r="P220" s="138">
        <f>O220*H220</f>
        <v>0</v>
      </c>
      <c r="Q220" s="138">
        <v>0</v>
      </c>
      <c r="R220" s="138">
        <f>Q220*H220</f>
        <v>0</v>
      </c>
      <c r="S220" s="138">
        <v>0</v>
      </c>
      <c r="T220" s="139">
        <f>S220*H220</f>
        <v>0</v>
      </c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40" t="s">
        <v>178</v>
      </c>
      <c r="AS220" s="16"/>
      <c r="AT220" s="140" t="s">
        <v>162</v>
      </c>
      <c r="AU220" s="140" t="s">
        <v>83</v>
      </c>
      <c r="AV220" s="16"/>
      <c r="AW220" s="16"/>
      <c r="AX220" s="16"/>
      <c r="AY220" s="2" t="s">
        <v>159</v>
      </c>
      <c r="AZ220" s="16"/>
      <c r="BA220" s="16"/>
      <c r="BB220" s="16"/>
      <c r="BC220" s="16"/>
      <c r="BD220" s="16"/>
      <c r="BE220" s="141">
        <f>IF(N220="základní",J220,0)</f>
        <v>0</v>
      </c>
      <c r="BF220" s="141">
        <f>IF(N220="snížená",J220,0)</f>
        <v>0</v>
      </c>
      <c r="BG220" s="141">
        <f>IF(N220="zákl. přenesená",J220,0)</f>
        <v>0</v>
      </c>
      <c r="BH220" s="141">
        <f>IF(N220="sníž. přenesená",J220,0)</f>
        <v>0</v>
      </c>
      <c r="BI220" s="141">
        <f>IF(N220="nulová",J220,0)</f>
        <v>0</v>
      </c>
      <c r="BJ220" s="2" t="s">
        <v>81</v>
      </c>
      <c r="BK220" s="141">
        <f>ROUND(I220*H220,2)</f>
        <v>0</v>
      </c>
      <c r="BL220" s="2" t="s">
        <v>178</v>
      </c>
      <c r="BM220" s="140" t="s">
        <v>562</v>
      </c>
    </row>
    <row r="221" spans="1:65" ht="22.5" customHeight="1">
      <c r="A221" s="119"/>
      <c r="B221" s="120"/>
      <c r="C221" s="119"/>
      <c r="D221" s="121" t="s">
        <v>73</v>
      </c>
      <c r="E221" s="129" t="s">
        <v>335</v>
      </c>
      <c r="F221" s="129" t="s">
        <v>336</v>
      </c>
      <c r="G221" s="119"/>
      <c r="H221" s="119"/>
      <c r="I221" s="191"/>
      <c r="J221" s="130">
        <f>BK221</f>
        <v>0</v>
      </c>
      <c r="K221" s="119"/>
      <c r="L221" s="120"/>
      <c r="M221" s="124"/>
      <c r="N221" s="119"/>
      <c r="O221" s="119"/>
      <c r="P221" s="125">
        <f>SUM(P222:P227)</f>
        <v>0</v>
      </c>
      <c r="Q221" s="119"/>
      <c r="R221" s="125">
        <f>SUM(R222:R227)</f>
        <v>1.4579999999999999E-2</v>
      </c>
      <c r="S221" s="119"/>
      <c r="T221" s="126">
        <f>SUM(T222:T227)</f>
        <v>0</v>
      </c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21" t="s">
        <v>83</v>
      </c>
      <c r="AS221" s="119"/>
      <c r="AT221" s="127" t="s">
        <v>73</v>
      </c>
      <c r="AU221" s="127" t="s">
        <v>81</v>
      </c>
      <c r="AV221" s="119"/>
      <c r="AW221" s="119"/>
      <c r="AX221" s="119"/>
      <c r="AY221" s="121" t="s">
        <v>159</v>
      </c>
      <c r="AZ221" s="119"/>
      <c r="BA221" s="119"/>
      <c r="BB221" s="119"/>
      <c r="BC221" s="119"/>
      <c r="BD221" s="119"/>
      <c r="BE221" s="119"/>
      <c r="BF221" s="119"/>
      <c r="BG221" s="119"/>
      <c r="BH221" s="119"/>
      <c r="BI221" s="119"/>
      <c r="BJ221" s="119"/>
      <c r="BK221" s="128">
        <f>SUM(BK222:BK227)</f>
        <v>0</v>
      </c>
      <c r="BL221" s="119"/>
      <c r="BM221" s="119"/>
    </row>
    <row r="222" spans="1:65" ht="16.5" customHeight="1">
      <c r="A222" s="16"/>
      <c r="B222" s="17"/>
      <c r="C222" s="131" t="s">
        <v>319</v>
      </c>
      <c r="D222" s="131" t="s">
        <v>162</v>
      </c>
      <c r="E222" s="132" t="s">
        <v>563</v>
      </c>
      <c r="F222" s="133" t="s">
        <v>564</v>
      </c>
      <c r="G222" s="134" t="s">
        <v>286</v>
      </c>
      <c r="H222" s="135">
        <v>2</v>
      </c>
      <c r="I222" s="187"/>
      <c r="J222" s="135">
        <f>ROUND(I222*H222,2)</f>
        <v>0</v>
      </c>
      <c r="K222" s="133" t="s">
        <v>177</v>
      </c>
      <c r="L222" s="17"/>
      <c r="M222" s="136" t="s">
        <v>1</v>
      </c>
      <c r="N222" s="137" t="s">
        <v>39</v>
      </c>
      <c r="O222" s="16"/>
      <c r="P222" s="138">
        <f>O222*H222</f>
        <v>0</v>
      </c>
      <c r="Q222" s="138">
        <v>1.3999999999999999E-4</v>
      </c>
      <c r="R222" s="138">
        <f>Q222*H222</f>
        <v>2.7999999999999998E-4</v>
      </c>
      <c r="S222" s="138">
        <v>0</v>
      </c>
      <c r="T222" s="139">
        <f>S222*H222</f>
        <v>0</v>
      </c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40" t="s">
        <v>178</v>
      </c>
      <c r="AS222" s="16"/>
      <c r="AT222" s="140" t="s">
        <v>162</v>
      </c>
      <c r="AU222" s="140" t="s">
        <v>83</v>
      </c>
      <c r="AV222" s="16"/>
      <c r="AW222" s="16"/>
      <c r="AX222" s="16"/>
      <c r="AY222" s="2" t="s">
        <v>159</v>
      </c>
      <c r="AZ222" s="16"/>
      <c r="BA222" s="16"/>
      <c r="BB222" s="16"/>
      <c r="BC222" s="16"/>
      <c r="BD222" s="16"/>
      <c r="BE222" s="141">
        <f>IF(N222="základní",J222,0)</f>
        <v>0</v>
      </c>
      <c r="BF222" s="141">
        <f>IF(N222="snížená",J222,0)</f>
        <v>0</v>
      </c>
      <c r="BG222" s="141">
        <f>IF(N222="zákl. přenesená",J222,0)</f>
        <v>0</v>
      </c>
      <c r="BH222" s="141">
        <f>IF(N222="sníž. přenesená",J222,0)</f>
        <v>0</v>
      </c>
      <c r="BI222" s="141">
        <f>IF(N222="nulová",J222,0)</f>
        <v>0</v>
      </c>
      <c r="BJ222" s="2" t="s">
        <v>81</v>
      </c>
      <c r="BK222" s="141">
        <f>ROUND(I222*H222,2)</f>
        <v>0</v>
      </c>
      <c r="BL222" s="2" t="s">
        <v>178</v>
      </c>
      <c r="BM222" s="140" t="s">
        <v>565</v>
      </c>
    </row>
    <row r="223" spans="1:65" ht="11.25" customHeight="1">
      <c r="A223" s="145"/>
      <c r="B223" s="146"/>
      <c r="C223" s="145"/>
      <c r="D223" s="142" t="s">
        <v>180</v>
      </c>
      <c r="E223" s="147" t="s">
        <v>1</v>
      </c>
      <c r="F223" s="148" t="s">
        <v>566</v>
      </c>
      <c r="G223" s="145"/>
      <c r="H223" s="147" t="s">
        <v>1</v>
      </c>
      <c r="I223" s="193"/>
      <c r="J223" s="145"/>
      <c r="K223" s="145"/>
      <c r="L223" s="146"/>
      <c r="M223" s="149"/>
      <c r="N223" s="145"/>
      <c r="O223" s="145"/>
      <c r="P223" s="145"/>
      <c r="Q223" s="145"/>
      <c r="R223" s="145"/>
      <c r="S223" s="145"/>
      <c r="T223" s="150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7" t="s">
        <v>180</v>
      </c>
      <c r="AU223" s="147" t="s">
        <v>83</v>
      </c>
      <c r="AV223" s="145" t="s">
        <v>81</v>
      </c>
      <c r="AW223" s="145" t="s">
        <v>30</v>
      </c>
      <c r="AX223" s="145" t="s">
        <v>74</v>
      </c>
      <c r="AY223" s="147" t="s">
        <v>159</v>
      </c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  <c r="BM223" s="145"/>
    </row>
    <row r="224" spans="1:65" ht="11.25" customHeight="1">
      <c r="A224" s="151"/>
      <c r="B224" s="152"/>
      <c r="C224" s="151"/>
      <c r="D224" s="142" t="s">
        <v>180</v>
      </c>
      <c r="E224" s="153" t="s">
        <v>1</v>
      </c>
      <c r="F224" s="154" t="s">
        <v>83</v>
      </c>
      <c r="G224" s="151"/>
      <c r="H224" s="155">
        <v>2</v>
      </c>
      <c r="I224" s="188"/>
      <c r="J224" s="151"/>
      <c r="K224" s="151"/>
      <c r="L224" s="152"/>
      <c r="M224" s="156"/>
      <c r="N224" s="151"/>
      <c r="O224" s="151"/>
      <c r="P224" s="151"/>
      <c r="Q224" s="151"/>
      <c r="R224" s="151"/>
      <c r="S224" s="151"/>
      <c r="T224" s="157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3" t="s">
        <v>180</v>
      </c>
      <c r="AU224" s="153" t="s">
        <v>83</v>
      </c>
      <c r="AV224" s="151" t="s">
        <v>83</v>
      </c>
      <c r="AW224" s="151" t="s">
        <v>30</v>
      </c>
      <c r="AX224" s="151" t="s">
        <v>81</v>
      </c>
      <c r="AY224" s="153" t="s">
        <v>159</v>
      </c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</row>
    <row r="225" spans="1:65" ht="21.75" customHeight="1">
      <c r="A225" s="16"/>
      <c r="B225" s="17"/>
      <c r="C225" s="165" t="s">
        <v>254</v>
      </c>
      <c r="D225" s="165" t="s">
        <v>188</v>
      </c>
      <c r="E225" s="166" t="s">
        <v>567</v>
      </c>
      <c r="F225" s="167" t="s">
        <v>568</v>
      </c>
      <c r="G225" s="168" t="s">
        <v>286</v>
      </c>
      <c r="H225" s="169">
        <v>2</v>
      </c>
      <c r="I225" s="190"/>
      <c r="J225" s="169">
        <f t="shared" ref="J225:J227" si="25">ROUND(I225*H225,2)</f>
        <v>0</v>
      </c>
      <c r="K225" s="167" t="s">
        <v>177</v>
      </c>
      <c r="L225" s="170"/>
      <c r="M225" s="171" t="s">
        <v>1</v>
      </c>
      <c r="N225" s="172" t="s">
        <v>39</v>
      </c>
      <c r="O225" s="16"/>
      <c r="P225" s="138">
        <f t="shared" ref="P225:P227" si="26">O225*H225</f>
        <v>0</v>
      </c>
      <c r="Q225" s="138">
        <v>4.8000000000000001E-4</v>
      </c>
      <c r="R225" s="138">
        <f t="shared" ref="R225:R227" si="27">Q225*H225</f>
        <v>9.6000000000000002E-4</v>
      </c>
      <c r="S225" s="138">
        <v>0</v>
      </c>
      <c r="T225" s="139">
        <f t="shared" ref="T225:T227" si="28">S225*H225</f>
        <v>0</v>
      </c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40" t="s">
        <v>191</v>
      </c>
      <c r="AS225" s="16"/>
      <c r="AT225" s="140" t="s">
        <v>188</v>
      </c>
      <c r="AU225" s="140" t="s">
        <v>83</v>
      </c>
      <c r="AV225" s="16"/>
      <c r="AW225" s="16"/>
      <c r="AX225" s="16"/>
      <c r="AY225" s="2" t="s">
        <v>159</v>
      </c>
      <c r="AZ225" s="16"/>
      <c r="BA225" s="16"/>
      <c r="BB225" s="16"/>
      <c r="BC225" s="16"/>
      <c r="BD225" s="16"/>
      <c r="BE225" s="141">
        <f t="shared" ref="BE225:BE227" si="29">IF(N225="základní",J225,0)</f>
        <v>0</v>
      </c>
      <c r="BF225" s="141">
        <f t="shared" ref="BF225:BF227" si="30">IF(N225="snížená",J225,0)</f>
        <v>0</v>
      </c>
      <c r="BG225" s="141">
        <f t="shared" ref="BG225:BG227" si="31">IF(N225="zákl. přenesená",J225,0)</f>
        <v>0</v>
      </c>
      <c r="BH225" s="141">
        <f t="shared" ref="BH225:BH227" si="32">IF(N225="sníž. přenesená",J225,0)</f>
        <v>0</v>
      </c>
      <c r="BI225" s="141">
        <f t="shared" ref="BI225:BI227" si="33">IF(N225="nulová",J225,0)</f>
        <v>0</v>
      </c>
      <c r="BJ225" s="2" t="s">
        <v>81</v>
      </c>
      <c r="BK225" s="141">
        <f t="shared" ref="BK225:BK227" si="34">ROUND(I225*H225,2)</f>
        <v>0</v>
      </c>
      <c r="BL225" s="2" t="s">
        <v>178</v>
      </c>
      <c r="BM225" s="140" t="s">
        <v>569</v>
      </c>
    </row>
    <row r="226" spans="1:65" ht="21.75" customHeight="1">
      <c r="A226" s="16"/>
      <c r="B226" s="17"/>
      <c r="C226" s="131" t="s">
        <v>327</v>
      </c>
      <c r="D226" s="131" t="s">
        <v>162</v>
      </c>
      <c r="E226" s="132" t="s">
        <v>572</v>
      </c>
      <c r="F226" s="133" t="s">
        <v>573</v>
      </c>
      <c r="G226" s="134" t="s">
        <v>286</v>
      </c>
      <c r="H226" s="135">
        <v>2</v>
      </c>
      <c r="I226" s="187"/>
      <c r="J226" s="135">
        <f t="shared" si="25"/>
        <v>0</v>
      </c>
      <c r="K226" s="133" t="s">
        <v>177</v>
      </c>
      <c r="L226" s="17"/>
      <c r="M226" s="136" t="s">
        <v>1</v>
      </c>
      <c r="N226" s="137" t="s">
        <v>39</v>
      </c>
      <c r="O226" s="16"/>
      <c r="P226" s="138">
        <f t="shared" si="26"/>
        <v>0</v>
      </c>
      <c r="Q226" s="138">
        <v>6.6699999999999997E-3</v>
      </c>
      <c r="R226" s="138">
        <f t="shared" si="27"/>
        <v>1.3339999999999999E-2</v>
      </c>
      <c r="S226" s="138">
        <v>0</v>
      </c>
      <c r="T226" s="139">
        <f t="shared" si="28"/>
        <v>0</v>
      </c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40" t="s">
        <v>178</v>
      </c>
      <c r="AS226" s="16"/>
      <c r="AT226" s="140" t="s">
        <v>162</v>
      </c>
      <c r="AU226" s="140" t="s">
        <v>83</v>
      </c>
      <c r="AV226" s="16"/>
      <c r="AW226" s="16"/>
      <c r="AX226" s="16"/>
      <c r="AY226" s="2" t="s">
        <v>159</v>
      </c>
      <c r="AZ226" s="16"/>
      <c r="BA226" s="16"/>
      <c r="BB226" s="16"/>
      <c r="BC226" s="16"/>
      <c r="BD226" s="16"/>
      <c r="BE226" s="141">
        <f t="shared" si="29"/>
        <v>0</v>
      </c>
      <c r="BF226" s="141">
        <f t="shared" si="30"/>
        <v>0</v>
      </c>
      <c r="BG226" s="141">
        <f t="shared" si="31"/>
        <v>0</v>
      </c>
      <c r="BH226" s="141">
        <f t="shared" si="32"/>
        <v>0</v>
      </c>
      <c r="BI226" s="141">
        <f t="shared" si="33"/>
        <v>0</v>
      </c>
      <c r="BJ226" s="2" t="s">
        <v>81</v>
      </c>
      <c r="BK226" s="141">
        <f t="shared" si="34"/>
        <v>0</v>
      </c>
      <c r="BL226" s="2" t="s">
        <v>178</v>
      </c>
      <c r="BM226" s="140" t="s">
        <v>574</v>
      </c>
    </row>
    <row r="227" spans="1:65" ht="24" customHeight="1">
      <c r="A227" s="16"/>
      <c r="B227" s="17"/>
      <c r="C227" s="131" t="s">
        <v>191</v>
      </c>
      <c r="D227" s="131" t="s">
        <v>162</v>
      </c>
      <c r="E227" s="132" t="s">
        <v>367</v>
      </c>
      <c r="F227" s="133" t="s">
        <v>368</v>
      </c>
      <c r="G227" s="134" t="s">
        <v>239</v>
      </c>
      <c r="H227" s="135">
        <v>0.01</v>
      </c>
      <c r="I227" s="187"/>
      <c r="J227" s="135">
        <f t="shared" si="25"/>
        <v>0</v>
      </c>
      <c r="K227" s="133" t="s">
        <v>177</v>
      </c>
      <c r="L227" s="17"/>
      <c r="M227" s="136" t="s">
        <v>1</v>
      </c>
      <c r="N227" s="137" t="s">
        <v>39</v>
      </c>
      <c r="O227" s="16"/>
      <c r="P227" s="138">
        <f t="shared" si="26"/>
        <v>0</v>
      </c>
      <c r="Q227" s="138">
        <v>0</v>
      </c>
      <c r="R227" s="138">
        <f t="shared" si="27"/>
        <v>0</v>
      </c>
      <c r="S227" s="138">
        <v>0</v>
      </c>
      <c r="T227" s="139">
        <f t="shared" si="28"/>
        <v>0</v>
      </c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40" t="s">
        <v>178</v>
      </c>
      <c r="AS227" s="16"/>
      <c r="AT227" s="140" t="s">
        <v>162</v>
      </c>
      <c r="AU227" s="140" t="s">
        <v>83</v>
      </c>
      <c r="AV227" s="16"/>
      <c r="AW227" s="16"/>
      <c r="AX227" s="16"/>
      <c r="AY227" s="2" t="s">
        <v>159</v>
      </c>
      <c r="AZ227" s="16"/>
      <c r="BA227" s="16"/>
      <c r="BB227" s="16"/>
      <c r="BC227" s="16"/>
      <c r="BD227" s="16"/>
      <c r="BE227" s="141">
        <f t="shared" si="29"/>
        <v>0</v>
      </c>
      <c r="BF227" s="141">
        <f t="shared" si="30"/>
        <v>0</v>
      </c>
      <c r="BG227" s="141">
        <f t="shared" si="31"/>
        <v>0</v>
      </c>
      <c r="BH227" s="141">
        <f t="shared" si="32"/>
        <v>0</v>
      </c>
      <c r="BI227" s="141">
        <f t="shared" si="33"/>
        <v>0</v>
      </c>
      <c r="BJ227" s="2" t="s">
        <v>81</v>
      </c>
      <c r="BK227" s="141">
        <f t="shared" si="34"/>
        <v>0</v>
      </c>
      <c r="BL227" s="2" t="s">
        <v>178</v>
      </c>
      <c r="BM227" s="140" t="s">
        <v>575</v>
      </c>
    </row>
    <row r="228" spans="1:65" ht="22.5" customHeight="1">
      <c r="A228" s="119"/>
      <c r="B228" s="120"/>
      <c r="C228" s="119"/>
      <c r="D228" s="121" t="s">
        <v>73</v>
      </c>
      <c r="E228" s="129" t="s">
        <v>370</v>
      </c>
      <c r="F228" s="129" t="s">
        <v>371</v>
      </c>
      <c r="G228" s="119"/>
      <c r="H228" s="119"/>
      <c r="I228" s="191"/>
      <c r="J228" s="130">
        <f>BK228</f>
        <v>0</v>
      </c>
      <c r="K228" s="119"/>
      <c r="L228" s="120"/>
      <c r="M228" s="124"/>
      <c r="N228" s="119"/>
      <c r="O228" s="119"/>
      <c r="P228" s="125">
        <f>SUM(P229:P235)</f>
        <v>0</v>
      </c>
      <c r="Q228" s="119"/>
      <c r="R228" s="125">
        <f>SUM(R229:R235)</f>
        <v>4.1599999999999998E-2</v>
      </c>
      <c r="S228" s="119"/>
      <c r="T228" s="126">
        <f>SUM(T229:T235)</f>
        <v>0</v>
      </c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  <c r="AO228" s="119"/>
      <c r="AP228" s="119"/>
      <c r="AQ228" s="119"/>
      <c r="AR228" s="121" t="s">
        <v>83</v>
      </c>
      <c r="AS228" s="119"/>
      <c r="AT228" s="127" t="s">
        <v>73</v>
      </c>
      <c r="AU228" s="127" t="s">
        <v>81</v>
      </c>
      <c r="AV228" s="119"/>
      <c r="AW228" s="119"/>
      <c r="AX228" s="119"/>
      <c r="AY228" s="121" t="s">
        <v>159</v>
      </c>
      <c r="AZ228" s="119"/>
      <c r="BA228" s="119"/>
      <c r="BB228" s="119"/>
      <c r="BC228" s="119"/>
      <c r="BD228" s="119"/>
      <c r="BE228" s="119"/>
      <c r="BF228" s="119"/>
      <c r="BG228" s="119"/>
      <c r="BH228" s="119"/>
      <c r="BI228" s="119"/>
      <c r="BJ228" s="119"/>
      <c r="BK228" s="128">
        <f>SUM(BK229:BK235)</f>
        <v>0</v>
      </c>
      <c r="BL228" s="119"/>
      <c r="BM228" s="119"/>
    </row>
    <row r="229" spans="1:65" ht="24" customHeight="1">
      <c r="A229" s="16"/>
      <c r="B229" s="17"/>
      <c r="C229" s="131" t="s">
        <v>337</v>
      </c>
      <c r="D229" s="131" t="s">
        <v>162</v>
      </c>
      <c r="E229" s="132" t="s">
        <v>378</v>
      </c>
      <c r="F229" s="133" t="s">
        <v>379</v>
      </c>
      <c r="G229" s="134" t="s">
        <v>176</v>
      </c>
      <c r="H229" s="135">
        <v>320</v>
      </c>
      <c r="I229" s="187"/>
      <c r="J229" s="135">
        <f>ROUND(I229*H229,2)</f>
        <v>0</v>
      </c>
      <c r="K229" s="133" t="s">
        <v>177</v>
      </c>
      <c r="L229" s="17"/>
      <c r="M229" s="136" t="s">
        <v>1</v>
      </c>
      <c r="N229" s="137" t="s">
        <v>39</v>
      </c>
      <c r="O229" s="16"/>
      <c r="P229" s="138">
        <f>O229*H229</f>
        <v>0</v>
      </c>
      <c r="Q229" s="138">
        <v>5.0000000000000002E-5</v>
      </c>
      <c r="R229" s="138">
        <f>Q229*H229</f>
        <v>1.6E-2</v>
      </c>
      <c r="S229" s="138">
        <v>0</v>
      </c>
      <c r="T229" s="139">
        <f>S229*H229</f>
        <v>0</v>
      </c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40" t="s">
        <v>178</v>
      </c>
      <c r="AS229" s="16"/>
      <c r="AT229" s="140" t="s">
        <v>162</v>
      </c>
      <c r="AU229" s="140" t="s">
        <v>83</v>
      </c>
      <c r="AV229" s="16"/>
      <c r="AW229" s="16"/>
      <c r="AX229" s="16"/>
      <c r="AY229" s="2" t="s">
        <v>159</v>
      </c>
      <c r="AZ229" s="16"/>
      <c r="BA229" s="16"/>
      <c r="BB229" s="16"/>
      <c r="BC229" s="16"/>
      <c r="BD229" s="16"/>
      <c r="BE229" s="141">
        <f>IF(N229="základní",J229,0)</f>
        <v>0</v>
      </c>
      <c r="BF229" s="141">
        <f>IF(N229="snížená",J229,0)</f>
        <v>0</v>
      </c>
      <c r="BG229" s="141">
        <f>IF(N229="zákl. přenesená",J229,0)</f>
        <v>0</v>
      </c>
      <c r="BH229" s="141">
        <f>IF(N229="sníž. přenesená",J229,0)</f>
        <v>0</v>
      </c>
      <c r="BI229" s="141">
        <f>IF(N229="nulová",J229,0)</f>
        <v>0</v>
      </c>
      <c r="BJ229" s="2" t="s">
        <v>81</v>
      </c>
      <c r="BK229" s="141">
        <f>ROUND(I229*H229,2)</f>
        <v>0</v>
      </c>
      <c r="BL229" s="2" t="s">
        <v>178</v>
      </c>
      <c r="BM229" s="140" t="s">
        <v>576</v>
      </c>
    </row>
    <row r="230" spans="1:65" ht="11.25" customHeight="1">
      <c r="A230" s="145"/>
      <c r="B230" s="146"/>
      <c r="C230" s="145"/>
      <c r="D230" s="142" t="s">
        <v>180</v>
      </c>
      <c r="E230" s="147" t="s">
        <v>1</v>
      </c>
      <c r="F230" s="148" t="s">
        <v>512</v>
      </c>
      <c r="G230" s="145"/>
      <c r="H230" s="147" t="s">
        <v>1</v>
      </c>
      <c r="I230" s="193"/>
      <c r="J230" s="145"/>
      <c r="K230" s="145"/>
      <c r="L230" s="146"/>
      <c r="M230" s="149"/>
      <c r="N230" s="145"/>
      <c r="O230" s="145"/>
      <c r="P230" s="145"/>
      <c r="Q230" s="145"/>
      <c r="R230" s="145"/>
      <c r="S230" s="145"/>
      <c r="T230" s="150"/>
      <c r="U230" s="145"/>
      <c r="V230" s="145"/>
      <c r="W230" s="145"/>
      <c r="X230" s="145"/>
      <c r="Y230" s="145"/>
      <c r="Z230" s="145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7" t="s">
        <v>180</v>
      </c>
      <c r="AU230" s="147" t="s">
        <v>83</v>
      </c>
      <c r="AV230" s="145" t="s">
        <v>81</v>
      </c>
      <c r="AW230" s="145" t="s">
        <v>30</v>
      </c>
      <c r="AX230" s="145" t="s">
        <v>74</v>
      </c>
      <c r="AY230" s="147" t="s">
        <v>159</v>
      </c>
      <c r="AZ230" s="145"/>
      <c r="BA230" s="145"/>
      <c r="BB230" s="145"/>
      <c r="BC230" s="145"/>
      <c r="BD230" s="145"/>
      <c r="BE230" s="145"/>
      <c r="BF230" s="145"/>
      <c r="BG230" s="145"/>
      <c r="BH230" s="145"/>
      <c r="BI230" s="145"/>
      <c r="BJ230" s="145"/>
      <c r="BK230" s="145"/>
      <c r="BL230" s="145"/>
      <c r="BM230" s="145"/>
    </row>
    <row r="231" spans="1:65" ht="11.25" customHeight="1">
      <c r="A231" s="151"/>
      <c r="B231" s="152"/>
      <c r="C231" s="151"/>
      <c r="D231" s="142" t="s">
        <v>180</v>
      </c>
      <c r="E231" s="153" t="s">
        <v>1</v>
      </c>
      <c r="F231" s="154" t="s">
        <v>685</v>
      </c>
      <c r="G231" s="151"/>
      <c r="H231" s="155">
        <v>96</v>
      </c>
      <c r="I231" s="188"/>
      <c r="J231" s="151"/>
      <c r="K231" s="151"/>
      <c r="L231" s="152"/>
      <c r="M231" s="156"/>
      <c r="N231" s="151"/>
      <c r="O231" s="151"/>
      <c r="P231" s="151"/>
      <c r="Q231" s="151"/>
      <c r="R231" s="151"/>
      <c r="S231" s="151"/>
      <c r="T231" s="157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3" t="s">
        <v>180</v>
      </c>
      <c r="AU231" s="153" t="s">
        <v>83</v>
      </c>
      <c r="AV231" s="151" t="s">
        <v>83</v>
      </c>
      <c r="AW231" s="151" t="s">
        <v>30</v>
      </c>
      <c r="AX231" s="151" t="s">
        <v>74</v>
      </c>
      <c r="AY231" s="153" t="s">
        <v>159</v>
      </c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</row>
    <row r="232" spans="1:65" ht="11.25" customHeight="1">
      <c r="A232" s="145"/>
      <c r="B232" s="146"/>
      <c r="C232" s="145"/>
      <c r="D232" s="142" t="s">
        <v>180</v>
      </c>
      <c r="E232" s="147" t="s">
        <v>1</v>
      </c>
      <c r="F232" s="148" t="s">
        <v>671</v>
      </c>
      <c r="G232" s="145"/>
      <c r="H232" s="147" t="s">
        <v>1</v>
      </c>
      <c r="I232" s="193"/>
      <c r="J232" s="145"/>
      <c r="K232" s="145"/>
      <c r="L232" s="146"/>
      <c r="M232" s="149"/>
      <c r="N232" s="145"/>
      <c r="O232" s="145"/>
      <c r="P232" s="145"/>
      <c r="Q232" s="145"/>
      <c r="R232" s="145"/>
      <c r="S232" s="145"/>
      <c r="T232" s="150"/>
      <c r="U232" s="145"/>
      <c r="V232" s="145"/>
      <c r="W232" s="145"/>
      <c r="X232" s="145"/>
      <c r="Y232" s="145"/>
      <c r="Z232" s="145"/>
      <c r="AA232" s="145"/>
      <c r="AB232" s="145"/>
      <c r="AC232" s="145"/>
      <c r="AD232" s="145"/>
      <c r="AE232" s="145"/>
      <c r="AF232" s="145"/>
      <c r="AG232" s="145"/>
      <c r="AH232" s="145"/>
      <c r="AI232" s="145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7" t="s">
        <v>180</v>
      </c>
      <c r="AU232" s="147" t="s">
        <v>83</v>
      </c>
      <c r="AV232" s="145" t="s">
        <v>81</v>
      </c>
      <c r="AW232" s="145" t="s">
        <v>30</v>
      </c>
      <c r="AX232" s="145" t="s">
        <v>74</v>
      </c>
      <c r="AY232" s="147" t="s">
        <v>159</v>
      </c>
      <c r="AZ232" s="145"/>
      <c r="BA232" s="145"/>
      <c r="BB232" s="145"/>
      <c r="BC232" s="145"/>
      <c r="BD232" s="145"/>
      <c r="BE232" s="145"/>
      <c r="BF232" s="145"/>
      <c r="BG232" s="145"/>
      <c r="BH232" s="145"/>
      <c r="BI232" s="145"/>
      <c r="BJ232" s="145"/>
      <c r="BK232" s="145"/>
      <c r="BL232" s="145"/>
      <c r="BM232" s="145"/>
    </row>
    <row r="233" spans="1:65" ht="11.25" customHeight="1">
      <c r="A233" s="151"/>
      <c r="B233" s="152"/>
      <c r="C233" s="151"/>
      <c r="D233" s="142" t="s">
        <v>180</v>
      </c>
      <c r="E233" s="153" t="s">
        <v>1</v>
      </c>
      <c r="F233" s="154" t="s">
        <v>672</v>
      </c>
      <c r="G233" s="151"/>
      <c r="H233" s="155">
        <v>224</v>
      </c>
      <c r="I233" s="188"/>
      <c r="J233" s="151"/>
      <c r="K233" s="151"/>
      <c r="L233" s="152"/>
      <c r="M233" s="156"/>
      <c r="N233" s="151"/>
      <c r="O233" s="151"/>
      <c r="P233" s="151"/>
      <c r="Q233" s="151"/>
      <c r="R233" s="151"/>
      <c r="S233" s="151"/>
      <c r="T233" s="157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3" t="s">
        <v>180</v>
      </c>
      <c r="AU233" s="153" t="s">
        <v>83</v>
      </c>
      <c r="AV233" s="151" t="s">
        <v>83</v>
      </c>
      <c r="AW233" s="151" t="s">
        <v>30</v>
      </c>
      <c r="AX233" s="151" t="s">
        <v>74</v>
      </c>
      <c r="AY233" s="153" t="s">
        <v>159</v>
      </c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</row>
    <row r="234" spans="1:65" ht="11.25" customHeight="1">
      <c r="A234" s="158"/>
      <c r="B234" s="159"/>
      <c r="C234" s="158"/>
      <c r="D234" s="142" t="s">
        <v>180</v>
      </c>
      <c r="E234" s="160" t="s">
        <v>1</v>
      </c>
      <c r="F234" s="161" t="s">
        <v>187</v>
      </c>
      <c r="G234" s="158"/>
      <c r="H234" s="162">
        <v>320</v>
      </c>
      <c r="I234" s="189"/>
      <c r="J234" s="158"/>
      <c r="K234" s="158"/>
      <c r="L234" s="159"/>
      <c r="M234" s="163"/>
      <c r="N234" s="158"/>
      <c r="O234" s="158"/>
      <c r="P234" s="158"/>
      <c r="Q234" s="158"/>
      <c r="R234" s="158"/>
      <c r="S234" s="158"/>
      <c r="T234" s="164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  <c r="AE234" s="158"/>
      <c r="AF234" s="158"/>
      <c r="AG234" s="158"/>
      <c r="AH234" s="158"/>
      <c r="AI234" s="158"/>
      <c r="AJ234" s="158"/>
      <c r="AK234" s="158"/>
      <c r="AL234" s="158"/>
      <c r="AM234" s="158"/>
      <c r="AN234" s="158"/>
      <c r="AO234" s="158"/>
      <c r="AP234" s="158"/>
      <c r="AQ234" s="158"/>
      <c r="AR234" s="158"/>
      <c r="AS234" s="158"/>
      <c r="AT234" s="160" t="s">
        <v>180</v>
      </c>
      <c r="AU234" s="160" t="s">
        <v>83</v>
      </c>
      <c r="AV234" s="158" t="s">
        <v>166</v>
      </c>
      <c r="AW234" s="158" t="s">
        <v>30</v>
      </c>
      <c r="AX234" s="158" t="s">
        <v>81</v>
      </c>
      <c r="AY234" s="160" t="s">
        <v>159</v>
      </c>
      <c r="AZ234" s="158"/>
      <c r="BA234" s="158"/>
      <c r="BB234" s="158"/>
      <c r="BC234" s="158"/>
      <c r="BD234" s="158"/>
      <c r="BE234" s="158"/>
      <c r="BF234" s="158"/>
      <c r="BG234" s="158"/>
      <c r="BH234" s="158"/>
      <c r="BI234" s="158"/>
      <c r="BJ234" s="158"/>
      <c r="BK234" s="158"/>
      <c r="BL234" s="158"/>
      <c r="BM234" s="158"/>
    </row>
    <row r="235" spans="1:65" ht="24" customHeight="1">
      <c r="A235" s="16"/>
      <c r="B235" s="17"/>
      <c r="C235" s="131" t="s">
        <v>341</v>
      </c>
      <c r="D235" s="131" t="s">
        <v>162</v>
      </c>
      <c r="E235" s="132" t="s">
        <v>391</v>
      </c>
      <c r="F235" s="133" t="s">
        <v>392</v>
      </c>
      <c r="G235" s="134" t="s">
        <v>176</v>
      </c>
      <c r="H235" s="135">
        <v>320</v>
      </c>
      <c r="I235" s="187"/>
      <c r="J235" s="135">
        <f>ROUND(I235*H235,2)</f>
        <v>0</v>
      </c>
      <c r="K235" s="133" t="s">
        <v>177</v>
      </c>
      <c r="L235" s="17"/>
      <c r="M235" s="136" t="s">
        <v>1</v>
      </c>
      <c r="N235" s="137" t="s">
        <v>39</v>
      </c>
      <c r="O235" s="16"/>
      <c r="P235" s="138">
        <f>O235*H235</f>
        <v>0</v>
      </c>
      <c r="Q235" s="138">
        <v>8.0000000000000007E-5</v>
      </c>
      <c r="R235" s="138">
        <f>Q235*H235</f>
        <v>2.5600000000000001E-2</v>
      </c>
      <c r="S235" s="138">
        <v>0</v>
      </c>
      <c r="T235" s="139">
        <f>S235*H235</f>
        <v>0</v>
      </c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40" t="s">
        <v>178</v>
      </c>
      <c r="AS235" s="16"/>
      <c r="AT235" s="140" t="s">
        <v>162</v>
      </c>
      <c r="AU235" s="140" t="s">
        <v>83</v>
      </c>
      <c r="AV235" s="16"/>
      <c r="AW235" s="16"/>
      <c r="AX235" s="16"/>
      <c r="AY235" s="2" t="s">
        <v>159</v>
      </c>
      <c r="AZ235" s="16"/>
      <c r="BA235" s="16"/>
      <c r="BB235" s="16"/>
      <c r="BC235" s="16"/>
      <c r="BD235" s="16"/>
      <c r="BE235" s="141">
        <f>IF(N235="základní",J235,0)</f>
        <v>0</v>
      </c>
      <c r="BF235" s="141">
        <f>IF(N235="snížená",J235,0)</f>
        <v>0</v>
      </c>
      <c r="BG235" s="141">
        <f>IF(N235="zákl. přenesená",J235,0)</f>
        <v>0</v>
      </c>
      <c r="BH235" s="141">
        <f>IF(N235="sníž. přenesená",J235,0)</f>
        <v>0</v>
      </c>
      <c r="BI235" s="141">
        <f>IF(N235="nulová",J235,0)</f>
        <v>0</v>
      </c>
      <c r="BJ235" s="2" t="s">
        <v>81</v>
      </c>
      <c r="BK235" s="141">
        <f>ROUND(I235*H235,2)</f>
        <v>0</v>
      </c>
      <c r="BL235" s="2" t="s">
        <v>178</v>
      </c>
      <c r="BM235" s="140" t="s">
        <v>578</v>
      </c>
    </row>
    <row r="236" spans="1:65" ht="22.5" customHeight="1">
      <c r="A236" s="119"/>
      <c r="B236" s="120"/>
      <c r="C236" s="119"/>
      <c r="D236" s="121" t="s">
        <v>73</v>
      </c>
      <c r="E236" s="129" t="s">
        <v>398</v>
      </c>
      <c r="F236" s="129" t="s">
        <v>399</v>
      </c>
      <c r="G236" s="119"/>
      <c r="H236" s="119"/>
      <c r="I236" s="191"/>
      <c r="J236" s="130">
        <f>BK236</f>
        <v>0</v>
      </c>
      <c r="K236" s="119"/>
      <c r="L236" s="120"/>
      <c r="M236" s="124"/>
      <c r="N236" s="119"/>
      <c r="O236" s="119"/>
      <c r="P236" s="125">
        <f>SUM(P237:P253)</f>
        <v>0</v>
      </c>
      <c r="Q236" s="119"/>
      <c r="R236" s="125">
        <f>SUM(R237:R253)</f>
        <v>0</v>
      </c>
      <c r="S236" s="119"/>
      <c r="T236" s="126">
        <f>SUM(T237:T253)</f>
        <v>0</v>
      </c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  <c r="AO236" s="119"/>
      <c r="AP236" s="119"/>
      <c r="AQ236" s="119"/>
      <c r="AR236" s="121" t="s">
        <v>83</v>
      </c>
      <c r="AS236" s="119"/>
      <c r="AT236" s="127" t="s">
        <v>73</v>
      </c>
      <c r="AU236" s="127" t="s">
        <v>81</v>
      </c>
      <c r="AV236" s="119"/>
      <c r="AW236" s="119"/>
      <c r="AX236" s="119"/>
      <c r="AY236" s="121" t="s">
        <v>159</v>
      </c>
      <c r="AZ236" s="119"/>
      <c r="BA236" s="119"/>
      <c r="BB236" s="119"/>
      <c r="BC236" s="119"/>
      <c r="BD236" s="119"/>
      <c r="BE236" s="119"/>
      <c r="BF236" s="119"/>
      <c r="BG236" s="119"/>
      <c r="BH236" s="119"/>
      <c r="BI236" s="119"/>
      <c r="BJ236" s="119"/>
      <c r="BK236" s="128">
        <f>SUM(BK237:BK253)</f>
        <v>0</v>
      </c>
      <c r="BL236" s="119"/>
      <c r="BM236" s="119"/>
    </row>
    <row r="237" spans="1:65" ht="16.5" customHeight="1">
      <c r="A237" s="16"/>
      <c r="B237" s="17"/>
      <c r="C237" s="131" t="s">
        <v>345</v>
      </c>
      <c r="D237" s="131" t="s">
        <v>162</v>
      </c>
      <c r="E237" s="132" t="s">
        <v>686</v>
      </c>
      <c r="F237" s="133" t="s">
        <v>402</v>
      </c>
      <c r="G237" s="134" t="s">
        <v>165</v>
      </c>
      <c r="H237" s="135">
        <v>1</v>
      </c>
      <c r="I237" s="187"/>
      <c r="J237" s="135">
        <f t="shared" ref="J237:J247" si="35">ROUND(I237*H237,2)</f>
        <v>0</v>
      </c>
      <c r="K237" s="133" t="s">
        <v>1</v>
      </c>
      <c r="L237" s="17"/>
      <c r="M237" s="136" t="s">
        <v>1</v>
      </c>
      <c r="N237" s="137" t="s">
        <v>39</v>
      </c>
      <c r="O237" s="16"/>
      <c r="P237" s="138">
        <f t="shared" ref="P237:P247" si="36">O237*H237</f>
        <v>0</v>
      </c>
      <c r="Q237" s="138">
        <v>0</v>
      </c>
      <c r="R237" s="138">
        <f t="shared" ref="R237:R247" si="37">Q237*H237</f>
        <v>0</v>
      </c>
      <c r="S237" s="138">
        <v>0</v>
      </c>
      <c r="T237" s="139">
        <f t="shared" ref="T237:T247" si="38">S237*H237</f>
        <v>0</v>
      </c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40" t="s">
        <v>178</v>
      </c>
      <c r="AS237" s="16"/>
      <c r="AT237" s="140" t="s">
        <v>162</v>
      </c>
      <c r="AU237" s="140" t="s">
        <v>83</v>
      </c>
      <c r="AV237" s="16"/>
      <c r="AW237" s="16"/>
      <c r="AX237" s="16"/>
      <c r="AY237" s="2" t="s">
        <v>159</v>
      </c>
      <c r="AZ237" s="16"/>
      <c r="BA237" s="16"/>
      <c r="BB237" s="16"/>
      <c r="BC237" s="16"/>
      <c r="BD237" s="16"/>
      <c r="BE237" s="141">
        <f t="shared" ref="BE237:BE247" si="39">IF(N237="základní",J237,0)</f>
        <v>0</v>
      </c>
      <c r="BF237" s="141">
        <f t="shared" ref="BF237:BF247" si="40">IF(N237="snížená",J237,0)</f>
        <v>0</v>
      </c>
      <c r="BG237" s="141">
        <f t="shared" ref="BG237:BG247" si="41">IF(N237="zákl. přenesená",J237,0)</f>
        <v>0</v>
      </c>
      <c r="BH237" s="141">
        <f t="shared" ref="BH237:BH247" si="42">IF(N237="sníž. přenesená",J237,0)</f>
        <v>0</v>
      </c>
      <c r="BI237" s="141">
        <f t="shared" ref="BI237:BI247" si="43">IF(N237="nulová",J237,0)</f>
        <v>0</v>
      </c>
      <c r="BJ237" s="2" t="s">
        <v>81</v>
      </c>
      <c r="BK237" s="141">
        <f t="shared" ref="BK237:BK247" si="44">ROUND(I237*H237,2)</f>
        <v>0</v>
      </c>
      <c r="BL237" s="2" t="s">
        <v>178</v>
      </c>
      <c r="BM237" s="140" t="s">
        <v>580</v>
      </c>
    </row>
    <row r="238" spans="1:65" ht="16.5" customHeight="1">
      <c r="A238" s="16"/>
      <c r="B238" s="17"/>
      <c r="C238" s="131" t="s">
        <v>350</v>
      </c>
      <c r="D238" s="131" t="s">
        <v>162</v>
      </c>
      <c r="E238" s="132" t="s">
        <v>687</v>
      </c>
      <c r="F238" s="133" t="s">
        <v>406</v>
      </c>
      <c r="G238" s="134" t="s">
        <v>286</v>
      </c>
      <c r="H238" s="135">
        <v>2</v>
      </c>
      <c r="I238" s="187"/>
      <c r="J238" s="135">
        <f t="shared" si="35"/>
        <v>0</v>
      </c>
      <c r="K238" s="133" t="s">
        <v>1</v>
      </c>
      <c r="L238" s="17"/>
      <c r="M238" s="136" t="s">
        <v>1</v>
      </c>
      <c r="N238" s="137" t="s">
        <v>39</v>
      </c>
      <c r="O238" s="16"/>
      <c r="P238" s="138">
        <f t="shared" si="36"/>
        <v>0</v>
      </c>
      <c r="Q238" s="138">
        <v>0</v>
      </c>
      <c r="R238" s="138">
        <f t="shared" si="37"/>
        <v>0</v>
      </c>
      <c r="S238" s="138">
        <v>0</v>
      </c>
      <c r="T238" s="139">
        <f t="shared" si="38"/>
        <v>0</v>
      </c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40" t="s">
        <v>178</v>
      </c>
      <c r="AS238" s="16"/>
      <c r="AT238" s="140" t="s">
        <v>162</v>
      </c>
      <c r="AU238" s="140" t="s">
        <v>83</v>
      </c>
      <c r="AV238" s="16"/>
      <c r="AW238" s="16"/>
      <c r="AX238" s="16"/>
      <c r="AY238" s="2" t="s">
        <v>159</v>
      </c>
      <c r="AZ238" s="16"/>
      <c r="BA238" s="16"/>
      <c r="BB238" s="16"/>
      <c r="BC238" s="16"/>
      <c r="BD238" s="16"/>
      <c r="BE238" s="141">
        <f t="shared" si="39"/>
        <v>0</v>
      </c>
      <c r="BF238" s="141">
        <f t="shared" si="40"/>
        <v>0</v>
      </c>
      <c r="BG238" s="141">
        <f t="shared" si="41"/>
        <v>0</v>
      </c>
      <c r="BH238" s="141">
        <f t="shared" si="42"/>
        <v>0</v>
      </c>
      <c r="BI238" s="141">
        <f t="shared" si="43"/>
        <v>0</v>
      </c>
      <c r="BJ238" s="2" t="s">
        <v>81</v>
      </c>
      <c r="BK238" s="141">
        <f t="shared" si="44"/>
        <v>0</v>
      </c>
      <c r="BL238" s="2" t="s">
        <v>178</v>
      </c>
      <c r="BM238" s="140" t="s">
        <v>581</v>
      </c>
    </row>
    <row r="239" spans="1:65" ht="16.5" customHeight="1">
      <c r="A239" s="16"/>
      <c r="B239" s="17"/>
      <c r="C239" s="131" t="s">
        <v>354</v>
      </c>
      <c r="D239" s="131" t="s">
        <v>162</v>
      </c>
      <c r="E239" s="132" t="s">
        <v>688</v>
      </c>
      <c r="F239" s="133" t="s">
        <v>410</v>
      </c>
      <c r="G239" s="134" t="s">
        <v>286</v>
      </c>
      <c r="H239" s="135">
        <v>1</v>
      </c>
      <c r="I239" s="187"/>
      <c r="J239" s="135">
        <f t="shared" si="35"/>
        <v>0</v>
      </c>
      <c r="K239" s="133" t="s">
        <v>1</v>
      </c>
      <c r="L239" s="17"/>
      <c r="M239" s="136" t="s">
        <v>1</v>
      </c>
      <c r="N239" s="137" t="s">
        <v>39</v>
      </c>
      <c r="O239" s="16"/>
      <c r="P239" s="138">
        <f t="shared" si="36"/>
        <v>0</v>
      </c>
      <c r="Q239" s="138">
        <v>0</v>
      </c>
      <c r="R239" s="138">
        <f t="shared" si="37"/>
        <v>0</v>
      </c>
      <c r="S239" s="138">
        <v>0</v>
      </c>
      <c r="T239" s="139">
        <f t="shared" si="38"/>
        <v>0</v>
      </c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40" t="s">
        <v>178</v>
      </c>
      <c r="AS239" s="16"/>
      <c r="AT239" s="140" t="s">
        <v>162</v>
      </c>
      <c r="AU239" s="140" t="s">
        <v>83</v>
      </c>
      <c r="AV239" s="16"/>
      <c r="AW239" s="16"/>
      <c r="AX239" s="16"/>
      <c r="AY239" s="2" t="s">
        <v>159</v>
      </c>
      <c r="AZ239" s="16"/>
      <c r="BA239" s="16"/>
      <c r="BB239" s="16"/>
      <c r="BC239" s="16"/>
      <c r="BD239" s="16"/>
      <c r="BE239" s="141">
        <f t="shared" si="39"/>
        <v>0</v>
      </c>
      <c r="BF239" s="141">
        <f t="shared" si="40"/>
        <v>0</v>
      </c>
      <c r="BG239" s="141">
        <f t="shared" si="41"/>
        <v>0</v>
      </c>
      <c r="BH239" s="141">
        <f t="shared" si="42"/>
        <v>0</v>
      </c>
      <c r="BI239" s="141">
        <f t="shared" si="43"/>
        <v>0</v>
      </c>
      <c r="BJ239" s="2" t="s">
        <v>81</v>
      </c>
      <c r="BK239" s="141">
        <f t="shared" si="44"/>
        <v>0</v>
      </c>
      <c r="BL239" s="2" t="s">
        <v>178</v>
      </c>
      <c r="BM239" s="140" t="s">
        <v>582</v>
      </c>
    </row>
    <row r="240" spans="1:65" ht="21.75" customHeight="1">
      <c r="A240" s="16"/>
      <c r="B240" s="17"/>
      <c r="C240" s="131" t="s">
        <v>323</v>
      </c>
      <c r="D240" s="131" t="s">
        <v>162</v>
      </c>
      <c r="E240" s="132" t="s">
        <v>689</v>
      </c>
      <c r="F240" s="133" t="s">
        <v>690</v>
      </c>
      <c r="G240" s="134" t="s">
        <v>286</v>
      </c>
      <c r="H240" s="135">
        <v>1</v>
      </c>
      <c r="I240" s="187"/>
      <c r="J240" s="135">
        <f t="shared" si="35"/>
        <v>0</v>
      </c>
      <c r="K240" s="133" t="s">
        <v>1</v>
      </c>
      <c r="L240" s="17"/>
      <c r="M240" s="136" t="s">
        <v>1</v>
      </c>
      <c r="N240" s="137" t="s">
        <v>39</v>
      </c>
      <c r="O240" s="16"/>
      <c r="P240" s="138">
        <f t="shared" si="36"/>
        <v>0</v>
      </c>
      <c r="Q240" s="138">
        <v>0</v>
      </c>
      <c r="R240" s="138">
        <f t="shared" si="37"/>
        <v>0</v>
      </c>
      <c r="S240" s="138">
        <v>0</v>
      </c>
      <c r="T240" s="139">
        <f t="shared" si="38"/>
        <v>0</v>
      </c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40" t="s">
        <v>178</v>
      </c>
      <c r="AS240" s="16"/>
      <c r="AT240" s="140" t="s">
        <v>162</v>
      </c>
      <c r="AU240" s="140" t="s">
        <v>83</v>
      </c>
      <c r="AV240" s="16"/>
      <c r="AW240" s="16"/>
      <c r="AX240" s="16"/>
      <c r="AY240" s="2" t="s">
        <v>159</v>
      </c>
      <c r="AZ240" s="16"/>
      <c r="BA240" s="16"/>
      <c r="BB240" s="16"/>
      <c r="BC240" s="16"/>
      <c r="BD240" s="16"/>
      <c r="BE240" s="141">
        <f t="shared" si="39"/>
        <v>0</v>
      </c>
      <c r="BF240" s="141">
        <f t="shared" si="40"/>
        <v>0</v>
      </c>
      <c r="BG240" s="141">
        <f t="shared" si="41"/>
        <v>0</v>
      </c>
      <c r="BH240" s="141">
        <f t="shared" si="42"/>
        <v>0</v>
      </c>
      <c r="BI240" s="141">
        <f t="shared" si="43"/>
        <v>0</v>
      </c>
      <c r="BJ240" s="2" t="s">
        <v>81</v>
      </c>
      <c r="BK240" s="141">
        <f t="shared" si="44"/>
        <v>0</v>
      </c>
      <c r="BL240" s="2" t="s">
        <v>178</v>
      </c>
      <c r="BM240" s="140" t="s">
        <v>583</v>
      </c>
    </row>
    <row r="241" spans="1:65" ht="21.75" customHeight="1">
      <c r="A241" s="16"/>
      <c r="B241" s="17"/>
      <c r="C241" s="131" t="s">
        <v>362</v>
      </c>
      <c r="D241" s="131" t="s">
        <v>162</v>
      </c>
      <c r="E241" s="132" t="s">
        <v>691</v>
      </c>
      <c r="F241" s="133" t="s">
        <v>692</v>
      </c>
      <c r="G241" s="134" t="s">
        <v>165</v>
      </c>
      <c r="H241" s="135">
        <v>1</v>
      </c>
      <c r="I241" s="187"/>
      <c r="J241" s="135">
        <f t="shared" si="35"/>
        <v>0</v>
      </c>
      <c r="K241" s="133" t="s">
        <v>1</v>
      </c>
      <c r="L241" s="17"/>
      <c r="M241" s="136" t="s">
        <v>1</v>
      </c>
      <c r="N241" s="137" t="s">
        <v>39</v>
      </c>
      <c r="O241" s="16"/>
      <c r="P241" s="138">
        <f t="shared" si="36"/>
        <v>0</v>
      </c>
      <c r="Q241" s="138">
        <v>0</v>
      </c>
      <c r="R241" s="138">
        <f t="shared" si="37"/>
        <v>0</v>
      </c>
      <c r="S241" s="138">
        <v>0</v>
      </c>
      <c r="T241" s="139">
        <f t="shared" si="38"/>
        <v>0</v>
      </c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40" t="s">
        <v>178</v>
      </c>
      <c r="AS241" s="16"/>
      <c r="AT241" s="140" t="s">
        <v>162</v>
      </c>
      <c r="AU241" s="140" t="s">
        <v>83</v>
      </c>
      <c r="AV241" s="16"/>
      <c r="AW241" s="16"/>
      <c r="AX241" s="16"/>
      <c r="AY241" s="2" t="s">
        <v>159</v>
      </c>
      <c r="AZ241" s="16"/>
      <c r="BA241" s="16"/>
      <c r="BB241" s="16"/>
      <c r="BC241" s="16"/>
      <c r="BD241" s="16"/>
      <c r="BE241" s="141">
        <f t="shared" si="39"/>
        <v>0</v>
      </c>
      <c r="BF241" s="141">
        <f t="shared" si="40"/>
        <v>0</v>
      </c>
      <c r="BG241" s="141">
        <f t="shared" si="41"/>
        <v>0</v>
      </c>
      <c r="BH241" s="141">
        <f t="shared" si="42"/>
        <v>0</v>
      </c>
      <c r="BI241" s="141">
        <f t="shared" si="43"/>
        <v>0</v>
      </c>
      <c r="BJ241" s="2" t="s">
        <v>81</v>
      </c>
      <c r="BK241" s="141">
        <f t="shared" si="44"/>
        <v>0</v>
      </c>
      <c r="BL241" s="2" t="s">
        <v>178</v>
      </c>
      <c r="BM241" s="140" t="s">
        <v>584</v>
      </c>
    </row>
    <row r="242" spans="1:65" ht="24" customHeight="1">
      <c r="A242" s="16"/>
      <c r="B242" s="17"/>
      <c r="C242" s="131" t="s">
        <v>366</v>
      </c>
      <c r="D242" s="131" t="s">
        <v>162</v>
      </c>
      <c r="E242" s="132" t="s">
        <v>693</v>
      </c>
      <c r="F242" s="133" t="s">
        <v>694</v>
      </c>
      <c r="G242" s="134" t="s">
        <v>165</v>
      </c>
      <c r="H242" s="135">
        <v>1</v>
      </c>
      <c r="I242" s="187"/>
      <c r="J242" s="135">
        <f t="shared" si="35"/>
        <v>0</v>
      </c>
      <c r="K242" s="133" t="s">
        <v>1</v>
      </c>
      <c r="L242" s="17"/>
      <c r="M242" s="136" t="s">
        <v>1</v>
      </c>
      <c r="N242" s="137" t="s">
        <v>39</v>
      </c>
      <c r="O242" s="16"/>
      <c r="P242" s="138">
        <f t="shared" si="36"/>
        <v>0</v>
      </c>
      <c r="Q242" s="138">
        <v>0</v>
      </c>
      <c r="R242" s="138">
        <f t="shared" si="37"/>
        <v>0</v>
      </c>
      <c r="S242" s="138">
        <v>0</v>
      </c>
      <c r="T242" s="139">
        <f t="shared" si="38"/>
        <v>0</v>
      </c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40" t="s">
        <v>178</v>
      </c>
      <c r="AS242" s="16"/>
      <c r="AT242" s="140" t="s">
        <v>162</v>
      </c>
      <c r="AU242" s="140" t="s">
        <v>83</v>
      </c>
      <c r="AV242" s="16"/>
      <c r="AW242" s="16"/>
      <c r="AX242" s="16"/>
      <c r="AY242" s="2" t="s">
        <v>159</v>
      </c>
      <c r="AZ242" s="16"/>
      <c r="BA242" s="16"/>
      <c r="BB242" s="16"/>
      <c r="BC242" s="16"/>
      <c r="BD242" s="16"/>
      <c r="BE242" s="141">
        <f t="shared" si="39"/>
        <v>0</v>
      </c>
      <c r="BF242" s="141">
        <f t="shared" si="40"/>
        <v>0</v>
      </c>
      <c r="BG242" s="141">
        <f t="shared" si="41"/>
        <v>0</v>
      </c>
      <c r="BH242" s="141">
        <f t="shared" si="42"/>
        <v>0</v>
      </c>
      <c r="BI242" s="141">
        <f t="shared" si="43"/>
        <v>0</v>
      </c>
      <c r="BJ242" s="2" t="s">
        <v>81</v>
      </c>
      <c r="BK242" s="141">
        <f t="shared" si="44"/>
        <v>0</v>
      </c>
      <c r="BL242" s="2" t="s">
        <v>178</v>
      </c>
      <c r="BM242" s="140" t="s">
        <v>585</v>
      </c>
    </row>
    <row r="243" spans="1:65" ht="24" customHeight="1">
      <c r="A243" s="16"/>
      <c r="B243" s="17"/>
      <c r="C243" s="131" t="s">
        <v>372</v>
      </c>
      <c r="D243" s="131" t="s">
        <v>162</v>
      </c>
      <c r="E243" s="132" t="s">
        <v>695</v>
      </c>
      <c r="F243" s="133" t="s">
        <v>426</v>
      </c>
      <c r="G243" s="134" t="s">
        <v>165</v>
      </c>
      <c r="H243" s="135">
        <v>1</v>
      </c>
      <c r="I243" s="187"/>
      <c r="J243" s="135">
        <f t="shared" si="35"/>
        <v>0</v>
      </c>
      <c r="K243" s="133" t="s">
        <v>1</v>
      </c>
      <c r="L243" s="17"/>
      <c r="M243" s="136" t="s">
        <v>1</v>
      </c>
      <c r="N243" s="137" t="s">
        <v>39</v>
      </c>
      <c r="O243" s="16"/>
      <c r="P243" s="138">
        <f t="shared" si="36"/>
        <v>0</v>
      </c>
      <c r="Q243" s="138">
        <v>0</v>
      </c>
      <c r="R243" s="138">
        <f t="shared" si="37"/>
        <v>0</v>
      </c>
      <c r="S243" s="138">
        <v>0</v>
      </c>
      <c r="T243" s="139">
        <f t="shared" si="38"/>
        <v>0</v>
      </c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40" t="s">
        <v>178</v>
      </c>
      <c r="AS243" s="16"/>
      <c r="AT243" s="140" t="s">
        <v>162</v>
      </c>
      <c r="AU243" s="140" t="s">
        <v>83</v>
      </c>
      <c r="AV243" s="16"/>
      <c r="AW243" s="16"/>
      <c r="AX243" s="16"/>
      <c r="AY243" s="2" t="s">
        <v>159</v>
      </c>
      <c r="AZ243" s="16"/>
      <c r="BA243" s="16"/>
      <c r="BB243" s="16"/>
      <c r="BC243" s="16"/>
      <c r="BD243" s="16"/>
      <c r="BE243" s="141">
        <f t="shared" si="39"/>
        <v>0</v>
      </c>
      <c r="BF243" s="141">
        <f t="shared" si="40"/>
        <v>0</v>
      </c>
      <c r="BG243" s="141">
        <f t="shared" si="41"/>
        <v>0</v>
      </c>
      <c r="BH243" s="141">
        <f t="shared" si="42"/>
        <v>0</v>
      </c>
      <c r="BI243" s="141">
        <f t="shared" si="43"/>
        <v>0</v>
      </c>
      <c r="BJ243" s="2" t="s">
        <v>81</v>
      </c>
      <c r="BK243" s="141">
        <f t="shared" si="44"/>
        <v>0</v>
      </c>
      <c r="BL243" s="2" t="s">
        <v>178</v>
      </c>
      <c r="BM243" s="140" t="s">
        <v>586</v>
      </c>
    </row>
    <row r="244" spans="1:65" ht="24" customHeight="1">
      <c r="A244" s="16"/>
      <c r="B244" s="17"/>
      <c r="C244" s="131" t="s">
        <v>377</v>
      </c>
      <c r="D244" s="131" t="s">
        <v>162</v>
      </c>
      <c r="E244" s="132" t="s">
        <v>696</v>
      </c>
      <c r="F244" s="133" t="s">
        <v>652</v>
      </c>
      <c r="G244" s="134" t="s">
        <v>165</v>
      </c>
      <c r="H244" s="135">
        <v>1</v>
      </c>
      <c r="I244" s="187"/>
      <c r="J244" s="135">
        <f t="shared" si="35"/>
        <v>0</v>
      </c>
      <c r="K244" s="133" t="s">
        <v>1</v>
      </c>
      <c r="L244" s="17"/>
      <c r="M244" s="136" t="s">
        <v>1</v>
      </c>
      <c r="N244" s="137" t="s">
        <v>39</v>
      </c>
      <c r="O244" s="16"/>
      <c r="P244" s="138">
        <f t="shared" si="36"/>
        <v>0</v>
      </c>
      <c r="Q244" s="138">
        <v>0</v>
      </c>
      <c r="R244" s="138">
        <f t="shared" si="37"/>
        <v>0</v>
      </c>
      <c r="S244" s="138">
        <v>0</v>
      </c>
      <c r="T244" s="139">
        <f t="shared" si="38"/>
        <v>0</v>
      </c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40" t="s">
        <v>178</v>
      </c>
      <c r="AS244" s="16"/>
      <c r="AT244" s="140" t="s">
        <v>162</v>
      </c>
      <c r="AU244" s="140" t="s">
        <v>83</v>
      </c>
      <c r="AV244" s="16"/>
      <c r="AW244" s="16"/>
      <c r="AX244" s="16"/>
      <c r="AY244" s="2" t="s">
        <v>159</v>
      </c>
      <c r="AZ244" s="16"/>
      <c r="BA244" s="16"/>
      <c r="BB244" s="16"/>
      <c r="BC244" s="16"/>
      <c r="BD244" s="16"/>
      <c r="BE244" s="141">
        <f t="shared" si="39"/>
        <v>0</v>
      </c>
      <c r="BF244" s="141">
        <f t="shared" si="40"/>
        <v>0</v>
      </c>
      <c r="BG244" s="141">
        <f t="shared" si="41"/>
        <v>0</v>
      </c>
      <c r="BH244" s="141">
        <f t="shared" si="42"/>
        <v>0</v>
      </c>
      <c r="BI244" s="141">
        <f t="shared" si="43"/>
        <v>0</v>
      </c>
      <c r="BJ244" s="2" t="s">
        <v>81</v>
      </c>
      <c r="BK244" s="141">
        <f t="shared" si="44"/>
        <v>0</v>
      </c>
      <c r="BL244" s="2" t="s">
        <v>178</v>
      </c>
      <c r="BM244" s="140" t="s">
        <v>587</v>
      </c>
    </row>
    <row r="245" spans="1:65" ht="24" customHeight="1">
      <c r="A245" s="16"/>
      <c r="B245" s="17"/>
      <c r="C245" s="131" t="s">
        <v>382</v>
      </c>
      <c r="D245" s="131" t="s">
        <v>162</v>
      </c>
      <c r="E245" s="132" t="s">
        <v>697</v>
      </c>
      <c r="F245" s="133" t="s">
        <v>698</v>
      </c>
      <c r="G245" s="134" t="s">
        <v>165</v>
      </c>
      <c r="H245" s="135">
        <v>1</v>
      </c>
      <c r="I245" s="187"/>
      <c r="J245" s="135">
        <f t="shared" si="35"/>
        <v>0</v>
      </c>
      <c r="K245" s="133" t="s">
        <v>1</v>
      </c>
      <c r="L245" s="17"/>
      <c r="M245" s="136" t="s">
        <v>1</v>
      </c>
      <c r="N245" s="137" t="s">
        <v>39</v>
      </c>
      <c r="O245" s="16"/>
      <c r="P245" s="138">
        <f t="shared" si="36"/>
        <v>0</v>
      </c>
      <c r="Q245" s="138">
        <v>0</v>
      </c>
      <c r="R245" s="138">
        <f t="shared" si="37"/>
        <v>0</v>
      </c>
      <c r="S245" s="138">
        <v>0</v>
      </c>
      <c r="T245" s="139">
        <f t="shared" si="38"/>
        <v>0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40" t="s">
        <v>178</v>
      </c>
      <c r="AS245" s="16"/>
      <c r="AT245" s="140" t="s">
        <v>162</v>
      </c>
      <c r="AU245" s="140" t="s">
        <v>83</v>
      </c>
      <c r="AV245" s="16"/>
      <c r="AW245" s="16"/>
      <c r="AX245" s="16"/>
      <c r="AY245" s="2" t="s">
        <v>159</v>
      </c>
      <c r="AZ245" s="16"/>
      <c r="BA245" s="16"/>
      <c r="BB245" s="16"/>
      <c r="BC245" s="16"/>
      <c r="BD245" s="16"/>
      <c r="BE245" s="141">
        <f t="shared" si="39"/>
        <v>0</v>
      </c>
      <c r="BF245" s="141">
        <f t="shared" si="40"/>
        <v>0</v>
      </c>
      <c r="BG245" s="141">
        <f t="shared" si="41"/>
        <v>0</v>
      </c>
      <c r="BH245" s="141">
        <f t="shared" si="42"/>
        <v>0</v>
      </c>
      <c r="BI245" s="141">
        <f t="shared" si="43"/>
        <v>0</v>
      </c>
      <c r="BJ245" s="2" t="s">
        <v>81</v>
      </c>
      <c r="BK245" s="141">
        <f t="shared" si="44"/>
        <v>0</v>
      </c>
      <c r="BL245" s="2" t="s">
        <v>178</v>
      </c>
      <c r="BM245" s="140" t="s">
        <v>588</v>
      </c>
    </row>
    <row r="246" spans="1:65" ht="24" customHeight="1">
      <c r="A246" s="16"/>
      <c r="B246" s="17"/>
      <c r="C246" s="131" t="s">
        <v>386</v>
      </c>
      <c r="D246" s="131" t="s">
        <v>162</v>
      </c>
      <c r="E246" s="132" t="s">
        <v>699</v>
      </c>
      <c r="F246" s="133" t="s">
        <v>455</v>
      </c>
      <c r="G246" s="134" t="s">
        <v>165</v>
      </c>
      <c r="H246" s="135">
        <v>1</v>
      </c>
      <c r="I246" s="187"/>
      <c r="J246" s="135">
        <f t="shared" si="35"/>
        <v>0</v>
      </c>
      <c r="K246" s="133" t="s">
        <v>1</v>
      </c>
      <c r="L246" s="17"/>
      <c r="M246" s="136" t="s">
        <v>1</v>
      </c>
      <c r="N246" s="137" t="s">
        <v>39</v>
      </c>
      <c r="O246" s="16"/>
      <c r="P246" s="138">
        <f t="shared" si="36"/>
        <v>0</v>
      </c>
      <c r="Q246" s="138">
        <v>0</v>
      </c>
      <c r="R246" s="138">
        <f t="shared" si="37"/>
        <v>0</v>
      </c>
      <c r="S246" s="138">
        <v>0</v>
      </c>
      <c r="T246" s="139">
        <f t="shared" si="38"/>
        <v>0</v>
      </c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40" t="s">
        <v>178</v>
      </c>
      <c r="AS246" s="16"/>
      <c r="AT246" s="140" t="s">
        <v>162</v>
      </c>
      <c r="AU246" s="140" t="s">
        <v>83</v>
      </c>
      <c r="AV246" s="16"/>
      <c r="AW246" s="16"/>
      <c r="AX246" s="16"/>
      <c r="AY246" s="2" t="s">
        <v>159</v>
      </c>
      <c r="AZ246" s="16"/>
      <c r="BA246" s="16"/>
      <c r="BB246" s="16"/>
      <c r="BC246" s="16"/>
      <c r="BD246" s="16"/>
      <c r="BE246" s="141">
        <f t="shared" si="39"/>
        <v>0</v>
      </c>
      <c r="BF246" s="141">
        <f t="shared" si="40"/>
        <v>0</v>
      </c>
      <c r="BG246" s="141">
        <f t="shared" si="41"/>
        <v>0</v>
      </c>
      <c r="BH246" s="141">
        <f t="shared" si="42"/>
        <v>0</v>
      </c>
      <c r="BI246" s="141">
        <f t="shared" si="43"/>
        <v>0</v>
      </c>
      <c r="BJ246" s="2" t="s">
        <v>81</v>
      </c>
      <c r="BK246" s="141">
        <f t="shared" si="44"/>
        <v>0</v>
      </c>
      <c r="BL246" s="2" t="s">
        <v>178</v>
      </c>
      <c r="BM246" s="140" t="s">
        <v>595</v>
      </c>
    </row>
    <row r="247" spans="1:65" ht="16.5" customHeight="1">
      <c r="A247" s="16"/>
      <c r="B247" s="17"/>
      <c r="C247" s="131" t="s">
        <v>390</v>
      </c>
      <c r="D247" s="131" t="s">
        <v>162</v>
      </c>
      <c r="E247" s="132" t="s">
        <v>458</v>
      </c>
      <c r="F247" s="133" t="s">
        <v>459</v>
      </c>
      <c r="G247" s="134" t="s">
        <v>165</v>
      </c>
      <c r="H247" s="135">
        <v>1</v>
      </c>
      <c r="I247" s="187"/>
      <c r="J247" s="135">
        <f t="shared" si="35"/>
        <v>0</v>
      </c>
      <c r="K247" s="133" t="s">
        <v>1</v>
      </c>
      <c r="L247" s="17"/>
      <c r="M247" s="136" t="s">
        <v>1</v>
      </c>
      <c r="N247" s="137" t="s">
        <v>39</v>
      </c>
      <c r="O247" s="16"/>
      <c r="P247" s="138">
        <f t="shared" si="36"/>
        <v>0</v>
      </c>
      <c r="Q247" s="138">
        <v>0</v>
      </c>
      <c r="R247" s="138">
        <f t="shared" si="37"/>
        <v>0</v>
      </c>
      <c r="S247" s="138">
        <v>0</v>
      </c>
      <c r="T247" s="139">
        <f t="shared" si="38"/>
        <v>0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40" t="s">
        <v>178</v>
      </c>
      <c r="AS247" s="16"/>
      <c r="AT247" s="140" t="s">
        <v>162</v>
      </c>
      <c r="AU247" s="140" t="s">
        <v>83</v>
      </c>
      <c r="AV247" s="16"/>
      <c r="AW247" s="16"/>
      <c r="AX247" s="16"/>
      <c r="AY247" s="2" t="s">
        <v>159</v>
      </c>
      <c r="AZ247" s="16"/>
      <c r="BA247" s="16"/>
      <c r="BB247" s="16"/>
      <c r="BC247" s="16"/>
      <c r="BD247" s="16"/>
      <c r="BE247" s="141">
        <f t="shared" si="39"/>
        <v>0</v>
      </c>
      <c r="BF247" s="141">
        <f t="shared" si="40"/>
        <v>0</v>
      </c>
      <c r="BG247" s="141">
        <f t="shared" si="41"/>
        <v>0</v>
      </c>
      <c r="BH247" s="141">
        <f t="shared" si="42"/>
        <v>0</v>
      </c>
      <c r="BI247" s="141">
        <f t="shared" si="43"/>
        <v>0</v>
      </c>
      <c r="BJ247" s="2" t="s">
        <v>81</v>
      </c>
      <c r="BK247" s="141">
        <f t="shared" si="44"/>
        <v>0</v>
      </c>
      <c r="BL247" s="2" t="s">
        <v>178</v>
      </c>
      <c r="BM247" s="140" t="s">
        <v>596</v>
      </c>
    </row>
    <row r="248" spans="1:65" ht="11.25" customHeight="1">
      <c r="A248" s="16"/>
      <c r="B248" s="17"/>
      <c r="C248" s="16"/>
      <c r="D248" s="142" t="s">
        <v>168</v>
      </c>
      <c r="E248" s="16"/>
      <c r="F248" s="143" t="s">
        <v>461</v>
      </c>
      <c r="G248" s="16"/>
      <c r="H248" s="16"/>
      <c r="I248" s="195"/>
      <c r="J248" s="16"/>
      <c r="K248" s="16"/>
      <c r="L248" s="17"/>
      <c r="M248" s="144"/>
      <c r="N248" s="16"/>
      <c r="O248" s="16"/>
      <c r="P248" s="16"/>
      <c r="Q248" s="16"/>
      <c r="R248" s="16"/>
      <c r="S248" s="16"/>
      <c r="T248" s="43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  <c r="AT248" s="2" t="s">
        <v>168</v>
      </c>
      <c r="AU248" s="2" t="s">
        <v>83</v>
      </c>
      <c r="AV248" s="16"/>
      <c r="AW248" s="16"/>
      <c r="AX248" s="16"/>
      <c r="AY248" s="16"/>
      <c r="AZ248" s="16"/>
      <c r="BA248" s="16"/>
      <c r="BB248" s="16"/>
      <c r="BC248" s="16"/>
      <c r="BD248" s="16"/>
      <c r="BE248" s="16"/>
      <c r="BF248" s="16"/>
      <c r="BG248" s="16"/>
      <c r="BH248" s="16"/>
      <c r="BI248" s="16"/>
      <c r="BJ248" s="16"/>
      <c r="BK248" s="16"/>
      <c r="BL248" s="16"/>
      <c r="BM248" s="16"/>
    </row>
    <row r="249" spans="1:65" ht="11.25" customHeight="1">
      <c r="A249" s="145"/>
      <c r="B249" s="146"/>
      <c r="C249" s="145"/>
      <c r="D249" s="142" t="s">
        <v>180</v>
      </c>
      <c r="E249" s="147" t="s">
        <v>1</v>
      </c>
      <c r="F249" s="148" t="s">
        <v>700</v>
      </c>
      <c r="G249" s="145"/>
      <c r="H249" s="147" t="s">
        <v>1</v>
      </c>
      <c r="I249" s="193"/>
      <c r="J249" s="145"/>
      <c r="K249" s="145"/>
      <c r="L249" s="146"/>
      <c r="M249" s="149"/>
      <c r="N249" s="145"/>
      <c r="O249" s="145"/>
      <c r="P249" s="145"/>
      <c r="Q249" s="145"/>
      <c r="R249" s="145"/>
      <c r="S249" s="145"/>
      <c r="T249" s="150"/>
      <c r="U249" s="145"/>
      <c r="V249" s="145"/>
      <c r="W249" s="145"/>
      <c r="X249" s="145"/>
      <c r="Y249" s="145"/>
      <c r="Z249" s="145"/>
      <c r="AA249" s="145"/>
      <c r="AB249" s="145"/>
      <c r="AC249" s="145"/>
      <c r="AD249" s="145"/>
      <c r="AE249" s="145"/>
      <c r="AF249" s="145"/>
      <c r="AG249" s="145"/>
      <c r="AH249" s="145"/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7" t="s">
        <v>180</v>
      </c>
      <c r="AU249" s="147" t="s">
        <v>83</v>
      </c>
      <c r="AV249" s="145" t="s">
        <v>81</v>
      </c>
      <c r="AW249" s="145" t="s">
        <v>30</v>
      </c>
      <c r="AX249" s="145" t="s">
        <v>74</v>
      </c>
      <c r="AY249" s="147" t="s">
        <v>159</v>
      </c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  <c r="BM249" s="145"/>
    </row>
    <row r="250" spans="1:65" ht="11.25" customHeight="1">
      <c r="A250" s="145"/>
      <c r="B250" s="146"/>
      <c r="C250" s="145"/>
      <c r="D250" s="142" t="s">
        <v>180</v>
      </c>
      <c r="E250" s="147" t="s">
        <v>1</v>
      </c>
      <c r="F250" s="148" t="s">
        <v>463</v>
      </c>
      <c r="G250" s="145"/>
      <c r="H250" s="147" t="s">
        <v>1</v>
      </c>
      <c r="I250" s="193"/>
      <c r="J250" s="145"/>
      <c r="K250" s="145"/>
      <c r="L250" s="146"/>
      <c r="M250" s="149"/>
      <c r="N250" s="145"/>
      <c r="O250" s="145"/>
      <c r="P250" s="145"/>
      <c r="Q250" s="145"/>
      <c r="R250" s="145"/>
      <c r="S250" s="145"/>
      <c r="T250" s="150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145"/>
      <c r="AE250" s="145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7" t="s">
        <v>180</v>
      </c>
      <c r="AU250" s="147" t="s">
        <v>83</v>
      </c>
      <c r="AV250" s="145" t="s">
        <v>81</v>
      </c>
      <c r="AW250" s="145" t="s">
        <v>30</v>
      </c>
      <c r="AX250" s="145" t="s">
        <v>74</v>
      </c>
      <c r="AY250" s="147" t="s">
        <v>159</v>
      </c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</row>
    <row r="251" spans="1:65" ht="11.25" customHeight="1">
      <c r="A251" s="145"/>
      <c r="B251" s="146"/>
      <c r="C251" s="145"/>
      <c r="D251" s="142" t="s">
        <v>180</v>
      </c>
      <c r="E251" s="147" t="s">
        <v>1</v>
      </c>
      <c r="F251" s="148" t="s">
        <v>464</v>
      </c>
      <c r="G251" s="145"/>
      <c r="H251" s="147" t="s">
        <v>1</v>
      </c>
      <c r="I251" s="193"/>
      <c r="J251" s="145"/>
      <c r="K251" s="145"/>
      <c r="L251" s="146"/>
      <c r="M251" s="149"/>
      <c r="N251" s="145"/>
      <c r="O251" s="145"/>
      <c r="P251" s="145"/>
      <c r="Q251" s="145"/>
      <c r="R251" s="145"/>
      <c r="S251" s="145"/>
      <c r="T251" s="150"/>
      <c r="U251" s="145"/>
      <c r="V251" s="145"/>
      <c r="W251" s="145"/>
      <c r="X251" s="145"/>
      <c r="Y251" s="145"/>
      <c r="Z251" s="145"/>
      <c r="AA251" s="145"/>
      <c r="AB251" s="145"/>
      <c r="AC251" s="145"/>
      <c r="AD251" s="145"/>
      <c r="AE251" s="145"/>
      <c r="AF251" s="145"/>
      <c r="AG251" s="145"/>
      <c r="AH251" s="145"/>
      <c r="AI251" s="145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7" t="s">
        <v>180</v>
      </c>
      <c r="AU251" s="147" t="s">
        <v>83</v>
      </c>
      <c r="AV251" s="145" t="s">
        <v>81</v>
      </c>
      <c r="AW251" s="145" t="s">
        <v>30</v>
      </c>
      <c r="AX251" s="145" t="s">
        <v>74</v>
      </c>
      <c r="AY251" s="147" t="s">
        <v>159</v>
      </c>
      <c r="AZ251" s="145"/>
      <c r="BA251" s="145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45"/>
      <c r="BM251" s="145"/>
    </row>
    <row r="252" spans="1:65" ht="11.25" customHeight="1">
      <c r="A252" s="151"/>
      <c r="B252" s="152"/>
      <c r="C252" s="151"/>
      <c r="D252" s="142" t="s">
        <v>180</v>
      </c>
      <c r="E252" s="153" t="s">
        <v>1</v>
      </c>
      <c r="F252" s="154" t="s">
        <v>81</v>
      </c>
      <c r="G252" s="151"/>
      <c r="H252" s="155">
        <v>1</v>
      </c>
      <c r="I252" s="188"/>
      <c r="J252" s="151"/>
      <c r="K252" s="151"/>
      <c r="L252" s="152"/>
      <c r="M252" s="156"/>
      <c r="N252" s="151"/>
      <c r="O252" s="151"/>
      <c r="P252" s="151"/>
      <c r="Q252" s="151"/>
      <c r="R252" s="151"/>
      <c r="S252" s="151"/>
      <c r="T252" s="157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3" t="s">
        <v>180</v>
      </c>
      <c r="AU252" s="153" t="s">
        <v>83</v>
      </c>
      <c r="AV252" s="151" t="s">
        <v>83</v>
      </c>
      <c r="AW252" s="151" t="s">
        <v>30</v>
      </c>
      <c r="AX252" s="151" t="s">
        <v>81</v>
      </c>
      <c r="AY252" s="153" t="s">
        <v>159</v>
      </c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</row>
    <row r="253" spans="1:65" ht="16.5" customHeight="1">
      <c r="A253" s="16"/>
      <c r="B253" s="17"/>
      <c r="C253" s="131" t="s">
        <v>394</v>
      </c>
      <c r="D253" s="131" t="s">
        <v>162</v>
      </c>
      <c r="E253" s="132" t="s">
        <v>466</v>
      </c>
      <c r="F253" s="133" t="s">
        <v>467</v>
      </c>
      <c r="G253" s="134" t="s">
        <v>165</v>
      </c>
      <c r="H253" s="135">
        <v>1</v>
      </c>
      <c r="I253" s="187"/>
      <c r="J253" s="135">
        <f>ROUND(I253*H253,2)</f>
        <v>0</v>
      </c>
      <c r="K253" s="133" t="s">
        <v>1</v>
      </c>
      <c r="L253" s="17"/>
      <c r="M253" s="136" t="s">
        <v>1</v>
      </c>
      <c r="N253" s="137" t="s">
        <v>39</v>
      </c>
      <c r="O253" s="16"/>
      <c r="P253" s="138">
        <f>O253*H253</f>
        <v>0</v>
      </c>
      <c r="Q253" s="138">
        <v>0</v>
      </c>
      <c r="R253" s="138">
        <f>Q253*H253</f>
        <v>0</v>
      </c>
      <c r="S253" s="138">
        <v>0</v>
      </c>
      <c r="T253" s="139">
        <f>S253*H253</f>
        <v>0</v>
      </c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40" t="s">
        <v>178</v>
      </c>
      <c r="AS253" s="16"/>
      <c r="AT253" s="140" t="s">
        <v>162</v>
      </c>
      <c r="AU253" s="140" t="s">
        <v>83</v>
      </c>
      <c r="AV253" s="16"/>
      <c r="AW253" s="16"/>
      <c r="AX253" s="16"/>
      <c r="AY253" s="2" t="s">
        <v>159</v>
      </c>
      <c r="AZ253" s="16"/>
      <c r="BA253" s="16"/>
      <c r="BB253" s="16"/>
      <c r="BC253" s="16"/>
      <c r="BD253" s="16"/>
      <c r="BE253" s="141">
        <f>IF(N253="základní",J253,0)</f>
        <v>0</v>
      </c>
      <c r="BF253" s="141">
        <f>IF(N253="snížená",J253,0)</f>
        <v>0</v>
      </c>
      <c r="BG253" s="141">
        <f>IF(N253="zákl. přenesená",J253,0)</f>
        <v>0</v>
      </c>
      <c r="BH253" s="141">
        <f>IF(N253="sníž. přenesená",J253,0)</f>
        <v>0</v>
      </c>
      <c r="BI253" s="141">
        <f>IF(N253="nulová",J253,0)</f>
        <v>0</v>
      </c>
      <c r="BJ253" s="2" t="s">
        <v>81</v>
      </c>
      <c r="BK253" s="141">
        <f>ROUND(I253*H253,2)</f>
        <v>0</v>
      </c>
      <c r="BL253" s="2" t="s">
        <v>178</v>
      </c>
      <c r="BM253" s="140" t="s">
        <v>597</v>
      </c>
    </row>
    <row r="254" spans="1:65" ht="22.5" customHeight="1">
      <c r="A254" s="119"/>
      <c r="B254" s="120"/>
      <c r="C254" s="119"/>
      <c r="D254" s="121" t="s">
        <v>73</v>
      </c>
      <c r="E254" s="129" t="s">
        <v>469</v>
      </c>
      <c r="F254" s="129" t="s">
        <v>470</v>
      </c>
      <c r="G254" s="119"/>
      <c r="H254" s="119"/>
      <c r="I254" s="191"/>
      <c r="J254" s="130">
        <f>BK254</f>
        <v>0</v>
      </c>
      <c r="K254" s="119"/>
      <c r="L254" s="120"/>
      <c r="M254" s="124"/>
      <c r="N254" s="119"/>
      <c r="O254" s="119"/>
      <c r="P254" s="125">
        <f>SUM(P255:P257)</f>
        <v>0</v>
      </c>
      <c r="Q254" s="119"/>
      <c r="R254" s="125">
        <f>SUM(R255:R257)</f>
        <v>0</v>
      </c>
      <c r="S254" s="119"/>
      <c r="T254" s="126">
        <f>SUM(T255:T257)</f>
        <v>0</v>
      </c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  <c r="AO254" s="119"/>
      <c r="AP254" s="119"/>
      <c r="AQ254" s="119"/>
      <c r="AR254" s="121" t="s">
        <v>83</v>
      </c>
      <c r="AS254" s="119"/>
      <c r="AT254" s="127" t="s">
        <v>73</v>
      </c>
      <c r="AU254" s="127" t="s">
        <v>81</v>
      </c>
      <c r="AV254" s="119"/>
      <c r="AW254" s="119"/>
      <c r="AX254" s="119"/>
      <c r="AY254" s="121" t="s">
        <v>159</v>
      </c>
      <c r="AZ254" s="119"/>
      <c r="BA254" s="119"/>
      <c r="BB254" s="119"/>
      <c r="BC254" s="119"/>
      <c r="BD254" s="119"/>
      <c r="BE254" s="119"/>
      <c r="BF254" s="119"/>
      <c r="BG254" s="119"/>
      <c r="BH254" s="119"/>
      <c r="BI254" s="119"/>
      <c r="BJ254" s="119"/>
      <c r="BK254" s="128">
        <f>SUM(BK255:BK257)</f>
        <v>0</v>
      </c>
      <c r="BL254" s="119"/>
      <c r="BM254" s="119"/>
    </row>
    <row r="255" spans="1:65" ht="16.5" customHeight="1">
      <c r="A255" s="16"/>
      <c r="B255" s="17"/>
      <c r="C255" s="131" t="s">
        <v>400</v>
      </c>
      <c r="D255" s="131" t="s">
        <v>162</v>
      </c>
      <c r="E255" s="132" t="s">
        <v>472</v>
      </c>
      <c r="F255" s="133" t="s">
        <v>473</v>
      </c>
      <c r="G255" s="134" t="s">
        <v>165</v>
      </c>
      <c r="H255" s="135">
        <v>1</v>
      </c>
      <c r="I255" s="187"/>
      <c r="J255" s="135">
        <f>ROUND(I255*H255,2)</f>
        <v>0</v>
      </c>
      <c r="K255" s="133" t="s">
        <v>1</v>
      </c>
      <c r="L255" s="17"/>
      <c r="M255" s="136" t="s">
        <v>1</v>
      </c>
      <c r="N255" s="137" t="s">
        <v>39</v>
      </c>
      <c r="O255" s="16"/>
      <c r="P255" s="138">
        <f>O255*H255</f>
        <v>0</v>
      </c>
      <c r="Q255" s="138">
        <v>0</v>
      </c>
      <c r="R255" s="138">
        <f>Q255*H255</f>
        <v>0</v>
      </c>
      <c r="S255" s="138">
        <v>0</v>
      </c>
      <c r="T255" s="139">
        <f>S255*H255</f>
        <v>0</v>
      </c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40" t="s">
        <v>178</v>
      </c>
      <c r="AS255" s="16"/>
      <c r="AT255" s="140" t="s">
        <v>162</v>
      </c>
      <c r="AU255" s="140" t="s">
        <v>83</v>
      </c>
      <c r="AV255" s="16"/>
      <c r="AW255" s="16"/>
      <c r="AX255" s="16"/>
      <c r="AY255" s="2" t="s">
        <v>159</v>
      </c>
      <c r="AZ255" s="16"/>
      <c r="BA255" s="16"/>
      <c r="BB255" s="16"/>
      <c r="BC255" s="16"/>
      <c r="BD255" s="16"/>
      <c r="BE255" s="141">
        <f>IF(N255="základní",J255,0)</f>
        <v>0</v>
      </c>
      <c r="BF255" s="141">
        <f>IF(N255="snížená",J255,0)</f>
        <v>0</v>
      </c>
      <c r="BG255" s="141">
        <f>IF(N255="zákl. přenesená",J255,0)</f>
        <v>0</v>
      </c>
      <c r="BH255" s="141">
        <f>IF(N255="sníž. přenesená",J255,0)</f>
        <v>0</v>
      </c>
      <c r="BI255" s="141">
        <f>IF(N255="nulová",J255,0)</f>
        <v>0</v>
      </c>
      <c r="BJ255" s="2" t="s">
        <v>81</v>
      </c>
      <c r="BK255" s="141">
        <f>ROUND(I255*H255,2)</f>
        <v>0</v>
      </c>
      <c r="BL255" s="2" t="s">
        <v>178</v>
      </c>
      <c r="BM255" s="140" t="s">
        <v>598</v>
      </c>
    </row>
    <row r="256" spans="1:65" ht="11.25" customHeight="1">
      <c r="A256" s="16"/>
      <c r="B256" s="17"/>
      <c r="C256" s="16"/>
      <c r="D256" s="142" t="s">
        <v>168</v>
      </c>
      <c r="E256" s="16"/>
      <c r="F256" s="143" t="s">
        <v>475</v>
      </c>
      <c r="G256" s="16"/>
      <c r="H256" s="16"/>
      <c r="I256" s="195"/>
      <c r="J256" s="16"/>
      <c r="K256" s="16"/>
      <c r="L256" s="17"/>
      <c r="M256" s="144"/>
      <c r="N256" s="16"/>
      <c r="O256" s="16"/>
      <c r="P256" s="16"/>
      <c r="Q256" s="16"/>
      <c r="R256" s="16"/>
      <c r="S256" s="16"/>
      <c r="T256" s="43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S256" s="16"/>
      <c r="AT256" s="2" t="s">
        <v>168</v>
      </c>
      <c r="AU256" s="2" t="s">
        <v>83</v>
      </c>
      <c r="AV256" s="16"/>
      <c r="AW256" s="16"/>
      <c r="AX256" s="16"/>
      <c r="AY256" s="16"/>
      <c r="AZ256" s="16"/>
      <c r="BA256" s="16"/>
      <c r="BB256" s="16"/>
      <c r="BC256" s="16"/>
      <c r="BD256" s="16"/>
      <c r="BE256" s="16"/>
      <c r="BF256" s="16"/>
      <c r="BG256" s="16"/>
      <c r="BH256" s="16"/>
      <c r="BI256" s="16"/>
      <c r="BJ256" s="16"/>
      <c r="BK256" s="16"/>
      <c r="BL256" s="16"/>
      <c r="BM256" s="16"/>
    </row>
    <row r="257" spans="1:65" ht="16.5" customHeight="1">
      <c r="A257" s="16"/>
      <c r="B257" s="17"/>
      <c r="C257" s="131" t="s">
        <v>404</v>
      </c>
      <c r="D257" s="131" t="s">
        <v>162</v>
      </c>
      <c r="E257" s="132" t="s">
        <v>477</v>
      </c>
      <c r="F257" s="133" t="s">
        <v>478</v>
      </c>
      <c r="G257" s="134" t="s">
        <v>165</v>
      </c>
      <c r="H257" s="135">
        <v>1</v>
      </c>
      <c r="I257" s="187"/>
      <c r="J257" s="135">
        <f>ROUND(I257*H257,2)</f>
        <v>0</v>
      </c>
      <c r="K257" s="133" t="s">
        <v>1</v>
      </c>
      <c r="L257" s="17"/>
      <c r="M257" s="173" t="s">
        <v>1</v>
      </c>
      <c r="N257" s="174" t="s">
        <v>39</v>
      </c>
      <c r="O257" s="175"/>
      <c r="P257" s="176">
        <f>O257*H257</f>
        <v>0</v>
      </c>
      <c r="Q257" s="176">
        <v>0</v>
      </c>
      <c r="R257" s="176">
        <f>Q257*H257</f>
        <v>0</v>
      </c>
      <c r="S257" s="176">
        <v>0</v>
      </c>
      <c r="T257" s="177">
        <f>S257*H257</f>
        <v>0</v>
      </c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40" t="s">
        <v>178</v>
      </c>
      <c r="AS257" s="16"/>
      <c r="AT257" s="140" t="s">
        <v>162</v>
      </c>
      <c r="AU257" s="140" t="s">
        <v>83</v>
      </c>
      <c r="AV257" s="16"/>
      <c r="AW257" s="16"/>
      <c r="AX257" s="16"/>
      <c r="AY257" s="2" t="s">
        <v>159</v>
      </c>
      <c r="AZ257" s="16"/>
      <c r="BA257" s="16"/>
      <c r="BB257" s="16"/>
      <c r="BC257" s="16"/>
      <c r="BD257" s="16"/>
      <c r="BE257" s="141">
        <f>IF(N257="základní",J257,0)</f>
        <v>0</v>
      </c>
      <c r="BF257" s="141">
        <f>IF(N257="snížená",J257,0)</f>
        <v>0</v>
      </c>
      <c r="BG257" s="141">
        <f>IF(N257="zákl. přenesená",J257,0)</f>
        <v>0</v>
      </c>
      <c r="BH257" s="141">
        <f>IF(N257="sníž. přenesená",J257,0)</f>
        <v>0</v>
      </c>
      <c r="BI257" s="141">
        <f>IF(N257="nulová",J257,0)</f>
        <v>0</v>
      </c>
      <c r="BJ257" s="2" t="s">
        <v>81</v>
      </c>
      <c r="BK257" s="141">
        <f>ROUND(I257*H257,2)</f>
        <v>0</v>
      </c>
      <c r="BL257" s="2" t="s">
        <v>178</v>
      </c>
      <c r="BM257" s="140" t="s">
        <v>599</v>
      </c>
    </row>
    <row r="258" spans="1:65" ht="6.75" customHeight="1">
      <c r="A258" s="16"/>
      <c r="B258" s="30"/>
      <c r="C258" s="31"/>
      <c r="D258" s="31"/>
      <c r="E258" s="31"/>
      <c r="F258" s="31"/>
      <c r="G258" s="31"/>
      <c r="H258" s="31"/>
      <c r="I258" s="31"/>
      <c r="J258" s="31"/>
      <c r="K258" s="31"/>
      <c r="L258" s="17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S258" s="16"/>
      <c r="AT258" s="16"/>
      <c r="AU258" s="16"/>
      <c r="AV258" s="16"/>
      <c r="AW258" s="16"/>
      <c r="AX258" s="16"/>
      <c r="AY258" s="16"/>
      <c r="AZ258" s="16"/>
      <c r="BA258" s="16"/>
      <c r="BB258" s="16"/>
      <c r="BC258" s="16"/>
      <c r="BD258" s="16"/>
      <c r="BE258" s="16"/>
      <c r="BF258" s="16"/>
      <c r="BG258" s="16"/>
      <c r="BH258" s="16"/>
      <c r="BI258" s="16"/>
      <c r="BJ258" s="16"/>
      <c r="BK258" s="16"/>
      <c r="BL258" s="16"/>
      <c r="BM258" s="16"/>
    </row>
    <row r="259" spans="1:65" ht="11.25" customHeight="1"/>
    <row r="260" spans="1:65" ht="11.25" customHeight="1"/>
    <row r="261" spans="1:65" ht="11.25" customHeight="1"/>
    <row r="262" spans="1:65" ht="11.25" customHeight="1"/>
    <row r="263" spans="1:65" ht="11.25" customHeight="1"/>
    <row r="264" spans="1:65" ht="11.25" customHeight="1"/>
    <row r="265" spans="1:65" ht="11.25" customHeight="1"/>
    <row r="266" spans="1:65" ht="11.25" customHeight="1"/>
    <row r="267" spans="1:65" ht="11.25" customHeight="1"/>
    <row r="268" spans="1:65" ht="11.25" customHeight="1"/>
    <row r="269" spans="1:65" ht="11.25" customHeight="1"/>
    <row r="270" spans="1:65" ht="11.25" customHeight="1"/>
    <row r="271" spans="1:65" ht="11.25" customHeight="1"/>
    <row r="272" spans="1:65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y9tf1EZuBMt3ENKW7I4wPqZhBe2AX8YqvCALAW2QnlVGISicqzzgc2ZrRlNbUUzFo+6WwLwPAPR1qEFIQL/BxQ==" saltValue="KHf91zps3JIZb1yWSqyOCw==" spinCount="100000" sheet="1" objects="1" scenarios="1"/>
  <autoFilter ref="C136:K257" xr:uid="{00000000-0009-0000-0000-000004000000}"/>
  <mergeCells count="15">
    <mergeCell ref="E125:H125"/>
    <mergeCell ref="E127:H127"/>
    <mergeCell ref="E129:H129"/>
    <mergeCell ref="L2:V2"/>
    <mergeCell ref="E7:H7"/>
    <mergeCell ref="E9:H9"/>
    <mergeCell ref="E11:H11"/>
    <mergeCell ref="E13:H13"/>
    <mergeCell ref="E22:H22"/>
    <mergeCell ref="E31:H31"/>
    <mergeCell ref="E85:H85"/>
    <mergeCell ref="E87:H87"/>
    <mergeCell ref="E89:H89"/>
    <mergeCell ref="E91:H91"/>
    <mergeCell ref="E123:H123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M1000"/>
  <sheetViews>
    <sheetView showGridLines="0" workbookViewId="0">
      <selection activeCell="I266" sqref="I266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104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1.25" customHeight="1">
      <c r="B8" s="5"/>
      <c r="D8" s="12" t="s">
        <v>121</v>
      </c>
      <c r="L8" s="5"/>
    </row>
    <row r="9" spans="1:65" ht="16.5" customHeight="1">
      <c r="B9" s="5"/>
      <c r="E9" s="200" t="s">
        <v>122</v>
      </c>
      <c r="F9" s="199"/>
      <c r="G9" s="199"/>
      <c r="H9" s="199"/>
      <c r="L9" s="5"/>
    </row>
    <row r="10" spans="1:65" ht="12" customHeight="1">
      <c r="B10" s="5"/>
      <c r="D10" s="12" t="s">
        <v>123</v>
      </c>
      <c r="L10" s="5"/>
    </row>
    <row r="11" spans="1:65" ht="16.5" customHeight="1">
      <c r="A11" s="16"/>
      <c r="B11" s="17"/>
      <c r="C11" s="16"/>
      <c r="D11" s="16"/>
      <c r="E11" s="235" t="s">
        <v>124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2" customHeight="1">
      <c r="A12" s="16"/>
      <c r="B12" s="17"/>
      <c r="C12" s="16"/>
      <c r="D12" s="12" t="s">
        <v>125</v>
      </c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6.5" customHeight="1">
      <c r="A13" s="16"/>
      <c r="B13" s="17"/>
      <c r="C13" s="16"/>
      <c r="D13" s="16"/>
      <c r="E13" s="202" t="s">
        <v>701</v>
      </c>
      <c r="F13" s="199"/>
      <c r="G13" s="199"/>
      <c r="H13" s="199"/>
      <c r="I13" s="16"/>
      <c r="J13" s="16"/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1.25" customHeight="1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2" customHeight="1">
      <c r="A15" s="16"/>
      <c r="B15" s="17"/>
      <c r="C15" s="16"/>
      <c r="D15" s="12" t="s">
        <v>17</v>
      </c>
      <c r="E15" s="16"/>
      <c r="F15" s="10" t="s">
        <v>1</v>
      </c>
      <c r="G15" s="16"/>
      <c r="H15" s="16"/>
      <c r="I15" s="12" t="s">
        <v>18</v>
      </c>
      <c r="J15" s="10" t="s">
        <v>1</v>
      </c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19</v>
      </c>
      <c r="E16" s="16"/>
      <c r="F16" s="10" t="s">
        <v>20</v>
      </c>
      <c r="G16" s="16"/>
      <c r="H16" s="16"/>
      <c r="I16" s="12" t="s">
        <v>21</v>
      </c>
      <c r="J16" s="40" t="str">
        <f>'Rekapitulace stavby'!AN8</f>
        <v>17. 2. 2026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0.5" customHeight="1">
      <c r="A17" s="16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12" customHeight="1">
      <c r="A18" s="16"/>
      <c r="B18" s="17"/>
      <c r="C18" s="16"/>
      <c r="D18" s="12" t="s">
        <v>23</v>
      </c>
      <c r="E18" s="16"/>
      <c r="F18" s="16"/>
      <c r="G18" s="16"/>
      <c r="H18" s="16"/>
      <c r="I18" s="12" t="s">
        <v>24</v>
      </c>
      <c r="J18" s="10" t="s">
        <v>1</v>
      </c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8" customHeight="1">
      <c r="A19" s="16"/>
      <c r="B19" s="17"/>
      <c r="C19" s="16"/>
      <c r="D19" s="16"/>
      <c r="E19" s="10" t="s">
        <v>25</v>
      </c>
      <c r="F19" s="16"/>
      <c r="G19" s="16"/>
      <c r="H19" s="16"/>
      <c r="I19" s="12" t="s">
        <v>26</v>
      </c>
      <c r="J19" s="10" t="s">
        <v>1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6.75" customHeight="1">
      <c r="A20" s="16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12" customHeight="1">
      <c r="A21" s="16"/>
      <c r="B21" s="17"/>
      <c r="C21" s="16"/>
      <c r="D21" s="12" t="s">
        <v>27</v>
      </c>
      <c r="E21" s="16"/>
      <c r="F21" s="16"/>
      <c r="G21" s="16"/>
      <c r="H21" s="16"/>
      <c r="I21" s="12" t="s">
        <v>24</v>
      </c>
      <c r="J21" s="194">
        <f>'Rekapitulace stavby'!AN13</f>
        <v>0</v>
      </c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8" customHeight="1">
      <c r="A22" s="16"/>
      <c r="B22" s="17"/>
      <c r="C22" s="16"/>
      <c r="D22" s="16"/>
      <c r="E22" s="203">
        <f>'Rekapitulace stavby'!E14</f>
        <v>0</v>
      </c>
      <c r="F22" s="204"/>
      <c r="G22" s="204"/>
      <c r="H22" s="205"/>
      <c r="I22" s="12" t="s">
        <v>26</v>
      </c>
      <c r="J22" s="194">
        <f>'Rekapitulace stavby'!AN14</f>
        <v>0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6.75" customHeight="1">
      <c r="A23" s="16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12" customHeight="1">
      <c r="A24" s="16"/>
      <c r="B24" s="17"/>
      <c r="C24" s="16"/>
      <c r="D24" s="12" t="s">
        <v>28</v>
      </c>
      <c r="E24" s="16"/>
      <c r="F24" s="16"/>
      <c r="G24" s="16"/>
      <c r="H24" s="16"/>
      <c r="I24" s="12" t="s">
        <v>24</v>
      </c>
      <c r="J24" s="10" t="s">
        <v>1</v>
      </c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8" customHeight="1">
      <c r="A25" s="16"/>
      <c r="B25" s="17"/>
      <c r="C25" s="16"/>
      <c r="D25" s="16"/>
      <c r="E25" s="10" t="s">
        <v>29</v>
      </c>
      <c r="F25" s="16"/>
      <c r="G25" s="16"/>
      <c r="H25" s="16"/>
      <c r="I25" s="12" t="s">
        <v>26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6.75" customHeight="1">
      <c r="A26" s="16"/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12" customHeight="1">
      <c r="A27" s="16"/>
      <c r="B27" s="17"/>
      <c r="C27" s="16"/>
      <c r="D27" s="12" t="s">
        <v>31</v>
      </c>
      <c r="E27" s="16"/>
      <c r="F27" s="16"/>
      <c r="G27" s="16"/>
      <c r="H27" s="16"/>
      <c r="I27" s="12" t="s">
        <v>24</v>
      </c>
      <c r="J27" s="10" t="s">
        <v>1</v>
      </c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8" customHeight="1">
      <c r="A28" s="16"/>
      <c r="B28" s="17"/>
      <c r="C28" s="16"/>
      <c r="D28" s="16"/>
      <c r="E28" s="10" t="s">
        <v>32</v>
      </c>
      <c r="F28" s="16"/>
      <c r="G28" s="16"/>
      <c r="H28" s="16"/>
      <c r="I28" s="12" t="s">
        <v>26</v>
      </c>
      <c r="J28" s="10" t="s">
        <v>1</v>
      </c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6.75" customHeight="1">
      <c r="A29" s="16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</row>
    <row r="30" spans="1:65" ht="12" customHeight="1">
      <c r="A30" s="16"/>
      <c r="B30" s="17"/>
      <c r="C30" s="16"/>
      <c r="D30" s="12" t="s">
        <v>33</v>
      </c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16.5" customHeight="1">
      <c r="A31" s="85"/>
      <c r="B31" s="86"/>
      <c r="C31" s="85"/>
      <c r="D31" s="85"/>
      <c r="E31" s="198" t="s">
        <v>1</v>
      </c>
      <c r="F31" s="199"/>
      <c r="G31" s="199"/>
      <c r="H31" s="199"/>
      <c r="I31" s="85"/>
      <c r="J31" s="85"/>
      <c r="K31" s="85"/>
      <c r="L31" s="86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</row>
    <row r="32" spans="1:65" ht="6.75" customHeight="1">
      <c r="A32" s="16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24.75" customHeight="1">
      <c r="A34" s="16"/>
      <c r="B34" s="17"/>
      <c r="C34" s="16"/>
      <c r="D34" s="87" t="s">
        <v>34</v>
      </c>
      <c r="E34" s="16"/>
      <c r="F34" s="16"/>
      <c r="G34" s="16"/>
      <c r="H34" s="16"/>
      <c r="I34" s="16"/>
      <c r="J34" s="54">
        <f>ROUND(J137, 2)</f>
        <v>0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6.75" customHeight="1">
      <c r="A35" s="16"/>
      <c r="B35" s="17"/>
      <c r="C35" s="16"/>
      <c r="D35" s="41"/>
      <c r="E35" s="41"/>
      <c r="F35" s="41"/>
      <c r="G35" s="41"/>
      <c r="H35" s="41"/>
      <c r="I35" s="41"/>
      <c r="J35" s="41"/>
      <c r="K35" s="41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6"/>
      <c r="F36" s="20" t="s">
        <v>36</v>
      </c>
      <c r="G36" s="16"/>
      <c r="H36" s="16"/>
      <c r="I36" s="20" t="s">
        <v>35</v>
      </c>
      <c r="J36" s="20" t="s">
        <v>37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customHeight="1">
      <c r="A37" s="16"/>
      <c r="B37" s="17"/>
      <c r="C37" s="16"/>
      <c r="D37" s="84" t="s">
        <v>38</v>
      </c>
      <c r="E37" s="12" t="s">
        <v>39</v>
      </c>
      <c r="F37" s="75">
        <f>ROUND((SUM(BE137:BE266)),  2)</f>
        <v>0</v>
      </c>
      <c r="G37" s="16"/>
      <c r="H37" s="16"/>
      <c r="I37" s="88">
        <v>0.21</v>
      </c>
      <c r="J37" s="75">
        <f>ROUND(((SUM(BE137:BE266))*I37),  2)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customHeight="1">
      <c r="A38" s="16"/>
      <c r="B38" s="17"/>
      <c r="C38" s="16"/>
      <c r="D38" s="16"/>
      <c r="E38" s="12" t="s">
        <v>40</v>
      </c>
      <c r="F38" s="75">
        <f>ROUND((SUM(BF137:BF266)),  2)</f>
        <v>0</v>
      </c>
      <c r="G38" s="16"/>
      <c r="H38" s="16"/>
      <c r="I38" s="88">
        <v>0.12</v>
      </c>
      <c r="J38" s="75">
        <f>ROUND(((SUM(BF137:BF266))*I38),  2)</f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41</v>
      </c>
      <c r="F39" s="75">
        <f>ROUND((SUM(BG137:BG266)),  2)</f>
        <v>0</v>
      </c>
      <c r="G39" s="16"/>
      <c r="H39" s="16"/>
      <c r="I39" s="88">
        <v>0.21</v>
      </c>
      <c r="J39" s="75">
        <f t="shared" ref="J39:J41" si="0">0</f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14.25" hidden="1" customHeight="1">
      <c r="A40" s="16"/>
      <c r="B40" s="17"/>
      <c r="C40" s="16"/>
      <c r="D40" s="16"/>
      <c r="E40" s="12" t="s">
        <v>42</v>
      </c>
      <c r="F40" s="75">
        <f>ROUND((SUM(BH137:BH266)),  2)</f>
        <v>0</v>
      </c>
      <c r="G40" s="16"/>
      <c r="H40" s="16"/>
      <c r="I40" s="88">
        <v>0.12</v>
      </c>
      <c r="J40" s="75">
        <f t="shared" si="0"/>
        <v>0</v>
      </c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14.25" hidden="1" customHeight="1">
      <c r="A41" s="16"/>
      <c r="B41" s="17"/>
      <c r="C41" s="16"/>
      <c r="D41" s="16"/>
      <c r="E41" s="12" t="s">
        <v>43</v>
      </c>
      <c r="F41" s="75">
        <f>ROUND((SUM(BI137:BI266)),  2)</f>
        <v>0</v>
      </c>
      <c r="G41" s="16"/>
      <c r="H41" s="16"/>
      <c r="I41" s="88">
        <v>0</v>
      </c>
      <c r="J41" s="75">
        <f t="shared" si="0"/>
        <v>0</v>
      </c>
      <c r="K41" s="16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6.7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24.75" customHeight="1">
      <c r="A43" s="16"/>
      <c r="B43" s="17"/>
      <c r="C43" s="89"/>
      <c r="D43" s="90" t="s">
        <v>44</v>
      </c>
      <c r="E43" s="44"/>
      <c r="F43" s="44"/>
      <c r="G43" s="91" t="s">
        <v>45</v>
      </c>
      <c r="H43" s="92" t="s">
        <v>46</v>
      </c>
      <c r="I43" s="44"/>
      <c r="J43" s="93">
        <f>SUM(J34:J41)</f>
        <v>0</v>
      </c>
      <c r="K43" s="94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</row>
    <row r="44" spans="1:65" ht="14.25" customHeight="1">
      <c r="A44" s="16"/>
      <c r="B44" s="17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B87" s="5"/>
      <c r="E87" s="200" t="s">
        <v>122</v>
      </c>
      <c r="F87" s="199"/>
      <c r="G87" s="199"/>
      <c r="H87" s="199"/>
      <c r="L87" s="5"/>
    </row>
    <row r="88" spans="1:65" ht="12" customHeight="1">
      <c r="B88" s="5"/>
      <c r="C88" s="12" t="s">
        <v>123</v>
      </c>
      <c r="L88" s="5"/>
    </row>
    <row r="89" spans="1:65" ht="16.5" customHeight="1">
      <c r="A89" s="16"/>
      <c r="B89" s="17"/>
      <c r="C89" s="16"/>
      <c r="D89" s="16"/>
      <c r="E89" s="235" t="s">
        <v>124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12" customHeight="1">
      <c r="A90" s="16"/>
      <c r="B90" s="17"/>
      <c r="C90" s="12" t="s">
        <v>125</v>
      </c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6.5" customHeight="1">
      <c r="A91" s="16"/>
      <c r="B91" s="17"/>
      <c r="C91" s="16"/>
      <c r="D91" s="16"/>
      <c r="E91" s="202" t="str">
        <f>E13</f>
        <v>03-01-05 - D.3.a - Jídelna</v>
      </c>
      <c r="F91" s="199"/>
      <c r="G91" s="199"/>
      <c r="H91" s="199"/>
      <c r="I91" s="16"/>
      <c r="J91" s="16"/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2" customHeight="1">
      <c r="A93" s="16"/>
      <c r="B93" s="17"/>
      <c r="C93" s="12" t="s">
        <v>19</v>
      </c>
      <c r="D93" s="16"/>
      <c r="E93" s="16"/>
      <c r="F93" s="10" t="str">
        <f>F16</f>
        <v xml:space="preserve"> </v>
      </c>
      <c r="G93" s="16"/>
      <c r="H93" s="16"/>
      <c r="I93" s="12" t="s">
        <v>21</v>
      </c>
      <c r="J93" s="40" t="str">
        <f>IF(J16="","",J16)</f>
        <v>17. 2. 2026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6.75" customHeight="1">
      <c r="A94" s="16"/>
      <c r="B94" s="17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25.5" customHeight="1">
      <c r="A95" s="16"/>
      <c r="B95" s="17"/>
      <c r="C95" s="12" t="s">
        <v>23</v>
      </c>
      <c r="D95" s="16"/>
      <c r="E95" s="16"/>
      <c r="F95" s="10" t="str">
        <f>E19</f>
        <v>Gymnázium Ostrov</v>
      </c>
      <c r="G95" s="16"/>
      <c r="H95" s="16"/>
      <c r="I95" s="12" t="s">
        <v>28</v>
      </c>
      <c r="J95" s="14" t="str">
        <f>E25</f>
        <v>Ing.Jan Matoušek, Ostrov</v>
      </c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5.5" customHeight="1">
      <c r="A96" s="16"/>
      <c r="B96" s="17"/>
      <c r="C96" s="12" t="s">
        <v>27</v>
      </c>
      <c r="D96" s="16"/>
      <c r="E96" s="16"/>
      <c r="F96" s="97">
        <f>IF(E22="","",E22)</f>
        <v>0</v>
      </c>
      <c r="G96" s="16"/>
      <c r="H96" s="16"/>
      <c r="I96" s="12" t="s">
        <v>31</v>
      </c>
      <c r="J96" s="14" t="str">
        <f>E28</f>
        <v>Neubauerová Soňa, SK-Projekt Ostrov</v>
      </c>
      <c r="K96" s="16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9.25" customHeight="1">
      <c r="A98" s="16"/>
      <c r="B98" s="17"/>
      <c r="C98" s="98" t="s">
        <v>128</v>
      </c>
      <c r="D98" s="89"/>
      <c r="E98" s="89"/>
      <c r="F98" s="89"/>
      <c r="G98" s="89"/>
      <c r="H98" s="89"/>
      <c r="I98" s="89"/>
      <c r="J98" s="99" t="s">
        <v>129</v>
      </c>
      <c r="K98" s="89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9.75" customHeight="1">
      <c r="A99" s="16"/>
      <c r="B99" s="17"/>
      <c r="C99" s="16"/>
      <c r="D99" s="16"/>
      <c r="E99" s="16"/>
      <c r="F99" s="16"/>
      <c r="G99" s="16"/>
      <c r="H99" s="16"/>
      <c r="I99" s="16"/>
      <c r="J99" s="16"/>
      <c r="K99" s="16"/>
      <c r="L99" s="17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</row>
    <row r="100" spans="1:65" ht="22.5" customHeight="1">
      <c r="A100" s="16"/>
      <c r="B100" s="17"/>
      <c r="C100" s="100" t="s">
        <v>130</v>
      </c>
      <c r="D100" s="16"/>
      <c r="E100" s="16"/>
      <c r="F100" s="16"/>
      <c r="G100" s="16"/>
      <c r="H100" s="16"/>
      <c r="I100" s="16"/>
      <c r="J100" s="54">
        <f t="shared" ref="J100:J102" si="1">J137</f>
        <v>0</v>
      </c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2" t="s">
        <v>131</v>
      </c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24.75" customHeight="1">
      <c r="A101" s="101"/>
      <c r="B101" s="102"/>
      <c r="C101" s="101"/>
      <c r="D101" s="103" t="s">
        <v>132</v>
      </c>
      <c r="E101" s="104"/>
      <c r="F101" s="104"/>
      <c r="G101" s="104"/>
      <c r="H101" s="104"/>
      <c r="I101" s="104"/>
      <c r="J101" s="105">
        <f t="shared" si="1"/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19.5" customHeight="1">
      <c r="A102" s="72"/>
      <c r="B102" s="106"/>
      <c r="C102" s="72"/>
      <c r="D102" s="107" t="s">
        <v>133</v>
      </c>
      <c r="E102" s="108"/>
      <c r="F102" s="108"/>
      <c r="G102" s="108"/>
      <c r="H102" s="108"/>
      <c r="I102" s="108"/>
      <c r="J102" s="109">
        <f t="shared" si="1"/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19.5" customHeight="1">
      <c r="A103" s="72"/>
      <c r="B103" s="106"/>
      <c r="C103" s="72"/>
      <c r="D103" s="107" t="s">
        <v>481</v>
      </c>
      <c r="E103" s="108"/>
      <c r="F103" s="108"/>
      <c r="G103" s="108"/>
      <c r="H103" s="108"/>
      <c r="I103" s="108"/>
      <c r="J103" s="109">
        <f>J142</f>
        <v>0</v>
      </c>
      <c r="K103" s="72"/>
      <c r="L103" s="106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</row>
    <row r="104" spans="1:65" ht="24.75" customHeight="1">
      <c r="A104" s="101"/>
      <c r="B104" s="102"/>
      <c r="C104" s="101"/>
      <c r="D104" s="103" t="s">
        <v>134</v>
      </c>
      <c r="E104" s="104"/>
      <c r="F104" s="104"/>
      <c r="G104" s="104"/>
      <c r="H104" s="104"/>
      <c r="I104" s="104"/>
      <c r="J104" s="105">
        <f t="shared" ref="J104:J105" si="2">J151</f>
        <v>0</v>
      </c>
      <c r="K104" s="101"/>
      <c r="L104" s="102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</row>
    <row r="105" spans="1:65" ht="19.5" customHeight="1">
      <c r="A105" s="72"/>
      <c r="B105" s="106"/>
      <c r="C105" s="72"/>
      <c r="D105" s="107" t="s">
        <v>135</v>
      </c>
      <c r="E105" s="108"/>
      <c r="F105" s="108"/>
      <c r="G105" s="108"/>
      <c r="H105" s="108"/>
      <c r="I105" s="108"/>
      <c r="J105" s="109">
        <f t="shared" si="2"/>
        <v>0</v>
      </c>
      <c r="K105" s="72"/>
      <c r="L105" s="106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</row>
    <row r="106" spans="1:65" ht="19.5" customHeight="1">
      <c r="A106" s="72"/>
      <c r="B106" s="106"/>
      <c r="C106" s="72"/>
      <c r="D106" s="107" t="s">
        <v>136</v>
      </c>
      <c r="E106" s="108"/>
      <c r="F106" s="108"/>
      <c r="G106" s="108"/>
      <c r="H106" s="108"/>
      <c r="I106" s="108"/>
      <c r="J106" s="109">
        <f>J175</f>
        <v>0</v>
      </c>
      <c r="K106" s="72"/>
      <c r="L106" s="106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</row>
    <row r="107" spans="1:65" ht="19.5" customHeight="1">
      <c r="A107" s="72"/>
      <c r="B107" s="106"/>
      <c r="C107" s="72"/>
      <c r="D107" s="107" t="s">
        <v>137</v>
      </c>
      <c r="E107" s="108"/>
      <c r="F107" s="108"/>
      <c r="G107" s="108"/>
      <c r="H107" s="108"/>
      <c r="I107" s="108"/>
      <c r="J107" s="109">
        <f>J201</f>
        <v>0</v>
      </c>
      <c r="K107" s="72"/>
      <c r="L107" s="106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</row>
    <row r="108" spans="1:65" ht="19.5" customHeight="1">
      <c r="A108" s="72"/>
      <c r="B108" s="106"/>
      <c r="C108" s="72"/>
      <c r="D108" s="107" t="s">
        <v>138</v>
      </c>
      <c r="E108" s="108"/>
      <c r="F108" s="108"/>
      <c r="G108" s="108"/>
      <c r="H108" s="108"/>
      <c r="I108" s="108"/>
      <c r="J108" s="109">
        <f>J204</f>
        <v>0</v>
      </c>
      <c r="K108" s="72"/>
      <c r="L108" s="106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</row>
    <row r="109" spans="1:65" ht="19.5" customHeight="1">
      <c r="A109" s="72"/>
      <c r="B109" s="106"/>
      <c r="C109" s="72"/>
      <c r="D109" s="107" t="s">
        <v>139</v>
      </c>
      <c r="E109" s="108"/>
      <c r="F109" s="108"/>
      <c r="G109" s="108"/>
      <c r="H109" s="108"/>
      <c r="I109" s="108"/>
      <c r="J109" s="109">
        <f>J210</f>
        <v>0</v>
      </c>
      <c r="K109" s="72"/>
      <c r="L109" s="106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</row>
    <row r="110" spans="1:65" ht="19.5" customHeight="1">
      <c r="A110" s="72"/>
      <c r="B110" s="106"/>
      <c r="C110" s="72"/>
      <c r="D110" s="107" t="s">
        <v>140</v>
      </c>
      <c r="E110" s="108"/>
      <c r="F110" s="108"/>
      <c r="G110" s="108"/>
      <c r="H110" s="108"/>
      <c r="I110" s="108"/>
      <c r="J110" s="109">
        <f>J227</f>
        <v>0</v>
      </c>
      <c r="K110" s="72"/>
      <c r="L110" s="106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</row>
    <row r="111" spans="1:65" ht="19.5" customHeight="1">
      <c r="A111" s="72"/>
      <c r="B111" s="106"/>
      <c r="C111" s="72"/>
      <c r="D111" s="107" t="s">
        <v>141</v>
      </c>
      <c r="E111" s="108"/>
      <c r="F111" s="108"/>
      <c r="G111" s="108"/>
      <c r="H111" s="108"/>
      <c r="I111" s="108"/>
      <c r="J111" s="109">
        <f>J232</f>
        <v>0</v>
      </c>
      <c r="K111" s="72"/>
      <c r="L111" s="106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</row>
    <row r="112" spans="1:65" ht="19.5" customHeight="1">
      <c r="A112" s="72"/>
      <c r="B112" s="106"/>
      <c r="C112" s="72"/>
      <c r="D112" s="107" t="s">
        <v>142</v>
      </c>
      <c r="E112" s="108"/>
      <c r="F112" s="108"/>
      <c r="G112" s="108"/>
      <c r="H112" s="108"/>
      <c r="I112" s="108"/>
      <c r="J112" s="109">
        <f>J244</f>
        <v>0</v>
      </c>
      <c r="K112" s="72"/>
      <c r="L112" s="106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</row>
    <row r="113" spans="1:65" ht="19.5" customHeight="1">
      <c r="A113" s="72"/>
      <c r="B113" s="106"/>
      <c r="C113" s="72"/>
      <c r="D113" s="107" t="s">
        <v>143</v>
      </c>
      <c r="E113" s="108"/>
      <c r="F113" s="108"/>
      <c r="G113" s="108"/>
      <c r="H113" s="108"/>
      <c r="I113" s="108"/>
      <c r="J113" s="109">
        <f>J263</f>
        <v>0</v>
      </c>
      <c r="K113" s="72"/>
      <c r="L113" s="106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</row>
    <row r="114" spans="1:65" ht="21.75" customHeight="1">
      <c r="A114" s="16"/>
      <c r="B114" s="17"/>
      <c r="C114" s="16"/>
      <c r="D114" s="16"/>
      <c r="E114" s="16"/>
      <c r="F114" s="16"/>
      <c r="G114" s="16"/>
      <c r="H114" s="16"/>
      <c r="I114" s="16"/>
      <c r="J114" s="16"/>
      <c r="K114" s="16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6.75" customHeight="1">
      <c r="A115" s="16"/>
      <c r="B115" s="30"/>
      <c r="C115" s="31"/>
      <c r="D115" s="31"/>
      <c r="E115" s="31"/>
      <c r="F115" s="31"/>
      <c r="G115" s="31"/>
      <c r="H115" s="31"/>
      <c r="I115" s="31"/>
      <c r="J115" s="31"/>
      <c r="K115" s="31"/>
      <c r="L115" s="17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</row>
    <row r="116" spans="1:65" ht="11.25" customHeight="1"/>
    <row r="117" spans="1:65" ht="11.25" customHeight="1"/>
    <row r="118" spans="1:65" ht="11.25" customHeight="1"/>
    <row r="119" spans="1:65" ht="6.75" customHeight="1">
      <c r="A119" s="16"/>
      <c r="B119" s="32"/>
      <c r="C119" s="33"/>
      <c r="D119" s="33"/>
      <c r="E119" s="33"/>
      <c r="F119" s="33"/>
      <c r="G119" s="33"/>
      <c r="H119" s="33"/>
      <c r="I119" s="33"/>
      <c r="J119" s="33"/>
      <c r="K119" s="33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24.75" customHeight="1">
      <c r="A120" s="16"/>
      <c r="B120" s="17"/>
      <c r="C120" s="6" t="s">
        <v>144</v>
      </c>
      <c r="D120" s="16"/>
      <c r="E120" s="16"/>
      <c r="F120" s="16"/>
      <c r="G120" s="16"/>
      <c r="H120" s="16"/>
      <c r="I120" s="16"/>
      <c r="J120" s="16"/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6.75" customHeight="1">
      <c r="A121" s="16"/>
      <c r="B121" s="17"/>
      <c r="C121" s="16"/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12" customHeight="1">
      <c r="A122" s="16"/>
      <c r="B122" s="17"/>
      <c r="C122" s="12" t="s">
        <v>15</v>
      </c>
      <c r="D122" s="16"/>
      <c r="E122" s="16"/>
      <c r="F122" s="16"/>
      <c r="G122" s="16"/>
      <c r="H122" s="16"/>
      <c r="I122" s="16"/>
      <c r="J122" s="16"/>
      <c r="K122" s="16"/>
      <c r="L122" s="17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</row>
    <row r="123" spans="1:65" ht="26.25" customHeight="1">
      <c r="A123" s="16"/>
      <c r="B123" s="17"/>
      <c r="C123" s="16"/>
      <c r="D123" s="16"/>
      <c r="E123" s="200" t="str">
        <f>E7</f>
        <v>Připojení GO k CZT, OT a.s., SO 03 - Směšovací stanice a rozvody - AKTUALIZACE 2026</v>
      </c>
      <c r="F123" s="199"/>
      <c r="G123" s="199"/>
      <c r="H123" s="199"/>
      <c r="I123" s="16"/>
      <c r="J123" s="16"/>
      <c r="K123" s="16"/>
      <c r="L123" s="17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</row>
    <row r="124" spans="1:65" ht="12" customHeight="1">
      <c r="B124" s="5"/>
      <c r="C124" s="12" t="s">
        <v>121</v>
      </c>
      <c r="L124" s="5"/>
    </row>
    <row r="125" spans="1:65" ht="16.5" customHeight="1">
      <c r="B125" s="5"/>
      <c r="E125" s="200" t="s">
        <v>122</v>
      </c>
      <c r="F125" s="199"/>
      <c r="G125" s="199"/>
      <c r="H125" s="199"/>
      <c r="L125" s="5"/>
    </row>
    <row r="126" spans="1:65" ht="12" customHeight="1">
      <c r="B126" s="5"/>
      <c r="C126" s="12" t="s">
        <v>123</v>
      </c>
      <c r="L126" s="5"/>
    </row>
    <row r="127" spans="1:65" ht="16.5" customHeight="1">
      <c r="A127" s="16"/>
      <c r="B127" s="17"/>
      <c r="C127" s="16"/>
      <c r="D127" s="16"/>
      <c r="E127" s="235" t="s">
        <v>124</v>
      </c>
      <c r="F127" s="199"/>
      <c r="G127" s="199"/>
      <c r="H127" s="199"/>
      <c r="I127" s="16"/>
      <c r="J127" s="16"/>
      <c r="K127" s="16"/>
      <c r="L127" s="17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</row>
    <row r="128" spans="1:65" ht="12" customHeight="1">
      <c r="A128" s="16"/>
      <c r="B128" s="17"/>
      <c r="C128" s="12" t="s">
        <v>125</v>
      </c>
      <c r="D128" s="16"/>
      <c r="E128" s="16"/>
      <c r="F128" s="16"/>
      <c r="G128" s="16"/>
      <c r="H128" s="16"/>
      <c r="I128" s="16"/>
      <c r="J128" s="16"/>
      <c r="K128" s="16"/>
      <c r="L128" s="17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</row>
    <row r="129" spans="1:65" ht="16.5" customHeight="1">
      <c r="A129" s="16"/>
      <c r="B129" s="17"/>
      <c r="C129" s="16"/>
      <c r="D129" s="16"/>
      <c r="E129" s="202" t="str">
        <f>E13</f>
        <v>03-01-05 - D.3.a - Jídelna</v>
      </c>
      <c r="F129" s="199"/>
      <c r="G129" s="199"/>
      <c r="H129" s="199"/>
      <c r="I129" s="16"/>
      <c r="J129" s="16"/>
      <c r="K129" s="16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6.75" customHeight="1">
      <c r="A130" s="16"/>
      <c r="B130" s="17"/>
      <c r="C130" s="16"/>
      <c r="D130" s="16"/>
      <c r="E130" s="16"/>
      <c r="F130" s="16"/>
      <c r="G130" s="16"/>
      <c r="H130" s="16"/>
      <c r="I130" s="16"/>
      <c r="J130" s="16"/>
      <c r="K130" s="16"/>
      <c r="L130" s="17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</row>
    <row r="131" spans="1:65" ht="12" customHeight="1">
      <c r="A131" s="16"/>
      <c r="B131" s="17"/>
      <c r="C131" s="12" t="s">
        <v>19</v>
      </c>
      <c r="D131" s="16"/>
      <c r="E131" s="16"/>
      <c r="F131" s="10" t="str">
        <f>F16</f>
        <v xml:space="preserve"> </v>
      </c>
      <c r="G131" s="16"/>
      <c r="H131" s="16"/>
      <c r="I131" s="12" t="s">
        <v>21</v>
      </c>
      <c r="J131" s="40" t="str">
        <f>IF(J16="","",J16)</f>
        <v>17. 2. 2026</v>
      </c>
      <c r="K131" s="16"/>
      <c r="L131" s="17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</row>
    <row r="132" spans="1:65" ht="6.75" customHeight="1">
      <c r="A132" s="16"/>
      <c r="B132" s="17"/>
      <c r="C132" s="16"/>
      <c r="D132" s="16"/>
      <c r="E132" s="16"/>
      <c r="F132" s="16"/>
      <c r="G132" s="16"/>
      <c r="H132" s="16"/>
      <c r="I132" s="16"/>
      <c r="J132" s="16"/>
      <c r="K132" s="16"/>
      <c r="L132" s="17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</row>
    <row r="133" spans="1:65" ht="25.5" customHeight="1">
      <c r="A133" s="16"/>
      <c r="B133" s="17"/>
      <c r="C133" s="12" t="s">
        <v>23</v>
      </c>
      <c r="D133" s="16"/>
      <c r="E133" s="16"/>
      <c r="F133" s="10" t="str">
        <f>E19</f>
        <v>Gymnázium Ostrov</v>
      </c>
      <c r="G133" s="16"/>
      <c r="H133" s="16"/>
      <c r="I133" s="12" t="s">
        <v>28</v>
      </c>
      <c r="J133" s="14" t="str">
        <f>E25</f>
        <v>Ing.Jan Matoušek, Ostrov</v>
      </c>
      <c r="K133" s="16"/>
      <c r="L133" s="17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</row>
    <row r="134" spans="1:65" ht="25.5" customHeight="1">
      <c r="A134" s="16"/>
      <c r="B134" s="17"/>
      <c r="C134" s="12" t="s">
        <v>27</v>
      </c>
      <c r="D134" s="16"/>
      <c r="E134" s="16"/>
      <c r="F134" s="97">
        <f>IF(E22="","",E22)</f>
        <v>0</v>
      </c>
      <c r="G134" s="16"/>
      <c r="H134" s="16"/>
      <c r="I134" s="12" t="s">
        <v>31</v>
      </c>
      <c r="J134" s="14" t="str">
        <f>E28</f>
        <v>Neubauerová Soňa, SK-Projekt Ostrov</v>
      </c>
      <c r="K134" s="16"/>
      <c r="L134" s="17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</row>
    <row r="135" spans="1:65" ht="9.75" customHeight="1">
      <c r="A135" s="16"/>
      <c r="B135" s="17"/>
      <c r="C135" s="16"/>
      <c r="D135" s="16"/>
      <c r="E135" s="16"/>
      <c r="F135" s="16"/>
      <c r="G135" s="16"/>
      <c r="H135" s="16"/>
      <c r="I135" s="16"/>
      <c r="J135" s="16"/>
      <c r="K135" s="16"/>
      <c r="L135" s="17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</row>
    <row r="136" spans="1:65" ht="29.25" customHeight="1">
      <c r="A136" s="110"/>
      <c r="B136" s="111"/>
      <c r="C136" s="112" t="s">
        <v>145</v>
      </c>
      <c r="D136" s="113" t="s">
        <v>59</v>
      </c>
      <c r="E136" s="113" t="s">
        <v>55</v>
      </c>
      <c r="F136" s="113" t="s">
        <v>56</v>
      </c>
      <c r="G136" s="113" t="s">
        <v>146</v>
      </c>
      <c r="H136" s="113" t="s">
        <v>147</v>
      </c>
      <c r="I136" s="113" t="s">
        <v>148</v>
      </c>
      <c r="J136" s="113" t="s">
        <v>129</v>
      </c>
      <c r="K136" s="114" t="s">
        <v>149</v>
      </c>
      <c r="L136" s="111"/>
      <c r="M136" s="46" t="s">
        <v>1</v>
      </c>
      <c r="N136" s="47" t="s">
        <v>38</v>
      </c>
      <c r="O136" s="47" t="s">
        <v>150</v>
      </c>
      <c r="P136" s="47" t="s">
        <v>151</v>
      </c>
      <c r="Q136" s="47" t="s">
        <v>152</v>
      </c>
      <c r="R136" s="47" t="s">
        <v>153</v>
      </c>
      <c r="S136" s="47" t="s">
        <v>154</v>
      </c>
      <c r="T136" s="48" t="s">
        <v>155</v>
      </c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10"/>
      <c r="BM136" s="110"/>
    </row>
    <row r="137" spans="1:65" ht="22.5" customHeight="1">
      <c r="A137" s="16"/>
      <c r="B137" s="17"/>
      <c r="C137" s="52" t="s">
        <v>156</v>
      </c>
      <c r="D137" s="16"/>
      <c r="E137" s="16"/>
      <c r="F137" s="16"/>
      <c r="G137" s="16"/>
      <c r="H137" s="16"/>
      <c r="I137" s="16"/>
      <c r="J137" s="115">
        <f t="shared" ref="J137:J139" si="3">BK137</f>
        <v>0</v>
      </c>
      <c r="K137" s="16"/>
      <c r="L137" s="17"/>
      <c r="M137" s="49"/>
      <c r="N137" s="41"/>
      <c r="O137" s="41"/>
      <c r="P137" s="116">
        <f>P138+P151</f>
        <v>0</v>
      </c>
      <c r="Q137" s="41"/>
      <c r="R137" s="116">
        <f>R138+R151</f>
        <v>1.1697199999999999</v>
      </c>
      <c r="S137" s="41"/>
      <c r="T137" s="117">
        <f>T138+T151</f>
        <v>0.34055999999999997</v>
      </c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2" t="s">
        <v>73</v>
      </c>
      <c r="AU137" s="2" t="s">
        <v>131</v>
      </c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18">
        <f>BK138+BK151</f>
        <v>0</v>
      </c>
      <c r="BL137" s="16"/>
      <c r="BM137" s="16"/>
    </row>
    <row r="138" spans="1:65" ht="25.5" customHeight="1">
      <c r="A138" s="119"/>
      <c r="B138" s="120"/>
      <c r="C138" s="119"/>
      <c r="D138" s="121" t="s">
        <v>73</v>
      </c>
      <c r="E138" s="122" t="s">
        <v>157</v>
      </c>
      <c r="F138" s="122" t="s">
        <v>158</v>
      </c>
      <c r="G138" s="119"/>
      <c r="H138" s="119"/>
      <c r="I138" s="119"/>
      <c r="J138" s="123">
        <f t="shared" si="3"/>
        <v>0</v>
      </c>
      <c r="K138" s="119"/>
      <c r="L138" s="120"/>
      <c r="M138" s="124"/>
      <c r="N138" s="119"/>
      <c r="O138" s="119"/>
      <c r="P138" s="125">
        <f>P139+P142</f>
        <v>0</v>
      </c>
      <c r="Q138" s="119"/>
      <c r="R138" s="125">
        <f>R139+R142</f>
        <v>0</v>
      </c>
      <c r="S138" s="119"/>
      <c r="T138" s="126">
        <f>T139+T142</f>
        <v>0</v>
      </c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21" t="s">
        <v>81</v>
      </c>
      <c r="AS138" s="119"/>
      <c r="AT138" s="127" t="s">
        <v>73</v>
      </c>
      <c r="AU138" s="127" t="s">
        <v>74</v>
      </c>
      <c r="AV138" s="119"/>
      <c r="AW138" s="119"/>
      <c r="AX138" s="119"/>
      <c r="AY138" s="121" t="s">
        <v>159</v>
      </c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28">
        <f>BK139+BK142</f>
        <v>0</v>
      </c>
      <c r="BL138" s="119"/>
      <c r="BM138" s="119"/>
    </row>
    <row r="139" spans="1:65" ht="22.5" customHeight="1">
      <c r="A139" s="119"/>
      <c r="B139" s="120"/>
      <c r="C139" s="119"/>
      <c r="D139" s="121" t="s">
        <v>73</v>
      </c>
      <c r="E139" s="129" t="s">
        <v>160</v>
      </c>
      <c r="F139" s="129" t="s">
        <v>161</v>
      </c>
      <c r="G139" s="119"/>
      <c r="H139" s="119"/>
      <c r="I139" s="119"/>
      <c r="J139" s="130">
        <f t="shared" si="3"/>
        <v>0</v>
      </c>
      <c r="K139" s="119"/>
      <c r="L139" s="120"/>
      <c r="M139" s="124"/>
      <c r="N139" s="119"/>
      <c r="O139" s="119"/>
      <c r="P139" s="125">
        <f>SUM(P140:P141)</f>
        <v>0</v>
      </c>
      <c r="Q139" s="119"/>
      <c r="R139" s="125">
        <f>SUM(R140:R141)</f>
        <v>0</v>
      </c>
      <c r="S139" s="119"/>
      <c r="T139" s="126">
        <f>SUM(T140:T141)</f>
        <v>0</v>
      </c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21" t="s">
        <v>81</v>
      </c>
      <c r="AS139" s="119"/>
      <c r="AT139" s="127" t="s">
        <v>73</v>
      </c>
      <c r="AU139" s="127" t="s">
        <v>81</v>
      </c>
      <c r="AV139" s="119"/>
      <c r="AW139" s="119"/>
      <c r="AX139" s="119"/>
      <c r="AY139" s="121" t="s">
        <v>159</v>
      </c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28">
        <f>SUM(BK140:BK141)</f>
        <v>0</v>
      </c>
      <c r="BL139" s="119"/>
      <c r="BM139" s="119"/>
    </row>
    <row r="140" spans="1:65" ht="24" customHeight="1">
      <c r="A140" s="16"/>
      <c r="B140" s="17"/>
      <c r="C140" s="131" t="s">
        <v>81</v>
      </c>
      <c r="D140" s="131" t="s">
        <v>162</v>
      </c>
      <c r="E140" s="132" t="s">
        <v>163</v>
      </c>
      <c r="F140" s="133" t="s">
        <v>482</v>
      </c>
      <c r="G140" s="134" t="s">
        <v>165</v>
      </c>
      <c r="H140" s="135">
        <v>1</v>
      </c>
      <c r="I140" s="187"/>
      <c r="J140" s="135">
        <f>ROUND(I140*H140,2)</f>
        <v>0</v>
      </c>
      <c r="K140" s="133" t="s">
        <v>1</v>
      </c>
      <c r="L140" s="17"/>
      <c r="M140" s="136" t="s">
        <v>1</v>
      </c>
      <c r="N140" s="137" t="s">
        <v>39</v>
      </c>
      <c r="O140" s="16"/>
      <c r="P140" s="138">
        <f>O140*H140</f>
        <v>0</v>
      </c>
      <c r="Q140" s="138">
        <v>0</v>
      </c>
      <c r="R140" s="138">
        <f>Q140*H140</f>
        <v>0</v>
      </c>
      <c r="S140" s="138">
        <v>0</v>
      </c>
      <c r="T140" s="139">
        <f>S140*H140</f>
        <v>0</v>
      </c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40" t="s">
        <v>166</v>
      </c>
      <c r="AS140" s="16"/>
      <c r="AT140" s="140" t="s">
        <v>162</v>
      </c>
      <c r="AU140" s="140" t="s">
        <v>83</v>
      </c>
      <c r="AV140" s="16"/>
      <c r="AW140" s="16"/>
      <c r="AX140" s="16"/>
      <c r="AY140" s="2" t="s">
        <v>159</v>
      </c>
      <c r="AZ140" s="16"/>
      <c r="BA140" s="16"/>
      <c r="BB140" s="16"/>
      <c r="BC140" s="16"/>
      <c r="BD140" s="16"/>
      <c r="BE140" s="141">
        <f>IF(N140="základní",J140,0)</f>
        <v>0</v>
      </c>
      <c r="BF140" s="141">
        <f>IF(N140="snížená",J140,0)</f>
        <v>0</v>
      </c>
      <c r="BG140" s="141">
        <f>IF(N140="zákl. přenesená",J140,0)</f>
        <v>0</v>
      </c>
      <c r="BH140" s="141">
        <f>IF(N140="sníž. přenesená",J140,0)</f>
        <v>0</v>
      </c>
      <c r="BI140" s="141">
        <f>IF(N140="nulová",J140,0)</f>
        <v>0</v>
      </c>
      <c r="BJ140" s="2" t="s">
        <v>81</v>
      </c>
      <c r="BK140" s="141">
        <f>ROUND(I140*H140,2)</f>
        <v>0</v>
      </c>
      <c r="BL140" s="2" t="s">
        <v>166</v>
      </c>
      <c r="BM140" s="140" t="s">
        <v>483</v>
      </c>
    </row>
    <row r="141" spans="1:65" ht="11.25" customHeight="1">
      <c r="A141" s="16"/>
      <c r="B141" s="17"/>
      <c r="C141" s="16"/>
      <c r="D141" s="142" t="s">
        <v>168</v>
      </c>
      <c r="E141" s="16"/>
      <c r="F141" s="143" t="s">
        <v>657</v>
      </c>
      <c r="G141" s="16"/>
      <c r="H141" s="16"/>
      <c r="I141" s="195"/>
      <c r="J141" s="16"/>
      <c r="K141" s="16"/>
      <c r="L141" s="17"/>
      <c r="M141" s="144"/>
      <c r="N141" s="16"/>
      <c r="O141" s="16"/>
      <c r="P141" s="16"/>
      <c r="Q141" s="16"/>
      <c r="R141" s="16"/>
      <c r="S141" s="16"/>
      <c r="T141" s="43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2" t="s">
        <v>168</v>
      </c>
      <c r="AU141" s="2" t="s">
        <v>83</v>
      </c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</row>
    <row r="142" spans="1:65" ht="22.5" customHeight="1">
      <c r="A142" s="119"/>
      <c r="B142" s="120"/>
      <c r="C142" s="119"/>
      <c r="D142" s="121" t="s">
        <v>73</v>
      </c>
      <c r="E142" s="129" t="s">
        <v>485</v>
      </c>
      <c r="F142" s="129" t="s">
        <v>486</v>
      </c>
      <c r="G142" s="119"/>
      <c r="H142" s="119"/>
      <c r="I142" s="191"/>
      <c r="J142" s="130">
        <f>BK142</f>
        <v>0</v>
      </c>
      <c r="K142" s="119"/>
      <c r="L142" s="120"/>
      <c r="M142" s="124"/>
      <c r="N142" s="119"/>
      <c r="O142" s="119"/>
      <c r="P142" s="125">
        <f>SUM(P143:P150)</f>
        <v>0</v>
      </c>
      <c r="Q142" s="119"/>
      <c r="R142" s="125">
        <f>SUM(R143:R150)</f>
        <v>0</v>
      </c>
      <c r="S142" s="119"/>
      <c r="T142" s="126">
        <f>SUM(T143:T150)</f>
        <v>0</v>
      </c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21" t="s">
        <v>81</v>
      </c>
      <c r="AS142" s="119"/>
      <c r="AT142" s="127" t="s">
        <v>73</v>
      </c>
      <c r="AU142" s="127" t="s">
        <v>81</v>
      </c>
      <c r="AV142" s="119"/>
      <c r="AW142" s="119"/>
      <c r="AX142" s="119"/>
      <c r="AY142" s="121" t="s">
        <v>159</v>
      </c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28">
        <f>SUM(BK143:BK150)</f>
        <v>0</v>
      </c>
      <c r="BL142" s="119"/>
      <c r="BM142" s="119"/>
    </row>
    <row r="143" spans="1:65" ht="24" customHeight="1">
      <c r="A143" s="16"/>
      <c r="B143" s="17"/>
      <c r="C143" s="131" t="s">
        <v>83</v>
      </c>
      <c r="D143" s="131" t="s">
        <v>162</v>
      </c>
      <c r="E143" s="132" t="s">
        <v>502</v>
      </c>
      <c r="F143" s="133" t="s">
        <v>503</v>
      </c>
      <c r="G143" s="134" t="s">
        <v>286</v>
      </c>
      <c r="H143" s="135">
        <v>8</v>
      </c>
      <c r="I143" s="187"/>
      <c r="J143" s="135">
        <f t="shared" ref="J143:J145" si="4">ROUND(I143*H143,2)</f>
        <v>0</v>
      </c>
      <c r="K143" s="133" t="s">
        <v>1</v>
      </c>
      <c r="L143" s="17"/>
      <c r="M143" s="136" t="s">
        <v>1</v>
      </c>
      <c r="N143" s="137" t="s">
        <v>39</v>
      </c>
      <c r="O143" s="16"/>
      <c r="P143" s="138">
        <f t="shared" ref="P143:P145" si="5">O143*H143</f>
        <v>0</v>
      </c>
      <c r="Q143" s="138">
        <v>0</v>
      </c>
      <c r="R143" s="138">
        <f t="shared" ref="R143:R145" si="6">Q143*H143</f>
        <v>0</v>
      </c>
      <c r="S143" s="138">
        <v>0</v>
      </c>
      <c r="T143" s="139">
        <f t="shared" ref="T143:T145" si="7">S143*H143</f>
        <v>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40" t="s">
        <v>166</v>
      </c>
      <c r="AS143" s="16"/>
      <c r="AT143" s="140" t="s">
        <v>162</v>
      </c>
      <c r="AU143" s="140" t="s">
        <v>83</v>
      </c>
      <c r="AV143" s="16"/>
      <c r="AW143" s="16"/>
      <c r="AX143" s="16"/>
      <c r="AY143" s="2" t="s">
        <v>159</v>
      </c>
      <c r="AZ143" s="16"/>
      <c r="BA143" s="16"/>
      <c r="BB143" s="16"/>
      <c r="BC143" s="16"/>
      <c r="BD143" s="16"/>
      <c r="BE143" s="141">
        <f t="shared" ref="BE143:BE145" si="8">IF(N143="základní",J143,0)</f>
        <v>0</v>
      </c>
      <c r="BF143" s="141">
        <f t="shared" ref="BF143:BF145" si="9">IF(N143="snížená",J143,0)</f>
        <v>0</v>
      </c>
      <c r="BG143" s="141">
        <f t="shared" ref="BG143:BG145" si="10">IF(N143="zákl. přenesená",J143,0)</f>
        <v>0</v>
      </c>
      <c r="BH143" s="141">
        <f t="shared" ref="BH143:BH145" si="11">IF(N143="sníž. přenesená",J143,0)</f>
        <v>0</v>
      </c>
      <c r="BI143" s="141">
        <f t="shared" ref="BI143:BI145" si="12">IF(N143="nulová",J143,0)</f>
        <v>0</v>
      </c>
      <c r="BJ143" s="2" t="s">
        <v>81</v>
      </c>
      <c r="BK143" s="141">
        <f t="shared" ref="BK143:BK145" si="13">ROUND(I143*H143,2)</f>
        <v>0</v>
      </c>
      <c r="BL143" s="2" t="s">
        <v>166</v>
      </c>
      <c r="BM143" s="140" t="s">
        <v>702</v>
      </c>
    </row>
    <row r="144" spans="1:65" ht="24" customHeight="1">
      <c r="A144" s="16"/>
      <c r="B144" s="17"/>
      <c r="C144" s="131" t="s">
        <v>91</v>
      </c>
      <c r="D144" s="131" t="s">
        <v>162</v>
      </c>
      <c r="E144" s="132" t="s">
        <v>505</v>
      </c>
      <c r="F144" s="133" t="s">
        <v>506</v>
      </c>
      <c r="G144" s="134" t="s">
        <v>286</v>
      </c>
      <c r="H144" s="135">
        <v>4</v>
      </c>
      <c r="I144" s="187"/>
      <c r="J144" s="135">
        <f t="shared" si="4"/>
        <v>0</v>
      </c>
      <c r="K144" s="133" t="s">
        <v>1</v>
      </c>
      <c r="L144" s="17"/>
      <c r="M144" s="136" t="s">
        <v>1</v>
      </c>
      <c r="N144" s="137" t="s">
        <v>39</v>
      </c>
      <c r="O144" s="16"/>
      <c r="P144" s="138">
        <f t="shared" si="5"/>
        <v>0</v>
      </c>
      <c r="Q144" s="138">
        <v>0</v>
      </c>
      <c r="R144" s="138">
        <f t="shared" si="6"/>
        <v>0</v>
      </c>
      <c r="S144" s="138">
        <v>0</v>
      </c>
      <c r="T144" s="139">
        <f t="shared" si="7"/>
        <v>0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40" t="s">
        <v>166</v>
      </c>
      <c r="AS144" s="16"/>
      <c r="AT144" s="140" t="s">
        <v>162</v>
      </c>
      <c r="AU144" s="140" t="s">
        <v>83</v>
      </c>
      <c r="AV144" s="16"/>
      <c r="AW144" s="16"/>
      <c r="AX144" s="16"/>
      <c r="AY144" s="2" t="s">
        <v>159</v>
      </c>
      <c r="AZ144" s="16"/>
      <c r="BA144" s="16"/>
      <c r="BB144" s="16"/>
      <c r="BC144" s="16"/>
      <c r="BD144" s="16"/>
      <c r="BE144" s="141">
        <f t="shared" si="8"/>
        <v>0</v>
      </c>
      <c r="BF144" s="141">
        <f t="shared" si="9"/>
        <v>0</v>
      </c>
      <c r="BG144" s="141">
        <f t="shared" si="10"/>
        <v>0</v>
      </c>
      <c r="BH144" s="141">
        <f t="shared" si="11"/>
        <v>0</v>
      </c>
      <c r="BI144" s="141">
        <f t="shared" si="12"/>
        <v>0</v>
      </c>
      <c r="BJ144" s="2" t="s">
        <v>81</v>
      </c>
      <c r="BK144" s="141">
        <f t="shared" si="13"/>
        <v>0</v>
      </c>
      <c r="BL144" s="2" t="s">
        <v>166</v>
      </c>
      <c r="BM144" s="140" t="s">
        <v>703</v>
      </c>
    </row>
    <row r="145" spans="1:65" ht="24" customHeight="1">
      <c r="A145" s="16"/>
      <c r="B145" s="17"/>
      <c r="C145" s="131" t="s">
        <v>166</v>
      </c>
      <c r="D145" s="131" t="s">
        <v>162</v>
      </c>
      <c r="E145" s="132" t="s">
        <v>663</v>
      </c>
      <c r="F145" s="133" t="s">
        <v>664</v>
      </c>
      <c r="G145" s="134" t="s">
        <v>286</v>
      </c>
      <c r="H145" s="135">
        <v>10</v>
      </c>
      <c r="I145" s="187"/>
      <c r="J145" s="135">
        <f t="shared" si="4"/>
        <v>0</v>
      </c>
      <c r="K145" s="133" t="s">
        <v>1</v>
      </c>
      <c r="L145" s="17"/>
      <c r="M145" s="136" t="s">
        <v>1</v>
      </c>
      <c r="N145" s="137" t="s">
        <v>39</v>
      </c>
      <c r="O145" s="16"/>
      <c r="P145" s="138">
        <f t="shared" si="5"/>
        <v>0</v>
      </c>
      <c r="Q145" s="138">
        <v>0</v>
      </c>
      <c r="R145" s="138">
        <f t="shared" si="6"/>
        <v>0</v>
      </c>
      <c r="S145" s="138">
        <v>0</v>
      </c>
      <c r="T145" s="139">
        <f t="shared" si="7"/>
        <v>0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40" t="s">
        <v>166</v>
      </c>
      <c r="AS145" s="16"/>
      <c r="AT145" s="140" t="s">
        <v>162</v>
      </c>
      <c r="AU145" s="140" t="s">
        <v>83</v>
      </c>
      <c r="AV145" s="16"/>
      <c r="AW145" s="16"/>
      <c r="AX145" s="16"/>
      <c r="AY145" s="2" t="s">
        <v>159</v>
      </c>
      <c r="AZ145" s="16"/>
      <c r="BA145" s="16"/>
      <c r="BB145" s="16"/>
      <c r="BC145" s="16"/>
      <c r="BD145" s="16"/>
      <c r="BE145" s="141">
        <f t="shared" si="8"/>
        <v>0</v>
      </c>
      <c r="BF145" s="141">
        <f t="shared" si="9"/>
        <v>0</v>
      </c>
      <c r="BG145" s="141">
        <f t="shared" si="10"/>
        <v>0</v>
      </c>
      <c r="BH145" s="141">
        <f t="shared" si="11"/>
        <v>0</v>
      </c>
      <c r="BI145" s="141">
        <f t="shared" si="12"/>
        <v>0</v>
      </c>
      <c r="BJ145" s="2" t="s">
        <v>81</v>
      </c>
      <c r="BK145" s="141">
        <f t="shared" si="13"/>
        <v>0</v>
      </c>
      <c r="BL145" s="2" t="s">
        <v>166</v>
      </c>
      <c r="BM145" s="140" t="s">
        <v>498</v>
      </c>
    </row>
    <row r="146" spans="1:65" ht="11.25" customHeight="1">
      <c r="A146" s="145"/>
      <c r="B146" s="146"/>
      <c r="C146" s="145"/>
      <c r="D146" s="142" t="s">
        <v>180</v>
      </c>
      <c r="E146" s="147" t="s">
        <v>1</v>
      </c>
      <c r="F146" s="148" t="s">
        <v>666</v>
      </c>
      <c r="G146" s="145"/>
      <c r="H146" s="147" t="s">
        <v>1</v>
      </c>
      <c r="I146" s="193"/>
      <c r="J146" s="145"/>
      <c r="K146" s="145"/>
      <c r="L146" s="146"/>
      <c r="M146" s="149"/>
      <c r="N146" s="145"/>
      <c r="O146" s="145"/>
      <c r="P146" s="145"/>
      <c r="Q146" s="145"/>
      <c r="R146" s="145"/>
      <c r="S146" s="145"/>
      <c r="T146" s="150"/>
      <c r="U146" s="145"/>
      <c r="V146" s="145"/>
      <c r="W146" s="145"/>
      <c r="X146" s="145"/>
      <c r="Y146" s="145"/>
      <c r="Z146" s="145"/>
      <c r="AA146" s="145"/>
      <c r="AB146" s="145"/>
      <c r="AC146" s="145"/>
      <c r="AD146" s="145"/>
      <c r="AE146" s="145"/>
      <c r="AF146" s="145"/>
      <c r="AG146" s="145"/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7" t="s">
        <v>180</v>
      </c>
      <c r="AU146" s="147" t="s">
        <v>83</v>
      </c>
      <c r="AV146" s="145" t="s">
        <v>81</v>
      </c>
      <c r="AW146" s="145" t="s">
        <v>30</v>
      </c>
      <c r="AX146" s="145" t="s">
        <v>74</v>
      </c>
      <c r="AY146" s="147" t="s">
        <v>159</v>
      </c>
      <c r="AZ146" s="145"/>
      <c r="BA146" s="145"/>
      <c r="BB146" s="145"/>
      <c r="BC146" s="145"/>
      <c r="BD146" s="145"/>
      <c r="BE146" s="145"/>
      <c r="BF146" s="145"/>
      <c r="BG146" s="145"/>
      <c r="BH146" s="145"/>
      <c r="BI146" s="145"/>
      <c r="BJ146" s="145"/>
      <c r="BK146" s="145"/>
      <c r="BL146" s="145"/>
      <c r="BM146" s="145"/>
    </row>
    <row r="147" spans="1:65" ht="11.25" customHeight="1">
      <c r="A147" s="151"/>
      <c r="B147" s="152"/>
      <c r="C147" s="151"/>
      <c r="D147" s="142" t="s">
        <v>180</v>
      </c>
      <c r="E147" s="153" t="s">
        <v>1</v>
      </c>
      <c r="F147" s="154" t="s">
        <v>83</v>
      </c>
      <c r="G147" s="151"/>
      <c r="H147" s="155">
        <v>2</v>
      </c>
      <c r="I147" s="188"/>
      <c r="J147" s="151"/>
      <c r="K147" s="151"/>
      <c r="L147" s="152"/>
      <c r="M147" s="156"/>
      <c r="N147" s="151"/>
      <c r="O147" s="151"/>
      <c r="P147" s="151"/>
      <c r="Q147" s="151"/>
      <c r="R147" s="151"/>
      <c r="S147" s="151"/>
      <c r="T147" s="157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3" t="s">
        <v>180</v>
      </c>
      <c r="AU147" s="153" t="s">
        <v>83</v>
      </c>
      <c r="AV147" s="151" t="s">
        <v>83</v>
      </c>
      <c r="AW147" s="151" t="s">
        <v>30</v>
      </c>
      <c r="AX147" s="151" t="s">
        <v>74</v>
      </c>
      <c r="AY147" s="153" t="s">
        <v>159</v>
      </c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</row>
    <row r="148" spans="1:65" ht="11.25" customHeight="1">
      <c r="A148" s="145"/>
      <c r="B148" s="146"/>
      <c r="C148" s="145"/>
      <c r="D148" s="142" t="s">
        <v>180</v>
      </c>
      <c r="E148" s="147" t="s">
        <v>1</v>
      </c>
      <c r="F148" s="148" t="s">
        <v>665</v>
      </c>
      <c r="G148" s="145"/>
      <c r="H148" s="147" t="s">
        <v>1</v>
      </c>
      <c r="I148" s="193"/>
      <c r="J148" s="145"/>
      <c r="K148" s="145"/>
      <c r="L148" s="146"/>
      <c r="M148" s="149"/>
      <c r="N148" s="145"/>
      <c r="O148" s="145"/>
      <c r="P148" s="145"/>
      <c r="Q148" s="145"/>
      <c r="R148" s="145"/>
      <c r="S148" s="145"/>
      <c r="T148" s="150"/>
      <c r="U148" s="145"/>
      <c r="V148" s="145"/>
      <c r="W148" s="145"/>
      <c r="X148" s="145"/>
      <c r="Y148" s="145"/>
      <c r="Z148" s="145"/>
      <c r="AA148" s="145"/>
      <c r="AB148" s="145"/>
      <c r="AC148" s="145"/>
      <c r="AD148" s="145"/>
      <c r="AE148" s="145"/>
      <c r="AF148" s="145"/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7" t="s">
        <v>180</v>
      </c>
      <c r="AU148" s="147" t="s">
        <v>83</v>
      </c>
      <c r="AV148" s="145" t="s">
        <v>81</v>
      </c>
      <c r="AW148" s="145" t="s">
        <v>30</v>
      </c>
      <c r="AX148" s="145" t="s">
        <v>74</v>
      </c>
      <c r="AY148" s="147" t="s">
        <v>159</v>
      </c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  <c r="BM148" s="145"/>
    </row>
    <row r="149" spans="1:65" ht="11.25" customHeight="1">
      <c r="A149" s="151"/>
      <c r="B149" s="152"/>
      <c r="C149" s="151"/>
      <c r="D149" s="142" t="s">
        <v>180</v>
      </c>
      <c r="E149" s="153" t="s">
        <v>1</v>
      </c>
      <c r="F149" s="154" t="s">
        <v>211</v>
      </c>
      <c r="G149" s="151"/>
      <c r="H149" s="155">
        <v>8</v>
      </c>
      <c r="I149" s="188"/>
      <c r="J149" s="151"/>
      <c r="K149" s="151"/>
      <c r="L149" s="152"/>
      <c r="M149" s="156"/>
      <c r="N149" s="151"/>
      <c r="O149" s="151"/>
      <c r="P149" s="151"/>
      <c r="Q149" s="151"/>
      <c r="R149" s="151"/>
      <c r="S149" s="151"/>
      <c r="T149" s="157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3" t="s">
        <v>180</v>
      </c>
      <c r="AU149" s="153" t="s">
        <v>83</v>
      </c>
      <c r="AV149" s="151" t="s">
        <v>83</v>
      </c>
      <c r="AW149" s="151" t="s">
        <v>30</v>
      </c>
      <c r="AX149" s="151" t="s">
        <v>74</v>
      </c>
      <c r="AY149" s="153" t="s">
        <v>159</v>
      </c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</row>
    <row r="150" spans="1:65" ht="11.25" customHeight="1">
      <c r="A150" s="158"/>
      <c r="B150" s="159"/>
      <c r="C150" s="158"/>
      <c r="D150" s="142" t="s">
        <v>180</v>
      </c>
      <c r="E150" s="160" t="s">
        <v>1</v>
      </c>
      <c r="F150" s="161" t="s">
        <v>187</v>
      </c>
      <c r="G150" s="158"/>
      <c r="H150" s="162">
        <v>10</v>
      </c>
      <c r="I150" s="189"/>
      <c r="J150" s="158"/>
      <c r="K150" s="158"/>
      <c r="L150" s="159"/>
      <c r="M150" s="163"/>
      <c r="N150" s="158"/>
      <c r="O150" s="158"/>
      <c r="P150" s="158"/>
      <c r="Q150" s="158"/>
      <c r="R150" s="158"/>
      <c r="S150" s="158"/>
      <c r="T150" s="164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  <c r="AG150" s="158"/>
      <c r="AH150" s="158"/>
      <c r="AI150" s="158"/>
      <c r="AJ150" s="158"/>
      <c r="AK150" s="158"/>
      <c r="AL150" s="158"/>
      <c r="AM150" s="158"/>
      <c r="AN150" s="158"/>
      <c r="AO150" s="158"/>
      <c r="AP150" s="158"/>
      <c r="AQ150" s="158"/>
      <c r="AR150" s="158"/>
      <c r="AS150" s="158"/>
      <c r="AT150" s="160" t="s">
        <v>180</v>
      </c>
      <c r="AU150" s="160" t="s">
        <v>83</v>
      </c>
      <c r="AV150" s="158" t="s">
        <v>166</v>
      </c>
      <c r="AW150" s="158" t="s">
        <v>30</v>
      </c>
      <c r="AX150" s="158" t="s">
        <v>81</v>
      </c>
      <c r="AY150" s="160" t="s">
        <v>159</v>
      </c>
      <c r="AZ150" s="158"/>
      <c r="BA150" s="158"/>
      <c r="BB150" s="158"/>
      <c r="BC150" s="158"/>
      <c r="BD150" s="158"/>
      <c r="BE150" s="158"/>
      <c r="BF150" s="158"/>
      <c r="BG150" s="158"/>
      <c r="BH150" s="158"/>
      <c r="BI150" s="158"/>
      <c r="BJ150" s="158"/>
      <c r="BK150" s="158"/>
      <c r="BL150" s="158"/>
      <c r="BM150" s="158"/>
    </row>
    <row r="151" spans="1:65" ht="25.5" customHeight="1">
      <c r="A151" s="119"/>
      <c r="B151" s="120"/>
      <c r="C151" s="119"/>
      <c r="D151" s="121" t="s">
        <v>73</v>
      </c>
      <c r="E151" s="122" t="s">
        <v>170</v>
      </c>
      <c r="F151" s="122" t="s">
        <v>171</v>
      </c>
      <c r="G151" s="119"/>
      <c r="H151" s="119"/>
      <c r="I151" s="191"/>
      <c r="J151" s="123">
        <f t="shared" ref="J151:J152" si="14">BK151</f>
        <v>0</v>
      </c>
      <c r="K151" s="119"/>
      <c r="L151" s="120"/>
      <c r="M151" s="124"/>
      <c r="N151" s="119"/>
      <c r="O151" s="119"/>
      <c r="P151" s="125">
        <f>P152+P175+P201+P204+P210+P227+P232+P244+P263</f>
        <v>0</v>
      </c>
      <c r="Q151" s="119"/>
      <c r="R151" s="125">
        <f>R152+R175+R201+R204+R210+R227+R232+R244+R263</f>
        <v>1.1697199999999999</v>
      </c>
      <c r="S151" s="119"/>
      <c r="T151" s="126">
        <f>T152+T175+T201+T204+T210+T227+T232+T244+T263</f>
        <v>0.34055999999999997</v>
      </c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21" t="s">
        <v>83</v>
      </c>
      <c r="AS151" s="119"/>
      <c r="AT151" s="127" t="s">
        <v>73</v>
      </c>
      <c r="AU151" s="127" t="s">
        <v>74</v>
      </c>
      <c r="AV151" s="119"/>
      <c r="AW151" s="119"/>
      <c r="AX151" s="119"/>
      <c r="AY151" s="121" t="s">
        <v>159</v>
      </c>
      <c r="AZ151" s="119"/>
      <c r="BA151" s="119"/>
      <c r="BB151" s="119"/>
      <c r="BC151" s="119"/>
      <c r="BD151" s="119"/>
      <c r="BE151" s="119"/>
      <c r="BF151" s="119"/>
      <c r="BG151" s="119"/>
      <c r="BH151" s="119"/>
      <c r="BI151" s="119"/>
      <c r="BJ151" s="119"/>
      <c r="BK151" s="128">
        <f>BK152+BK175+BK201+BK204+BK210+BK227+BK232+BK244+BK263</f>
        <v>0</v>
      </c>
      <c r="BL151" s="119"/>
      <c r="BM151" s="119"/>
    </row>
    <row r="152" spans="1:65" ht="22.5" customHeight="1">
      <c r="A152" s="119"/>
      <c r="B152" s="120"/>
      <c r="C152" s="119"/>
      <c r="D152" s="121" t="s">
        <v>73</v>
      </c>
      <c r="E152" s="129" t="s">
        <v>172</v>
      </c>
      <c r="F152" s="129" t="s">
        <v>173</v>
      </c>
      <c r="G152" s="119"/>
      <c r="H152" s="119"/>
      <c r="I152" s="191"/>
      <c r="J152" s="130">
        <f t="shared" si="14"/>
        <v>0</v>
      </c>
      <c r="K152" s="119"/>
      <c r="L152" s="120"/>
      <c r="M152" s="124"/>
      <c r="N152" s="119"/>
      <c r="O152" s="119"/>
      <c r="P152" s="125">
        <f>SUM(P153:P174)</f>
        <v>0</v>
      </c>
      <c r="Q152" s="119"/>
      <c r="R152" s="125">
        <f>SUM(R153:R174)</f>
        <v>0.17019000000000001</v>
      </c>
      <c r="S152" s="119"/>
      <c r="T152" s="126">
        <f>SUM(T153:T174)</f>
        <v>0</v>
      </c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21" t="s">
        <v>83</v>
      </c>
      <c r="AS152" s="119"/>
      <c r="AT152" s="127" t="s">
        <v>73</v>
      </c>
      <c r="AU152" s="127" t="s">
        <v>81</v>
      </c>
      <c r="AV152" s="119"/>
      <c r="AW152" s="119"/>
      <c r="AX152" s="119"/>
      <c r="AY152" s="121" t="s">
        <v>159</v>
      </c>
      <c r="AZ152" s="119"/>
      <c r="BA152" s="119"/>
      <c r="BB152" s="119"/>
      <c r="BC152" s="119"/>
      <c r="BD152" s="119"/>
      <c r="BE152" s="119"/>
      <c r="BF152" s="119"/>
      <c r="BG152" s="119"/>
      <c r="BH152" s="119"/>
      <c r="BI152" s="119"/>
      <c r="BJ152" s="119"/>
      <c r="BK152" s="128">
        <f>SUM(BK153:BK174)</f>
        <v>0</v>
      </c>
      <c r="BL152" s="119"/>
      <c r="BM152" s="119"/>
    </row>
    <row r="153" spans="1:65" ht="33" customHeight="1">
      <c r="A153" s="16"/>
      <c r="B153" s="17"/>
      <c r="C153" s="131" t="s">
        <v>195</v>
      </c>
      <c r="D153" s="131" t="s">
        <v>162</v>
      </c>
      <c r="E153" s="132" t="s">
        <v>182</v>
      </c>
      <c r="F153" s="133" t="s">
        <v>183</v>
      </c>
      <c r="G153" s="134" t="s">
        <v>176</v>
      </c>
      <c r="H153" s="135">
        <v>36</v>
      </c>
      <c r="I153" s="187"/>
      <c r="J153" s="135">
        <f>ROUND(I153*H153,2)</f>
        <v>0</v>
      </c>
      <c r="K153" s="133" t="s">
        <v>177</v>
      </c>
      <c r="L153" s="17"/>
      <c r="M153" s="136" t="s">
        <v>1</v>
      </c>
      <c r="N153" s="137" t="s">
        <v>39</v>
      </c>
      <c r="O153" s="16"/>
      <c r="P153" s="138">
        <f>O153*H153</f>
        <v>0</v>
      </c>
      <c r="Q153" s="138">
        <v>1.9000000000000001E-4</v>
      </c>
      <c r="R153" s="138">
        <f>Q153*H153</f>
        <v>6.8400000000000006E-3</v>
      </c>
      <c r="S153" s="138">
        <v>0</v>
      </c>
      <c r="T153" s="139">
        <f>S153*H153</f>
        <v>0</v>
      </c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40" t="s">
        <v>178</v>
      </c>
      <c r="AS153" s="16"/>
      <c r="AT153" s="140" t="s">
        <v>162</v>
      </c>
      <c r="AU153" s="140" t="s">
        <v>83</v>
      </c>
      <c r="AV153" s="16"/>
      <c r="AW153" s="16"/>
      <c r="AX153" s="16"/>
      <c r="AY153" s="2" t="s">
        <v>159</v>
      </c>
      <c r="AZ153" s="16"/>
      <c r="BA153" s="16"/>
      <c r="BB153" s="16"/>
      <c r="BC153" s="16"/>
      <c r="BD153" s="16"/>
      <c r="BE153" s="141">
        <f>IF(N153="základní",J153,0)</f>
        <v>0</v>
      </c>
      <c r="BF153" s="141">
        <f>IF(N153="snížená",J153,0)</f>
        <v>0</v>
      </c>
      <c r="BG153" s="141">
        <f>IF(N153="zákl. přenesená",J153,0)</f>
        <v>0</v>
      </c>
      <c r="BH153" s="141">
        <f>IF(N153="sníž. přenesená",J153,0)</f>
        <v>0</v>
      </c>
      <c r="BI153" s="141">
        <f>IF(N153="nulová",J153,0)</f>
        <v>0</v>
      </c>
      <c r="BJ153" s="2" t="s">
        <v>81</v>
      </c>
      <c r="BK153" s="141">
        <f>ROUND(I153*H153,2)</f>
        <v>0</v>
      </c>
      <c r="BL153" s="2" t="s">
        <v>178</v>
      </c>
      <c r="BM153" s="140" t="s">
        <v>704</v>
      </c>
    </row>
    <row r="154" spans="1:65" ht="11.25" customHeight="1">
      <c r="A154" s="145"/>
      <c r="B154" s="146"/>
      <c r="C154" s="145"/>
      <c r="D154" s="142" t="s">
        <v>180</v>
      </c>
      <c r="E154" s="147" t="s">
        <v>1</v>
      </c>
      <c r="F154" s="148" t="s">
        <v>512</v>
      </c>
      <c r="G154" s="145"/>
      <c r="H154" s="147" t="s">
        <v>1</v>
      </c>
      <c r="I154" s="193"/>
      <c r="J154" s="145"/>
      <c r="K154" s="145"/>
      <c r="L154" s="146"/>
      <c r="M154" s="149"/>
      <c r="N154" s="145"/>
      <c r="O154" s="145"/>
      <c r="P154" s="145"/>
      <c r="Q154" s="145"/>
      <c r="R154" s="145"/>
      <c r="S154" s="145"/>
      <c r="T154" s="150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45"/>
      <c r="AE154" s="145"/>
      <c r="AF154" s="145"/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7" t="s">
        <v>180</v>
      </c>
      <c r="AU154" s="147" t="s">
        <v>83</v>
      </c>
      <c r="AV154" s="145" t="s">
        <v>81</v>
      </c>
      <c r="AW154" s="145" t="s">
        <v>30</v>
      </c>
      <c r="AX154" s="145" t="s">
        <v>74</v>
      </c>
      <c r="AY154" s="147" t="s">
        <v>159</v>
      </c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  <c r="BM154" s="145"/>
    </row>
    <row r="155" spans="1:65" ht="11.25" customHeight="1">
      <c r="A155" s="151"/>
      <c r="B155" s="152"/>
      <c r="C155" s="151"/>
      <c r="D155" s="142" t="s">
        <v>180</v>
      </c>
      <c r="E155" s="153" t="s">
        <v>1</v>
      </c>
      <c r="F155" s="154" t="s">
        <v>705</v>
      </c>
      <c r="G155" s="151"/>
      <c r="H155" s="155">
        <v>36</v>
      </c>
      <c r="I155" s="188"/>
      <c r="J155" s="151"/>
      <c r="K155" s="151"/>
      <c r="L155" s="152"/>
      <c r="M155" s="156"/>
      <c r="N155" s="151"/>
      <c r="O155" s="151"/>
      <c r="P155" s="151"/>
      <c r="Q155" s="151"/>
      <c r="R155" s="151"/>
      <c r="S155" s="151"/>
      <c r="T155" s="157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3" t="s">
        <v>180</v>
      </c>
      <c r="AU155" s="153" t="s">
        <v>83</v>
      </c>
      <c r="AV155" s="151" t="s">
        <v>83</v>
      </c>
      <c r="AW155" s="151" t="s">
        <v>30</v>
      </c>
      <c r="AX155" s="151" t="s">
        <v>81</v>
      </c>
      <c r="AY155" s="153" t="s">
        <v>159</v>
      </c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</row>
    <row r="156" spans="1:65" ht="24" customHeight="1">
      <c r="A156" s="16"/>
      <c r="B156" s="17"/>
      <c r="C156" s="165" t="s">
        <v>199</v>
      </c>
      <c r="D156" s="165" t="s">
        <v>188</v>
      </c>
      <c r="E156" s="166" t="s">
        <v>196</v>
      </c>
      <c r="F156" s="167" t="s">
        <v>197</v>
      </c>
      <c r="G156" s="168" t="s">
        <v>176</v>
      </c>
      <c r="H156" s="169">
        <v>18</v>
      </c>
      <c r="I156" s="190"/>
      <c r="J156" s="169">
        <f>ROUND(I156*H156,2)</f>
        <v>0</v>
      </c>
      <c r="K156" s="167" t="s">
        <v>177</v>
      </c>
      <c r="L156" s="170"/>
      <c r="M156" s="171" t="s">
        <v>1</v>
      </c>
      <c r="N156" s="172" t="s">
        <v>39</v>
      </c>
      <c r="O156" s="16"/>
      <c r="P156" s="138">
        <f>O156*H156</f>
        <v>0</v>
      </c>
      <c r="Q156" s="138">
        <v>6.4999999999999997E-4</v>
      </c>
      <c r="R156" s="138">
        <f>Q156*H156</f>
        <v>1.1699999999999999E-2</v>
      </c>
      <c r="S156" s="138">
        <v>0</v>
      </c>
      <c r="T156" s="139">
        <f>S156*H156</f>
        <v>0</v>
      </c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40" t="s">
        <v>191</v>
      </c>
      <c r="AS156" s="16"/>
      <c r="AT156" s="140" t="s">
        <v>188</v>
      </c>
      <c r="AU156" s="140" t="s">
        <v>83</v>
      </c>
      <c r="AV156" s="16"/>
      <c r="AW156" s="16"/>
      <c r="AX156" s="16"/>
      <c r="AY156" s="2" t="s">
        <v>159</v>
      </c>
      <c r="AZ156" s="16"/>
      <c r="BA156" s="16"/>
      <c r="BB156" s="16"/>
      <c r="BC156" s="16"/>
      <c r="BD156" s="16"/>
      <c r="BE156" s="141">
        <f>IF(N156="základní",J156,0)</f>
        <v>0</v>
      </c>
      <c r="BF156" s="141">
        <f>IF(N156="snížená",J156,0)</f>
        <v>0</v>
      </c>
      <c r="BG156" s="141">
        <f>IF(N156="zákl. přenesená",J156,0)</f>
        <v>0</v>
      </c>
      <c r="BH156" s="141">
        <f>IF(N156="sníž. přenesená",J156,0)</f>
        <v>0</v>
      </c>
      <c r="BI156" s="141">
        <f>IF(N156="nulová",J156,0)</f>
        <v>0</v>
      </c>
      <c r="BJ156" s="2" t="s">
        <v>81</v>
      </c>
      <c r="BK156" s="141">
        <f>ROUND(I156*H156,2)</f>
        <v>0</v>
      </c>
      <c r="BL156" s="2" t="s">
        <v>178</v>
      </c>
      <c r="BM156" s="140" t="s">
        <v>706</v>
      </c>
    </row>
    <row r="157" spans="1:65" ht="11.25" customHeight="1">
      <c r="A157" s="145"/>
      <c r="B157" s="146"/>
      <c r="C157" s="145"/>
      <c r="D157" s="142" t="s">
        <v>180</v>
      </c>
      <c r="E157" s="147" t="s">
        <v>1</v>
      </c>
      <c r="F157" s="148" t="s">
        <v>512</v>
      </c>
      <c r="G157" s="145"/>
      <c r="H157" s="147" t="s">
        <v>1</v>
      </c>
      <c r="I157" s="193"/>
      <c r="J157" s="145"/>
      <c r="K157" s="145"/>
      <c r="L157" s="146"/>
      <c r="M157" s="149"/>
      <c r="N157" s="145"/>
      <c r="O157" s="145"/>
      <c r="P157" s="145"/>
      <c r="Q157" s="145"/>
      <c r="R157" s="145"/>
      <c r="S157" s="145"/>
      <c r="T157" s="150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145"/>
      <c r="AE157" s="145"/>
      <c r="AF157" s="145"/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7" t="s">
        <v>180</v>
      </c>
      <c r="AU157" s="147" t="s">
        <v>83</v>
      </c>
      <c r="AV157" s="145" t="s">
        <v>81</v>
      </c>
      <c r="AW157" s="145" t="s">
        <v>30</v>
      </c>
      <c r="AX157" s="145" t="s">
        <v>74</v>
      </c>
      <c r="AY157" s="147" t="s">
        <v>159</v>
      </c>
      <c r="AZ157" s="145"/>
      <c r="BA157" s="145"/>
      <c r="BB157" s="145"/>
      <c r="BC157" s="145"/>
      <c r="BD157" s="145"/>
      <c r="BE157" s="145"/>
      <c r="BF157" s="145"/>
      <c r="BG157" s="145"/>
      <c r="BH157" s="145"/>
      <c r="BI157" s="145"/>
      <c r="BJ157" s="145"/>
      <c r="BK157" s="145"/>
      <c r="BL157" s="145"/>
      <c r="BM157" s="145"/>
    </row>
    <row r="158" spans="1:65" ht="11.25" customHeight="1">
      <c r="A158" s="151"/>
      <c r="B158" s="152"/>
      <c r="C158" s="151"/>
      <c r="D158" s="142" t="s">
        <v>180</v>
      </c>
      <c r="E158" s="153" t="s">
        <v>1</v>
      </c>
      <c r="F158" s="154" t="s">
        <v>707</v>
      </c>
      <c r="G158" s="151"/>
      <c r="H158" s="155">
        <v>18</v>
      </c>
      <c r="I158" s="188"/>
      <c r="J158" s="151"/>
      <c r="K158" s="151"/>
      <c r="L158" s="152"/>
      <c r="M158" s="156"/>
      <c r="N158" s="151"/>
      <c r="O158" s="151"/>
      <c r="P158" s="151"/>
      <c r="Q158" s="151"/>
      <c r="R158" s="151"/>
      <c r="S158" s="151"/>
      <c r="T158" s="157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3" t="s">
        <v>180</v>
      </c>
      <c r="AU158" s="153" t="s">
        <v>83</v>
      </c>
      <c r="AV158" s="151" t="s">
        <v>83</v>
      </c>
      <c r="AW158" s="151" t="s">
        <v>30</v>
      </c>
      <c r="AX158" s="151" t="s">
        <v>81</v>
      </c>
      <c r="AY158" s="153" t="s">
        <v>159</v>
      </c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</row>
    <row r="159" spans="1:65" ht="24" customHeight="1">
      <c r="A159" s="16"/>
      <c r="B159" s="17"/>
      <c r="C159" s="165" t="s">
        <v>206</v>
      </c>
      <c r="D159" s="165" t="s">
        <v>188</v>
      </c>
      <c r="E159" s="166" t="s">
        <v>708</v>
      </c>
      <c r="F159" s="167" t="s">
        <v>709</v>
      </c>
      <c r="G159" s="168" t="s">
        <v>176</v>
      </c>
      <c r="H159" s="169">
        <v>20</v>
      </c>
      <c r="I159" s="190"/>
      <c r="J159" s="169">
        <f>ROUND(I159*H159,2)</f>
        <v>0</v>
      </c>
      <c r="K159" s="167" t="s">
        <v>177</v>
      </c>
      <c r="L159" s="170"/>
      <c r="M159" s="171" t="s">
        <v>1</v>
      </c>
      <c r="N159" s="172" t="s">
        <v>39</v>
      </c>
      <c r="O159" s="16"/>
      <c r="P159" s="138">
        <f>O159*H159</f>
        <v>0</v>
      </c>
      <c r="Q159" s="138">
        <v>7.2000000000000005E-4</v>
      </c>
      <c r="R159" s="138">
        <f>Q159*H159</f>
        <v>1.4400000000000001E-2</v>
      </c>
      <c r="S159" s="138">
        <v>0</v>
      </c>
      <c r="T159" s="139">
        <f>S159*H159</f>
        <v>0</v>
      </c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40" t="s">
        <v>191</v>
      </c>
      <c r="AS159" s="16"/>
      <c r="AT159" s="140" t="s">
        <v>188</v>
      </c>
      <c r="AU159" s="140" t="s">
        <v>83</v>
      </c>
      <c r="AV159" s="16"/>
      <c r="AW159" s="16"/>
      <c r="AX159" s="16"/>
      <c r="AY159" s="2" t="s">
        <v>159</v>
      </c>
      <c r="AZ159" s="16"/>
      <c r="BA159" s="16"/>
      <c r="BB159" s="16"/>
      <c r="BC159" s="16"/>
      <c r="BD159" s="16"/>
      <c r="BE159" s="141">
        <f>IF(N159="základní",J159,0)</f>
        <v>0</v>
      </c>
      <c r="BF159" s="141">
        <f>IF(N159="snížená",J159,0)</f>
        <v>0</v>
      </c>
      <c r="BG159" s="141">
        <f>IF(N159="zákl. přenesená",J159,0)</f>
        <v>0</v>
      </c>
      <c r="BH159" s="141">
        <f>IF(N159="sníž. přenesená",J159,0)</f>
        <v>0</v>
      </c>
      <c r="BI159" s="141">
        <f>IF(N159="nulová",J159,0)</f>
        <v>0</v>
      </c>
      <c r="BJ159" s="2" t="s">
        <v>81</v>
      </c>
      <c r="BK159" s="141">
        <f>ROUND(I159*H159,2)</f>
        <v>0</v>
      </c>
      <c r="BL159" s="2" t="s">
        <v>178</v>
      </c>
      <c r="BM159" s="140" t="s">
        <v>710</v>
      </c>
    </row>
    <row r="160" spans="1:65" ht="11.25" customHeight="1">
      <c r="A160" s="145"/>
      <c r="B160" s="146"/>
      <c r="C160" s="145"/>
      <c r="D160" s="142" t="s">
        <v>180</v>
      </c>
      <c r="E160" s="147" t="s">
        <v>1</v>
      </c>
      <c r="F160" s="148" t="s">
        <v>512</v>
      </c>
      <c r="G160" s="145"/>
      <c r="H160" s="147" t="s">
        <v>1</v>
      </c>
      <c r="I160" s="193"/>
      <c r="J160" s="145"/>
      <c r="K160" s="145"/>
      <c r="L160" s="146"/>
      <c r="M160" s="149"/>
      <c r="N160" s="145"/>
      <c r="O160" s="145"/>
      <c r="P160" s="145"/>
      <c r="Q160" s="145"/>
      <c r="R160" s="145"/>
      <c r="S160" s="145"/>
      <c r="T160" s="150"/>
      <c r="U160" s="145"/>
      <c r="V160" s="145"/>
      <c r="W160" s="145"/>
      <c r="X160" s="145"/>
      <c r="Y160" s="145"/>
      <c r="Z160" s="145"/>
      <c r="AA160" s="145"/>
      <c r="AB160" s="145"/>
      <c r="AC160" s="145"/>
      <c r="AD160" s="145"/>
      <c r="AE160" s="145"/>
      <c r="AF160" s="145"/>
      <c r="AG160" s="145"/>
      <c r="AH160" s="145"/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7" t="s">
        <v>180</v>
      </c>
      <c r="AU160" s="147" t="s">
        <v>83</v>
      </c>
      <c r="AV160" s="145" t="s">
        <v>81</v>
      </c>
      <c r="AW160" s="145" t="s">
        <v>30</v>
      </c>
      <c r="AX160" s="145" t="s">
        <v>74</v>
      </c>
      <c r="AY160" s="147" t="s">
        <v>159</v>
      </c>
      <c r="AZ160" s="145"/>
      <c r="BA160" s="145"/>
      <c r="BB160" s="145"/>
      <c r="BC160" s="145"/>
      <c r="BD160" s="145"/>
      <c r="BE160" s="145"/>
      <c r="BF160" s="145"/>
      <c r="BG160" s="145"/>
      <c r="BH160" s="145"/>
      <c r="BI160" s="145"/>
      <c r="BJ160" s="145"/>
      <c r="BK160" s="145"/>
      <c r="BL160" s="145"/>
      <c r="BM160" s="145"/>
    </row>
    <row r="161" spans="1:65" ht="11.25" customHeight="1">
      <c r="A161" s="151"/>
      <c r="B161" s="152"/>
      <c r="C161" s="151"/>
      <c r="D161" s="142" t="s">
        <v>180</v>
      </c>
      <c r="E161" s="153" t="s">
        <v>1</v>
      </c>
      <c r="F161" s="154" t="s">
        <v>230</v>
      </c>
      <c r="G161" s="151"/>
      <c r="H161" s="155">
        <v>20</v>
      </c>
      <c r="I161" s="188"/>
      <c r="J161" s="151"/>
      <c r="K161" s="151"/>
      <c r="L161" s="152"/>
      <c r="M161" s="156"/>
      <c r="N161" s="151"/>
      <c r="O161" s="151"/>
      <c r="P161" s="151"/>
      <c r="Q161" s="151"/>
      <c r="R161" s="151"/>
      <c r="S161" s="151"/>
      <c r="T161" s="157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3" t="s">
        <v>180</v>
      </c>
      <c r="AU161" s="153" t="s">
        <v>83</v>
      </c>
      <c r="AV161" s="151" t="s">
        <v>83</v>
      </c>
      <c r="AW161" s="151" t="s">
        <v>30</v>
      </c>
      <c r="AX161" s="151" t="s">
        <v>81</v>
      </c>
      <c r="AY161" s="153" t="s">
        <v>159</v>
      </c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</row>
    <row r="162" spans="1:65" ht="33" customHeight="1">
      <c r="A162" s="16"/>
      <c r="B162" s="17"/>
      <c r="C162" s="131" t="s">
        <v>211</v>
      </c>
      <c r="D162" s="131" t="s">
        <v>162</v>
      </c>
      <c r="E162" s="132" t="s">
        <v>200</v>
      </c>
      <c r="F162" s="133" t="s">
        <v>201</v>
      </c>
      <c r="G162" s="134" t="s">
        <v>176</v>
      </c>
      <c r="H162" s="135">
        <v>75</v>
      </c>
      <c r="I162" s="187"/>
      <c r="J162" s="135">
        <f>ROUND(I162*H162,2)</f>
        <v>0</v>
      </c>
      <c r="K162" s="133" t="s">
        <v>177</v>
      </c>
      <c r="L162" s="17"/>
      <c r="M162" s="136" t="s">
        <v>1</v>
      </c>
      <c r="N162" s="137" t="s">
        <v>39</v>
      </c>
      <c r="O162" s="16"/>
      <c r="P162" s="138">
        <f>O162*H162</f>
        <v>0</v>
      </c>
      <c r="Q162" s="138">
        <v>2.7E-4</v>
      </c>
      <c r="R162" s="138">
        <f>Q162*H162</f>
        <v>2.0250000000000001E-2</v>
      </c>
      <c r="S162" s="138">
        <v>0</v>
      </c>
      <c r="T162" s="139">
        <f>S162*H162</f>
        <v>0</v>
      </c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40" t="s">
        <v>178</v>
      </c>
      <c r="AS162" s="16"/>
      <c r="AT162" s="140" t="s">
        <v>162</v>
      </c>
      <c r="AU162" s="140" t="s">
        <v>83</v>
      </c>
      <c r="AV162" s="16"/>
      <c r="AW162" s="16"/>
      <c r="AX162" s="16"/>
      <c r="AY162" s="2" t="s">
        <v>159</v>
      </c>
      <c r="AZ162" s="16"/>
      <c r="BA162" s="16"/>
      <c r="BB162" s="16"/>
      <c r="BC162" s="16"/>
      <c r="BD162" s="16"/>
      <c r="BE162" s="141">
        <f>IF(N162="základní",J162,0)</f>
        <v>0</v>
      </c>
      <c r="BF162" s="141">
        <f>IF(N162="snížená",J162,0)</f>
        <v>0</v>
      </c>
      <c r="BG162" s="141">
        <f>IF(N162="zákl. přenesená",J162,0)</f>
        <v>0</v>
      </c>
      <c r="BH162" s="141">
        <f>IF(N162="sníž. přenesená",J162,0)</f>
        <v>0</v>
      </c>
      <c r="BI162" s="141">
        <f>IF(N162="nulová",J162,0)</f>
        <v>0</v>
      </c>
      <c r="BJ162" s="2" t="s">
        <v>81</v>
      </c>
      <c r="BK162" s="141">
        <f>ROUND(I162*H162,2)</f>
        <v>0</v>
      </c>
      <c r="BL162" s="2" t="s">
        <v>178</v>
      </c>
      <c r="BM162" s="140" t="s">
        <v>511</v>
      </c>
    </row>
    <row r="163" spans="1:65" ht="11.25" customHeight="1">
      <c r="A163" s="145"/>
      <c r="B163" s="146"/>
      <c r="C163" s="145"/>
      <c r="D163" s="142" t="s">
        <v>180</v>
      </c>
      <c r="E163" s="147" t="s">
        <v>1</v>
      </c>
      <c r="F163" s="148" t="s">
        <v>512</v>
      </c>
      <c r="G163" s="145"/>
      <c r="H163" s="147" t="s">
        <v>1</v>
      </c>
      <c r="I163" s="193"/>
      <c r="J163" s="145"/>
      <c r="K163" s="145"/>
      <c r="L163" s="146"/>
      <c r="M163" s="149"/>
      <c r="N163" s="145"/>
      <c r="O163" s="145"/>
      <c r="P163" s="145"/>
      <c r="Q163" s="145"/>
      <c r="R163" s="145"/>
      <c r="S163" s="145"/>
      <c r="T163" s="150"/>
      <c r="U163" s="145"/>
      <c r="V163" s="145"/>
      <c r="W163" s="145"/>
      <c r="X163" s="145"/>
      <c r="Y163" s="145"/>
      <c r="Z163" s="145"/>
      <c r="AA163" s="145"/>
      <c r="AB163" s="145"/>
      <c r="AC163" s="145"/>
      <c r="AD163" s="145"/>
      <c r="AE163" s="145"/>
      <c r="AF163" s="145"/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7" t="s">
        <v>180</v>
      </c>
      <c r="AU163" s="147" t="s">
        <v>83</v>
      </c>
      <c r="AV163" s="145" t="s">
        <v>81</v>
      </c>
      <c r="AW163" s="145" t="s">
        <v>30</v>
      </c>
      <c r="AX163" s="145" t="s">
        <v>74</v>
      </c>
      <c r="AY163" s="147" t="s">
        <v>159</v>
      </c>
      <c r="AZ163" s="145"/>
      <c r="BA163" s="145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45"/>
      <c r="BM163" s="145"/>
    </row>
    <row r="164" spans="1:65" ht="11.25" customHeight="1">
      <c r="A164" s="151"/>
      <c r="B164" s="152"/>
      <c r="C164" s="151"/>
      <c r="D164" s="142" t="s">
        <v>180</v>
      </c>
      <c r="E164" s="153" t="s">
        <v>1</v>
      </c>
      <c r="F164" s="154" t="s">
        <v>249</v>
      </c>
      <c r="G164" s="151"/>
      <c r="H164" s="155">
        <v>15</v>
      </c>
      <c r="I164" s="188"/>
      <c r="J164" s="151"/>
      <c r="K164" s="151"/>
      <c r="L164" s="152"/>
      <c r="M164" s="156"/>
      <c r="N164" s="151"/>
      <c r="O164" s="151"/>
      <c r="P164" s="151"/>
      <c r="Q164" s="151"/>
      <c r="R164" s="151"/>
      <c r="S164" s="151"/>
      <c r="T164" s="157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3" t="s">
        <v>180</v>
      </c>
      <c r="AU164" s="153" t="s">
        <v>83</v>
      </c>
      <c r="AV164" s="151" t="s">
        <v>83</v>
      </c>
      <c r="AW164" s="151" t="s">
        <v>30</v>
      </c>
      <c r="AX164" s="151" t="s">
        <v>74</v>
      </c>
      <c r="AY164" s="153" t="s">
        <v>159</v>
      </c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</row>
    <row r="165" spans="1:65" ht="11.25" customHeight="1">
      <c r="A165" s="145"/>
      <c r="B165" s="146"/>
      <c r="C165" s="145"/>
      <c r="D165" s="142" t="s">
        <v>180</v>
      </c>
      <c r="E165" s="147" t="s">
        <v>1</v>
      </c>
      <c r="F165" s="148" t="s">
        <v>711</v>
      </c>
      <c r="G165" s="145"/>
      <c r="H165" s="147" t="s">
        <v>1</v>
      </c>
      <c r="I165" s="193"/>
      <c r="J165" s="145"/>
      <c r="K165" s="145"/>
      <c r="L165" s="146"/>
      <c r="M165" s="149"/>
      <c r="N165" s="145"/>
      <c r="O165" s="145"/>
      <c r="P165" s="145"/>
      <c r="Q165" s="145"/>
      <c r="R165" s="145"/>
      <c r="S165" s="145"/>
      <c r="T165" s="150"/>
      <c r="U165" s="145"/>
      <c r="V165" s="145"/>
      <c r="W165" s="145"/>
      <c r="X165" s="145"/>
      <c r="Y165" s="145"/>
      <c r="Z165" s="145"/>
      <c r="AA165" s="145"/>
      <c r="AB165" s="145"/>
      <c r="AC165" s="145"/>
      <c r="AD165" s="145"/>
      <c r="AE165" s="145"/>
      <c r="AF165" s="145"/>
      <c r="AG165" s="145"/>
      <c r="AH165" s="145"/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7" t="s">
        <v>180</v>
      </c>
      <c r="AU165" s="147" t="s">
        <v>83</v>
      </c>
      <c r="AV165" s="145" t="s">
        <v>81</v>
      </c>
      <c r="AW165" s="145" t="s">
        <v>30</v>
      </c>
      <c r="AX165" s="145" t="s">
        <v>74</v>
      </c>
      <c r="AY165" s="147" t="s">
        <v>159</v>
      </c>
      <c r="AZ165" s="145"/>
      <c r="BA165" s="145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45"/>
      <c r="BM165" s="145"/>
    </row>
    <row r="166" spans="1:65" ht="11.25" customHeight="1">
      <c r="A166" s="151"/>
      <c r="B166" s="152"/>
      <c r="C166" s="151"/>
      <c r="D166" s="142" t="s">
        <v>180</v>
      </c>
      <c r="E166" s="153" t="s">
        <v>1</v>
      </c>
      <c r="F166" s="154" t="s">
        <v>712</v>
      </c>
      <c r="G166" s="151"/>
      <c r="H166" s="155">
        <v>60</v>
      </c>
      <c r="I166" s="188"/>
      <c r="J166" s="151"/>
      <c r="K166" s="151"/>
      <c r="L166" s="152"/>
      <c r="M166" s="156"/>
      <c r="N166" s="151"/>
      <c r="O166" s="151"/>
      <c r="P166" s="151"/>
      <c r="Q166" s="151"/>
      <c r="R166" s="151"/>
      <c r="S166" s="151"/>
      <c r="T166" s="157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3" t="s">
        <v>180</v>
      </c>
      <c r="AU166" s="153" t="s">
        <v>83</v>
      </c>
      <c r="AV166" s="151" t="s">
        <v>83</v>
      </c>
      <c r="AW166" s="151" t="s">
        <v>30</v>
      </c>
      <c r="AX166" s="151" t="s">
        <v>74</v>
      </c>
      <c r="AY166" s="153" t="s">
        <v>159</v>
      </c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</row>
    <row r="167" spans="1:65" ht="11.25" customHeight="1">
      <c r="A167" s="158"/>
      <c r="B167" s="159"/>
      <c r="C167" s="158"/>
      <c r="D167" s="142" t="s">
        <v>180</v>
      </c>
      <c r="E167" s="160" t="s">
        <v>1</v>
      </c>
      <c r="F167" s="161" t="s">
        <v>187</v>
      </c>
      <c r="G167" s="158"/>
      <c r="H167" s="162">
        <v>75</v>
      </c>
      <c r="I167" s="189"/>
      <c r="J167" s="158"/>
      <c r="K167" s="158"/>
      <c r="L167" s="159"/>
      <c r="M167" s="163"/>
      <c r="N167" s="158"/>
      <c r="O167" s="158"/>
      <c r="P167" s="158"/>
      <c r="Q167" s="158"/>
      <c r="R167" s="158"/>
      <c r="S167" s="158"/>
      <c r="T167" s="164"/>
      <c r="U167" s="158"/>
      <c r="V167" s="158"/>
      <c r="W167" s="158"/>
      <c r="X167" s="158"/>
      <c r="Y167" s="158"/>
      <c r="Z167" s="158"/>
      <c r="AA167" s="158"/>
      <c r="AB167" s="158"/>
      <c r="AC167" s="158"/>
      <c r="AD167" s="158"/>
      <c r="AE167" s="158"/>
      <c r="AF167" s="158"/>
      <c r="AG167" s="158"/>
      <c r="AH167" s="158"/>
      <c r="AI167" s="158"/>
      <c r="AJ167" s="158"/>
      <c r="AK167" s="158"/>
      <c r="AL167" s="158"/>
      <c r="AM167" s="158"/>
      <c r="AN167" s="158"/>
      <c r="AO167" s="158"/>
      <c r="AP167" s="158"/>
      <c r="AQ167" s="158"/>
      <c r="AR167" s="158"/>
      <c r="AS167" s="158"/>
      <c r="AT167" s="160" t="s">
        <v>180</v>
      </c>
      <c r="AU167" s="160" t="s">
        <v>83</v>
      </c>
      <c r="AV167" s="158" t="s">
        <v>166</v>
      </c>
      <c r="AW167" s="158" t="s">
        <v>30</v>
      </c>
      <c r="AX167" s="158" t="s">
        <v>81</v>
      </c>
      <c r="AY167" s="160" t="s">
        <v>159</v>
      </c>
      <c r="AZ167" s="158"/>
      <c r="BA167" s="158"/>
      <c r="BB167" s="158"/>
      <c r="BC167" s="158"/>
      <c r="BD167" s="158"/>
      <c r="BE167" s="158"/>
      <c r="BF167" s="158"/>
      <c r="BG167" s="158"/>
      <c r="BH167" s="158"/>
      <c r="BI167" s="158"/>
      <c r="BJ167" s="158"/>
      <c r="BK167" s="158"/>
      <c r="BL167" s="158"/>
      <c r="BM167" s="158"/>
    </row>
    <row r="168" spans="1:65" ht="24" customHeight="1">
      <c r="A168" s="16"/>
      <c r="B168" s="17"/>
      <c r="C168" s="165" t="s">
        <v>216</v>
      </c>
      <c r="D168" s="165" t="s">
        <v>188</v>
      </c>
      <c r="E168" s="166" t="s">
        <v>212</v>
      </c>
      <c r="F168" s="167" t="s">
        <v>213</v>
      </c>
      <c r="G168" s="168" t="s">
        <v>176</v>
      </c>
      <c r="H168" s="169">
        <v>78</v>
      </c>
      <c r="I168" s="190"/>
      <c r="J168" s="169">
        <f>ROUND(I168*H168,2)</f>
        <v>0</v>
      </c>
      <c r="K168" s="167" t="s">
        <v>177</v>
      </c>
      <c r="L168" s="170"/>
      <c r="M168" s="171" t="s">
        <v>1</v>
      </c>
      <c r="N168" s="172" t="s">
        <v>39</v>
      </c>
      <c r="O168" s="16"/>
      <c r="P168" s="138">
        <f>O168*H168</f>
        <v>0</v>
      </c>
      <c r="Q168" s="138">
        <v>1.5E-3</v>
      </c>
      <c r="R168" s="138">
        <f>Q168*H168</f>
        <v>0.11700000000000001</v>
      </c>
      <c r="S168" s="138">
        <v>0</v>
      </c>
      <c r="T168" s="139">
        <f>S168*H168</f>
        <v>0</v>
      </c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40" t="s">
        <v>191</v>
      </c>
      <c r="AS168" s="16"/>
      <c r="AT168" s="140" t="s">
        <v>188</v>
      </c>
      <c r="AU168" s="140" t="s">
        <v>83</v>
      </c>
      <c r="AV168" s="16"/>
      <c r="AW168" s="16"/>
      <c r="AX168" s="16"/>
      <c r="AY168" s="2" t="s">
        <v>159</v>
      </c>
      <c r="AZ168" s="16"/>
      <c r="BA168" s="16"/>
      <c r="BB168" s="16"/>
      <c r="BC168" s="16"/>
      <c r="BD168" s="16"/>
      <c r="BE168" s="141">
        <f>IF(N168="základní",J168,0)</f>
        <v>0</v>
      </c>
      <c r="BF168" s="141">
        <f>IF(N168="snížená",J168,0)</f>
        <v>0</v>
      </c>
      <c r="BG168" s="141">
        <f>IF(N168="zákl. přenesená",J168,0)</f>
        <v>0</v>
      </c>
      <c r="BH168" s="141">
        <f>IF(N168="sníž. přenesená",J168,0)</f>
        <v>0</v>
      </c>
      <c r="BI168" s="141">
        <f>IF(N168="nulová",J168,0)</f>
        <v>0</v>
      </c>
      <c r="BJ168" s="2" t="s">
        <v>81</v>
      </c>
      <c r="BK168" s="141">
        <f>ROUND(I168*H168,2)</f>
        <v>0</v>
      </c>
      <c r="BL168" s="2" t="s">
        <v>178</v>
      </c>
      <c r="BM168" s="140" t="s">
        <v>518</v>
      </c>
    </row>
    <row r="169" spans="1:65" ht="11.25" customHeight="1">
      <c r="A169" s="145"/>
      <c r="B169" s="146"/>
      <c r="C169" s="145"/>
      <c r="D169" s="142" t="s">
        <v>180</v>
      </c>
      <c r="E169" s="147" t="s">
        <v>1</v>
      </c>
      <c r="F169" s="148" t="s">
        <v>512</v>
      </c>
      <c r="G169" s="145"/>
      <c r="H169" s="147" t="s">
        <v>1</v>
      </c>
      <c r="I169" s="193"/>
      <c r="J169" s="145"/>
      <c r="K169" s="145"/>
      <c r="L169" s="146"/>
      <c r="M169" s="149"/>
      <c r="N169" s="145"/>
      <c r="O169" s="145"/>
      <c r="P169" s="145"/>
      <c r="Q169" s="145"/>
      <c r="R169" s="145"/>
      <c r="S169" s="145"/>
      <c r="T169" s="150"/>
      <c r="U169" s="145"/>
      <c r="V169" s="145"/>
      <c r="W169" s="145"/>
      <c r="X169" s="145"/>
      <c r="Y169" s="145"/>
      <c r="Z169" s="145"/>
      <c r="AA169" s="145"/>
      <c r="AB169" s="145"/>
      <c r="AC169" s="145"/>
      <c r="AD169" s="145"/>
      <c r="AE169" s="145"/>
      <c r="AF169" s="145"/>
      <c r="AG169" s="145"/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7" t="s">
        <v>180</v>
      </c>
      <c r="AU169" s="147" t="s">
        <v>83</v>
      </c>
      <c r="AV169" s="145" t="s">
        <v>81</v>
      </c>
      <c r="AW169" s="145" t="s">
        <v>30</v>
      </c>
      <c r="AX169" s="145" t="s">
        <v>74</v>
      </c>
      <c r="AY169" s="147" t="s">
        <v>159</v>
      </c>
      <c r="AZ169" s="145"/>
      <c r="BA169" s="145"/>
      <c r="BB169" s="145"/>
      <c r="BC169" s="145"/>
      <c r="BD169" s="145"/>
      <c r="BE169" s="145"/>
      <c r="BF169" s="145"/>
      <c r="BG169" s="145"/>
      <c r="BH169" s="145"/>
      <c r="BI169" s="145"/>
      <c r="BJ169" s="145"/>
      <c r="BK169" s="145"/>
      <c r="BL169" s="145"/>
      <c r="BM169" s="145"/>
    </row>
    <row r="170" spans="1:65" ht="11.25" customHeight="1">
      <c r="A170" s="151"/>
      <c r="B170" s="152"/>
      <c r="C170" s="151"/>
      <c r="D170" s="142" t="s">
        <v>180</v>
      </c>
      <c r="E170" s="153" t="s">
        <v>1</v>
      </c>
      <c r="F170" s="154" t="s">
        <v>713</v>
      </c>
      <c r="G170" s="151"/>
      <c r="H170" s="155">
        <v>16</v>
      </c>
      <c r="I170" s="188"/>
      <c r="J170" s="151"/>
      <c r="K170" s="151"/>
      <c r="L170" s="152"/>
      <c r="M170" s="156"/>
      <c r="N170" s="151"/>
      <c r="O170" s="151"/>
      <c r="P170" s="151"/>
      <c r="Q170" s="151"/>
      <c r="R170" s="151"/>
      <c r="S170" s="151"/>
      <c r="T170" s="157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3" t="s">
        <v>180</v>
      </c>
      <c r="AU170" s="153" t="s">
        <v>83</v>
      </c>
      <c r="AV170" s="151" t="s">
        <v>83</v>
      </c>
      <c r="AW170" s="151" t="s">
        <v>30</v>
      </c>
      <c r="AX170" s="151" t="s">
        <v>74</v>
      </c>
      <c r="AY170" s="153" t="s">
        <v>159</v>
      </c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</row>
    <row r="171" spans="1:65" ht="11.25" customHeight="1">
      <c r="A171" s="145"/>
      <c r="B171" s="146"/>
      <c r="C171" s="145"/>
      <c r="D171" s="142" t="s">
        <v>180</v>
      </c>
      <c r="E171" s="147" t="s">
        <v>1</v>
      </c>
      <c r="F171" s="148" t="s">
        <v>711</v>
      </c>
      <c r="G171" s="145"/>
      <c r="H171" s="147" t="s">
        <v>1</v>
      </c>
      <c r="I171" s="193"/>
      <c r="J171" s="145"/>
      <c r="K171" s="145"/>
      <c r="L171" s="146"/>
      <c r="M171" s="149"/>
      <c r="N171" s="145"/>
      <c r="O171" s="145"/>
      <c r="P171" s="145"/>
      <c r="Q171" s="145"/>
      <c r="R171" s="145"/>
      <c r="S171" s="145"/>
      <c r="T171" s="150"/>
      <c r="U171" s="145"/>
      <c r="V171" s="145"/>
      <c r="W171" s="145"/>
      <c r="X171" s="145"/>
      <c r="Y171" s="145"/>
      <c r="Z171" s="145"/>
      <c r="AA171" s="145"/>
      <c r="AB171" s="145"/>
      <c r="AC171" s="145"/>
      <c r="AD171" s="145"/>
      <c r="AE171" s="145"/>
      <c r="AF171" s="145"/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7" t="s">
        <v>180</v>
      </c>
      <c r="AU171" s="147" t="s">
        <v>83</v>
      </c>
      <c r="AV171" s="145" t="s">
        <v>81</v>
      </c>
      <c r="AW171" s="145" t="s">
        <v>30</v>
      </c>
      <c r="AX171" s="145" t="s">
        <v>74</v>
      </c>
      <c r="AY171" s="147" t="s">
        <v>159</v>
      </c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  <c r="BM171" s="145"/>
    </row>
    <row r="172" spans="1:65" ht="11.25" customHeight="1">
      <c r="A172" s="151"/>
      <c r="B172" s="152"/>
      <c r="C172" s="151"/>
      <c r="D172" s="142" t="s">
        <v>180</v>
      </c>
      <c r="E172" s="153" t="s">
        <v>1</v>
      </c>
      <c r="F172" s="154" t="s">
        <v>714</v>
      </c>
      <c r="G172" s="151"/>
      <c r="H172" s="155">
        <v>62</v>
      </c>
      <c r="I172" s="188"/>
      <c r="J172" s="151"/>
      <c r="K172" s="151"/>
      <c r="L172" s="152"/>
      <c r="M172" s="156"/>
      <c r="N172" s="151"/>
      <c r="O172" s="151"/>
      <c r="P172" s="151"/>
      <c r="Q172" s="151"/>
      <c r="R172" s="151"/>
      <c r="S172" s="151"/>
      <c r="T172" s="157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3" t="s">
        <v>180</v>
      </c>
      <c r="AU172" s="153" t="s">
        <v>83</v>
      </c>
      <c r="AV172" s="151" t="s">
        <v>83</v>
      </c>
      <c r="AW172" s="151" t="s">
        <v>30</v>
      </c>
      <c r="AX172" s="151" t="s">
        <v>74</v>
      </c>
      <c r="AY172" s="153" t="s">
        <v>159</v>
      </c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</row>
    <row r="173" spans="1:65" ht="11.25" customHeight="1">
      <c r="A173" s="158"/>
      <c r="B173" s="159"/>
      <c r="C173" s="158"/>
      <c r="D173" s="142" t="s">
        <v>180</v>
      </c>
      <c r="E173" s="160" t="s">
        <v>1</v>
      </c>
      <c r="F173" s="161" t="s">
        <v>187</v>
      </c>
      <c r="G173" s="158"/>
      <c r="H173" s="162">
        <v>78</v>
      </c>
      <c r="I173" s="189"/>
      <c r="J173" s="158"/>
      <c r="K173" s="158"/>
      <c r="L173" s="159"/>
      <c r="M173" s="163"/>
      <c r="N173" s="158"/>
      <c r="O173" s="158"/>
      <c r="P173" s="158"/>
      <c r="Q173" s="158"/>
      <c r="R173" s="158"/>
      <c r="S173" s="158"/>
      <c r="T173" s="164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  <c r="AG173" s="158"/>
      <c r="AH173" s="158"/>
      <c r="AI173" s="158"/>
      <c r="AJ173" s="158"/>
      <c r="AK173" s="158"/>
      <c r="AL173" s="158"/>
      <c r="AM173" s="158"/>
      <c r="AN173" s="158"/>
      <c r="AO173" s="158"/>
      <c r="AP173" s="158"/>
      <c r="AQ173" s="158"/>
      <c r="AR173" s="158"/>
      <c r="AS173" s="158"/>
      <c r="AT173" s="160" t="s">
        <v>180</v>
      </c>
      <c r="AU173" s="160" t="s">
        <v>83</v>
      </c>
      <c r="AV173" s="158" t="s">
        <v>166</v>
      </c>
      <c r="AW173" s="158" t="s">
        <v>30</v>
      </c>
      <c r="AX173" s="158" t="s">
        <v>81</v>
      </c>
      <c r="AY173" s="160" t="s">
        <v>159</v>
      </c>
      <c r="AZ173" s="158"/>
      <c r="BA173" s="158"/>
      <c r="BB173" s="158"/>
      <c r="BC173" s="158"/>
      <c r="BD173" s="158"/>
      <c r="BE173" s="158"/>
      <c r="BF173" s="158"/>
      <c r="BG173" s="158"/>
      <c r="BH173" s="158"/>
      <c r="BI173" s="158"/>
      <c r="BJ173" s="158"/>
      <c r="BK173" s="158"/>
      <c r="BL173" s="158"/>
      <c r="BM173" s="158"/>
    </row>
    <row r="174" spans="1:65" ht="33" customHeight="1">
      <c r="A174" s="16"/>
      <c r="B174" s="17"/>
      <c r="C174" s="131" t="s">
        <v>221</v>
      </c>
      <c r="D174" s="131" t="s">
        <v>162</v>
      </c>
      <c r="E174" s="132" t="s">
        <v>237</v>
      </c>
      <c r="F174" s="133" t="s">
        <v>238</v>
      </c>
      <c r="G174" s="134" t="s">
        <v>239</v>
      </c>
      <c r="H174" s="135">
        <v>0.17</v>
      </c>
      <c r="I174" s="187"/>
      <c r="J174" s="135">
        <f>ROUND(I174*H174,2)</f>
        <v>0</v>
      </c>
      <c r="K174" s="133" t="s">
        <v>177</v>
      </c>
      <c r="L174" s="17"/>
      <c r="M174" s="136" t="s">
        <v>1</v>
      </c>
      <c r="N174" s="137" t="s">
        <v>39</v>
      </c>
      <c r="O174" s="16"/>
      <c r="P174" s="138">
        <f>O174*H174</f>
        <v>0</v>
      </c>
      <c r="Q174" s="138">
        <v>0</v>
      </c>
      <c r="R174" s="138">
        <f>Q174*H174</f>
        <v>0</v>
      </c>
      <c r="S174" s="138">
        <v>0</v>
      </c>
      <c r="T174" s="139">
        <f>S174*H174</f>
        <v>0</v>
      </c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40" t="s">
        <v>178</v>
      </c>
      <c r="AS174" s="16"/>
      <c r="AT174" s="140" t="s">
        <v>162</v>
      </c>
      <c r="AU174" s="140" t="s">
        <v>83</v>
      </c>
      <c r="AV174" s="16"/>
      <c r="AW174" s="16"/>
      <c r="AX174" s="16"/>
      <c r="AY174" s="2" t="s">
        <v>159</v>
      </c>
      <c r="AZ174" s="16"/>
      <c r="BA174" s="16"/>
      <c r="BB174" s="16"/>
      <c r="BC174" s="16"/>
      <c r="BD174" s="16"/>
      <c r="BE174" s="141">
        <f>IF(N174="základní",J174,0)</f>
        <v>0</v>
      </c>
      <c r="BF174" s="141">
        <f>IF(N174="snížená",J174,0)</f>
        <v>0</v>
      </c>
      <c r="BG174" s="141">
        <f>IF(N174="zákl. přenesená",J174,0)</f>
        <v>0</v>
      </c>
      <c r="BH174" s="141">
        <f>IF(N174="sníž. přenesená",J174,0)</f>
        <v>0</v>
      </c>
      <c r="BI174" s="141">
        <f>IF(N174="nulová",J174,0)</f>
        <v>0</v>
      </c>
      <c r="BJ174" s="2" t="s">
        <v>81</v>
      </c>
      <c r="BK174" s="141">
        <f>ROUND(I174*H174,2)</f>
        <v>0</v>
      </c>
      <c r="BL174" s="2" t="s">
        <v>178</v>
      </c>
      <c r="BM174" s="140" t="s">
        <v>530</v>
      </c>
    </row>
    <row r="175" spans="1:65" ht="22.5" customHeight="1">
      <c r="A175" s="119"/>
      <c r="B175" s="120"/>
      <c r="C175" s="119"/>
      <c r="D175" s="121" t="s">
        <v>73</v>
      </c>
      <c r="E175" s="129" t="s">
        <v>241</v>
      </c>
      <c r="F175" s="129" t="s">
        <v>242</v>
      </c>
      <c r="G175" s="119"/>
      <c r="H175" s="119"/>
      <c r="I175" s="191"/>
      <c r="J175" s="130">
        <f>BK175</f>
        <v>0</v>
      </c>
      <c r="K175" s="119"/>
      <c r="L175" s="120"/>
      <c r="M175" s="124"/>
      <c r="N175" s="119"/>
      <c r="O175" s="119"/>
      <c r="P175" s="125">
        <f>SUM(P176:P200)</f>
        <v>0</v>
      </c>
      <c r="Q175" s="119"/>
      <c r="R175" s="125">
        <f>SUM(R176:R200)</f>
        <v>0.1993</v>
      </c>
      <c r="S175" s="119"/>
      <c r="T175" s="126">
        <f>SUM(T176:T200)</f>
        <v>0</v>
      </c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19"/>
      <c r="AP175" s="119"/>
      <c r="AQ175" s="119"/>
      <c r="AR175" s="121" t="s">
        <v>83</v>
      </c>
      <c r="AS175" s="119"/>
      <c r="AT175" s="127" t="s">
        <v>73</v>
      </c>
      <c r="AU175" s="127" t="s">
        <v>81</v>
      </c>
      <c r="AV175" s="119"/>
      <c r="AW175" s="119"/>
      <c r="AX175" s="119"/>
      <c r="AY175" s="121" t="s">
        <v>159</v>
      </c>
      <c r="AZ175" s="119"/>
      <c r="BA175" s="119"/>
      <c r="BB175" s="119"/>
      <c r="BC175" s="119"/>
      <c r="BD175" s="119"/>
      <c r="BE175" s="119"/>
      <c r="BF175" s="119"/>
      <c r="BG175" s="119"/>
      <c r="BH175" s="119"/>
      <c r="BI175" s="119"/>
      <c r="BJ175" s="119"/>
      <c r="BK175" s="128">
        <f>SUM(BK176:BK200)</f>
        <v>0</v>
      </c>
      <c r="BL175" s="119"/>
      <c r="BM175" s="119"/>
    </row>
    <row r="176" spans="1:65" ht="24" customHeight="1">
      <c r="A176" s="16"/>
      <c r="B176" s="17"/>
      <c r="C176" s="131" t="s">
        <v>226</v>
      </c>
      <c r="D176" s="131" t="s">
        <v>162</v>
      </c>
      <c r="E176" s="132" t="s">
        <v>244</v>
      </c>
      <c r="F176" s="133" t="s">
        <v>245</v>
      </c>
      <c r="G176" s="134" t="s">
        <v>176</v>
      </c>
      <c r="H176" s="135">
        <v>17</v>
      </c>
      <c r="I176" s="187"/>
      <c r="J176" s="135">
        <f>ROUND(I176*H176,2)</f>
        <v>0</v>
      </c>
      <c r="K176" s="133" t="s">
        <v>177</v>
      </c>
      <c r="L176" s="17"/>
      <c r="M176" s="136" t="s">
        <v>1</v>
      </c>
      <c r="N176" s="137" t="s">
        <v>39</v>
      </c>
      <c r="O176" s="16"/>
      <c r="P176" s="138">
        <f>O176*H176</f>
        <v>0</v>
      </c>
      <c r="Q176" s="138">
        <v>1.3600000000000001E-3</v>
      </c>
      <c r="R176" s="138">
        <f>Q176*H176</f>
        <v>2.3120000000000002E-2</v>
      </c>
      <c r="S176" s="138">
        <v>0</v>
      </c>
      <c r="T176" s="139">
        <f>S176*H176</f>
        <v>0</v>
      </c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40" t="s">
        <v>178</v>
      </c>
      <c r="AS176" s="16"/>
      <c r="AT176" s="140" t="s">
        <v>162</v>
      </c>
      <c r="AU176" s="140" t="s">
        <v>83</v>
      </c>
      <c r="AV176" s="16"/>
      <c r="AW176" s="16"/>
      <c r="AX176" s="16"/>
      <c r="AY176" s="2" t="s">
        <v>159</v>
      </c>
      <c r="AZ176" s="16"/>
      <c r="BA176" s="16"/>
      <c r="BB176" s="16"/>
      <c r="BC176" s="16"/>
      <c r="BD176" s="16"/>
      <c r="BE176" s="141">
        <f>IF(N176="základní",J176,0)</f>
        <v>0</v>
      </c>
      <c r="BF176" s="141">
        <f>IF(N176="snížená",J176,0)</f>
        <v>0</v>
      </c>
      <c r="BG176" s="141">
        <f>IF(N176="zákl. přenesená",J176,0)</f>
        <v>0</v>
      </c>
      <c r="BH176" s="141">
        <f>IF(N176="sníž. přenesená",J176,0)</f>
        <v>0</v>
      </c>
      <c r="BI176" s="141">
        <f>IF(N176="nulová",J176,0)</f>
        <v>0</v>
      </c>
      <c r="BJ176" s="2" t="s">
        <v>81</v>
      </c>
      <c r="BK176" s="141">
        <f>ROUND(I176*H176,2)</f>
        <v>0</v>
      </c>
      <c r="BL176" s="2" t="s">
        <v>178</v>
      </c>
      <c r="BM176" s="140" t="s">
        <v>531</v>
      </c>
    </row>
    <row r="177" spans="1:65" ht="11.25" customHeight="1">
      <c r="A177" s="145"/>
      <c r="B177" s="146"/>
      <c r="C177" s="145"/>
      <c r="D177" s="142" t="s">
        <v>180</v>
      </c>
      <c r="E177" s="147" t="s">
        <v>1</v>
      </c>
      <c r="F177" s="148" t="s">
        <v>247</v>
      </c>
      <c r="G177" s="145"/>
      <c r="H177" s="147" t="s">
        <v>1</v>
      </c>
      <c r="I177" s="193"/>
      <c r="J177" s="145"/>
      <c r="K177" s="145"/>
      <c r="L177" s="146"/>
      <c r="M177" s="149"/>
      <c r="N177" s="145"/>
      <c r="O177" s="145"/>
      <c r="P177" s="145"/>
      <c r="Q177" s="145"/>
      <c r="R177" s="145"/>
      <c r="S177" s="145"/>
      <c r="T177" s="150"/>
      <c r="U177" s="145"/>
      <c r="V177" s="145"/>
      <c r="W177" s="145"/>
      <c r="X177" s="145"/>
      <c r="Y177" s="145"/>
      <c r="Z177" s="145"/>
      <c r="AA177" s="145"/>
      <c r="AB177" s="145"/>
      <c r="AC177" s="145"/>
      <c r="AD177" s="145"/>
      <c r="AE177" s="145"/>
      <c r="AF177" s="145"/>
      <c r="AG177" s="145"/>
      <c r="AH177" s="145"/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7" t="s">
        <v>180</v>
      </c>
      <c r="AU177" s="147" t="s">
        <v>83</v>
      </c>
      <c r="AV177" s="145" t="s">
        <v>81</v>
      </c>
      <c r="AW177" s="145" t="s">
        <v>30</v>
      </c>
      <c r="AX177" s="145" t="s">
        <v>74</v>
      </c>
      <c r="AY177" s="147" t="s">
        <v>159</v>
      </c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  <c r="BM177" s="145"/>
    </row>
    <row r="178" spans="1:65" ht="11.25" customHeight="1">
      <c r="A178" s="151"/>
      <c r="B178" s="152"/>
      <c r="C178" s="151"/>
      <c r="D178" s="142" t="s">
        <v>180</v>
      </c>
      <c r="E178" s="153" t="s">
        <v>1</v>
      </c>
      <c r="F178" s="154" t="s">
        <v>256</v>
      </c>
      <c r="G178" s="151"/>
      <c r="H178" s="155">
        <v>17</v>
      </c>
      <c r="I178" s="188"/>
      <c r="J178" s="151"/>
      <c r="K178" s="151"/>
      <c r="L178" s="152"/>
      <c r="M178" s="156"/>
      <c r="N178" s="151"/>
      <c r="O178" s="151"/>
      <c r="P178" s="151"/>
      <c r="Q178" s="151"/>
      <c r="R178" s="151"/>
      <c r="S178" s="151"/>
      <c r="T178" s="157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3" t="s">
        <v>180</v>
      </c>
      <c r="AU178" s="153" t="s">
        <v>83</v>
      </c>
      <c r="AV178" s="151" t="s">
        <v>83</v>
      </c>
      <c r="AW178" s="151" t="s">
        <v>30</v>
      </c>
      <c r="AX178" s="151" t="s">
        <v>81</v>
      </c>
      <c r="AY178" s="153" t="s">
        <v>159</v>
      </c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</row>
    <row r="179" spans="1:65" ht="24" customHeight="1">
      <c r="A179" s="16"/>
      <c r="B179" s="17"/>
      <c r="C179" s="131" t="s">
        <v>8</v>
      </c>
      <c r="D179" s="131" t="s">
        <v>162</v>
      </c>
      <c r="E179" s="132" t="s">
        <v>250</v>
      </c>
      <c r="F179" s="133" t="s">
        <v>251</v>
      </c>
      <c r="G179" s="134" t="s">
        <v>176</v>
      </c>
      <c r="H179" s="135">
        <v>53</v>
      </c>
      <c r="I179" s="187"/>
      <c r="J179" s="135">
        <f>ROUND(I179*H179,2)</f>
        <v>0</v>
      </c>
      <c r="K179" s="133" t="s">
        <v>177</v>
      </c>
      <c r="L179" s="17"/>
      <c r="M179" s="136" t="s">
        <v>1</v>
      </c>
      <c r="N179" s="137" t="s">
        <v>39</v>
      </c>
      <c r="O179" s="16"/>
      <c r="P179" s="138">
        <f>O179*H179</f>
        <v>0</v>
      </c>
      <c r="Q179" s="138">
        <v>2.5899999999999999E-3</v>
      </c>
      <c r="R179" s="138">
        <f>Q179*H179</f>
        <v>0.13727</v>
      </c>
      <c r="S179" s="138">
        <v>0</v>
      </c>
      <c r="T179" s="139">
        <f>S179*H179</f>
        <v>0</v>
      </c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40" t="s">
        <v>178</v>
      </c>
      <c r="AS179" s="16"/>
      <c r="AT179" s="140" t="s">
        <v>162</v>
      </c>
      <c r="AU179" s="140" t="s">
        <v>83</v>
      </c>
      <c r="AV179" s="16"/>
      <c r="AW179" s="16"/>
      <c r="AX179" s="16"/>
      <c r="AY179" s="2" t="s">
        <v>159</v>
      </c>
      <c r="AZ179" s="16"/>
      <c r="BA179" s="16"/>
      <c r="BB179" s="16"/>
      <c r="BC179" s="16"/>
      <c r="BD179" s="16"/>
      <c r="BE179" s="141">
        <f>IF(N179="základní",J179,0)</f>
        <v>0</v>
      </c>
      <c r="BF179" s="141">
        <f>IF(N179="snížená",J179,0)</f>
        <v>0</v>
      </c>
      <c r="BG179" s="141">
        <f>IF(N179="zákl. přenesená",J179,0)</f>
        <v>0</v>
      </c>
      <c r="BH179" s="141">
        <f>IF(N179="sníž. přenesená",J179,0)</f>
        <v>0</v>
      </c>
      <c r="BI179" s="141">
        <f>IF(N179="nulová",J179,0)</f>
        <v>0</v>
      </c>
      <c r="BJ179" s="2" t="s">
        <v>81</v>
      </c>
      <c r="BK179" s="141">
        <f>ROUND(I179*H179,2)</f>
        <v>0</v>
      </c>
      <c r="BL179" s="2" t="s">
        <v>178</v>
      </c>
      <c r="BM179" s="140" t="s">
        <v>532</v>
      </c>
    </row>
    <row r="180" spans="1:65" ht="11.25" customHeight="1">
      <c r="A180" s="145"/>
      <c r="B180" s="146"/>
      <c r="C180" s="145"/>
      <c r="D180" s="142" t="s">
        <v>180</v>
      </c>
      <c r="E180" s="147" t="s">
        <v>1</v>
      </c>
      <c r="F180" s="148" t="s">
        <v>253</v>
      </c>
      <c r="G180" s="145"/>
      <c r="H180" s="147" t="s">
        <v>1</v>
      </c>
      <c r="I180" s="193"/>
      <c r="J180" s="145"/>
      <c r="K180" s="145"/>
      <c r="L180" s="146"/>
      <c r="M180" s="149"/>
      <c r="N180" s="145"/>
      <c r="O180" s="145"/>
      <c r="P180" s="145"/>
      <c r="Q180" s="145"/>
      <c r="R180" s="145"/>
      <c r="S180" s="145"/>
      <c r="T180" s="150"/>
      <c r="U180" s="145"/>
      <c r="V180" s="145"/>
      <c r="W180" s="145"/>
      <c r="X180" s="145"/>
      <c r="Y180" s="145"/>
      <c r="Z180" s="145"/>
      <c r="AA180" s="145"/>
      <c r="AB180" s="145"/>
      <c r="AC180" s="145"/>
      <c r="AD180" s="145"/>
      <c r="AE180" s="145"/>
      <c r="AF180" s="145"/>
      <c r="AG180" s="145"/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7" t="s">
        <v>180</v>
      </c>
      <c r="AU180" s="147" t="s">
        <v>83</v>
      </c>
      <c r="AV180" s="145" t="s">
        <v>81</v>
      </c>
      <c r="AW180" s="145" t="s">
        <v>30</v>
      </c>
      <c r="AX180" s="145" t="s">
        <v>74</v>
      </c>
      <c r="AY180" s="147" t="s">
        <v>159</v>
      </c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  <c r="BM180" s="145"/>
    </row>
    <row r="181" spans="1:65" ht="11.25" customHeight="1">
      <c r="A181" s="151"/>
      <c r="B181" s="152"/>
      <c r="C181" s="151"/>
      <c r="D181" s="142" t="s">
        <v>180</v>
      </c>
      <c r="E181" s="153" t="s">
        <v>1</v>
      </c>
      <c r="F181" s="154" t="s">
        <v>341</v>
      </c>
      <c r="G181" s="151"/>
      <c r="H181" s="155">
        <v>34</v>
      </c>
      <c r="I181" s="188"/>
      <c r="J181" s="151"/>
      <c r="K181" s="151"/>
      <c r="L181" s="152"/>
      <c r="M181" s="156"/>
      <c r="N181" s="151"/>
      <c r="O181" s="151"/>
      <c r="P181" s="151"/>
      <c r="Q181" s="151"/>
      <c r="R181" s="151"/>
      <c r="S181" s="151"/>
      <c r="T181" s="157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3" t="s">
        <v>180</v>
      </c>
      <c r="AU181" s="153" t="s">
        <v>83</v>
      </c>
      <c r="AV181" s="151" t="s">
        <v>83</v>
      </c>
      <c r="AW181" s="151" t="s">
        <v>30</v>
      </c>
      <c r="AX181" s="151" t="s">
        <v>74</v>
      </c>
      <c r="AY181" s="153" t="s">
        <v>159</v>
      </c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</row>
    <row r="182" spans="1:65" ht="11.25" customHeight="1">
      <c r="A182" s="145"/>
      <c r="B182" s="146"/>
      <c r="C182" s="145"/>
      <c r="D182" s="142" t="s">
        <v>180</v>
      </c>
      <c r="E182" s="147" t="s">
        <v>1</v>
      </c>
      <c r="F182" s="148" t="s">
        <v>255</v>
      </c>
      <c r="G182" s="145"/>
      <c r="H182" s="147" t="s">
        <v>1</v>
      </c>
      <c r="I182" s="193"/>
      <c r="J182" s="145"/>
      <c r="K182" s="145"/>
      <c r="L182" s="146"/>
      <c r="M182" s="149"/>
      <c r="N182" s="145"/>
      <c r="O182" s="145"/>
      <c r="P182" s="145"/>
      <c r="Q182" s="145"/>
      <c r="R182" s="145"/>
      <c r="S182" s="145"/>
      <c r="T182" s="150"/>
      <c r="U182" s="145"/>
      <c r="V182" s="145"/>
      <c r="W182" s="145"/>
      <c r="X182" s="145"/>
      <c r="Y182" s="145"/>
      <c r="Z182" s="145"/>
      <c r="AA182" s="145"/>
      <c r="AB182" s="145"/>
      <c r="AC182" s="145"/>
      <c r="AD182" s="145"/>
      <c r="AE182" s="145"/>
      <c r="AF182" s="145"/>
      <c r="AG182" s="145"/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7" t="s">
        <v>180</v>
      </c>
      <c r="AU182" s="147" t="s">
        <v>83</v>
      </c>
      <c r="AV182" s="145" t="s">
        <v>81</v>
      </c>
      <c r="AW182" s="145" t="s">
        <v>30</v>
      </c>
      <c r="AX182" s="145" t="s">
        <v>74</v>
      </c>
      <c r="AY182" s="147" t="s">
        <v>159</v>
      </c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  <c r="BM182" s="145"/>
    </row>
    <row r="183" spans="1:65" ht="11.25" customHeight="1">
      <c r="A183" s="151"/>
      <c r="B183" s="152"/>
      <c r="C183" s="151"/>
      <c r="D183" s="142" t="s">
        <v>180</v>
      </c>
      <c r="E183" s="153" t="s">
        <v>1</v>
      </c>
      <c r="F183" s="154" t="s">
        <v>269</v>
      </c>
      <c r="G183" s="151"/>
      <c r="H183" s="155">
        <v>19</v>
      </c>
      <c r="I183" s="188"/>
      <c r="J183" s="151"/>
      <c r="K183" s="151"/>
      <c r="L183" s="152"/>
      <c r="M183" s="156"/>
      <c r="N183" s="151"/>
      <c r="O183" s="151"/>
      <c r="P183" s="151"/>
      <c r="Q183" s="151"/>
      <c r="R183" s="151"/>
      <c r="S183" s="151"/>
      <c r="T183" s="157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3" t="s">
        <v>180</v>
      </c>
      <c r="AU183" s="153" t="s">
        <v>83</v>
      </c>
      <c r="AV183" s="151" t="s">
        <v>83</v>
      </c>
      <c r="AW183" s="151" t="s">
        <v>30</v>
      </c>
      <c r="AX183" s="151" t="s">
        <v>74</v>
      </c>
      <c r="AY183" s="153" t="s">
        <v>159</v>
      </c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</row>
    <row r="184" spans="1:65" ht="11.25" customHeight="1">
      <c r="A184" s="158"/>
      <c r="B184" s="159"/>
      <c r="C184" s="158"/>
      <c r="D184" s="142" t="s">
        <v>180</v>
      </c>
      <c r="E184" s="160" t="s">
        <v>1</v>
      </c>
      <c r="F184" s="161" t="s">
        <v>187</v>
      </c>
      <c r="G184" s="158"/>
      <c r="H184" s="162">
        <v>53</v>
      </c>
      <c r="I184" s="189"/>
      <c r="J184" s="158"/>
      <c r="K184" s="158"/>
      <c r="L184" s="159"/>
      <c r="M184" s="163"/>
      <c r="N184" s="158"/>
      <c r="O184" s="158"/>
      <c r="P184" s="158"/>
      <c r="Q184" s="158"/>
      <c r="R184" s="158"/>
      <c r="S184" s="158"/>
      <c r="T184" s="164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  <c r="AE184" s="158"/>
      <c r="AF184" s="158"/>
      <c r="AG184" s="158"/>
      <c r="AH184" s="158"/>
      <c r="AI184" s="158"/>
      <c r="AJ184" s="158"/>
      <c r="AK184" s="158"/>
      <c r="AL184" s="158"/>
      <c r="AM184" s="158"/>
      <c r="AN184" s="158"/>
      <c r="AO184" s="158"/>
      <c r="AP184" s="158"/>
      <c r="AQ184" s="158"/>
      <c r="AR184" s="158"/>
      <c r="AS184" s="158"/>
      <c r="AT184" s="160" t="s">
        <v>180</v>
      </c>
      <c r="AU184" s="160" t="s">
        <v>83</v>
      </c>
      <c r="AV184" s="158" t="s">
        <v>166</v>
      </c>
      <c r="AW184" s="158" t="s">
        <v>30</v>
      </c>
      <c r="AX184" s="158" t="s">
        <v>81</v>
      </c>
      <c r="AY184" s="160" t="s">
        <v>159</v>
      </c>
      <c r="AZ184" s="158"/>
      <c r="BA184" s="158"/>
      <c r="BB184" s="158"/>
      <c r="BC184" s="158"/>
      <c r="BD184" s="158"/>
      <c r="BE184" s="158"/>
      <c r="BF184" s="158"/>
      <c r="BG184" s="158"/>
      <c r="BH184" s="158"/>
      <c r="BI184" s="158"/>
      <c r="BJ184" s="158"/>
      <c r="BK184" s="158"/>
      <c r="BL184" s="158"/>
      <c r="BM184" s="158"/>
    </row>
    <row r="185" spans="1:65" ht="16.5" customHeight="1">
      <c r="A185" s="16"/>
      <c r="B185" s="17"/>
      <c r="C185" s="131" t="s">
        <v>236</v>
      </c>
      <c r="D185" s="131" t="s">
        <v>162</v>
      </c>
      <c r="E185" s="132" t="s">
        <v>257</v>
      </c>
      <c r="F185" s="133" t="s">
        <v>258</v>
      </c>
      <c r="G185" s="134" t="s">
        <v>176</v>
      </c>
      <c r="H185" s="135">
        <v>17</v>
      </c>
      <c r="I185" s="187"/>
      <c r="J185" s="135">
        <f>ROUND(I185*H185,2)</f>
        <v>0</v>
      </c>
      <c r="K185" s="133" t="s">
        <v>177</v>
      </c>
      <c r="L185" s="17"/>
      <c r="M185" s="136" t="s">
        <v>1</v>
      </c>
      <c r="N185" s="137" t="s">
        <v>39</v>
      </c>
      <c r="O185" s="16"/>
      <c r="P185" s="138">
        <f>O185*H185</f>
        <v>0</v>
      </c>
      <c r="Q185" s="138">
        <v>2.5999999999999998E-4</v>
      </c>
      <c r="R185" s="138">
        <f>Q185*H185</f>
        <v>4.4199999999999995E-3</v>
      </c>
      <c r="S185" s="138">
        <v>0</v>
      </c>
      <c r="T185" s="139">
        <f>S185*H185</f>
        <v>0</v>
      </c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40" t="s">
        <v>178</v>
      </c>
      <c r="AS185" s="16"/>
      <c r="AT185" s="140" t="s">
        <v>162</v>
      </c>
      <c r="AU185" s="140" t="s">
        <v>83</v>
      </c>
      <c r="AV185" s="16"/>
      <c r="AW185" s="16"/>
      <c r="AX185" s="16"/>
      <c r="AY185" s="2" t="s">
        <v>159</v>
      </c>
      <c r="AZ185" s="16"/>
      <c r="BA185" s="16"/>
      <c r="BB185" s="16"/>
      <c r="BC185" s="16"/>
      <c r="BD185" s="16"/>
      <c r="BE185" s="141">
        <f>IF(N185="základní",J185,0)</f>
        <v>0</v>
      </c>
      <c r="BF185" s="141">
        <f>IF(N185="snížená",J185,0)</f>
        <v>0</v>
      </c>
      <c r="BG185" s="141">
        <f>IF(N185="zákl. přenesená",J185,0)</f>
        <v>0</v>
      </c>
      <c r="BH185" s="141">
        <f>IF(N185="sníž. přenesená",J185,0)</f>
        <v>0</v>
      </c>
      <c r="BI185" s="141">
        <f>IF(N185="nulová",J185,0)</f>
        <v>0</v>
      </c>
      <c r="BJ185" s="2" t="s">
        <v>81</v>
      </c>
      <c r="BK185" s="141">
        <f>ROUND(I185*H185,2)</f>
        <v>0</v>
      </c>
      <c r="BL185" s="2" t="s">
        <v>178</v>
      </c>
      <c r="BM185" s="140" t="s">
        <v>533</v>
      </c>
    </row>
    <row r="186" spans="1:65" ht="11.25" customHeight="1">
      <c r="A186" s="145"/>
      <c r="B186" s="146"/>
      <c r="C186" s="145"/>
      <c r="D186" s="142" t="s">
        <v>180</v>
      </c>
      <c r="E186" s="147" t="s">
        <v>1</v>
      </c>
      <c r="F186" s="148" t="s">
        <v>260</v>
      </c>
      <c r="G186" s="145"/>
      <c r="H186" s="147" t="s">
        <v>1</v>
      </c>
      <c r="I186" s="193"/>
      <c r="J186" s="145"/>
      <c r="K186" s="145"/>
      <c r="L186" s="146"/>
      <c r="M186" s="149"/>
      <c r="N186" s="145"/>
      <c r="O186" s="145"/>
      <c r="P186" s="145"/>
      <c r="Q186" s="145"/>
      <c r="R186" s="145"/>
      <c r="S186" s="145"/>
      <c r="T186" s="150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7" t="s">
        <v>180</v>
      </c>
      <c r="AU186" s="147" t="s">
        <v>83</v>
      </c>
      <c r="AV186" s="145" t="s">
        <v>81</v>
      </c>
      <c r="AW186" s="145" t="s">
        <v>30</v>
      </c>
      <c r="AX186" s="145" t="s">
        <v>74</v>
      </c>
      <c r="AY186" s="147" t="s">
        <v>159</v>
      </c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</row>
    <row r="187" spans="1:65" ht="11.25" customHeight="1">
      <c r="A187" s="151"/>
      <c r="B187" s="152"/>
      <c r="C187" s="151"/>
      <c r="D187" s="142" t="s">
        <v>180</v>
      </c>
      <c r="E187" s="153" t="s">
        <v>1</v>
      </c>
      <c r="F187" s="154" t="s">
        <v>256</v>
      </c>
      <c r="G187" s="151"/>
      <c r="H187" s="155">
        <v>17</v>
      </c>
      <c r="I187" s="188"/>
      <c r="J187" s="151"/>
      <c r="K187" s="151"/>
      <c r="L187" s="152"/>
      <c r="M187" s="156"/>
      <c r="N187" s="151"/>
      <c r="O187" s="151"/>
      <c r="P187" s="151"/>
      <c r="Q187" s="151"/>
      <c r="R187" s="151"/>
      <c r="S187" s="151"/>
      <c r="T187" s="157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3" t="s">
        <v>180</v>
      </c>
      <c r="AU187" s="153" t="s">
        <v>83</v>
      </c>
      <c r="AV187" s="151" t="s">
        <v>83</v>
      </c>
      <c r="AW187" s="151" t="s">
        <v>30</v>
      </c>
      <c r="AX187" s="151" t="s">
        <v>81</v>
      </c>
      <c r="AY187" s="153" t="s">
        <v>159</v>
      </c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</row>
    <row r="188" spans="1:65" ht="16.5" customHeight="1">
      <c r="A188" s="16"/>
      <c r="B188" s="17"/>
      <c r="C188" s="131" t="s">
        <v>243</v>
      </c>
      <c r="D188" s="131" t="s">
        <v>162</v>
      </c>
      <c r="E188" s="132" t="s">
        <v>261</v>
      </c>
      <c r="F188" s="133" t="s">
        <v>262</v>
      </c>
      <c r="G188" s="134" t="s">
        <v>176</v>
      </c>
      <c r="H188" s="135">
        <v>53</v>
      </c>
      <c r="I188" s="187"/>
      <c r="J188" s="135">
        <f>ROUND(I188*H188,2)</f>
        <v>0</v>
      </c>
      <c r="K188" s="133" t="s">
        <v>177</v>
      </c>
      <c r="L188" s="17"/>
      <c r="M188" s="136" t="s">
        <v>1</v>
      </c>
      <c r="N188" s="137" t="s">
        <v>39</v>
      </c>
      <c r="O188" s="16"/>
      <c r="P188" s="138">
        <f>O188*H188</f>
        <v>0</v>
      </c>
      <c r="Q188" s="138">
        <v>2.7E-4</v>
      </c>
      <c r="R188" s="138">
        <f>Q188*H188</f>
        <v>1.431E-2</v>
      </c>
      <c r="S188" s="138">
        <v>0</v>
      </c>
      <c r="T188" s="139">
        <f>S188*H188</f>
        <v>0</v>
      </c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40" t="s">
        <v>178</v>
      </c>
      <c r="AS188" s="16"/>
      <c r="AT188" s="140" t="s">
        <v>162</v>
      </c>
      <c r="AU188" s="140" t="s">
        <v>83</v>
      </c>
      <c r="AV188" s="16"/>
      <c r="AW188" s="16"/>
      <c r="AX188" s="16"/>
      <c r="AY188" s="2" t="s">
        <v>159</v>
      </c>
      <c r="AZ188" s="16"/>
      <c r="BA188" s="16"/>
      <c r="BB188" s="16"/>
      <c r="BC188" s="16"/>
      <c r="BD188" s="16"/>
      <c r="BE188" s="141">
        <f>IF(N188="základní",J188,0)</f>
        <v>0</v>
      </c>
      <c r="BF188" s="141">
        <f>IF(N188="snížená",J188,0)</f>
        <v>0</v>
      </c>
      <c r="BG188" s="141">
        <f>IF(N188="zákl. přenesená",J188,0)</f>
        <v>0</v>
      </c>
      <c r="BH188" s="141">
        <f>IF(N188="sníž. přenesená",J188,0)</f>
        <v>0</v>
      </c>
      <c r="BI188" s="141">
        <f>IF(N188="nulová",J188,0)</f>
        <v>0</v>
      </c>
      <c r="BJ188" s="2" t="s">
        <v>81</v>
      </c>
      <c r="BK188" s="141">
        <f>ROUND(I188*H188,2)</f>
        <v>0</v>
      </c>
      <c r="BL188" s="2" t="s">
        <v>178</v>
      </c>
      <c r="BM188" s="140" t="s">
        <v>534</v>
      </c>
    </row>
    <row r="189" spans="1:65" ht="11.25" customHeight="1">
      <c r="A189" s="145"/>
      <c r="B189" s="146"/>
      <c r="C189" s="145"/>
      <c r="D189" s="142" t="s">
        <v>180</v>
      </c>
      <c r="E189" s="147" t="s">
        <v>1</v>
      </c>
      <c r="F189" s="148" t="s">
        <v>260</v>
      </c>
      <c r="G189" s="145"/>
      <c r="H189" s="147" t="s">
        <v>1</v>
      </c>
      <c r="I189" s="193"/>
      <c r="J189" s="145"/>
      <c r="K189" s="145"/>
      <c r="L189" s="146"/>
      <c r="M189" s="149"/>
      <c r="N189" s="145"/>
      <c r="O189" s="145"/>
      <c r="P189" s="145"/>
      <c r="Q189" s="145"/>
      <c r="R189" s="145"/>
      <c r="S189" s="145"/>
      <c r="T189" s="150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7" t="s">
        <v>180</v>
      </c>
      <c r="AU189" s="147" t="s">
        <v>83</v>
      </c>
      <c r="AV189" s="145" t="s">
        <v>81</v>
      </c>
      <c r="AW189" s="145" t="s">
        <v>30</v>
      </c>
      <c r="AX189" s="145" t="s">
        <v>74</v>
      </c>
      <c r="AY189" s="147" t="s">
        <v>159</v>
      </c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</row>
    <row r="190" spans="1:65" ht="11.25" customHeight="1">
      <c r="A190" s="151"/>
      <c r="B190" s="152"/>
      <c r="C190" s="151"/>
      <c r="D190" s="142" t="s">
        <v>180</v>
      </c>
      <c r="E190" s="153" t="s">
        <v>1</v>
      </c>
      <c r="F190" s="154" t="s">
        <v>715</v>
      </c>
      <c r="G190" s="151"/>
      <c r="H190" s="155">
        <v>53</v>
      </c>
      <c r="I190" s="188"/>
      <c r="J190" s="151"/>
      <c r="K190" s="151"/>
      <c r="L190" s="152"/>
      <c r="M190" s="156"/>
      <c r="N190" s="151"/>
      <c r="O190" s="151"/>
      <c r="P190" s="151"/>
      <c r="Q190" s="151"/>
      <c r="R190" s="151"/>
      <c r="S190" s="151"/>
      <c r="T190" s="157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3" t="s">
        <v>180</v>
      </c>
      <c r="AU190" s="153" t="s">
        <v>83</v>
      </c>
      <c r="AV190" s="151" t="s">
        <v>83</v>
      </c>
      <c r="AW190" s="151" t="s">
        <v>30</v>
      </c>
      <c r="AX190" s="151" t="s">
        <v>81</v>
      </c>
      <c r="AY190" s="153" t="s">
        <v>159</v>
      </c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</row>
    <row r="191" spans="1:65" ht="37.5" customHeight="1">
      <c r="A191" s="16"/>
      <c r="B191" s="17"/>
      <c r="C191" s="131" t="s">
        <v>249</v>
      </c>
      <c r="D191" s="131" t="s">
        <v>162</v>
      </c>
      <c r="E191" s="132" t="s">
        <v>266</v>
      </c>
      <c r="F191" s="133" t="s">
        <v>267</v>
      </c>
      <c r="G191" s="134" t="s">
        <v>176</v>
      </c>
      <c r="H191" s="135">
        <v>19</v>
      </c>
      <c r="I191" s="187"/>
      <c r="J191" s="135">
        <f t="shared" ref="J191:J192" si="15">ROUND(I191*H191,2)</f>
        <v>0</v>
      </c>
      <c r="K191" s="133" t="s">
        <v>177</v>
      </c>
      <c r="L191" s="17"/>
      <c r="M191" s="136" t="s">
        <v>1</v>
      </c>
      <c r="N191" s="137" t="s">
        <v>39</v>
      </c>
      <c r="O191" s="16"/>
      <c r="P191" s="138">
        <f t="shared" ref="P191:P192" si="16">O191*H191</f>
        <v>0</v>
      </c>
      <c r="Q191" s="138">
        <v>1.6000000000000001E-4</v>
      </c>
      <c r="R191" s="138">
        <f t="shared" ref="R191:R192" si="17">Q191*H191</f>
        <v>3.0400000000000002E-3</v>
      </c>
      <c r="S191" s="138">
        <v>0</v>
      </c>
      <c r="T191" s="139">
        <f t="shared" ref="T191:T192" si="18">S191*H191</f>
        <v>0</v>
      </c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40" t="s">
        <v>178</v>
      </c>
      <c r="AS191" s="16"/>
      <c r="AT191" s="140" t="s">
        <v>162</v>
      </c>
      <c r="AU191" s="140" t="s">
        <v>83</v>
      </c>
      <c r="AV191" s="16"/>
      <c r="AW191" s="16"/>
      <c r="AX191" s="16"/>
      <c r="AY191" s="2" t="s">
        <v>159</v>
      </c>
      <c r="AZ191" s="16"/>
      <c r="BA191" s="16"/>
      <c r="BB191" s="16"/>
      <c r="BC191" s="16"/>
      <c r="BD191" s="16"/>
      <c r="BE191" s="141">
        <f t="shared" ref="BE191:BE192" si="19">IF(N191="základní",J191,0)</f>
        <v>0</v>
      </c>
      <c r="BF191" s="141">
        <f t="shared" ref="BF191:BF192" si="20">IF(N191="snížená",J191,0)</f>
        <v>0</v>
      </c>
      <c r="BG191" s="141">
        <f t="shared" ref="BG191:BG192" si="21">IF(N191="zákl. přenesená",J191,0)</f>
        <v>0</v>
      </c>
      <c r="BH191" s="141">
        <f t="shared" ref="BH191:BH192" si="22">IF(N191="sníž. přenesená",J191,0)</f>
        <v>0</v>
      </c>
      <c r="BI191" s="141">
        <f t="shared" ref="BI191:BI192" si="23">IF(N191="nulová",J191,0)</f>
        <v>0</v>
      </c>
      <c r="BJ191" s="2" t="s">
        <v>81</v>
      </c>
      <c r="BK191" s="141">
        <f t="shared" ref="BK191:BK192" si="24">ROUND(I191*H191,2)</f>
        <v>0</v>
      </c>
      <c r="BL191" s="2" t="s">
        <v>178</v>
      </c>
      <c r="BM191" s="140" t="s">
        <v>536</v>
      </c>
    </row>
    <row r="192" spans="1:65" ht="37.5" customHeight="1">
      <c r="A192" s="16"/>
      <c r="B192" s="17"/>
      <c r="C192" s="131" t="s">
        <v>178</v>
      </c>
      <c r="D192" s="131" t="s">
        <v>162</v>
      </c>
      <c r="E192" s="132" t="s">
        <v>270</v>
      </c>
      <c r="F192" s="133" t="s">
        <v>271</v>
      </c>
      <c r="G192" s="134" t="s">
        <v>176</v>
      </c>
      <c r="H192" s="135">
        <v>51</v>
      </c>
      <c r="I192" s="187"/>
      <c r="J192" s="135">
        <f t="shared" si="15"/>
        <v>0</v>
      </c>
      <c r="K192" s="133" t="s">
        <v>177</v>
      </c>
      <c r="L192" s="17"/>
      <c r="M192" s="136" t="s">
        <v>1</v>
      </c>
      <c r="N192" s="137" t="s">
        <v>39</v>
      </c>
      <c r="O192" s="16"/>
      <c r="P192" s="138">
        <f t="shared" si="16"/>
        <v>0</v>
      </c>
      <c r="Q192" s="138">
        <v>2.4000000000000001E-4</v>
      </c>
      <c r="R192" s="138">
        <f t="shared" si="17"/>
        <v>1.2240000000000001E-2</v>
      </c>
      <c r="S192" s="138">
        <v>0</v>
      </c>
      <c r="T192" s="139">
        <f t="shared" si="18"/>
        <v>0</v>
      </c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40" t="s">
        <v>178</v>
      </c>
      <c r="AS192" s="16"/>
      <c r="AT192" s="140" t="s">
        <v>162</v>
      </c>
      <c r="AU192" s="140" t="s">
        <v>83</v>
      </c>
      <c r="AV192" s="16"/>
      <c r="AW192" s="16"/>
      <c r="AX192" s="16"/>
      <c r="AY192" s="2" t="s">
        <v>159</v>
      </c>
      <c r="AZ192" s="16"/>
      <c r="BA192" s="16"/>
      <c r="BB192" s="16"/>
      <c r="BC192" s="16"/>
      <c r="BD192" s="16"/>
      <c r="BE192" s="141">
        <f t="shared" si="19"/>
        <v>0</v>
      </c>
      <c r="BF192" s="141">
        <f t="shared" si="20"/>
        <v>0</v>
      </c>
      <c r="BG192" s="141">
        <f t="shared" si="21"/>
        <v>0</v>
      </c>
      <c r="BH192" s="141">
        <f t="shared" si="22"/>
        <v>0</v>
      </c>
      <c r="BI192" s="141">
        <f t="shared" si="23"/>
        <v>0</v>
      </c>
      <c r="BJ192" s="2" t="s">
        <v>81</v>
      </c>
      <c r="BK192" s="141">
        <f t="shared" si="24"/>
        <v>0</v>
      </c>
      <c r="BL192" s="2" t="s">
        <v>178</v>
      </c>
      <c r="BM192" s="140" t="s">
        <v>537</v>
      </c>
    </row>
    <row r="193" spans="1:65" ht="11.25" customHeight="1">
      <c r="A193" s="151"/>
      <c r="B193" s="152"/>
      <c r="C193" s="151"/>
      <c r="D193" s="142" t="s">
        <v>180</v>
      </c>
      <c r="E193" s="153" t="s">
        <v>1</v>
      </c>
      <c r="F193" s="154" t="s">
        <v>716</v>
      </c>
      <c r="G193" s="151"/>
      <c r="H193" s="155">
        <v>51</v>
      </c>
      <c r="I193" s="188"/>
      <c r="J193" s="151"/>
      <c r="K193" s="151"/>
      <c r="L193" s="152"/>
      <c r="M193" s="156"/>
      <c r="N193" s="151"/>
      <c r="O193" s="151"/>
      <c r="P193" s="151"/>
      <c r="Q193" s="151"/>
      <c r="R193" s="151"/>
      <c r="S193" s="151"/>
      <c r="T193" s="157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3" t="s">
        <v>180</v>
      </c>
      <c r="AU193" s="153" t="s">
        <v>83</v>
      </c>
      <c r="AV193" s="151" t="s">
        <v>83</v>
      </c>
      <c r="AW193" s="151" t="s">
        <v>30</v>
      </c>
      <c r="AX193" s="151" t="s">
        <v>81</v>
      </c>
      <c r="AY193" s="153" t="s">
        <v>159</v>
      </c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</row>
    <row r="194" spans="1:65" ht="37.5" customHeight="1">
      <c r="A194" s="16"/>
      <c r="B194" s="17"/>
      <c r="C194" s="131" t="s">
        <v>256</v>
      </c>
      <c r="D194" s="131" t="s">
        <v>162</v>
      </c>
      <c r="E194" s="132" t="s">
        <v>717</v>
      </c>
      <c r="F194" s="133" t="s">
        <v>718</v>
      </c>
      <c r="G194" s="134" t="s">
        <v>176</v>
      </c>
      <c r="H194" s="135">
        <v>20</v>
      </c>
      <c r="I194" s="187"/>
      <c r="J194" s="135">
        <f>ROUND(I194*H194,2)</f>
        <v>0</v>
      </c>
      <c r="K194" s="133" t="s">
        <v>177</v>
      </c>
      <c r="L194" s="17"/>
      <c r="M194" s="136" t="s">
        <v>1</v>
      </c>
      <c r="N194" s="137" t="s">
        <v>39</v>
      </c>
      <c r="O194" s="16"/>
      <c r="P194" s="138">
        <f>O194*H194</f>
        <v>0</v>
      </c>
      <c r="Q194" s="138">
        <v>2.1000000000000001E-4</v>
      </c>
      <c r="R194" s="138">
        <f>Q194*H194</f>
        <v>4.2000000000000006E-3</v>
      </c>
      <c r="S194" s="138">
        <v>0</v>
      </c>
      <c r="T194" s="139">
        <f>S194*H194</f>
        <v>0</v>
      </c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40" t="s">
        <v>178</v>
      </c>
      <c r="AS194" s="16"/>
      <c r="AT194" s="140" t="s">
        <v>162</v>
      </c>
      <c r="AU194" s="140" t="s">
        <v>83</v>
      </c>
      <c r="AV194" s="16"/>
      <c r="AW194" s="16"/>
      <c r="AX194" s="16"/>
      <c r="AY194" s="2" t="s">
        <v>159</v>
      </c>
      <c r="AZ194" s="16"/>
      <c r="BA194" s="16"/>
      <c r="BB194" s="16"/>
      <c r="BC194" s="16"/>
      <c r="BD194" s="16"/>
      <c r="BE194" s="141">
        <f>IF(N194="základní",J194,0)</f>
        <v>0</v>
      </c>
      <c r="BF194" s="141">
        <f>IF(N194="snížená",J194,0)</f>
        <v>0</v>
      </c>
      <c r="BG194" s="141">
        <f>IF(N194="zákl. přenesená",J194,0)</f>
        <v>0</v>
      </c>
      <c r="BH194" s="141">
        <f>IF(N194="sníž. přenesená",J194,0)</f>
        <v>0</v>
      </c>
      <c r="BI194" s="141">
        <f>IF(N194="nulová",J194,0)</f>
        <v>0</v>
      </c>
      <c r="BJ194" s="2" t="s">
        <v>81</v>
      </c>
      <c r="BK194" s="141">
        <f>ROUND(I194*H194,2)</f>
        <v>0</v>
      </c>
      <c r="BL194" s="2" t="s">
        <v>178</v>
      </c>
      <c r="BM194" s="140" t="s">
        <v>719</v>
      </c>
    </row>
    <row r="195" spans="1:65" ht="11.25" customHeight="1">
      <c r="A195" s="145"/>
      <c r="B195" s="146"/>
      <c r="C195" s="145"/>
      <c r="D195" s="142" t="s">
        <v>180</v>
      </c>
      <c r="E195" s="147" t="s">
        <v>1</v>
      </c>
      <c r="F195" s="148" t="s">
        <v>720</v>
      </c>
      <c r="G195" s="145"/>
      <c r="H195" s="147" t="s">
        <v>1</v>
      </c>
      <c r="I195" s="193"/>
      <c r="J195" s="145"/>
      <c r="K195" s="145"/>
      <c r="L195" s="146"/>
      <c r="M195" s="149"/>
      <c r="N195" s="145"/>
      <c r="O195" s="145"/>
      <c r="P195" s="145"/>
      <c r="Q195" s="145"/>
      <c r="R195" s="145"/>
      <c r="S195" s="145"/>
      <c r="T195" s="150"/>
      <c r="U195" s="145"/>
      <c r="V195" s="145"/>
      <c r="W195" s="145"/>
      <c r="X195" s="145"/>
      <c r="Y195" s="145"/>
      <c r="Z195" s="145"/>
      <c r="AA195" s="145"/>
      <c r="AB195" s="145"/>
      <c r="AC195" s="145"/>
      <c r="AD195" s="145"/>
      <c r="AE195" s="145"/>
      <c r="AF195" s="145"/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7" t="s">
        <v>180</v>
      </c>
      <c r="AU195" s="147" t="s">
        <v>83</v>
      </c>
      <c r="AV195" s="145" t="s">
        <v>81</v>
      </c>
      <c r="AW195" s="145" t="s">
        <v>30</v>
      </c>
      <c r="AX195" s="145" t="s">
        <v>74</v>
      </c>
      <c r="AY195" s="147" t="s">
        <v>159</v>
      </c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  <c r="BM195" s="145"/>
    </row>
    <row r="196" spans="1:65" ht="11.25" customHeight="1">
      <c r="A196" s="145"/>
      <c r="B196" s="146"/>
      <c r="C196" s="145"/>
      <c r="D196" s="142" t="s">
        <v>180</v>
      </c>
      <c r="E196" s="147" t="s">
        <v>1</v>
      </c>
      <c r="F196" s="148" t="s">
        <v>721</v>
      </c>
      <c r="G196" s="145"/>
      <c r="H196" s="147" t="s">
        <v>1</v>
      </c>
      <c r="I196" s="193"/>
      <c r="J196" s="145"/>
      <c r="K196" s="145"/>
      <c r="L196" s="146"/>
      <c r="M196" s="149"/>
      <c r="N196" s="145"/>
      <c r="O196" s="145"/>
      <c r="P196" s="145"/>
      <c r="Q196" s="145"/>
      <c r="R196" s="145"/>
      <c r="S196" s="145"/>
      <c r="T196" s="150"/>
      <c r="U196" s="145"/>
      <c r="V196" s="145"/>
      <c r="W196" s="145"/>
      <c r="X196" s="145"/>
      <c r="Y196" s="145"/>
      <c r="Z196" s="145"/>
      <c r="AA196" s="145"/>
      <c r="AB196" s="145"/>
      <c r="AC196" s="145"/>
      <c r="AD196" s="145"/>
      <c r="AE196" s="145"/>
      <c r="AF196" s="145"/>
      <c r="AG196" s="145"/>
      <c r="AH196" s="145"/>
      <c r="AI196" s="145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7" t="s">
        <v>180</v>
      </c>
      <c r="AU196" s="147" t="s">
        <v>83</v>
      </c>
      <c r="AV196" s="145" t="s">
        <v>81</v>
      </c>
      <c r="AW196" s="145" t="s">
        <v>30</v>
      </c>
      <c r="AX196" s="145" t="s">
        <v>74</v>
      </c>
      <c r="AY196" s="147" t="s">
        <v>159</v>
      </c>
      <c r="AZ196" s="145"/>
      <c r="BA196" s="145"/>
      <c r="BB196" s="145"/>
      <c r="BC196" s="145"/>
      <c r="BD196" s="145"/>
      <c r="BE196" s="145"/>
      <c r="BF196" s="145"/>
      <c r="BG196" s="145"/>
      <c r="BH196" s="145"/>
      <c r="BI196" s="145"/>
      <c r="BJ196" s="145"/>
      <c r="BK196" s="145"/>
      <c r="BL196" s="145"/>
      <c r="BM196" s="145"/>
    </row>
    <row r="197" spans="1:65" ht="11.25" customHeight="1">
      <c r="A197" s="151"/>
      <c r="B197" s="152"/>
      <c r="C197" s="151"/>
      <c r="D197" s="142" t="s">
        <v>180</v>
      </c>
      <c r="E197" s="153" t="s">
        <v>1</v>
      </c>
      <c r="F197" s="154" t="s">
        <v>274</v>
      </c>
      <c r="G197" s="151"/>
      <c r="H197" s="155">
        <v>20</v>
      </c>
      <c r="I197" s="188"/>
      <c r="J197" s="151"/>
      <c r="K197" s="151"/>
      <c r="L197" s="152"/>
      <c r="M197" s="156"/>
      <c r="N197" s="151"/>
      <c r="O197" s="151"/>
      <c r="P197" s="151"/>
      <c r="Q197" s="151"/>
      <c r="R197" s="151"/>
      <c r="S197" s="151"/>
      <c r="T197" s="157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3" t="s">
        <v>180</v>
      </c>
      <c r="AU197" s="153" t="s">
        <v>83</v>
      </c>
      <c r="AV197" s="151" t="s">
        <v>83</v>
      </c>
      <c r="AW197" s="151" t="s">
        <v>30</v>
      </c>
      <c r="AX197" s="151" t="s">
        <v>81</v>
      </c>
      <c r="AY197" s="153" t="s">
        <v>159</v>
      </c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</row>
    <row r="198" spans="1:65" ht="21.75" customHeight="1">
      <c r="A198" s="16"/>
      <c r="B198" s="17"/>
      <c r="C198" s="131" t="s">
        <v>265</v>
      </c>
      <c r="D198" s="131" t="s">
        <v>162</v>
      </c>
      <c r="E198" s="132" t="s">
        <v>275</v>
      </c>
      <c r="F198" s="133" t="s">
        <v>276</v>
      </c>
      <c r="G198" s="134" t="s">
        <v>176</v>
      </c>
      <c r="H198" s="135">
        <v>70</v>
      </c>
      <c r="I198" s="187"/>
      <c r="J198" s="135">
        <f>ROUND(I198*H198,2)</f>
        <v>0</v>
      </c>
      <c r="K198" s="133" t="s">
        <v>177</v>
      </c>
      <c r="L198" s="17"/>
      <c r="M198" s="136" t="s">
        <v>1</v>
      </c>
      <c r="N198" s="137" t="s">
        <v>39</v>
      </c>
      <c r="O198" s="16"/>
      <c r="P198" s="138">
        <f>O198*H198</f>
        <v>0</v>
      </c>
      <c r="Q198" s="138">
        <v>1.0000000000000001E-5</v>
      </c>
      <c r="R198" s="138">
        <f>Q198*H198</f>
        <v>7.000000000000001E-4</v>
      </c>
      <c r="S198" s="138">
        <v>0</v>
      </c>
      <c r="T198" s="139">
        <f>S198*H198</f>
        <v>0</v>
      </c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40" t="s">
        <v>178</v>
      </c>
      <c r="AS198" s="16"/>
      <c r="AT198" s="140" t="s">
        <v>162</v>
      </c>
      <c r="AU198" s="140" t="s">
        <v>83</v>
      </c>
      <c r="AV198" s="16"/>
      <c r="AW198" s="16"/>
      <c r="AX198" s="16"/>
      <c r="AY198" s="2" t="s">
        <v>159</v>
      </c>
      <c r="AZ198" s="16"/>
      <c r="BA198" s="16"/>
      <c r="BB198" s="16"/>
      <c r="BC198" s="16"/>
      <c r="BD198" s="16"/>
      <c r="BE198" s="141">
        <f>IF(N198="základní",J198,0)</f>
        <v>0</v>
      </c>
      <c r="BF198" s="141">
        <f>IF(N198="snížená",J198,0)</f>
        <v>0</v>
      </c>
      <c r="BG198" s="141">
        <f>IF(N198="zákl. přenesená",J198,0)</f>
        <v>0</v>
      </c>
      <c r="BH198" s="141">
        <f>IF(N198="sníž. přenesená",J198,0)</f>
        <v>0</v>
      </c>
      <c r="BI198" s="141">
        <f>IF(N198="nulová",J198,0)</f>
        <v>0</v>
      </c>
      <c r="BJ198" s="2" t="s">
        <v>81</v>
      </c>
      <c r="BK198" s="141">
        <f>ROUND(I198*H198,2)</f>
        <v>0</v>
      </c>
      <c r="BL198" s="2" t="s">
        <v>178</v>
      </c>
      <c r="BM198" s="140" t="s">
        <v>539</v>
      </c>
    </row>
    <row r="199" spans="1:65" ht="11.25" customHeight="1">
      <c r="A199" s="151"/>
      <c r="B199" s="152"/>
      <c r="C199" s="151"/>
      <c r="D199" s="142" t="s">
        <v>180</v>
      </c>
      <c r="E199" s="153" t="s">
        <v>1</v>
      </c>
      <c r="F199" s="154" t="s">
        <v>722</v>
      </c>
      <c r="G199" s="151"/>
      <c r="H199" s="155">
        <v>70</v>
      </c>
      <c r="I199" s="188"/>
      <c r="J199" s="151"/>
      <c r="K199" s="151"/>
      <c r="L199" s="152"/>
      <c r="M199" s="156"/>
      <c r="N199" s="151"/>
      <c r="O199" s="151"/>
      <c r="P199" s="151"/>
      <c r="Q199" s="151"/>
      <c r="R199" s="151"/>
      <c r="S199" s="151"/>
      <c r="T199" s="157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3" t="s">
        <v>180</v>
      </c>
      <c r="AU199" s="153" t="s">
        <v>83</v>
      </c>
      <c r="AV199" s="151" t="s">
        <v>83</v>
      </c>
      <c r="AW199" s="151" t="s">
        <v>30</v>
      </c>
      <c r="AX199" s="151" t="s">
        <v>81</v>
      </c>
      <c r="AY199" s="153" t="s">
        <v>159</v>
      </c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</row>
    <row r="200" spans="1:65" ht="33" customHeight="1">
      <c r="A200" s="16"/>
      <c r="B200" s="17"/>
      <c r="C200" s="131" t="s">
        <v>269</v>
      </c>
      <c r="D200" s="131" t="s">
        <v>162</v>
      </c>
      <c r="E200" s="132" t="s">
        <v>279</v>
      </c>
      <c r="F200" s="133" t="s">
        <v>280</v>
      </c>
      <c r="G200" s="134" t="s">
        <v>239</v>
      </c>
      <c r="H200" s="135">
        <v>0.2</v>
      </c>
      <c r="I200" s="187"/>
      <c r="J200" s="135">
        <f>ROUND(I200*H200,2)</f>
        <v>0</v>
      </c>
      <c r="K200" s="133" t="s">
        <v>177</v>
      </c>
      <c r="L200" s="17"/>
      <c r="M200" s="136" t="s">
        <v>1</v>
      </c>
      <c r="N200" s="137" t="s">
        <v>39</v>
      </c>
      <c r="O200" s="16"/>
      <c r="P200" s="138">
        <f>O200*H200</f>
        <v>0</v>
      </c>
      <c r="Q200" s="138">
        <v>0</v>
      </c>
      <c r="R200" s="138">
        <f>Q200*H200</f>
        <v>0</v>
      </c>
      <c r="S200" s="138">
        <v>0</v>
      </c>
      <c r="T200" s="139">
        <f>S200*H200</f>
        <v>0</v>
      </c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40" t="s">
        <v>178</v>
      </c>
      <c r="AS200" s="16"/>
      <c r="AT200" s="140" t="s">
        <v>162</v>
      </c>
      <c r="AU200" s="140" t="s">
        <v>83</v>
      </c>
      <c r="AV200" s="16"/>
      <c r="AW200" s="16"/>
      <c r="AX200" s="16"/>
      <c r="AY200" s="2" t="s">
        <v>159</v>
      </c>
      <c r="AZ200" s="16"/>
      <c r="BA200" s="16"/>
      <c r="BB200" s="16"/>
      <c r="BC200" s="16"/>
      <c r="BD200" s="16"/>
      <c r="BE200" s="141">
        <f>IF(N200="základní",J200,0)</f>
        <v>0</v>
      </c>
      <c r="BF200" s="141">
        <f>IF(N200="snížená",J200,0)</f>
        <v>0</v>
      </c>
      <c r="BG200" s="141">
        <f>IF(N200="zákl. přenesená",J200,0)</f>
        <v>0</v>
      </c>
      <c r="BH200" s="141">
        <f>IF(N200="sníž. přenesená",J200,0)</f>
        <v>0</v>
      </c>
      <c r="BI200" s="141">
        <f>IF(N200="nulová",J200,0)</f>
        <v>0</v>
      </c>
      <c r="BJ200" s="2" t="s">
        <v>81</v>
      </c>
      <c r="BK200" s="141">
        <f>ROUND(I200*H200,2)</f>
        <v>0</v>
      </c>
      <c r="BL200" s="2" t="s">
        <v>178</v>
      </c>
      <c r="BM200" s="140" t="s">
        <v>541</v>
      </c>
    </row>
    <row r="201" spans="1:65" ht="22.5" customHeight="1">
      <c r="A201" s="119"/>
      <c r="B201" s="120"/>
      <c r="C201" s="119"/>
      <c r="D201" s="121" t="s">
        <v>73</v>
      </c>
      <c r="E201" s="129" t="s">
        <v>282</v>
      </c>
      <c r="F201" s="129" t="s">
        <v>283</v>
      </c>
      <c r="G201" s="119"/>
      <c r="H201" s="119"/>
      <c r="I201" s="191"/>
      <c r="J201" s="130">
        <f>BK201</f>
        <v>0</v>
      </c>
      <c r="K201" s="119"/>
      <c r="L201" s="120"/>
      <c r="M201" s="124"/>
      <c r="N201" s="119"/>
      <c r="O201" s="119"/>
      <c r="P201" s="125">
        <f>SUM(P202:P203)</f>
        <v>0</v>
      </c>
      <c r="Q201" s="119"/>
      <c r="R201" s="125">
        <f>SUM(R202:R203)</f>
        <v>0</v>
      </c>
      <c r="S201" s="119"/>
      <c r="T201" s="126">
        <f>SUM(T202:T203)</f>
        <v>0</v>
      </c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21" t="s">
        <v>83</v>
      </c>
      <c r="AS201" s="119"/>
      <c r="AT201" s="127" t="s">
        <v>73</v>
      </c>
      <c r="AU201" s="127" t="s">
        <v>81</v>
      </c>
      <c r="AV201" s="119"/>
      <c r="AW201" s="119"/>
      <c r="AX201" s="119"/>
      <c r="AY201" s="121" t="s">
        <v>159</v>
      </c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28">
        <f>SUM(BK202:BK203)</f>
        <v>0</v>
      </c>
      <c r="BL201" s="119"/>
      <c r="BM201" s="119"/>
    </row>
    <row r="202" spans="1:65" ht="24" customHeight="1">
      <c r="A202" s="16"/>
      <c r="B202" s="17"/>
      <c r="C202" s="131" t="s">
        <v>274</v>
      </c>
      <c r="D202" s="131" t="s">
        <v>162</v>
      </c>
      <c r="E202" s="132" t="s">
        <v>284</v>
      </c>
      <c r="F202" s="133" t="s">
        <v>285</v>
      </c>
      <c r="G202" s="134" t="s">
        <v>286</v>
      </c>
      <c r="H202" s="135">
        <v>8</v>
      </c>
      <c r="I202" s="187"/>
      <c r="J202" s="135">
        <f>ROUND(I202*H202,2)</f>
        <v>0</v>
      </c>
      <c r="K202" s="133" t="s">
        <v>1</v>
      </c>
      <c r="L202" s="17"/>
      <c r="M202" s="136" t="s">
        <v>1</v>
      </c>
      <c r="N202" s="137" t="s">
        <v>39</v>
      </c>
      <c r="O202" s="16"/>
      <c r="P202" s="138">
        <f>O202*H202</f>
        <v>0</v>
      </c>
      <c r="Q202" s="138">
        <v>0</v>
      </c>
      <c r="R202" s="138">
        <f>Q202*H202</f>
        <v>0</v>
      </c>
      <c r="S202" s="138">
        <v>0</v>
      </c>
      <c r="T202" s="139">
        <f>S202*H202</f>
        <v>0</v>
      </c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40" t="s">
        <v>178</v>
      </c>
      <c r="AS202" s="16"/>
      <c r="AT202" s="140" t="s">
        <v>162</v>
      </c>
      <c r="AU202" s="140" t="s">
        <v>83</v>
      </c>
      <c r="AV202" s="16"/>
      <c r="AW202" s="16"/>
      <c r="AX202" s="16"/>
      <c r="AY202" s="2" t="s">
        <v>159</v>
      </c>
      <c r="AZ202" s="16"/>
      <c r="BA202" s="16"/>
      <c r="BB202" s="16"/>
      <c r="BC202" s="16"/>
      <c r="BD202" s="16"/>
      <c r="BE202" s="141">
        <f>IF(N202="základní",J202,0)</f>
        <v>0</v>
      </c>
      <c r="BF202" s="141">
        <f>IF(N202="snížená",J202,0)</f>
        <v>0</v>
      </c>
      <c r="BG202" s="141">
        <f>IF(N202="zákl. přenesená",J202,0)</f>
        <v>0</v>
      </c>
      <c r="BH202" s="141">
        <f>IF(N202="sníž. přenesená",J202,0)</f>
        <v>0</v>
      </c>
      <c r="BI202" s="141">
        <f>IF(N202="nulová",J202,0)</f>
        <v>0</v>
      </c>
      <c r="BJ202" s="2" t="s">
        <v>81</v>
      </c>
      <c r="BK202" s="141">
        <f>ROUND(I202*H202,2)</f>
        <v>0</v>
      </c>
      <c r="BL202" s="2" t="s">
        <v>178</v>
      </c>
      <c r="BM202" s="140" t="s">
        <v>542</v>
      </c>
    </row>
    <row r="203" spans="1:65" ht="11.25" customHeight="1">
      <c r="A203" s="16"/>
      <c r="B203" s="17"/>
      <c r="C203" s="16"/>
      <c r="D203" s="142" t="s">
        <v>168</v>
      </c>
      <c r="E203" s="16"/>
      <c r="F203" s="143" t="s">
        <v>288</v>
      </c>
      <c r="G203" s="16"/>
      <c r="H203" s="16"/>
      <c r="I203" s="195"/>
      <c r="J203" s="16"/>
      <c r="K203" s="16"/>
      <c r="L203" s="17"/>
      <c r="M203" s="144"/>
      <c r="N203" s="16"/>
      <c r="O203" s="16"/>
      <c r="P203" s="16"/>
      <c r="Q203" s="16"/>
      <c r="R203" s="16"/>
      <c r="S203" s="16"/>
      <c r="T203" s="43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2" t="s">
        <v>168</v>
      </c>
      <c r="AU203" s="2" t="s">
        <v>83</v>
      </c>
      <c r="AV203" s="16"/>
      <c r="AW203" s="16"/>
      <c r="AX203" s="16"/>
      <c r="AY203" s="16"/>
      <c r="AZ203" s="16"/>
      <c r="BA203" s="16"/>
      <c r="BB203" s="16"/>
      <c r="BC203" s="16"/>
      <c r="BD203" s="16"/>
      <c r="BE203" s="16"/>
      <c r="BF203" s="16"/>
      <c r="BG203" s="16"/>
      <c r="BH203" s="16"/>
      <c r="BI203" s="16"/>
      <c r="BJ203" s="16"/>
      <c r="BK203" s="16"/>
      <c r="BL203" s="16"/>
      <c r="BM203" s="16"/>
    </row>
    <row r="204" spans="1:65" ht="22.5" customHeight="1">
      <c r="A204" s="119"/>
      <c r="B204" s="120"/>
      <c r="C204" s="119"/>
      <c r="D204" s="121" t="s">
        <v>73</v>
      </c>
      <c r="E204" s="129" t="s">
        <v>289</v>
      </c>
      <c r="F204" s="129" t="s">
        <v>290</v>
      </c>
      <c r="G204" s="119"/>
      <c r="H204" s="119"/>
      <c r="I204" s="191"/>
      <c r="J204" s="130">
        <f>BK204</f>
        <v>0</v>
      </c>
      <c r="K204" s="119"/>
      <c r="L204" s="120"/>
      <c r="M204" s="124"/>
      <c r="N204" s="119"/>
      <c r="O204" s="119"/>
      <c r="P204" s="125">
        <f>SUM(P205:P209)</f>
        <v>0</v>
      </c>
      <c r="Q204" s="119"/>
      <c r="R204" s="125">
        <f>SUM(R205:R209)</f>
        <v>0</v>
      </c>
      <c r="S204" s="119"/>
      <c r="T204" s="126">
        <f>SUM(T205:T209)</f>
        <v>0</v>
      </c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21" t="s">
        <v>83</v>
      </c>
      <c r="AS204" s="119"/>
      <c r="AT204" s="127" t="s">
        <v>73</v>
      </c>
      <c r="AU204" s="127" t="s">
        <v>81</v>
      </c>
      <c r="AV204" s="119"/>
      <c r="AW204" s="119"/>
      <c r="AX204" s="119"/>
      <c r="AY204" s="121" t="s">
        <v>159</v>
      </c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19"/>
      <c r="BJ204" s="119"/>
      <c r="BK204" s="128">
        <f>SUM(BK205:BK209)</f>
        <v>0</v>
      </c>
      <c r="BL204" s="119"/>
      <c r="BM204" s="119"/>
    </row>
    <row r="205" spans="1:65" ht="24" customHeight="1">
      <c r="A205" s="16"/>
      <c r="B205" s="17"/>
      <c r="C205" s="165" t="s">
        <v>7</v>
      </c>
      <c r="D205" s="165" t="s">
        <v>188</v>
      </c>
      <c r="E205" s="166" t="s">
        <v>543</v>
      </c>
      <c r="F205" s="167" t="s">
        <v>544</v>
      </c>
      <c r="G205" s="168" t="s">
        <v>165</v>
      </c>
      <c r="H205" s="169">
        <v>1</v>
      </c>
      <c r="I205" s="190"/>
      <c r="J205" s="169">
        <f>ROUND(I205*H205,2)</f>
        <v>0</v>
      </c>
      <c r="K205" s="167" t="s">
        <v>1</v>
      </c>
      <c r="L205" s="170"/>
      <c r="M205" s="171" t="s">
        <v>1</v>
      </c>
      <c r="N205" s="172" t="s">
        <v>39</v>
      </c>
      <c r="O205" s="16"/>
      <c r="P205" s="138">
        <f>O205*H205</f>
        <v>0</v>
      </c>
      <c r="Q205" s="138">
        <v>0</v>
      </c>
      <c r="R205" s="138">
        <f>Q205*H205</f>
        <v>0</v>
      </c>
      <c r="S205" s="138">
        <v>0</v>
      </c>
      <c r="T205" s="139">
        <f>S205*H205</f>
        <v>0</v>
      </c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40" t="s">
        <v>191</v>
      </c>
      <c r="AS205" s="16"/>
      <c r="AT205" s="140" t="s">
        <v>188</v>
      </c>
      <c r="AU205" s="140" t="s">
        <v>83</v>
      </c>
      <c r="AV205" s="16"/>
      <c r="AW205" s="16"/>
      <c r="AX205" s="16"/>
      <c r="AY205" s="2" t="s">
        <v>159</v>
      </c>
      <c r="AZ205" s="16"/>
      <c r="BA205" s="16"/>
      <c r="BB205" s="16"/>
      <c r="BC205" s="16"/>
      <c r="BD205" s="16"/>
      <c r="BE205" s="141">
        <f>IF(N205="základní",J205,0)</f>
        <v>0</v>
      </c>
      <c r="BF205" s="141">
        <f>IF(N205="snížená",J205,0)</f>
        <v>0</v>
      </c>
      <c r="BG205" s="141">
        <f>IF(N205="zákl. přenesená",J205,0)</f>
        <v>0</v>
      </c>
      <c r="BH205" s="141">
        <f>IF(N205="sníž. přenesená",J205,0)</f>
        <v>0</v>
      </c>
      <c r="BI205" s="141">
        <f>IF(N205="nulová",J205,0)</f>
        <v>0</v>
      </c>
      <c r="BJ205" s="2" t="s">
        <v>81</v>
      </c>
      <c r="BK205" s="141">
        <f>ROUND(I205*H205,2)</f>
        <v>0</v>
      </c>
      <c r="BL205" s="2" t="s">
        <v>178</v>
      </c>
      <c r="BM205" s="140" t="s">
        <v>545</v>
      </c>
    </row>
    <row r="206" spans="1:65" ht="11.25" customHeight="1">
      <c r="A206" s="16"/>
      <c r="B206" s="17"/>
      <c r="C206" s="16"/>
      <c r="D206" s="142" t="s">
        <v>168</v>
      </c>
      <c r="E206" s="16"/>
      <c r="F206" s="143" t="s">
        <v>723</v>
      </c>
      <c r="G206" s="16"/>
      <c r="H206" s="16"/>
      <c r="I206" s="195"/>
      <c r="J206" s="16"/>
      <c r="K206" s="16"/>
      <c r="L206" s="17"/>
      <c r="M206" s="144"/>
      <c r="N206" s="16"/>
      <c r="O206" s="16"/>
      <c r="P206" s="16"/>
      <c r="Q206" s="16"/>
      <c r="R206" s="16"/>
      <c r="S206" s="16"/>
      <c r="T206" s="43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2" t="s">
        <v>168</v>
      </c>
      <c r="AU206" s="2" t="s">
        <v>83</v>
      </c>
      <c r="AV206" s="16"/>
      <c r="AW206" s="16"/>
      <c r="AX206" s="16"/>
      <c r="AY206" s="16"/>
      <c r="AZ206" s="16"/>
      <c r="BA206" s="16"/>
      <c r="BB206" s="16"/>
      <c r="BC206" s="16"/>
      <c r="BD206" s="16"/>
      <c r="BE206" s="16"/>
      <c r="BF206" s="16"/>
      <c r="BG206" s="16"/>
      <c r="BH206" s="16"/>
      <c r="BI206" s="16"/>
      <c r="BJ206" s="16"/>
      <c r="BK206" s="16"/>
      <c r="BL206" s="16"/>
      <c r="BM206" s="16"/>
    </row>
    <row r="207" spans="1:65" ht="16.5" customHeight="1">
      <c r="A207" s="16"/>
      <c r="B207" s="17"/>
      <c r="C207" s="131" t="s">
        <v>248</v>
      </c>
      <c r="D207" s="131" t="s">
        <v>162</v>
      </c>
      <c r="E207" s="132" t="s">
        <v>297</v>
      </c>
      <c r="F207" s="133" t="s">
        <v>547</v>
      </c>
      <c r="G207" s="134" t="s">
        <v>165</v>
      </c>
      <c r="H207" s="135">
        <v>1</v>
      </c>
      <c r="I207" s="187"/>
      <c r="J207" s="135">
        <f>ROUND(I207*H207,2)</f>
        <v>0</v>
      </c>
      <c r="K207" s="133" t="s">
        <v>1</v>
      </c>
      <c r="L207" s="17"/>
      <c r="M207" s="136" t="s">
        <v>1</v>
      </c>
      <c r="N207" s="137" t="s">
        <v>39</v>
      </c>
      <c r="O207" s="16"/>
      <c r="P207" s="138">
        <f>O207*H207</f>
        <v>0</v>
      </c>
      <c r="Q207" s="138">
        <v>0</v>
      </c>
      <c r="R207" s="138">
        <f>Q207*H207</f>
        <v>0</v>
      </c>
      <c r="S207" s="138">
        <v>0</v>
      </c>
      <c r="T207" s="139">
        <f>S207*H207</f>
        <v>0</v>
      </c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40" t="s">
        <v>178</v>
      </c>
      <c r="AS207" s="16"/>
      <c r="AT207" s="140" t="s">
        <v>162</v>
      </c>
      <c r="AU207" s="140" t="s">
        <v>83</v>
      </c>
      <c r="AV207" s="16"/>
      <c r="AW207" s="16"/>
      <c r="AX207" s="16"/>
      <c r="AY207" s="2" t="s">
        <v>159</v>
      </c>
      <c r="AZ207" s="16"/>
      <c r="BA207" s="16"/>
      <c r="BB207" s="16"/>
      <c r="BC207" s="16"/>
      <c r="BD207" s="16"/>
      <c r="BE207" s="141">
        <f>IF(N207="základní",J207,0)</f>
        <v>0</v>
      </c>
      <c r="BF207" s="141">
        <f>IF(N207="snížená",J207,0)</f>
        <v>0</v>
      </c>
      <c r="BG207" s="141">
        <f>IF(N207="zákl. přenesená",J207,0)</f>
        <v>0</v>
      </c>
      <c r="BH207" s="141">
        <f>IF(N207="sníž. přenesená",J207,0)</f>
        <v>0</v>
      </c>
      <c r="BI207" s="141">
        <f>IF(N207="nulová",J207,0)</f>
        <v>0</v>
      </c>
      <c r="BJ207" s="2" t="s">
        <v>81</v>
      </c>
      <c r="BK207" s="141">
        <f>ROUND(I207*H207,2)</f>
        <v>0</v>
      </c>
      <c r="BL207" s="2" t="s">
        <v>178</v>
      </c>
      <c r="BM207" s="140" t="s">
        <v>548</v>
      </c>
    </row>
    <row r="208" spans="1:65" ht="11.25" customHeight="1">
      <c r="A208" s="16"/>
      <c r="B208" s="17"/>
      <c r="C208" s="16"/>
      <c r="D208" s="142" t="s">
        <v>168</v>
      </c>
      <c r="E208" s="16"/>
      <c r="F208" s="143" t="s">
        <v>549</v>
      </c>
      <c r="G208" s="16"/>
      <c r="H208" s="16"/>
      <c r="I208" s="195"/>
      <c r="J208" s="16"/>
      <c r="K208" s="16"/>
      <c r="L208" s="17"/>
      <c r="M208" s="144"/>
      <c r="N208" s="16"/>
      <c r="O208" s="16"/>
      <c r="P208" s="16"/>
      <c r="Q208" s="16"/>
      <c r="R208" s="16"/>
      <c r="S208" s="16"/>
      <c r="T208" s="43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2" t="s">
        <v>168</v>
      </c>
      <c r="AU208" s="2" t="s">
        <v>83</v>
      </c>
      <c r="AV208" s="16"/>
      <c r="AW208" s="16"/>
      <c r="AX208" s="16"/>
      <c r="AY208" s="16"/>
      <c r="AZ208" s="16"/>
      <c r="BA208" s="16"/>
      <c r="BB208" s="16"/>
      <c r="BC208" s="16"/>
      <c r="BD208" s="16"/>
      <c r="BE208" s="16"/>
      <c r="BF208" s="16"/>
      <c r="BG208" s="16"/>
      <c r="BH208" s="16"/>
      <c r="BI208" s="16"/>
      <c r="BJ208" s="16"/>
      <c r="BK208" s="16"/>
      <c r="BL208" s="16"/>
      <c r="BM208" s="16"/>
    </row>
    <row r="209" spans="1:65" ht="24" customHeight="1">
      <c r="A209" s="16"/>
      <c r="B209" s="17"/>
      <c r="C209" s="131" t="s">
        <v>291</v>
      </c>
      <c r="D209" s="131" t="s">
        <v>162</v>
      </c>
      <c r="E209" s="132" t="s">
        <v>302</v>
      </c>
      <c r="F209" s="133" t="s">
        <v>550</v>
      </c>
      <c r="G209" s="134" t="s">
        <v>165</v>
      </c>
      <c r="H209" s="135">
        <v>1</v>
      </c>
      <c r="I209" s="187"/>
      <c r="J209" s="135">
        <f>ROUND(I209*H209,2)</f>
        <v>0</v>
      </c>
      <c r="K209" s="133" t="s">
        <v>1</v>
      </c>
      <c r="L209" s="17"/>
      <c r="M209" s="136" t="s">
        <v>1</v>
      </c>
      <c r="N209" s="137" t="s">
        <v>39</v>
      </c>
      <c r="O209" s="16"/>
      <c r="P209" s="138">
        <f>O209*H209</f>
        <v>0</v>
      </c>
      <c r="Q209" s="138">
        <v>0</v>
      </c>
      <c r="R209" s="138">
        <f>Q209*H209</f>
        <v>0</v>
      </c>
      <c r="S209" s="138">
        <v>0</v>
      </c>
      <c r="T209" s="139">
        <f>S209*H209</f>
        <v>0</v>
      </c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40" t="s">
        <v>178</v>
      </c>
      <c r="AS209" s="16"/>
      <c r="AT209" s="140" t="s">
        <v>162</v>
      </c>
      <c r="AU209" s="140" t="s">
        <v>83</v>
      </c>
      <c r="AV209" s="16"/>
      <c r="AW209" s="16"/>
      <c r="AX209" s="16"/>
      <c r="AY209" s="2" t="s">
        <v>159</v>
      </c>
      <c r="AZ209" s="16"/>
      <c r="BA209" s="16"/>
      <c r="BB209" s="16"/>
      <c r="BC209" s="16"/>
      <c r="BD209" s="16"/>
      <c r="BE209" s="141">
        <f>IF(N209="základní",J209,0)</f>
        <v>0</v>
      </c>
      <c r="BF209" s="141">
        <f>IF(N209="snížená",J209,0)</f>
        <v>0</v>
      </c>
      <c r="BG209" s="141">
        <f>IF(N209="zákl. přenesená",J209,0)</f>
        <v>0</v>
      </c>
      <c r="BH209" s="141">
        <f>IF(N209="sníž. přenesená",J209,0)</f>
        <v>0</v>
      </c>
      <c r="BI209" s="141">
        <f>IF(N209="nulová",J209,0)</f>
        <v>0</v>
      </c>
      <c r="BJ209" s="2" t="s">
        <v>81</v>
      </c>
      <c r="BK209" s="141">
        <f>ROUND(I209*H209,2)</f>
        <v>0</v>
      </c>
      <c r="BL209" s="2" t="s">
        <v>178</v>
      </c>
      <c r="BM209" s="140" t="s">
        <v>551</v>
      </c>
    </row>
    <row r="210" spans="1:65" ht="22.5" customHeight="1">
      <c r="A210" s="119"/>
      <c r="B210" s="120"/>
      <c r="C210" s="119"/>
      <c r="D210" s="121" t="s">
        <v>73</v>
      </c>
      <c r="E210" s="129" t="s">
        <v>305</v>
      </c>
      <c r="F210" s="129" t="s">
        <v>306</v>
      </c>
      <c r="G210" s="119"/>
      <c r="H210" s="119"/>
      <c r="I210" s="191"/>
      <c r="J210" s="130">
        <f>BK210</f>
        <v>0</v>
      </c>
      <c r="K210" s="119"/>
      <c r="L210" s="120"/>
      <c r="M210" s="124"/>
      <c r="N210" s="119"/>
      <c r="O210" s="119"/>
      <c r="P210" s="125">
        <f>SUM(P211:P226)</f>
        <v>0</v>
      </c>
      <c r="Q210" s="119"/>
      <c r="R210" s="125">
        <f>SUM(R211:R226)</f>
        <v>0.78383999999999998</v>
      </c>
      <c r="S210" s="119"/>
      <c r="T210" s="126">
        <f>SUM(T211:T226)</f>
        <v>0</v>
      </c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21" t="s">
        <v>83</v>
      </c>
      <c r="AS210" s="119"/>
      <c r="AT210" s="127" t="s">
        <v>73</v>
      </c>
      <c r="AU210" s="127" t="s">
        <v>81</v>
      </c>
      <c r="AV210" s="119"/>
      <c r="AW210" s="119"/>
      <c r="AX210" s="119"/>
      <c r="AY210" s="121" t="s">
        <v>159</v>
      </c>
      <c r="AZ210" s="119"/>
      <c r="BA210" s="119"/>
      <c r="BB210" s="119"/>
      <c r="BC210" s="119"/>
      <c r="BD210" s="119"/>
      <c r="BE210" s="119"/>
      <c r="BF210" s="119"/>
      <c r="BG210" s="119"/>
      <c r="BH210" s="119"/>
      <c r="BI210" s="119"/>
      <c r="BJ210" s="119"/>
      <c r="BK210" s="128">
        <f>SUM(BK211:BK226)</f>
        <v>0</v>
      </c>
      <c r="BL210" s="119"/>
      <c r="BM210" s="119"/>
    </row>
    <row r="211" spans="1:65" ht="24" customHeight="1">
      <c r="A211" s="16"/>
      <c r="B211" s="17"/>
      <c r="C211" s="131" t="s">
        <v>296</v>
      </c>
      <c r="D211" s="131" t="s">
        <v>162</v>
      </c>
      <c r="E211" s="132" t="s">
        <v>552</v>
      </c>
      <c r="F211" s="133" t="s">
        <v>553</v>
      </c>
      <c r="G211" s="134" t="s">
        <v>176</v>
      </c>
      <c r="H211" s="135">
        <v>60</v>
      </c>
      <c r="I211" s="187"/>
      <c r="J211" s="135">
        <f>ROUND(I211*H211,2)</f>
        <v>0</v>
      </c>
      <c r="K211" s="133" t="s">
        <v>177</v>
      </c>
      <c r="L211" s="17"/>
      <c r="M211" s="136" t="s">
        <v>1</v>
      </c>
      <c r="N211" s="137" t="s">
        <v>39</v>
      </c>
      <c r="O211" s="16"/>
      <c r="P211" s="138">
        <f>O211*H211</f>
        <v>0</v>
      </c>
      <c r="Q211" s="138">
        <v>8.0999999999999996E-3</v>
      </c>
      <c r="R211" s="138">
        <f>Q211*H211</f>
        <v>0.48599999999999999</v>
      </c>
      <c r="S211" s="138">
        <v>0</v>
      </c>
      <c r="T211" s="139">
        <f>S211*H211</f>
        <v>0</v>
      </c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40" t="s">
        <v>178</v>
      </c>
      <c r="AS211" s="16"/>
      <c r="AT211" s="140" t="s">
        <v>162</v>
      </c>
      <c r="AU211" s="140" t="s">
        <v>83</v>
      </c>
      <c r="AV211" s="16"/>
      <c r="AW211" s="16"/>
      <c r="AX211" s="16"/>
      <c r="AY211" s="2" t="s">
        <v>159</v>
      </c>
      <c r="AZ211" s="16"/>
      <c r="BA211" s="16"/>
      <c r="BB211" s="16"/>
      <c r="BC211" s="16"/>
      <c r="BD211" s="16"/>
      <c r="BE211" s="141">
        <f>IF(N211="základní",J211,0)</f>
        <v>0</v>
      </c>
      <c r="BF211" s="141">
        <f>IF(N211="snížená",J211,0)</f>
        <v>0</v>
      </c>
      <c r="BG211" s="141">
        <f>IF(N211="zákl. přenesená",J211,0)</f>
        <v>0</v>
      </c>
      <c r="BH211" s="141">
        <f>IF(N211="sníž. přenesená",J211,0)</f>
        <v>0</v>
      </c>
      <c r="BI211" s="141">
        <f>IF(N211="nulová",J211,0)</f>
        <v>0</v>
      </c>
      <c r="BJ211" s="2" t="s">
        <v>81</v>
      </c>
      <c r="BK211" s="141">
        <f>ROUND(I211*H211,2)</f>
        <v>0</v>
      </c>
      <c r="BL211" s="2" t="s">
        <v>178</v>
      </c>
      <c r="BM211" s="140" t="s">
        <v>724</v>
      </c>
    </row>
    <row r="212" spans="1:65" ht="11.25" customHeight="1">
      <c r="A212" s="145"/>
      <c r="B212" s="146"/>
      <c r="C212" s="145"/>
      <c r="D212" s="142" t="s">
        <v>180</v>
      </c>
      <c r="E212" s="147" t="s">
        <v>1</v>
      </c>
      <c r="F212" s="148" t="s">
        <v>725</v>
      </c>
      <c r="G212" s="145"/>
      <c r="H212" s="147" t="s">
        <v>1</v>
      </c>
      <c r="I212" s="193"/>
      <c r="J212" s="145"/>
      <c r="K212" s="145"/>
      <c r="L212" s="146"/>
      <c r="M212" s="149"/>
      <c r="N212" s="145"/>
      <c r="O212" s="145"/>
      <c r="P212" s="145"/>
      <c r="Q212" s="145"/>
      <c r="R212" s="145"/>
      <c r="S212" s="145"/>
      <c r="T212" s="150"/>
      <c r="U212" s="145"/>
      <c r="V212" s="145"/>
      <c r="W212" s="145"/>
      <c r="X212" s="145"/>
      <c r="Y212" s="145"/>
      <c r="Z212" s="145"/>
      <c r="AA212" s="145"/>
      <c r="AB212" s="145"/>
      <c r="AC212" s="145"/>
      <c r="AD212" s="145"/>
      <c r="AE212" s="145"/>
      <c r="AF212" s="145"/>
      <c r="AG212" s="145"/>
      <c r="AH212" s="145"/>
      <c r="AI212" s="145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7" t="s">
        <v>180</v>
      </c>
      <c r="AU212" s="147" t="s">
        <v>83</v>
      </c>
      <c r="AV212" s="145" t="s">
        <v>81</v>
      </c>
      <c r="AW212" s="145" t="s">
        <v>30</v>
      </c>
      <c r="AX212" s="145" t="s">
        <v>74</v>
      </c>
      <c r="AY212" s="147" t="s">
        <v>159</v>
      </c>
      <c r="AZ212" s="145"/>
      <c r="BA212" s="145"/>
      <c r="BB212" s="145"/>
      <c r="BC212" s="145"/>
      <c r="BD212" s="145"/>
      <c r="BE212" s="145"/>
      <c r="BF212" s="145"/>
      <c r="BG212" s="145"/>
      <c r="BH212" s="145"/>
      <c r="BI212" s="145"/>
      <c r="BJ212" s="145"/>
      <c r="BK212" s="145"/>
      <c r="BL212" s="145"/>
      <c r="BM212" s="145"/>
    </row>
    <row r="213" spans="1:65" ht="11.25" customHeight="1">
      <c r="A213" s="151"/>
      <c r="B213" s="152"/>
      <c r="C213" s="151"/>
      <c r="D213" s="142" t="s">
        <v>180</v>
      </c>
      <c r="E213" s="153" t="s">
        <v>1</v>
      </c>
      <c r="F213" s="154" t="s">
        <v>274</v>
      </c>
      <c r="G213" s="151"/>
      <c r="H213" s="155">
        <v>20</v>
      </c>
      <c r="I213" s="188"/>
      <c r="J213" s="151"/>
      <c r="K213" s="151"/>
      <c r="L213" s="152"/>
      <c r="M213" s="156"/>
      <c r="N213" s="151"/>
      <c r="O213" s="151"/>
      <c r="P213" s="151"/>
      <c r="Q213" s="151"/>
      <c r="R213" s="151"/>
      <c r="S213" s="151"/>
      <c r="T213" s="157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3" t="s">
        <v>180</v>
      </c>
      <c r="AU213" s="153" t="s">
        <v>83</v>
      </c>
      <c r="AV213" s="151" t="s">
        <v>83</v>
      </c>
      <c r="AW213" s="151" t="s">
        <v>30</v>
      </c>
      <c r="AX213" s="151" t="s">
        <v>74</v>
      </c>
      <c r="AY213" s="153" t="s">
        <v>159</v>
      </c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</row>
    <row r="214" spans="1:65" ht="11.25" customHeight="1">
      <c r="A214" s="145"/>
      <c r="B214" s="146"/>
      <c r="C214" s="145"/>
      <c r="D214" s="142" t="s">
        <v>180</v>
      </c>
      <c r="E214" s="147" t="s">
        <v>1</v>
      </c>
      <c r="F214" s="148" t="s">
        <v>726</v>
      </c>
      <c r="G214" s="145"/>
      <c r="H214" s="147" t="s">
        <v>1</v>
      </c>
      <c r="I214" s="193"/>
      <c r="J214" s="145"/>
      <c r="K214" s="145"/>
      <c r="L214" s="146"/>
      <c r="M214" s="149"/>
      <c r="N214" s="145"/>
      <c r="O214" s="145"/>
      <c r="P214" s="145"/>
      <c r="Q214" s="145"/>
      <c r="R214" s="145"/>
      <c r="S214" s="145"/>
      <c r="T214" s="150"/>
      <c r="U214" s="145"/>
      <c r="V214" s="145"/>
      <c r="W214" s="145"/>
      <c r="X214" s="145"/>
      <c r="Y214" s="145"/>
      <c r="Z214" s="145"/>
      <c r="AA214" s="145"/>
      <c r="AB214" s="145"/>
      <c r="AC214" s="145"/>
      <c r="AD214" s="145"/>
      <c r="AE214" s="145"/>
      <c r="AF214" s="145"/>
      <c r="AG214" s="145"/>
      <c r="AH214" s="145"/>
      <c r="AI214" s="145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7" t="s">
        <v>180</v>
      </c>
      <c r="AU214" s="147" t="s">
        <v>83</v>
      </c>
      <c r="AV214" s="145" t="s">
        <v>81</v>
      </c>
      <c r="AW214" s="145" t="s">
        <v>30</v>
      </c>
      <c r="AX214" s="145" t="s">
        <v>74</v>
      </c>
      <c r="AY214" s="147" t="s">
        <v>159</v>
      </c>
      <c r="AZ214" s="145"/>
      <c r="BA214" s="145"/>
      <c r="BB214" s="145"/>
      <c r="BC214" s="145"/>
      <c r="BD214" s="145"/>
      <c r="BE214" s="145"/>
      <c r="BF214" s="145"/>
      <c r="BG214" s="145"/>
      <c r="BH214" s="145"/>
      <c r="BI214" s="145"/>
      <c r="BJ214" s="145"/>
      <c r="BK214" s="145"/>
      <c r="BL214" s="145"/>
      <c r="BM214" s="145"/>
    </row>
    <row r="215" spans="1:65" ht="11.25" customHeight="1">
      <c r="A215" s="151"/>
      <c r="B215" s="152"/>
      <c r="C215" s="151"/>
      <c r="D215" s="142" t="s">
        <v>180</v>
      </c>
      <c r="E215" s="153" t="s">
        <v>1</v>
      </c>
      <c r="F215" s="154" t="s">
        <v>366</v>
      </c>
      <c r="G215" s="151"/>
      <c r="H215" s="155">
        <v>40</v>
      </c>
      <c r="I215" s="188"/>
      <c r="J215" s="151"/>
      <c r="K215" s="151"/>
      <c r="L215" s="152"/>
      <c r="M215" s="156"/>
      <c r="N215" s="151"/>
      <c r="O215" s="151"/>
      <c r="P215" s="151"/>
      <c r="Q215" s="151"/>
      <c r="R215" s="151"/>
      <c r="S215" s="151"/>
      <c r="T215" s="157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3" t="s">
        <v>180</v>
      </c>
      <c r="AU215" s="153" t="s">
        <v>83</v>
      </c>
      <c r="AV215" s="151" t="s">
        <v>83</v>
      </c>
      <c r="AW215" s="151" t="s">
        <v>30</v>
      </c>
      <c r="AX215" s="151" t="s">
        <v>74</v>
      </c>
      <c r="AY215" s="153" t="s">
        <v>159</v>
      </c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</row>
    <row r="216" spans="1:65" ht="11.25" customHeight="1">
      <c r="A216" s="158"/>
      <c r="B216" s="159"/>
      <c r="C216" s="158"/>
      <c r="D216" s="142" t="s">
        <v>180</v>
      </c>
      <c r="E216" s="160" t="s">
        <v>1</v>
      </c>
      <c r="F216" s="161" t="s">
        <v>187</v>
      </c>
      <c r="G216" s="158"/>
      <c r="H216" s="162">
        <v>60</v>
      </c>
      <c r="I216" s="189"/>
      <c r="J216" s="158"/>
      <c r="K216" s="158"/>
      <c r="L216" s="159"/>
      <c r="M216" s="163"/>
      <c r="N216" s="158"/>
      <c r="O216" s="158"/>
      <c r="P216" s="158"/>
      <c r="Q216" s="158"/>
      <c r="R216" s="158"/>
      <c r="S216" s="158"/>
      <c r="T216" s="164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  <c r="AG216" s="158"/>
      <c r="AH216" s="158"/>
      <c r="AI216" s="158"/>
      <c r="AJ216" s="158"/>
      <c r="AK216" s="158"/>
      <c r="AL216" s="158"/>
      <c r="AM216" s="158"/>
      <c r="AN216" s="158"/>
      <c r="AO216" s="158"/>
      <c r="AP216" s="158"/>
      <c r="AQ216" s="158"/>
      <c r="AR216" s="158"/>
      <c r="AS216" s="158"/>
      <c r="AT216" s="160" t="s">
        <v>180</v>
      </c>
      <c r="AU216" s="160" t="s">
        <v>83</v>
      </c>
      <c r="AV216" s="158" t="s">
        <v>166</v>
      </c>
      <c r="AW216" s="158" t="s">
        <v>30</v>
      </c>
      <c r="AX216" s="158" t="s">
        <v>81</v>
      </c>
      <c r="AY216" s="160" t="s">
        <v>159</v>
      </c>
      <c r="AZ216" s="158"/>
      <c r="BA216" s="158"/>
      <c r="BB216" s="158"/>
      <c r="BC216" s="158"/>
      <c r="BD216" s="158"/>
      <c r="BE216" s="158"/>
      <c r="BF216" s="158"/>
      <c r="BG216" s="158"/>
      <c r="BH216" s="158"/>
      <c r="BI216" s="158"/>
      <c r="BJ216" s="158"/>
      <c r="BK216" s="158"/>
      <c r="BL216" s="158"/>
      <c r="BM216" s="158"/>
    </row>
    <row r="217" spans="1:65" ht="33" customHeight="1">
      <c r="A217" s="16"/>
      <c r="B217" s="17"/>
      <c r="C217" s="131" t="s">
        <v>301</v>
      </c>
      <c r="D217" s="131" t="s">
        <v>162</v>
      </c>
      <c r="E217" s="132" t="s">
        <v>727</v>
      </c>
      <c r="F217" s="133" t="s">
        <v>728</v>
      </c>
      <c r="G217" s="134" t="s">
        <v>176</v>
      </c>
      <c r="H217" s="135">
        <v>17</v>
      </c>
      <c r="I217" s="187"/>
      <c r="J217" s="135">
        <f>ROUND(I217*H217,2)</f>
        <v>0</v>
      </c>
      <c r="K217" s="133" t="s">
        <v>177</v>
      </c>
      <c r="L217" s="17"/>
      <c r="M217" s="136" t="s">
        <v>1</v>
      </c>
      <c r="N217" s="137" t="s">
        <v>39</v>
      </c>
      <c r="O217" s="16"/>
      <c r="P217" s="138">
        <f>O217*H217</f>
        <v>0</v>
      </c>
      <c r="Q217" s="138">
        <v>4.1599999999999996E-3</v>
      </c>
      <c r="R217" s="138">
        <f>Q217*H217</f>
        <v>7.0719999999999991E-2</v>
      </c>
      <c r="S217" s="138">
        <v>0</v>
      </c>
      <c r="T217" s="139">
        <f>S217*H217</f>
        <v>0</v>
      </c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40" t="s">
        <v>178</v>
      </c>
      <c r="AS217" s="16"/>
      <c r="AT217" s="140" t="s">
        <v>162</v>
      </c>
      <c r="AU217" s="140" t="s">
        <v>83</v>
      </c>
      <c r="AV217" s="16"/>
      <c r="AW217" s="16"/>
      <c r="AX217" s="16"/>
      <c r="AY217" s="2" t="s">
        <v>159</v>
      </c>
      <c r="AZ217" s="16"/>
      <c r="BA217" s="16"/>
      <c r="BB217" s="16"/>
      <c r="BC217" s="16"/>
      <c r="BD217" s="16"/>
      <c r="BE217" s="141">
        <f>IF(N217="základní",J217,0)</f>
        <v>0</v>
      </c>
      <c r="BF217" s="141">
        <f>IF(N217="snížená",J217,0)</f>
        <v>0</v>
      </c>
      <c r="BG217" s="141">
        <f>IF(N217="zákl. přenesená",J217,0)</f>
        <v>0</v>
      </c>
      <c r="BH217" s="141">
        <f>IF(N217="sníž. přenesená",J217,0)</f>
        <v>0</v>
      </c>
      <c r="BI217" s="141">
        <f>IF(N217="nulová",J217,0)</f>
        <v>0</v>
      </c>
      <c r="BJ217" s="2" t="s">
        <v>81</v>
      </c>
      <c r="BK217" s="141">
        <f>ROUND(I217*H217,2)</f>
        <v>0</v>
      </c>
      <c r="BL217" s="2" t="s">
        <v>178</v>
      </c>
      <c r="BM217" s="140" t="s">
        <v>729</v>
      </c>
    </row>
    <row r="218" spans="1:65" ht="11.25" customHeight="1">
      <c r="A218" s="145"/>
      <c r="B218" s="146"/>
      <c r="C218" s="145"/>
      <c r="D218" s="142" t="s">
        <v>180</v>
      </c>
      <c r="E218" s="147" t="s">
        <v>1</v>
      </c>
      <c r="F218" s="148" t="s">
        <v>512</v>
      </c>
      <c r="G218" s="145"/>
      <c r="H218" s="147" t="s">
        <v>1</v>
      </c>
      <c r="I218" s="193"/>
      <c r="J218" s="145"/>
      <c r="K218" s="145"/>
      <c r="L218" s="146"/>
      <c r="M218" s="149"/>
      <c r="N218" s="145"/>
      <c r="O218" s="145"/>
      <c r="P218" s="145"/>
      <c r="Q218" s="145"/>
      <c r="R218" s="145"/>
      <c r="S218" s="145"/>
      <c r="T218" s="150"/>
      <c r="U218" s="145"/>
      <c r="V218" s="145"/>
      <c r="W218" s="145"/>
      <c r="X218" s="145"/>
      <c r="Y218" s="145"/>
      <c r="Z218" s="145"/>
      <c r="AA218" s="145"/>
      <c r="AB218" s="145"/>
      <c r="AC218" s="145"/>
      <c r="AD218" s="145"/>
      <c r="AE218" s="145"/>
      <c r="AF218" s="145"/>
      <c r="AG218" s="145"/>
      <c r="AH218" s="145"/>
      <c r="AI218" s="145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7" t="s">
        <v>180</v>
      </c>
      <c r="AU218" s="147" t="s">
        <v>83</v>
      </c>
      <c r="AV218" s="145" t="s">
        <v>81</v>
      </c>
      <c r="AW218" s="145" t="s">
        <v>30</v>
      </c>
      <c r="AX218" s="145" t="s">
        <v>74</v>
      </c>
      <c r="AY218" s="147" t="s">
        <v>159</v>
      </c>
      <c r="AZ218" s="145"/>
      <c r="BA218" s="145"/>
      <c r="BB218" s="145"/>
      <c r="BC218" s="145"/>
      <c r="BD218" s="145"/>
      <c r="BE218" s="145"/>
      <c r="BF218" s="145"/>
      <c r="BG218" s="145"/>
      <c r="BH218" s="145"/>
      <c r="BI218" s="145"/>
      <c r="BJ218" s="145"/>
      <c r="BK218" s="145"/>
      <c r="BL218" s="145"/>
      <c r="BM218" s="145"/>
    </row>
    <row r="219" spans="1:65" ht="11.25" customHeight="1">
      <c r="A219" s="151"/>
      <c r="B219" s="152"/>
      <c r="C219" s="151"/>
      <c r="D219" s="142" t="s">
        <v>180</v>
      </c>
      <c r="E219" s="153" t="s">
        <v>1</v>
      </c>
      <c r="F219" s="154" t="s">
        <v>256</v>
      </c>
      <c r="G219" s="151"/>
      <c r="H219" s="155">
        <v>17</v>
      </c>
      <c r="I219" s="188"/>
      <c r="J219" s="151"/>
      <c r="K219" s="151"/>
      <c r="L219" s="152"/>
      <c r="M219" s="156"/>
      <c r="N219" s="151"/>
      <c r="O219" s="151"/>
      <c r="P219" s="151"/>
      <c r="Q219" s="151"/>
      <c r="R219" s="151"/>
      <c r="S219" s="151"/>
      <c r="T219" s="157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3" t="s">
        <v>180</v>
      </c>
      <c r="AU219" s="153" t="s">
        <v>83</v>
      </c>
      <c r="AV219" s="151" t="s">
        <v>83</v>
      </c>
      <c r="AW219" s="151" t="s">
        <v>30</v>
      </c>
      <c r="AX219" s="151" t="s">
        <v>81</v>
      </c>
      <c r="AY219" s="153" t="s">
        <v>159</v>
      </c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</row>
    <row r="220" spans="1:65" ht="33" customHeight="1">
      <c r="A220" s="16"/>
      <c r="B220" s="17"/>
      <c r="C220" s="131" t="s">
        <v>307</v>
      </c>
      <c r="D220" s="131" t="s">
        <v>162</v>
      </c>
      <c r="E220" s="132" t="s">
        <v>617</v>
      </c>
      <c r="F220" s="133" t="s">
        <v>618</v>
      </c>
      <c r="G220" s="134" t="s">
        <v>176</v>
      </c>
      <c r="H220" s="135">
        <v>19</v>
      </c>
      <c r="I220" s="187"/>
      <c r="J220" s="135">
        <f>ROUND(I220*H220,2)</f>
        <v>0</v>
      </c>
      <c r="K220" s="133" t="s">
        <v>177</v>
      </c>
      <c r="L220" s="17"/>
      <c r="M220" s="136" t="s">
        <v>1</v>
      </c>
      <c r="N220" s="137" t="s">
        <v>39</v>
      </c>
      <c r="O220" s="16"/>
      <c r="P220" s="138">
        <f>O220*H220</f>
        <v>0</v>
      </c>
      <c r="Q220" s="138">
        <v>5.1799999999999997E-3</v>
      </c>
      <c r="R220" s="138">
        <f>Q220*H220</f>
        <v>9.8419999999999994E-2</v>
      </c>
      <c r="S220" s="138">
        <v>0</v>
      </c>
      <c r="T220" s="139">
        <f>S220*H220</f>
        <v>0</v>
      </c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40" t="s">
        <v>178</v>
      </c>
      <c r="AS220" s="16"/>
      <c r="AT220" s="140" t="s">
        <v>162</v>
      </c>
      <c r="AU220" s="140" t="s">
        <v>83</v>
      </c>
      <c r="AV220" s="16"/>
      <c r="AW220" s="16"/>
      <c r="AX220" s="16"/>
      <c r="AY220" s="2" t="s">
        <v>159</v>
      </c>
      <c r="AZ220" s="16"/>
      <c r="BA220" s="16"/>
      <c r="BB220" s="16"/>
      <c r="BC220" s="16"/>
      <c r="BD220" s="16"/>
      <c r="BE220" s="141">
        <f>IF(N220="základní",J220,0)</f>
        <v>0</v>
      </c>
      <c r="BF220" s="141">
        <f>IF(N220="snížená",J220,0)</f>
        <v>0</v>
      </c>
      <c r="BG220" s="141">
        <f>IF(N220="zákl. přenesená",J220,0)</f>
        <v>0</v>
      </c>
      <c r="BH220" s="141">
        <f>IF(N220="sníž. přenesená",J220,0)</f>
        <v>0</v>
      </c>
      <c r="BI220" s="141">
        <f>IF(N220="nulová",J220,0)</f>
        <v>0</v>
      </c>
      <c r="BJ220" s="2" t="s">
        <v>81</v>
      </c>
      <c r="BK220" s="141">
        <f>ROUND(I220*H220,2)</f>
        <v>0</v>
      </c>
      <c r="BL220" s="2" t="s">
        <v>178</v>
      </c>
      <c r="BM220" s="140" t="s">
        <v>730</v>
      </c>
    </row>
    <row r="221" spans="1:65" ht="11.25" customHeight="1">
      <c r="A221" s="145"/>
      <c r="B221" s="146"/>
      <c r="C221" s="145"/>
      <c r="D221" s="142" t="s">
        <v>180</v>
      </c>
      <c r="E221" s="147" t="s">
        <v>1</v>
      </c>
      <c r="F221" s="148" t="s">
        <v>512</v>
      </c>
      <c r="G221" s="145"/>
      <c r="H221" s="147" t="s">
        <v>1</v>
      </c>
      <c r="I221" s="193"/>
      <c r="J221" s="145"/>
      <c r="K221" s="145"/>
      <c r="L221" s="146"/>
      <c r="M221" s="149"/>
      <c r="N221" s="145"/>
      <c r="O221" s="145"/>
      <c r="P221" s="145"/>
      <c r="Q221" s="145"/>
      <c r="R221" s="145"/>
      <c r="S221" s="145"/>
      <c r="T221" s="150"/>
      <c r="U221" s="145"/>
      <c r="V221" s="145"/>
      <c r="W221" s="145"/>
      <c r="X221" s="145"/>
      <c r="Y221" s="145"/>
      <c r="Z221" s="145"/>
      <c r="AA221" s="145"/>
      <c r="AB221" s="145"/>
      <c r="AC221" s="145"/>
      <c r="AD221" s="145"/>
      <c r="AE221" s="145"/>
      <c r="AF221" s="145"/>
      <c r="AG221" s="145"/>
      <c r="AH221" s="145"/>
      <c r="AI221" s="145"/>
      <c r="AJ221" s="145"/>
      <c r="AK221" s="145"/>
      <c r="AL221" s="145"/>
      <c r="AM221" s="145"/>
      <c r="AN221" s="145"/>
      <c r="AO221" s="145"/>
      <c r="AP221" s="145"/>
      <c r="AQ221" s="145"/>
      <c r="AR221" s="145"/>
      <c r="AS221" s="145"/>
      <c r="AT221" s="147" t="s">
        <v>180</v>
      </c>
      <c r="AU221" s="147" t="s">
        <v>83</v>
      </c>
      <c r="AV221" s="145" t="s">
        <v>81</v>
      </c>
      <c r="AW221" s="145" t="s">
        <v>30</v>
      </c>
      <c r="AX221" s="145" t="s">
        <v>74</v>
      </c>
      <c r="AY221" s="147" t="s">
        <v>159</v>
      </c>
      <c r="AZ221" s="145"/>
      <c r="BA221" s="145"/>
      <c r="BB221" s="145"/>
      <c r="BC221" s="145"/>
      <c r="BD221" s="145"/>
      <c r="BE221" s="145"/>
      <c r="BF221" s="145"/>
      <c r="BG221" s="145"/>
      <c r="BH221" s="145"/>
      <c r="BI221" s="145"/>
      <c r="BJ221" s="145"/>
      <c r="BK221" s="145"/>
      <c r="BL221" s="145"/>
      <c r="BM221" s="145"/>
    </row>
    <row r="222" spans="1:65" ht="11.25" customHeight="1">
      <c r="A222" s="151"/>
      <c r="B222" s="152"/>
      <c r="C222" s="151"/>
      <c r="D222" s="142" t="s">
        <v>180</v>
      </c>
      <c r="E222" s="153" t="s">
        <v>1</v>
      </c>
      <c r="F222" s="154" t="s">
        <v>269</v>
      </c>
      <c r="G222" s="151"/>
      <c r="H222" s="155">
        <v>19</v>
      </c>
      <c r="I222" s="188"/>
      <c r="J222" s="151"/>
      <c r="K222" s="151"/>
      <c r="L222" s="152"/>
      <c r="M222" s="156"/>
      <c r="N222" s="151"/>
      <c r="O222" s="151"/>
      <c r="P222" s="151"/>
      <c r="Q222" s="151"/>
      <c r="R222" s="151"/>
      <c r="S222" s="151"/>
      <c r="T222" s="157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3" t="s">
        <v>180</v>
      </c>
      <c r="AU222" s="153" t="s">
        <v>83</v>
      </c>
      <c r="AV222" s="151" t="s">
        <v>83</v>
      </c>
      <c r="AW222" s="151" t="s">
        <v>30</v>
      </c>
      <c r="AX222" s="151" t="s">
        <v>81</v>
      </c>
      <c r="AY222" s="153" t="s">
        <v>159</v>
      </c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</row>
    <row r="223" spans="1:65" ht="33" customHeight="1">
      <c r="A223" s="16"/>
      <c r="B223" s="17"/>
      <c r="C223" s="131" t="s">
        <v>311</v>
      </c>
      <c r="D223" s="131" t="s">
        <v>162</v>
      </c>
      <c r="E223" s="132" t="s">
        <v>316</v>
      </c>
      <c r="F223" s="133" t="s">
        <v>317</v>
      </c>
      <c r="G223" s="134" t="s">
        <v>176</v>
      </c>
      <c r="H223" s="135">
        <v>15</v>
      </c>
      <c r="I223" s="187"/>
      <c r="J223" s="135">
        <f>ROUND(I223*H223,2)</f>
        <v>0</v>
      </c>
      <c r="K223" s="133" t="s">
        <v>177</v>
      </c>
      <c r="L223" s="17"/>
      <c r="M223" s="136" t="s">
        <v>1</v>
      </c>
      <c r="N223" s="137" t="s">
        <v>39</v>
      </c>
      <c r="O223" s="16"/>
      <c r="P223" s="138">
        <f>O223*H223</f>
        <v>0</v>
      </c>
      <c r="Q223" s="138">
        <v>8.5800000000000008E-3</v>
      </c>
      <c r="R223" s="138">
        <f>Q223*H223</f>
        <v>0.12870000000000001</v>
      </c>
      <c r="S223" s="138">
        <v>0</v>
      </c>
      <c r="T223" s="139">
        <f>S223*H223</f>
        <v>0</v>
      </c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40" t="s">
        <v>178</v>
      </c>
      <c r="AS223" s="16"/>
      <c r="AT223" s="140" t="s">
        <v>162</v>
      </c>
      <c r="AU223" s="140" t="s">
        <v>83</v>
      </c>
      <c r="AV223" s="16"/>
      <c r="AW223" s="16"/>
      <c r="AX223" s="16"/>
      <c r="AY223" s="2" t="s">
        <v>159</v>
      </c>
      <c r="AZ223" s="16"/>
      <c r="BA223" s="16"/>
      <c r="BB223" s="16"/>
      <c r="BC223" s="16"/>
      <c r="BD223" s="16"/>
      <c r="BE223" s="141">
        <f>IF(N223="základní",J223,0)</f>
        <v>0</v>
      </c>
      <c r="BF223" s="141">
        <f>IF(N223="snížená",J223,0)</f>
        <v>0</v>
      </c>
      <c r="BG223" s="141">
        <f>IF(N223="zákl. přenesená",J223,0)</f>
        <v>0</v>
      </c>
      <c r="BH223" s="141">
        <f>IF(N223="sníž. přenesená",J223,0)</f>
        <v>0</v>
      </c>
      <c r="BI223" s="141">
        <f>IF(N223="nulová",J223,0)</f>
        <v>0</v>
      </c>
      <c r="BJ223" s="2" t="s">
        <v>81</v>
      </c>
      <c r="BK223" s="141">
        <f>ROUND(I223*H223,2)</f>
        <v>0</v>
      </c>
      <c r="BL223" s="2" t="s">
        <v>178</v>
      </c>
      <c r="BM223" s="140" t="s">
        <v>683</v>
      </c>
    </row>
    <row r="224" spans="1:65" ht="11.25" customHeight="1">
      <c r="A224" s="145"/>
      <c r="B224" s="146"/>
      <c r="C224" s="145"/>
      <c r="D224" s="142" t="s">
        <v>180</v>
      </c>
      <c r="E224" s="147" t="s">
        <v>1</v>
      </c>
      <c r="F224" s="148" t="s">
        <v>512</v>
      </c>
      <c r="G224" s="145"/>
      <c r="H224" s="147" t="s">
        <v>1</v>
      </c>
      <c r="I224" s="193"/>
      <c r="J224" s="145"/>
      <c r="K224" s="145"/>
      <c r="L224" s="146"/>
      <c r="M224" s="149"/>
      <c r="N224" s="145"/>
      <c r="O224" s="145"/>
      <c r="P224" s="145"/>
      <c r="Q224" s="145"/>
      <c r="R224" s="145"/>
      <c r="S224" s="145"/>
      <c r="T224" s="150"/>
      <c r="U224" s="145"/>
      <c r="V224" s="145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7" t="s">
        <v>180</v>
      </c>
      <c r="AU224" s="147" t="s">
        <v>83</v>
      </c>
      <c r="AV224" s="145" t="s">
        <v>81</v>
      </c>
      <c r="AW224" s="145" t="s">
        <v>30</v>
      </c>
      <c r="AX224" s="145" t="s">
        <v>74</v>
      </c>
      <c r="AY224" s="147" t="s">
        <v>159</v>
      </c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5"/>
    </row>
    <row r="225" spans="1:65" ht="11.25" customHeight="1">
      <c r="A225" s="151"/>
      <c r="B225" s="152"/>
      <c r="C225" s="151"/>
      <c r="D225" s="142" t="s">
        <v>180</v>
      </c>
      <c r="E225" s="153" t="s">
        <v>1</v>
      </c>
      <c r="F225" s="154" t="s">
        <v>249</v>
      </c>
      <c r="G225" s="151"/>
      <c r="H225" s="155">
        <v>15</v>
      </c>
      <c r="I225" s="188"/>
      <c r="J225" s="151"/>
      <c r="K225" s="151"/>
      <c r="L225" s="152"/>
      <c r="M225" s="156"/>
      <c r="N225" s="151"/>
      <c r="O225" s="151"/>
      <c r="P225" s="151"/>
      <c r="Q225" s="151"/>
      <c r="R225" s="151"/>
      <c r="S225" s="151"/>
      <c r="T225" s="157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3" t="s">
        <v>180</v>
      </c>
      <c r="AU225" s="153" t="s">
        <v>83</v>
      </c>
      <c r="AV225" s="151" t="s">
        <v>83</v>
      </c>
      <c r="AW225" s="151" t="s">
        <v>30</v>
      </c>
      <c r="AX225" s="151" t="s">
        <v>81</v>
      </c>
      <c r="AY225" s="153" t="s">
        <v>159</v>
      </c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</row>
    <row r="226" spans="1:65" ht="33" customHeight="1">
      <c r="A226" s="16"/>
      <c r="B226" s="17"/>
      <c r="C226" s="131" t="s">
        <v>315</v>
      </c>
      <c r="D226" s="131" t="s">
        <v>162</v>
      </c>
      <c r="E226" s="132" t="s">
        <v>332</v>
      </c>
      <c r="F226" s="133" t="s">
        <v>333</v>
      </c>
      <c r="G226" s="134" t="s">
        <v>239</v>
      </c>
      <c r="H226" s="135">
        <v>0.78</v>
      </c>
      <c r="I226" s="187"/>
      <c r="J226" s="135">
        <f>ROUND(I226*H226,2)</f>
        <v>0</v>
      </c>
      <c r="K226" s="133" t="s">
        <v>177</v>
      </c>
      <c r="L226" s="17"/>
      <c r="M226" s="136" t="s">
        <v>1</v>
      </c>
      <c r="N226" s="137" t="s">
        <v>39</v>
      </c>
      <c r="O226" s="16"/>
      <c r="P226" s="138">
        <f>O226*H226</f>
        <v>0</v>
      </c>
      <c r="Q226" s="138">
        <v>0</v>
      </c>
      <c r="R226" s="138">
        <f>Q226*H226</f>
        <v>0</v>
      </c>
      <c r="S226" s="138">
        <v>0</v>
      </c>
      <c r="T226" s="139">
        <f>S226*H226</f>
        <v>0</v>
      </c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40" t="s">
        <v>178</v>
      </c>
      <c r="AS226" s="16"/>
      <c r="AT226" s="140" t="s">
        <v>162</v>
      </c>
      <c r="AU226" s="140" t="s">
        <v>83</v>
      </c>
      <c r="AV226" s="16"/>
      <c r="AW226" s="16"/>
      <c r="AX226" s="16"/>
      <c r="AY226" s="2" t="s">
        <v>159</v>
      </c>
      <c r="AZ226" s="16"/>
      <c r="BA226" s="16"/>
      <c r="BB226" s="16"/>
      <c r="BC226" s="16"/>
      <c r="BD226" s="16"/>
      <c r="BE226" s="141">
        <f>IF(N226="základní",J226,0)</f>
        <v>0</v>
      </c>
      <c r="BF226" s="141">
        <f>IF(N226="snížená",J226,0)</f>
        <v>0</v>
      </c>
      <c r="BG226" s="141">
        <f>IF(N226="zákl. přenesená",J226,0)</f>
        <v>0</v>
      </c>
      <c r="BH226" s="141">
        <f>IF(N226="sníž. přenesená",J226,0)</f>
        <v>0</v>
      </c>
      <c r="BI226" s="141">
        <f>IF(N226="nulová",J226,0)</f>
        <v>0</v>
      </c>
      <c r="BJ226" s="2" t="s">
        <v>81</v>
      </c>
      <c r="BK226" s="141">
        <f>ROUND(I226*H226,2)</f>
        <v>0</v>
      </c>
      <c r="BL226" s="2" t="s">
        <v>178</v>
      </c>
      <c r="BM226" s="140" t="s">
        <v>562</v>
      </c>
    </row>
    <row r="227" spans="1:65" ht="22.5" customHeight="1">
      <c r="A227" s="119"/>
      <c r="B227" s="120"/>
      <c r="C227" s="119"/>
      <c r="D227" s="121" t="s">
        <v>73</v>
      </c>
      <c r="E227" s="129" t="s">
        <v>335</v>
      </c>
      <c r="F227" s="129" t="s">
        <v>336</v>
      </c>
      <c r="G227" s="119"/>
      <c r="H227" s="119"/>
      <c r="I227" s="191"/>
      <c r="J227" s="130">
        <f>BK227</f>
        <v>0</v>
      </c>
      <c r="K227" s="119"/>
      <c r="L227" s="120"/>
      <c r="M227" s="124"/>
      <c r="N227" s="119"/>
      <c r="O227" s="119"/>
      <c r="P227" s="125">
        <f>SUM(P228:P231)</f>
        <v>0</v>
      </c>
      <c r="Q227" s="119"/>
      <c r="R227" s="125">
        <f>SUM(R228:R231)</f>
        <v>1.24E-3</v>
      </c>
      <c r="S227" s="119"/>
      <c r="T227" s="126">
        <f>SUM(T228:T231)</f>
        <v>0</v>
      </c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19"/>
      <c r="AP227" s="119"/>
      <c r="AQ227" s="119"/>
      <c r="AR227" s="121" t="s">
        <v>83</v>
      </c>
      <c r="AS227" s="119"/>
      <c r="AT227" s="127" t="s">
        <v>73</v>
      </c>
      <c r="AU227" s="127" t="s">
        <v>81</v>
      </c>
      <c r="AV227" s="119"/>
      <c r="AW227" s="119"/>
      <c r="AX227" s="119"/>
      <c r="AY227" s="121" t="s">
        <v>159</v>
      </c>
      <c r="AZ227" s="119"/>
      <c r="BA227" s="119"/>
      <c r="BB227" s="119"/>
      <c r="BC227" s="119"/>
      <c r="BD227" s="119"/>
      <c r="BE227" s="119"/>
      <c r="BF227" s="119"/>
      <c r="BG227" s="119"/>
      <c r="BH227" s="119"/>
      <c r="BI227" s="119"/>
      <c r="BJ227" s="119"/>
      <c r="BK227" s="128">
        <f>SUM(BK228:BK231)</f>
        <v>0</v>
      </c>
      <c r="BL227" s="119"/>
      <c r="BM227" s="119"/>
    </row>
    <row r="228" spans="1:65" ht="16.5" customHeight="1">
      <c r="A228" s="16"/>
      <c r="B228" s="17"/>
      <c r="C228" s="131" t="s">
        <v>319</v>
      </c>
      <c r="D228" s="131" t="s">
        <v>162</v>
      </c>
      <c r="E228" s="132" t="s">
        <v>563</v>
      </c>
      <c r="F228" s="133" t="s">
        <v>564</v>
      </c>
      <c r="G228" s="134" t="s">
        <v>286</v>
      </c>
      <c r="H228" s="135">
        <v>2</v>
      </c>
      <c r="I228" s="187"/>
      <c r="J228" s="135">
        <f>ROUND(I228*H228,2)</f>
        <v>0</v>
      </c>
      <c r="K228" s="133" t="s">
        <v>177</v>
      </c>
      <c r="L228" s="17"/>
      <c r="M228" s="136" t="s">
        <v>1</v>
      </c>
      <c r="N228" s="137" t="s">
        <v>39</v>
      </c>
      <c r="O228" s="16"/>
      <c r="P228" s="138">
        <f>O228*H228</f>
        <v>0</v>
      </c>
      <c r="Q228" s="138">
        <v>1.3999999999999999E-4</v>
      </c>
      <c r="R228" s="138">
        <f>Q228*H228</f>
        <v>2.7999999999999998E-4</v>
      </c>
      <c r="S228" s="138">
        <v>0</v>
      </c>
      <c r="T228" s="139">
        <f>S228*H228</f>
        <v>0</v>
      </c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40" t="s">
        <v>178</v>
      </c>
      <c r="AS228" s="16"/>
      <c r="AT228" s="140" t="s">
        <v>162</v>
      </c>
      <c r="AU228" s="140" t="s">
        <v>83</v>
      </c>
      <c r="AV228" s="16"/>
      <c r="AW228" s="16"/>
      <c r="AX228" s="16"/>
      <c r="AY228" s="2" t="s">
        <v>159</v>
      </c>
      <c r="AZ228" s="16"/>
      <c r="BA228" s="16"/>
      <c r="BB228" s="16"/>
      <c r="BC228" s="16"/>
      <c r="BD228" s="16"/>
      <c r="BE228" s="141">
        <f>IF(N228="základní",J228,0)</f>
        <v>0</v>
      </c>
      <c r="BF228" s="141">
        <f>IF(N228="snížená",J228,0)</f>
        <v>0</v>
      </c>
      <c r="BG228" s="141">
        <f>IF(N228="zákl. přenesená",J228,0)</f>
        <v>0</v>
      </c>
      <c r="BH228" s="141">
        <f>IF(N228="sníž. přenesená",J228,0)</f>
        <v>0</v>
      </c>
      <c r="BI228" s="141">
        <f>IF(N228="nulová",J228,0)</f>
        <v>0</v>
      </c>
      <c r="BJ228" s="2" t="s">
        <v>81</v>
      </c>
      <c r="BK228" s="141">
        <f>ROUND(I228*H228,2)</f>
        <v>0</v>
      </c>
      <c r="BL228" s="2" t="s">
        <v>178</v>
      </c>
      <c r="BM228" s="140" t="s">
        <v>565</v>
      </c>
    </row>
    <row r="229" spans="1:65" ht="11.25" customHeight="1">
      <c r="A229" s="145"/>
      <c r="B229" s="146"/>
      <c r="C229" s="145"/>
      <c r="D229" s="142" t="s">
        <v>180</v>
      </c>
      <c r="E229" s="147" t="s">
        <v>1</v>
      </c>
      <c r="F229" s="148" t="s">
        <v>566</v>
      </c>
      <c r="G229" s="145"/>
      <c r="H229" s="147" t="s">
        <v>1</v>
      </c>
      <c r="I229" s="193"/>
      <c r="J229" s="145"/>
      <c r="K229" s="145"/>
      <c r="L229" s="146"/>
      <c r="M229" s="149"/>
      <c r="N229" s="145"/>
      <c r="O229" s="145"/>
      <c r="P229" s="145"/>
      <c r="Q229" s="145"/>
      <c r="R229" s="145"/>
      <c r="S229" s="145"/>
      <c r="T229" s="150"/>
      <c r="U229" s="145"/>
      <c r="V229" s="145"/>
      <c r="W229" s="145"/>
      <c r="X229" s="145"/>
      <c r="Y229" s="145"/>
      <c r="Z229" s="145"/>
      <c r="AA229" s="145"/>
      <c r="AB229" s="145"/>
      <c r="AC229" s="145"/>
      <c r="AD229" s="145"/>
      <c r="AE229" s="145"/>
      <c r="AF229" s="145"/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7" t="s">
        <v>180</v>
      </c>
      <c r="AU229" s="147" t="s">
        <v>83</v>
      </c>
      <c r="AV229" s="145" t="s">
        <v>81</v>
      </c>
      <c r="AW229" s="145" t="s">
        <v>30</v>
      </c>
      <c r="AX229" s="145" t="s">
        <v>74</v>
      </c>
      <c r="AY229" s="147" t="s">
        <v>159</v>
      </c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  <c r="BM229" s="145"/>
    </row>
    <row r="230" spans="1:65" ht="11.25" customHeight="1">
      <c r="A230" s="151"/>
      <c r="B230" s="152"/>
      <c r="C230" s="151"/>
      <c r="D230" s="142" t="s">
        <v>180</v>
      </c>
      <c r="E230" s="153" t="s">
        <v>1</v>
      </c>
      <c r="F230" s="154" t="s">
        <v>83</v>
      </c>
      <c r="G230" s="151"/>
      <c r="H230" s="155">
        <v>2</v>
      </c>
      <c r="I230" s="188"/>
      <c r="J230" s="151"/>
      <c r="K230" s="151"/>
      <c r="L230" s="152"/>
      <c r="M230" s="156"/>
      <c r="N230" s="151"/>
      <c r="O230" s="151"/>
      <c r="P230" s="151"/>
      <c r="Q230" s="151"/>
      <c r="R230" s="151"/>
      <c r="S230" s="151"/>
      <c r="T230" s="157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3" t="s">
        <v>180</v>
      </c>
      <c r="AU230" s="153" t="s">
        <v>83</v>
      </c>
      <c r="AV230" s="151" t="s">
        <v>83</v>
      </c>
      <c r="AW230" s="151" t="s">
        <v>30</v>
      </c>
      <c r="AX230" s="151" t="s">
        <v>81</v>
      </c>
      <c r="AY230" s="153" t="s">
        <v>159</v>
      </c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</row>
    <row r="231" spans="1:65" ht="21.75" customHeight="1">
      <c r="A231" s="16"/>
      <c r="B231" s="17"/>
      <c r="C231" s="165" t="s">
        <v>254</v>
      </c>
      <c r="D231" s="165" t="s">
        <v>188</v>
      </c>
      <c r="E231" s="166" t="s">
        <v>567</v>
      </c>
      <c r="F231" s="167" t="s">
        <v>568</v>
      </c>
      <c r="G231" s="168" t="s">
        <v>286</v>
      </c>
      <c r="H231" s="169">
        <v>2</v>
      </c>
      <c r="I231" s="190"/>
      <c r="J231" s="169">
        <f>ROUND(I231*H231,2)</f>
        <v>0</v>
      </c>
      <c r="K231" s="167" t="s">
        <v>177</v>
      </c>
      <c r="L231" s="170"/>
      <c r="M231" s="171" t="s">
        <v>1</v>
      </c>
      <c r="N231" s="172" t="s">
        <v>39</v>
      </c>
      <c r="O231" s="16"/>
      <c r="P231" s="138">
        <f>O231*H231</f>
        <v>0</v>
      </c>
      <c r="Q231" s="138">
        <v>4.8000000000000001E-4</v>
      </c>
      <c r="R231" s="138">
        <f>Q231*H231</f>
        <v>9.6000000000000002E-4</v>
      </c>
      <c r="S231" s="138">
        <v>0</v>
      </c>
      <c r="T231" s="139">
        <f>S231*H231</f>
        <v>0</v>
      </c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40" t="s">
        <v>191</v>
      </c>
      <c r="AS231" s="16"/>
      <c r="AT231" s="140" t="s">
        <v>188</v>
      </c>
      <c r="AU231" s="140" t="s">
        <v>83</v>
      </c>
      <c r="AV231" s="16"/>
      <c r="AW231" s="16"/>
      <c r="AX231" s="16"/>
      <c r="AY231" s="2" t="s">
        <v>159</v>
      </c>
      <c r="AZ231" s="16"/>
      <c r="BA231" s="16"/>
      <c r="BB231" s="16"/>
      <c r="BC231" s="16"/>
      <c r="BD231" s="16"/>
      <c r="BE231" s="141">
        <f>IF(N231="základní",J231,0)</f>
        <v>0</v>
      </c>
      <c r="BF231" s="141">
        <f>IF(N231="snížená",J231,0)</f>
        <v>0</v>
      </c>
      <c r="BG231" s="141">
        <f>IF(N231="zákl. přenesená",J231,0)</f>
        <v>0</v>
      </c>
      <c r="BH231" s="141">
        <f>IF(N231="sníž. přenesená",J231,0)</f>
        <v>0</v>
      </c>
      <c r="BI231" s="141">
        <f>IF(N231="nulová",J231,0)</f>
        <v>0</v>
      </c>
      <c r="BJ231" s="2" t="s">
        <v>81</v>
      </c>
      <c r="BK231" s="141">
        <f>ROUND(I231*H231,2)</f>
        <v>0</v>
      </c>
      <c r="BL231" s="2" t="s">
        <v>178</v>
      </c>
      <c r="BM231" s="140" t="s">
        <v>569</v>
      </c>
    </row>
    <row r="232" spans="1:65" ht="22.5" customHeight="1">
      <c r="A232" s="119"/>
      <c r="B232" s="120"/>
      <c r="C232" s="119"/>
      <c r="D232" s="121" t="s">
        <v>73</v>
      </c>
      <c r="E232" s="129" t="s">
        <v>370</v>
      </c>
      <c r="F232" s="129" t="s">
        <v>371</v>
      </c>
      <c r="G232" s="119"/>
      <c r="H232" s="119"/>
      <c r="I232" s="191"/>
      <c r="J232" s="130">
        <f>BK232</f>
        <v>0</v>
      </c>
      <c r="K232" s="119"/>
      <c r="L232" s="120"/>
      <c r="M232" s="124"/>
      <c r="N232" s="119"/>
      <c r="O232" s="119"/>
      <c r="P232" s="125">
        <f>SUM(P233:P243)</f>
        <v>0</v>
      </c>
      <c r="Q232" s="119"/>
      <c r="R232" s="125">
        <f>SUM(R233:R243)</f>
        <v>1.1550000000000001E-2</v>
      </c>
      <c r="S232" s="119"/>
      <c r="T232" s="126">
        <f>SUM(T233:T243)</f>
        <v>0</v>
      </c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19"/>
      <c r="AP232" s="119"/>
      <c r="AQ232" s="119"/>
      <c r="AR232" s="121" t="s">
        <v>83</v>
      </c>
      <c r="AS232" s="119"/>
      <c r="AT232" s="127" t="s">
        <v>73</v>
      </c>
      <c r="AU232" s="127" t="s">
        <v>81</v>
      </c>
      <c r="AV232" s="119"/>
      <c r="AW232" s="119"/>
      <c r="AX232" s="119"/>
      <c r="AY232" s="121" t="s">
        <v>159</v>
      </c>
      <c r="AZ232" s="119"/>
      <c r="BA232" s="119"/>
      <c r="BB232" s="119"/>
      <c r="BC232" s="119"/>
      <c r="BD232" s="119"/>
      <c r="BE232" s="119"/>
      <c r="BF232" s="119"/>
      <c r="BG232" s="119"/>
      <c r="BH232" s="119"/>
      <c r="BI232" s="119"/>
      <c r="BJ232" s="119"/>
      <c r="BK232" s="128">
        <f>SUM(BK233:BK243)</f>
        <v>0</v>
      </c>
      <c r="BL232" s="119"/>
      <c r="BM232" s="119"/>
    </row>
    <row r="233" spans="1:65" ht="24" customHeight="1">
      <c r="A233" s="16"/>
      <c r="B233" s="17"/>
      <c r="C233" s="131" t="s">
        <v>327</v>
      </c>
      <c r="D233" s="131" t="s">
        <v>162</v>
      </c>
      <c r="E233" s="132" t="s">
        <v>373</v>
      </c>
      <c r="F233" s="133" t="s">
        <v>374</v>
      </c>
      <c r="G233" s="134" t="s">
        <v>176</v>
      </c>
      <c r="H233" s="135">
        <v>36</v>
      </c>
      <c r="I233" s="187"/>
      <c r="J233" s="135">
        <f>ROUND(I233*H233,2)</f>
        <v>0</v>
      </c>
      <c r="K233" s="133" t="s">
        <v>177</v>
      </c>
      <c r="L233" s="17"/>
      <c r="M233" s="136" t="s">
        <v>1</v>
      </c>
      <c r="N233" s="137" t="s">
        <v>39</v>
      </c>
      <c r="O233" s="16"/>
      <c r="P233" s="138">
        <f>O233*H233</f>
        <v>0</v>
      </c>
      <c r="Q233" s="138">
        <v>2.0000000000000002E-5</v>
      </c>
      <c r="R233" s="138">
        <f>Q233*H233</f>
        <v>7.2000000000000005E-4</v>
      </c>
      <c r="S233" s="138">
        <v>0</v>
      </c>
      <c r="T233" s="139">
        <f>S233*H233</f>
        <v>0</v>
      </c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40" t="s">
        <v>178</v>
      </c>
      <c r="AS233" s="16"/>
      <c r="AT233" s="140" t="s">
        <v>162</v>
      </c>
      <c r="AU233" s="140" t="s">
        <v>83</v>
      </c>
      <c r="AV233" s="16"/>
      <c r="AW233" s="16"/>
      <c r="AX233" s="16"/>
      <c r="AY233" s="2" t="s">
        <v>159</v>
      </c>
      <c r="AZ233" s="16"/>
      <c r="BA233" s="16"/>
      <c r="BB233" s="16"/>
      <c r="BC233" s="16"/>
      <c r="BD233" s="16"/>
      <c r="BE233" s="141">
        <f>IF(N233="základní",J233,0)</f>
        <v>0</v>
      </c>
      <c r="BF233" s="141">
        <f>IF(N233="snížená",J233,0)</f>
        <v>0</v>
      </c>
      <c r="BG233" s="141">
        <f>IF(N233="zákl. přenesená",J233,0)</f>
        <v>0</v>
      </c>
      <c r="BH233" s="141">
        <f>IF(N233="sníž. přenesená",J233,0)</f>
        <v>0</v>
      </c>
      <c r="BI233" s="141">
        <f>IF(N233="nulová",J233,0)</f>
        <v>0</v>
      </c>
      <c r="BJ233" s="2" t="s">
        <v>81</v>
      </c>
      <c r="BK233" s="141">
        <f>ROUND(I233*H233,2)</f>
        <v>0</v>
      </c>
      <c r="BL233" s="2" t="s">
        <v>178</v>
      </c>
      <c r="BM233" s="140" t="s">
        <v>731</v>
      </c>
    </row>
    <row r="234" spans="1:65" ht="11.25" customHeight="1">
      <c r="A234" s="145"/>
      <c r="B234" s="146"/>
      <c r="C234" s="145"/>
      <c r="D234" s="142" t="s">
        <v>180</v>
      </c>
      <c r="E234" s="147" t="s">
        <v>1</v>
      </c>
      <c r="F234" s="148" t="s">
        <v>512</v>
      </c>
      <c r="G234" s="145"/>
      <c r="H234" s="147" t="s">
        <v>1</v>
      </c>
      <c r="I234" s="193"/>
      <c r="J234" s="145"/>
      <c r="K234" s="145"/>
      <c r="L234" s="146"/>
      <c r="M234" s="149"/>
      <c r="N234" s="145"/>
      <c r="O234" s="145"/>
      <c r="P234" s="145"/>
      <c r="Q234" s="145"/>
      <c r="R234" s="145"/>
      <c r="S234" s="145"/>
      <c r="T234" s="150"/>
      <c r="U234" s="145"/>
      <c r="V234" s="145"/>
      <c r="W234" s="145"/>
      <c r="X234" s="145"/>
      <c r="Y234" s="145"/>
      <c r="Z234" s="145"/>
      <c r="AA234" s="145"/>
      <c r="AB234" s="145"/>
      <c r="AC234" s="145"/>
      <c r="AD234" s="145"/>
      <c r="AE234" s="145"/>
      <c r="AF234" s="145"/>
      <c r="AG234" s="145"/>
      <c r="AH234" s="145"/>
      <c r="AI234" s="145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7" t="s">
        <v>180</v>
      </c>
      <c r="AU234" s="147" t="s">
        <v>83</v>
      </c>
      <c r="AV234" s="145" t="s">
        <v>81</v>
      </c>
      <c r="AW234" s="145" t="s">
        <v>30</v>
      </c>
      <c r="AX234" s="145" t="s">
        <v>74</v>
      </c>
      <c r="AY234" s="147" t="s">
        <v>159</v>
      </c>
      <c r="AZ234" s="145"/>
      <c r="BA234" s="145"/>
      <c r="BB234" s="145"/>
      <c r="BC234" s="145"/>
      <c r="BD234" s="145"/>
      <c r="BE234" s="145"/>
      <c r="BF234" s="145"/>
      <c r="BG234" s="145"/>
      <c r="BH234" s="145"/>
      <c r="BI234" s="145"/>
      <c r="BJ234" s="145"/>
      <c r="BK234" s="145"/>
      <c r="BL234" s="145"/>
      <c r="BM234" s="145"/>
    </row>
    <row r="235" spans="1:65" ht="11.25" customHeight="1">
      <c r="A235" s="151"/>
      <c r="B235" s="152"/>
      <c r="C235" s="151"/>
      <c r="D235" s="142" t="s">
        <v>180</v>
      </c>
      <c r="E235" s="153" t="s">
        <v>1</v>
      </c>
      <c r="F235" s="154" t="s">
        <v>732</v>
      </c>
      <c r="G235" s="151"/>
      <c r="H235" s="155">
        <v>36</v>
      </c>
      <c r="I235" s="188"/>
      <c r="J235" s="151"/>
      <c r="K235" s="151"/>
      <c r="L235" s="152"/>
      <c r="M235" s="156"/>
      <c r="N235" s="151"/>
      <c r="O235" s="151"/>
      <c r="P235" s="151"/>
      <c r="Q235" s="151"/>
      <c r="R235" s="151"/>
      <c r="S235" s="151"/>
      <c r="T235" s="157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3" t="s">
        <v>180</v>
      </c>
      <c r="AU235" s="153" t="s">
        <v>83</v>
      </c>
      <c r="AV235" s="151" t="s">
        <v>83</v>
      </c>
      <c r="AW235" s="151" t="s">
        <v>30</v>
      </c>
      <c r="AX235" s="151" t="s">
        <v>81</v>
      </c>
      <c r="AY235" s="153" t="s">
        <v>159</v>
      </c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</row>
    <row r="236" spans="1:65" ht="24" customHeight="1">
      <c r="A236" s="16"/>
      <c r="B236" s="17"/>
      <c r="C236" s="131" t="s">
        <v>191</v>
      </c>
      <c r="D236" s="131" t="s">
        <v>162</v>
      </c>
      <c r="E236" s="132" t="s">
        <v>378</v>
      </c>
      <c r="F236" s="133" t="s">
        <v>379</v>
      </c>
      <c r="G236" s="134" t="s">
        <v>176</v>
      </c>
      <c r="H236" s="135">
        <v>75</v>
      </c>
      <c r="I236" s="187"/>
      <c r="J236" s="135">
        <f>ROUND(I236*H236,2)</f>
        <v>0</v>
      </c>
      <c r="K236" s="133" t="s">
        <v>177</v>
      </c>
      <c r="L236" s="17"/>
      <c r="M236" s="136" t="s">
        <v>1</v>
      </c>
      <c r="N236" s="137" t="s">
        <v>39</v>
      </c>
      <c r="O236" s="16"/>
      <c r="P236" s="138">
        <f>O236*H236</f>
        <v>0</v>
      </c>
      <c r="Q236" s="138">
        <v>5.0000000000000002E-5</v>
      </c>
      <c r="R236" s="138">
        <f>Q236*H236</f>
        <v>3.7500000000000003E-3</v>
      </c>
      <c r="S236" s="138">
        <v>0</v>
      </c>
      <c r="T236" s="139">
        <f>S236*H236</f>
        <v>0</v>
      </c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40" t="s">
        <v>178</v>
      </c>
      <c r="AS236" s="16"/>
      <c r="AT236" s="140" t="s">
        <v>162</v>
      </c>
      <c r="AU236" s="140" t="s">
        <v>83</v>
      </c>
      <c r="AV236" s="16"/>
      <c r="AW236" s="16"/>
      <c r="AX236" s="16"/>
      <c r="AY236" s="2" t="s">
        <v>159</v>
      </c>
      <c r="AZ236" s="16"/>
      <c r="BA236" s="16"/>
      <c r="BB236" s="16"/>
      <c r="BC236" s="16"/>
      <c r="BD236" s="16"/>
      <c r="BE236" s="141">
        <f>IF(N236="základní",J236,0)</f>
        <v>0</v>
      </c>
      <c r="BF236" s="141">
        <f>IF(N236="snížená",J236,0)</f>
        <v>0</v>
      </c>
      <c r="BG236" s="141">
        <f>IF(N236="zákl. přenesená",J236,0)</f>
        <v>0</v>
      </c>
      <c r="BH236" s="141">
        <f>IF(N236="sníž. přenesená",J236,0)</f>
        <v>0</v>
      </c>
      <c r="BI236" s="141">
        <f>IF(N236="nulová",J236,0)</f>
        <v>0</v>
      </c>
      <c r="BJ236" s="2" t="s">
        <v>81</v>
      </c>
      <c r="BK236" s="141">
        <f>ROUND(I236*H236,2)</f>
        <v>0</v>
      </c>
      <c r="BL236" s="2" t="s">
        <v>178</v>
      </c>
      <c r="BM236" s="140" t="s">
        <v>576</v>
      </c>
    </row>
    <row r="237" spans="1:65" ht="11.25" customHeight="1">
      <c r="A237" s="145"/>
      <c r="B237" s="146"/>
      <c r="C237" s="145"/>
      <c r="D237" s="142" t="s">
        <v>180</v>
      </c>
      <c r="E237" s="147" t="s">
        <v>1</v>
      </c>
      <c r="F237" s="148" t="s">
        <v>512</v>
      </c>
      <c r="G237" s="145"/>
      <c r="H237" s="147" t="s">
        <v>1</v>
      </c>
      <c r="I237" s="193"/>
      <c r="J237" s="145"/>
      <c r="K237" s="145"/>
      <c r="L237" s="146"/>
      <c r="M237" s="149"/>
      <c r="N237" s="145"/>
      <c r="O237" s="145"/>
      <c r="P237" s="145"/>
      <c r="Q237" s="145"/>
      <c r="R237" s="145"/>
      <c r="S237" s="145"/>
      <c r="T237" s="150"/>
      <c r="U237" s="145"/>
      <c r="V237" s="145"/>
      <c r="W237" s="145"/>
      <c r="X237" s="145"/>
      <c r="Y237" s="145"/>
      <c r="Z237" s="145"/>
      <c r="AA237" s="145"/>
      <c r="AB237" s="145"/>
      <c r="AC237" s="145"/>
      <c r="AD237" s="145"/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7" t="s">
        <v>180</v>
      </c>
      <c r="AU237" s="147" t="s">
        <v>83</v>
      </c>
      <c r="AV237" s="145" t="s">
        <v>81</v>
      </c>
      <c r="AW237" s="145" t="s">
        <v>30</v>
      </c>
      <c r="AX237" s="145" t="s">
        <v>74</v>
      </c>
      <c r="AY237" s="147" t="s">
        <v>159</v>
      </c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</row>
    <row r="238" spans="1:65" ht="11.25" customHeight="1">
      <c r="A238" s="151"/>
      <c r="B238" s="152"/>
      <c r="C238" s="151"/>
      <c r="D238" s="142" t="s">
        <v>180</v>
      </c>
      <c r="E238" s="153" t="s">
        <v>1</v>
      </c>
      <c r="F238" s="154" t="s">
        <v>249</v>
      </c>
      <c r="G238" s="151"/>
      <c r="H238" s="155">
        <v>15</v>
      </c>
      <c r="I238" s="188"/>
      <c r="J238" s="151"/>
      <c r="K238" s="151"/>
      <c r="L238" s="152"/>
      <c r="M238" s="156"/>
      <c r="N238" s="151"/>
      <c r="O238" s="151"/>
      <c r="P238" s="151"/>
      <c r="Q238" s="151"/>
      <c r="R238" s="151"/>
      <c r="S238" s="151"/>
      <c r="T238" s="157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3" t="s">
        <v>180</v>
      </c>
      <c r="AU238" s="153" t="s">
        <v>83</v>
      </c>
      <c r="AV238" s="151" t="s">
        <v>83</v>
      </c>
      <c r="AW238" s="151" t="s">
        <v>30</v>
      </c>
      <c r="AX238" s="151" t="s">
        <v>74</v>
      </c>
      <c r="AY238" s="153" t="s">
        <v>159</v>
      </c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</row>
    <row r="239" spans="1:65" ht="11.25" customHeight="1">
      <c r="A239" s="145"/>
      <c r="B239" s="146"/>
      <c r="C239" s="145"/>
      <c r="D239" s="142" t="s">
        <v>180</v>
      </c>
      <c r="E239" s="147" t="s">
        <v>1</v>
      </c>
      <c r="F239" s="148" t="s">
        <v>711</v>
      </c>
      <c r="G239" s="145"/>
      <c r="H239" s="147" t="s">
        <v>1</v>
      </c>
      <c r="I239" s="193"/>
      <c r="J239" s="145"/>
      <c r="K239" s="145"/>
      <c r="L239" s="146"/>
      <c r="M239" s="149"/>
      <c r="N239" s="145"/>
      <c r="O239" s="145"/>
      <c r="P239" s="145"/>
      <c r="Q239" s="145"/>
      <c r="R239" s="145"/>
      <c r="S239" s="145"/>
      <c r="T239" s="150"/>
      <c r="U239" s="145"/>
      <c r="V239" s="145"/>
      <c r="W239" s="145"/>
      <c r="X239" s="145"/>
      <c r="Y239" s="145"/>
      <c r="Z239" s="145"/>
      <c r="AA239" s="145"/>
      <c r="AB239" s="145"/>
      <c r="AC239" s="145"/>
      <c r="AD239" s="145"/>
      <c r="AE239" s="145"/>
      <c r="AF239" s="145"/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7" t="s">
        <v>180</v>
      </c>
      <c r="AU239" s="147" t="s">
        <v>83</v>
      </c>
      <c r="AV239" s="145" t="s">
        <v>81</v>
      </c>
      <c r="AW239" s="145" t="s">
        <v>30</v>
      </c>
      <c r="AX239" s="145" t="s">
        <v>74</v>
      </c>
      <c r="AY239" s="147" t="s">
        <v>159</v>
      </c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  <c r="BM239" s="145"/>
    </row>
    <row r="240" spans="1:65" ht="11.25" customHeight="1">
      <c r="A240" s="151"/>
      <c r="B240" s="152"/>
      <c r="C240" s="151"/>
      <c r="D240" s="142" t="s">
        <v>180</v>
      </c>
      <c r="E240" s="153" t="s">
        <v>1</v>
      </c>
      <c r="F240" s="154" t="s">
        <v>712</v>
      </c>
      <c r="G240" s="151"/>
      <c r="H240" s="155">
        <v>60</v>
      </c>
      <c r="I240" s="188"/>
      <c r="J240" s="151"/>
      <c r="K240" s="151"/>
      <c r="L240" s="152"/>
      <c r="M240" s="156"/>
      <c r="N240" s="151"/>
      <c r="O240" s="151"/>
      <c r="P240" s="151"/>
      <c r="Q240" s="151"/>
      <c r="R240" s="151"/>
      <c r="S240" s="151"/>
      <c r="T240" s="157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3" t="s">
        <v>180</v>
      </c>
      <c r="AU240" s="153" t="s">
        <v>83</v>
      </c>
      <c r="AV240" s="151" t="s">
        <v>83</v>
      </c>
      <c r="AW240" s="151" t="s">
        <v>30</v>
      </c>
      <c r="AX240" s="151" t="s">
        <v>74</v>
      </c>
      <c r="AY240" s="153" t="s">
        <v>159</v>
      </c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</row>
    <row r="241" spans="1:65" ht="11.25" customHeight="1">
      <c r="A241" s="158"/>
      <c r="B241" s="159"/>
      <c r="C241" s="158"/>
      <c r="D241" s="142" t="s">
        <v>180</v>
      </c>
      <c r="E241" s="160" t="s">
        <v>1</v>
      </c>
      <c r="F241" s="161" t="s">
        <v>187</v>
      </c>
      <c r="G241" s="158"/>
      <c r="H241" s="162">
        <v>75</v>
      </c>
      <c r="I241" s="189"/>
      <c r="J241" s="158"/>
      <c r="K241" s="158"/>
      <c r="L241" s="159"/>
      <c r="M241" s="163"/>
      <c r="N241" s="158"/>
      <c r="O241" s="158"/>
      <c r="P241" s="158"/>
      <c r="Q241" s="158"/>
      <c r="R241" s="158"/>
      <c r="S241" s="158"/>
      <c r="T241" s="164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158"/>
      <c r="AH241" s="158"/>
      <c r="AI241" s="158"/>
      <c r="AJ241" s="158"/>
      <c r="AK241" s="158"/>
      <c r="AL241" s="158"/>
      <c r="AM241" s="158"/>
      <c r="AN241" s="158"/>
      <c r="AO241" s="158"/>
      <c r="AP241" s="158"/>
      <c r="AQ241" s="158"/>
      <c r="AR241" s="158"/>
      <c r="AS241" s="158"/>
      <c r="AT241" s="160" t="s">
        <v>180</v>
      </c>
      <c r="AU241" s="160" t="s">
        <v>83</v>
      </c>
      <c r="AV241" s="158" t="s">
        <v>166</v>
      </c>
      <c r="AW241" s="158" t="s">
        <v>30</v>
      </c>
      <c r="AX241" s="158" t="s">
        <v>81</v>
      </c>
      <c r="AY241" s="160" t="s">
        <v>159</v>
      </c>
      <c r="AZ241" s="158"/>
      <c r="BA241" s="158"/>
      <c r="BB241" s="158"/>
      <c r="BC241" s="158"/>
      <c r="BD241" s="158"/>
      <c r="BE241" s="158"/>
      <c r="BF241" s="158"/>
      <c r="BG241" s="158"/>
      <c r="BH241" s="158"/>
      <c r="BI241" s="158"/>
      <c r="BJ241" s="158"/>
      <c r="BK241" s="158"/>
      <c r="BL241" s="158"/>
      <c r="BM241" s="158"/>
    </row>
    <row r="242" spans="1:65" ht="24" customHeight="1">
      <c r="A242" s="16"/>
      <c r="B242" s="17"/>
      <c r="C242" s="131" t="s">
        <v>337</v>
      </c>
      <c r="D242" s="131" t="s">
        <v>162</v>
      </c>
      <c r="E242" s="132" t="s">
        <v>387</v>
      </c>
      <c r="F242" s="133" t="s">
        <v>388</v>
      </c>
      <c r="G242" s="134" t="s">
        <v>176</v>
      </c>
      <c r="H242" s="135">
        <v>36</v>
      </c>
      <c r="I242" s="187"/>
      <c r="J242" s="135">
        <f t="shared" ref="J242:J243" si="25">ROUND(I242*H242,2)</f>
        <v>0</v>
      </c>
      <c r="K242" s="133" t="s">
        <v>177</v>
      </c>
      <c r="L242" s="17"/>
      <c r="M242" s="136" t="s">
        <v>1</v>
      </c>
      <c r="N242" s="137" t="s">
        <v>39</v>
      </c>
      <c r="O242" s="16"/>
      <c r="P242" s="138">
        <f t="shared" ref="P242:P243" si="26">O242*H242</f>
        <v>0</v>
      </c>
      <c r="Q242" s="138">
        <v>3.0000000000000001E-5</v>
      </c>
      <c r="R242" s="138">
        <f t="shared" ref="R242:R243" si="27">Q242*H242</f>
        <v>1.08E-3</v>
      </c>
      <c r="S242" s="138">
        <v>0</v>
      </c>
      <c r="T242" s="139">
        <f t="shared" ref="T242:T243" si="28">S242*H242</f>
        <v>0</v>
      </c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40" t="s">
        <v>178</v>
      </c>
      <c r="AS242" s="16"/>
      <c r="AT242" s="140" t="s">
        <v>162</v>
      </c>
      <c r="AU242" s="140" t="s">
        <v>83</v>
      </c>
      <c r="AV242" s="16"/>
      <c r="AW242" s="16"/>
      <c r="AX242" s="16"/>
      <c r="AY242" s="2" t="s">
        <v>159</v>
      </c>
      <c r="AZ242" s="16"/>
      <c r="BA242" s="16"/>
      <c r="BB242" s="16"/>
      <c r="BC242" s="16"/>
      <c r="BD242" s="16"/>
      <c r="BE242" s="141">
        <f t="shared" ref="BE242:BE243" si="29">IF(N242="základní",J242,0)</f>
        <v>0</v>
      </c>
      <c r="BF242" s="141">
        <f t="shared" ref="BF242:BF243" si="30">IF(N242="snížená",J242,0)</f>
        <v>0</v>
      </c>
      <c r="BG242" s="141">
        <f t="shared" ref="BG242:BG243" si="31">IF(N242="zákl. přenesená",J242,0)</f>
        <v>0</v>
      </c>
      <c r="BH242" s="141">
        <f t="shared" ref="BH242:BH243" si="32">IF(N242="sníž. přenesená",J242,0)</f>
        <v>0</v>
      </c>
      <c r="BI242" s="141">
        <f t="shared" ref="BI242:BI243" si="33">IF(N242="nulová",J242,0)</f>
        <v>0</v>
      </c>
      <c r="BJ242" s="2" t="s">
        <v>81</v>
      </c>
      <c r="BK242" s="141">
        <f t="shared" ref="BK242:BK243" si="34">ROUND(I242*H242,2)</f>
        <v>0</v>
      </c>
      <c r="BL242" s="2" t="s">
        <v>178</v>
      </c>
      <c r="BM242" s="140" t="s">
        <v>733</v>
      </c>
    </row>
    <row r="243" spans="1:65" ht="24" customHeight="1">
      <c r="A243" s="16"/>
      <c r="B243" s="17"/>
      <c r="C243" s="131" t="s">
        <v>341</v>
      </c>
      <c r="D243" s="131" t="s">
        <v>162</v>
      </c>
      <c r="E243" s="132" t="s">
        <v>391</v>
      </c>
      <c r="F243" s="133" t="s">
        <v>392</v>
      </c>
      <c r="G243" s="134" t="s">
        <v>176</v>
      </c>
      <c r="H243" s="135">
        <v>75</v>
      </c>
      <c r="I243" s="187"/>
      <c r="J243" s="135">
        <f t="shared" si="25"/>
        <v>0</v>
      </c>
      <c r="K243" s="133" t="s">
        <v>177</v>
      </c>
      <c r="L243" s="17"/>
      <c r="M243" s="136" t="s">
        <v>1</v>
      </c>
      <c r="N243" s="137" t="s">
        <v>39</v>
      </c>
      <c r="O243" s="16"/>
      <c r="P243" s="138">
        <f t="shared" si="26"/>
        <v>0</v>
      </c>
      <c r="Q243" s="138">
        <v>8.0000000000000007E-5</v>
      </c>
      <c r="R243" s="138">
        <f t="shared" si="27"/>
        <v>6.0000000000000001E-3</v>
      </c>
      <c r="S243" s="138">
        <v>0</v>
      </c>
      <c r="T243" s="139">
        <f t="shared" si="28"/>
        <v>0</v>
      </c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40" t="s">
        <v>178</v>
      </c>
      <c r="AS243" s="16"/>
      <c r="AT243" s="140" t="s">
        <v>162</v>
      </c>
      <c r="AU243" s="140" t="s">
        <v>83</v>
      </c>
      <c r="AV243" s="16"/>
      <c r="AW243" s="16"/>
      <c r="AX243" s="16"/>
      <c r="AY243" s="2" t="s">
        <v>159</v>
      </c>
      <c r="AZ243" s="16"/>
      <c r="BA243" s="16"/>
      <c r="BB243" s="16"/>
      <c r="BC243" s="16"/>
      <c r="BD243" s="16"/>
      <c r="BE243" s="141">
        <f t="shared" si="29"/>
        <v>0</v>
      </c>
      <c r="BF243" s="141">
        <f t="shared" si="30"/>
        <v>0</v>
      </c>
      <c r="BG243" s="141">
        <f t="shared" si="31"/>
        <v>0</v>
      </c>
      <c r="BH243" s="141">
        <f t="shared" si="32"/>
        <v>0</v>
      </c>
      <c r="BI243" s="141">
        <f t="shared" si="33"/>
        <v>0</v>
      </c>
      <c r="BJ243" s="2" t="s">
        <v>81</v>
      </c>
      <c r="BK243" s="141">
        <f t="shared" si="34"/>
        <v>0</v>
      </c>
      <c r="BL243" s="2" t="s">
        <v>178</v>
      </c>
      <c r="BM243" s="140" t="s">
        <v>578</v>
      </c>
    </row>
    <row r="244" spans="1:65" ht="22.5" customHeight="1">
      <c r="A244" s="119"/>
      <c r="B244" s="120"/>
      <c r="C244" s="119"/>
      <c r="D244" s="121" t="s">
        <v>73</v>
      </c>
      <c r="E244" s="129" t="s">
        <v>398</v>
      </c>
      <c r="F244" s="129" t="s">
        <v>399</v>
      </c>
      <c r="G244" s="119"/>
      <c r="H244" s="119"/>
      <c r="I244" s="191"/>
      <c r="J244" s="130">
        <f>BK244</f>
        <v>0</v>
      </c>
      <c r="K244" s="119"/>
      <c r="L244" s="120"/>
      <c r="M244" s="124"/>
      <c r="N244" s="119"/>
      <c r="O244" s="119"/>
      <c r="P244" s="125">
        <f>SUM(P245:P262)</f>
        <v>0</v>
      </c>
      <c r="Q244" s="119"/>
      <c r="R244" s="125">
        <f>SUM(R245:R262)</f>
        <v>3.6000000000000003E-3</v>
      </c>
      <c r="S244" s="119"/>
      <c r="T244" s="126">
        <f>SUM(T245:T262)</f>
        <v>0.34055999999999997</v>
      </c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21" t="s">
        <v>83</v>
      </c>
      <c r="AS244" s="119"/>
      <c r="AT244" s="127" t="s">
        <v>73</v>
      </c>
      <c r="AU244" s="127" t="s">
        <v>81</v>
      </c>
      <c r="AV244" s="119"/>
      <c r="AW244" s="119"/>
      <c r="AX244" s="119"/>
      <c r="AY244" s="121" t="s">
        <v>159</v>
      </c>
      <c r="AZ244" s="119"/>
      <c r="BA244" s="119"/>
      <c r="BB244" s="119"/>
      <c r="BC244" s="119"/>
      <c r="BD244" s="119"/>
      <c r="BE244" s="119"/>
      <c r="BF244" s="119"/>
      <c r="BG244" s="119"/>
      <c r="BH244" s="119"/>
      <c r="BI244" s="119"/>
      <c r="BJ244" s="119"/>
      <c r="BK244" s="128">
        <f>SUM(BK245:BK262)</f>
        <v>0</v>
      </c>
      <c r="BL244" s="119"/>
      <c r="BM244" s="119"/>
    </row>
    <row r="245" spans="1:65" ht="16.5" customHeight="1">
      <c r="A245" s="16"/>
      <c r="B245" s="17"/>
      <c r="C245" s="131" t="s">
        <v>345</v>
      </c>
      <c r="D245" s="131" t="s">
        <v>162</v>
      </c>
      <c r="E245" s="132" t="s">
        <v>734</v>
      </c>
      <c r="F245" s="133" t="s">
        <v>402</v>
      </c>
      <c r="G245" s="134" t="s">
        <v>165</v>
      </c>
      <c r="H245" s="135">
        <v>1</v>
      </c>
      <c r="I245" s="187"/>
      <c r="J245" s="135">
        <f t="shared" ref="J245:J252" si="35">ROUND(I245*H245,2)</f>
        <v>0</v>
      </c>
      <c r="K245" s="133" t="s">
        <v>1</v>
      </c>
      <c r="L245" s="17"/>
      <c r="M245" s="136" t="s">
        <v>1</v>
      </c>
      <c r="N245" s="137" t="s">
        <v>39</v>
      </c>
      <c r="O245" s="16"/>
      <c r="P245" s="138">
        <f t="shared" ref="P245:P252" si="36">O245*H245</f>
        <v>0</v>
      </c>
      <c r="Q245" s="138">
        <v>0</v>
      </c>
      <c r="R245" s="138">
        <f t="shared" ref="R245:R252" si="37">Q245*H245</f>
        <v>0</v>
      </c>
      <c r="S245" s="138">
        <v>0</v>
      </c>
      <c r="T245" s="139">
        <f t="shared" ref="T245:T252" si="38">S245*H245</f>
        <v>0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40" t="s">
        <v>178</v>
      </c>
      <c r="AS245" s="16"/>
      <c r="AT245" s="140" t="s">
        <v>162</v>
      </c>
      <c r="AU245" s="140" t="s">
        <v>83</v>
      </c>
      <c r="AV245" s="16"/>
      <c r="AW245" s="16"/>
      <c r="AX245" s="16"/>
      <c r="AY245" s="2" t="s">
        <v>159</v>
      </c>
      <c r="AZ245" s="16"/>
      <c r="BA245" s="16"/>
      <c r="BB245" s="16"/>
      <c r="BC245" s="16"/>
      <c r="BD245" s="16"/>
      <c r="BE245" s="141">
        <f t="shared" ref="BE245:BE252" si="39">IF(N245="základní",J245,0)</f>
        <v>0</v>
      </c>
      <c r="BF245" s="141">
        <f t="shared" ref="BF245:BF252" si="40">IF(N245="snížená",J245,0)</f>
        <v>0</v>
      </c>
      <c r="BG245" s="141">
        <f t="shared" ref="BG245:BG252" si="41">IF(N245="zákl. přenesená",J245,0)</f>
        <v>0</v>
      </c>
      <c r="BH245" s="141">
        <f t="shared" ref="BH245:BH252" si="42">IF(N245="sníž. přenesená",J245,0)</f>
        <v>0</v>
      </c>
      <c r="BI245" s="141">
        <f t="shared" ref="BI245:BI252" si="43">IF(N245="nulová",J245,0)</f>
        <v>0</v>
      </c>
      <c r="BJ245" s="2" t="s">
        <v>81</v>
      </c>
      <c r="BK245" s="141">
        <f t="shared" ref="BK245:BK252" si="44">ROUND(I245*H245,2)</f>
        <v>0</v>
      </c>
      <c r="BL245" s="2" t="s">
        <v>178</v>
      </c>
      <c r="BM245" s="140" t="s">
        <v>580</v>
      </c>
    </row>
    <row r="246" spans="1:65" ht="16.5" customHeight="1">
      <c r="A246" s="16"/>
      <c r="B246" s="17"/>
      <c r="C246" s="131" t="s">
        <v>350</v>
      </c>
      <c r="D246" s="131" t="s">
        <v>162</v>
      </c>
      <c r="E246" s="132" t="s">
        <v>735</v>
      </c>
      <c r="F246" s="133" t="s">
        <v>736</v>
      </c>
      <c r="G246" s="134" t="s">
        <v>286</v>
      </c>
      <c r="H246" s="135">
        <v>4</v>
      </c>
      <c r="I246" s="187"/>
      <c r="J246" s="135">
        <f t="shared" si="35"/>
        <v>0</v>
      </c>
      <c r="K246" s="133" t="s">
        <v>1</v>
      </c>
      <c r="L246" s="17"/>
      <c r="M246" s="136" t="s">
        <v>1</v>
      </c>
      <c r="N246" s="137" t="s">
        <v>39</v>
      </c>
      <c r="O246" s="16"/>
      <c r="P246" s="138">
        <f t="shared" si="36"/>
        <v>0</v>
      </c>
      <c r="Q246" s="138">
        <v>0</v>
      </c>
      <c r="R246" s="138">
        <f t="shared" si="37"/>
        <v>0</v>
      </c>
      <c r="S246" s="138">
        <v>0</v>
      </c>
      <c r="T246" s="139">
        <f t="shared" si="38"/>
        <v>0</v>
      </c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40" t="s">
        <v>178</v>
      </c>
      <c r="AS246" s="16"/>
      <c r="AT246" s="140" t="s">
        <v>162</v>
      </c>
      <c r="AU246" s="140" t="s">
        <v>83</v>
      </c>
      <c r="AV246" s="16"/>
      <c r="AW246" s="16"/>
      <c r="AX246" s="16"/>
      <c r="AY246" s="2" t="s">
        <v>159</v>
      </c>
      <c r="AZ246" s="16"/>
      <c r="BA246" s="16"/>
      <c r="BB246" s="16"/>
      <c r="BC246" s="16"/>
      <c r="BD246" s="16"/>
      <c r="BE246" s="141">
        <f t="shared" si="39"/>
        <v>0</v>
      </c>
      <c r="BF246" s="141">
        <f t="shared" si="40"/>
        <v>0</v>
      </c>
      <c r="BG246" s="141">
        <f t="shared" si="41"/>
        <v>0</v>
      </c>
      <c r="BH246" s="141">
        <f t="shared" si="42"/>
        <v>0</v>
      </c>
      <c r="BI246" s="141">
        <f t="shared" si="43"/>
        <v>0</v>
      </c>
      <c r="BJ246" s="2" t="s">
        <v>81</v>
      </c>
      <c r="BK246" s="141">
        <f t="shared" si="44"/>
        <v>0</v>
      </c>
      <c r="BL246" s="2" t="s">
        <v>178</v>
      </c>
      <c r="BM246" s="140" t="s">
        <v>737</v>
      </c>
    </row>
    <row r="247" spans="1:65" ht="21.75" customHeight="1">
      <c r="A247" s="16"/>
      <c r="B247" s="17"/>
      <c r="C247" s="131" t="s">
        <v>354</v>
      </c>
      <c r="D247" s="131" t="s">
        <v>162</v>
      </c>
      <c r="E247" s="132" t="s">
        <v>738</v>
      </c>
      <c r="F247" s="133" t="s">
        <v>414</v>
      </c>
      <c r="G247" s="134" t="s">
        <v>286</v>
      </c>
      <c r="H247" s="135">
        <v>1</v>
      </c>
      <c r="I247" s="187"/>
      <c r="J247" s="135">
        <f t="shared" si="35"/>
        <v>0</v>
      </c>
      <c r="K247" s="133" t="s">
        <v>1</v>
      </c>
      <c r="L247" s="17"/>
      <c r="M247" s="136" t="s">
        <v>1</v>
      </c>
      <c r="N247" s="137" t="s">
        <v>39</v>
      </c>
      <c r="O247" s="16"/>
      <c r="P247" s="138">
        <f t="shared" si="36"/>
        <v>0</v>
      </c>
      <c r="Q247" s="138">
        <v>0</v>
      </c>
      <c r="R247" s="138">
        <f t="shared" si="37"/>
        <v>0</v>
      </c>
      <c r="S247" s="138">
        <v>0</v>
      </c>
      <c r="T247" s="139">
        <f t="shared" si="38"/>
        <v>0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40" t="s">
        <v>178</v>
      </c>
      <c r="AS247" s="16"/>
      <c r="AT247" s="140" t="s">
        <v>162</v>
      </c>
      <c r="AU247" s="140" t="s">
        <v>83</v>
      </c>
      <c r="AV247" s="16"/>
      <c r="AW247" s="16"/>
      <c r="AX247" s="16"/>
      <c r="AY247" s="2" t="s">
        <v>159</v>
      </c>
      <c r="AZ247" s="16"/>
      <c r="BA247" s="16"/>
      <c r="BB247" s="16"/>
      <c r="BC247" s="16"/>
      <c r="BD247" s="16"/>
      <c r="BE247" s="141">
        <f t="shared" si="39"/>
        <v>0</v>
      </c>
      <c r="BF247" s="141">
        <f t="shared" si="40"/>
        <v>0</v>
      </c>
      <c r="BG247" s="141">
        <f t="shared" si="41"/>
        <v>0</v>
      </c>
      <c r="BH247" s="141">
        <f t="shared" si="42"/>
        <v>0</v>
      </c>
      <c r="BI247" s="141">
        <f t="shared" si="43"/>
        <v>0</v>
      </c>
      <c r="BJ247" s="2" t="s">
        <v>81</v>
      </c>
      <c r="BK247" s="141">
        <f t="shared" si="44"/>
        <v>0</v>
      </c>
      <c r="BL247" s="2" t="s">
        <v>178</v>
      </c>
      <c r="BM247" s="140" t="s">
        <v>739</v>
      </c>
    </row>
    <row r="248" spans="1:65" ht="24" customHeight="1">
      <c r="A248" s="16"/>
      <c r="B248" s="17"/>
      <c r="C248" s="131" t="s">
        <v>323</v>
      </c>
      <c r="D248" s="131" t="s">
        <v>162</v>
      </c>
      <c r="E248" s="132" t="s">
        <v>740</v>
      </c>
      <c r="F248" s="133" t="s">
        <v>741</v>
      </c>
      <c r="G248" s="134" t="s">
        <v>165</v>
      </c>
      <c r="H248" s="135">
        <v>1</v>
      </c>
      <c r="I248" s="187"/>
      <c r="J248" s="135">
        <f t="shared" si="35"/>
        <v>0</v>
      </c>
      <c r="K248" s="133" t="s">
        <v>1</v>
      </c>
      <c r="L248" s="17"/>
      <c r="M248" s="136" t="s">
        <v>1</v>
      </c>
      <c r="N248" s="137" t="s">
        <v>39</v>
      </c>
      <c r="O248" s="16"/>
      <c r="P248" s="138">
        <f t="shared" si="36"/>
        <v>0</v>
      </c>
      <c r="Q248" s="138">
        <v>0</v>
      </c>
      <c r="R248" s="138">
        <f t="shared" si="37"/>
        <v>0</v>
      </c>
      <c r="S248" s="138">
        <v>0</v>
      </c>
      <c r="T248" s="139">
        <f t="shared" si="38"/>
        <v>0</v>
      </c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40" t="s">
        <v>178</v>
      </c>
      <c r="AS248" s="16"/>
      <c r="AT248" s="140" t="s">
        <v>162</v>
      </c>
      <c r="AU248" s="140" t="s">
        <v>83</v>
      </c>
      <c r="AV248" s="16"/>
      <c r="AW248" s="16"/>
      <c r="AX248" s="16"/>
      <c r="AY248" s="2" t="s">
        <v>159</v>
      </c>
      <c r="AZ248" s="16"/>
      <c r="BA248" s="16"/>
      <c r="BB248" s="16"/>
      <c r="BC248" s="16"/>
      <c r="BD248" s="16"/>
      <c r="BE248" s="141">
        <f t="shared" si="39"/>
        <v>0</v>
      </c>
      <c r="BF248" s="141">
        <f t="shared" si="40"/>
        <v>0</v>
      </c>
      <c r="BG248" s="141">
        <f t="shared" si="41"/>
        <v>0</v>
      </c>
      <c r="BH248" s="141">
        <f t="shared" si="42"/>
        <v>0</v>
      </c>
      <c r="BI248" s="141">
        <f t="shared" si="43"/>
        <v>0</v>
      </c>
      <c r="BJ248" s="2" t="s">
        <v>81</v>
      </c>
      <c r="BK248" s="141">
        <f t="shared" si="44"/>
        <v>0</v>
      </c>
      <c r="BL248" s="2" t="s">
        <v>178</v>
      </c>
      <c r="BM248" s="140" t="s">
        <v>742</v>
      </c>
    </row>
    <row r="249" spans="1:65" ht="24" customHeight="1">
      <c r="A249" s="16"/>
      <c r="B249" s="17"/>
      <c r="C249" s="131" t="s">
        <v>362</v>
      </c>
      <c r="D249" s="131" t="s">
        <v>162</v>
      </c>
      <c r="E249" s="132" t="s">
        <v>743</v>
      </c>
      <c r="F249" s="133" t="s">
        <v>744</v>
      </c>
      <c r="G249" s="134" t="s">
        <v>165</v>
      </c>
      <c r="H249" s="135">
        <v>1</v>
      </c>
      <c r="I249" s="187"/>
      <c r="J249" s="135">
        <f t="shared" si="35"/>
        <v>0</v>
      </c>
      <c r="K249" s="133" t="s">
        <v>1</v>
      </c>
      <c r="L249" s="17"/>
      <c r="M249" s="136" t="s">
        <v>1</v>
      </c>
      <c r="N249" s="137" t="s">
        <v>39</v>
      </c>
      <c r="O249" s="16"/>
      <c r="P249" s="138">
        <f t="shared" si="36"/>
        <v>0</v>
      </c>
      <c r="Q249" s="138">
        <v>0</v>
      </c>
      <c r="R249" s="138">
        <f t="shared" si="37"/>
        <v>0</v>
      </c>
      <c r="S249" s="138">
        <v>0</v>
      </c>
      <c r="T249" s="139">
        <f t="shared" si="38"/>
        <v>0</v>
      </c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40" t="s">
        <v>178</v>
      </c>
      <c r="AS249" s="16"/>
      <c r="AT249" s="140" t="s">
        <v>162</v>
      </c>
      <c r="AU249" s="140" t="s">
        <v>83</v>
      </c>
      <c r="AV249" s="16"/>
      <c r="AW249" s="16"/>
      <c r="AX249" s="16"/>
      <c r="AY249" s="2" t="s">
        <v>159</v>
      </c>
      <c r="AZ249" s="16"/>
      <c r="BA249" s="16"/>
      <c r="BB249" s="16"/>
      <c r="BC249" s="16"/>
      <c r="BD249" s="16"/>
      <c r="BE249" s="141">
        <f t="shared" si="39"/>
        <v>0</v>
      </c>
      <c r="BF249" s="141">
        <f t="shared" si="40"/>
        <v>0</v>
      </c>
      <c r="BG249" s="141">
        <f t="shared" si="41"/>
        <v>0</v>
      </c>
      <c r="BH249" s="141">
        <f t="shared" si="42"/>
        <v>0</v>
      </c>
      <c r="BI249" s="141">
        <f t="shared" si="43"/>
        <v>0</v>
      </c>
      <c r="BJ249" s="2" t="s">
        <v>81</v>
      </c>
      <c r="BK249" s="141">
        <f t="shared" si="44"/>
        <v>0</v>
      </c>
      <c r="BL249" s="2" t="s">
        <v>178</v>
      </c>
      <c r="BM249" s="140" t="s">
        <v>585</v>
      </c>
    </row>
    <row r="250" spans="1:65" ht="24" customHeight="1">
      <c r="A250" s="16"/>
      <c r="B250" s="17"/>
      <c r="C250" s="131" t="s">
        <v>366</v>
      </c>
      <c r="D250" s="131" t="s">
        <v>162</v>
      </c>
      <c r="E250" s="132" t="s">
        <v>745</v>
      </c>
      <c r="F250" s="133" t="s">
        <v>650</v>
      </c>
      <c r="G250" s="134" t="s">
        <v>165</v>
      </c>
      <c r="H250" s="135">
        <v>1</v>
      </c>
      <c r="I250" s="187"/>
      <c r="J250" s="135">
        <f t="shared" si="35"/>
        <v>0</v>
      </c>
      <c r="K250" s="133" t="s">
        <v>1</v>
      </c>
      <c r="L250" s="17"/>
      <c r="M250" s="136" t="s">
        <v>1</v>
      </c>
      <c r="N250" s="137" t="s">
        <v>39</v>
      </c>
      <c r="O250" s="16"/>
      <c r="P250" s="138">
        <f t="shared" si="36"/>
        <v>0</v>
      </c>
      <c r="Q250" s="138">
        <v>0</v>
      </c>
      <c r="R250" s="138">
        <f t="shared" si="37"/>
        <v>0</v>
      </c>
      <c r="S250" s="138">
        <v>0</v>
      </c>
      <c r="T250" s="139">
        <f t="shared" si="38"/>
        <v>0</v>
      </c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40" t="s">
        <v>178</v>
      </c>
      <c r="AS250" s="16"/>
      <c r="AT250" s="140" t="s">
        <v>162</v>
      </c>
      <c r="AU250" s="140" t="s">
        <v>83</v>
      </c>
      <c r="AV250" s="16"/>
      <c r="AW250" s="16"/>
      <c r="AX250" s="16"/>
      <c r="AY250" s="2" t="s">
        <v>159</v>
      </c>
      <c r="AZ250" s="16"/>
      <c r="BA250" s="16"/>
      <c r="BB250" s="16"/>
      <c r="BC250" s="16"/>
      <c r="BD250" s="16"/>
      <c r="BE250" s="141">
        <f t="shared" si="39"/>
        <v>0</v>
      </c>
      <c r="BF250" s="141">
        <f t="shared" si="40"/>
        <v>0</v>
      </c>
      <c r="BG250" s="141">
        <f t="shared" si="41"/>
        <v>0</v>
      </c>
      <c r="BH250" s="141">
        <f t="shared" si="42"/>
        <v>0</v>
      </c>
      <c r="BI250" s="141">
        <f t="shared" si="43"/>
        <v>0</v>
      </c>
      <c r="BJ250" s="2" t="s">
        <v>81</v>
      </c>
      <c r="BK250" s="141">
        <f t="shared" si="44"/>
        <v>0</v>
      </c>
      <c r="BL250" s="2" t="s">
        <v>178</v>
      </c>
      <c r="BM250" s="140" t="s">
        <v>586</v>
      </c>
    </row>
    <row r="251" spans="1:65" ht="24" customHeight="1">
      <c r="A251" s="16"/>
      <c r="B251" s="17"/>
      <c r="C251" s="131" t="s">
        <v>372</v>
      </c>
      <c r="D251" s="131" t="s">
        <v>162</v>
      </c>
      <c r="E251" s="132" t="s">
        <v>746</v>
      </c>
      <c r="F251" s="133" t="s">
        <v>652</v>
      </c>
      <c r="G251" s="134" t="s">
        <v>165</v>
      </c>
      <c r="H251" s="135">
        <v>1</v>
      </c>
      <c r="I251" s="187"/>
      <c r="J251" s="135">
        <f t="shared" si="35"/>
        <v>0</v>
      </c>
      <c r="K251" s="133" t="s">
        <v>1</v>
      </c>
      <c r="L251" s="17"/>
      <c r="M251" s="136" t="s">
        <v>1</v>
      </c>
      <c r="N251" s="137" t="s">
        <v>39</v>
      </c>
      <c r="O251" s="16"/>
      <c r="P251" s="138">
        <f t="shared" si="36"/>
        <v>0</v>
      </c>
      <c r="Q251" s="138">
        <v>0</v>
      </c>
      <c r="R251" s="138">
        <f t="shared" si="37"/>
        <v>0</v>
      </c>
      <c r="S251" s="138">
        <v>0</v>
      </c>
      <c r="T251" s="139">
        <f t="shared" si="38"/>
        <v>0</v>
      </c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40" t="s">
        <v>178</v>
      </c>
      <c r="AS251" s="16"/>
      <c r="AT251" s="140" t="s">
        <v>162</v>
      </c>
      <c r="AU251" s="140" t="s">
        <v>83</v>
      </c>
      <c r="AV251" s="16"/>
      <c r="AW251" s="16"/>
      <c r="AX251" s="16"/>
      <c r="AY251" s="2" t="s">
        <v>159</v>
      </c>
      <c r="AZ251" s="16"/>
      <c r="BA251" s="16"/>
      <c r="BB251" s="16"/>
      <c r="BC251" s="16"/>
      <c r="BD251" s="16"/>
      <c r="BE251" s="141">
        <f t="shared" si="39"/>
        <v>0</v>
      </c>
      <c r="BF251" s="141">
        <f t="shared" si="40"/>
        <v>0</v>
      </c>
      <c r="BG251" s="141">
        <f t="shared" si="41"/>
        <v>0</v>
      </c>
      <c r="BH251" s="141">
        <f t="shared" si="42"/>
        <v>0</v>
      </c>
      <c r="BI251" s="141">
        <f t="shared" si="43"/>
        <v>0</v>
      </c>
      <c r="BJ251" s="2" t="s">
        <v>81</v>
      </c>
      <c r="BK251" s="141">
        <f t="shared" si="44"/>
        <v>0</v>
      </c>
      <c r="BL251" s="2" t="s">
        <v>178</v>
      </c>
      <c r="BM251" s="140" t="s">
        <v>587</v>
      </c>
    </row>
    <row r="252" spans="1:65" ht="24" customHeight="1">
      <c r="A252" s="16"/>
      <c r="B252" s="17"/>
      <c r="C252" s="131" t="s">
        <v>377</v>
      </c>
      <c r="D252" s="131" t="s">
        <v>162</v>
      </c>
      <c r="E252" s="132" t="s">
        <v>589</v>
      </c>
      <c r="F252" s="133" t="s">
        <v>590</v>
      </c>
      <c r="G252" s="134" t="s">
        <v>176</v>
      </c>
      <c r="H252" s="135">
        <v>72</v>
      </c>
      <c r="I252" s="187"/>
      <c r="J252" s="135">
        <f t="shared" si="35"/>
        <v>0</v>
      </c>
      <c r="K252" s="133" t="s">
        <v>177</v>
      </c>
      <c r="L252" s="17"/>
      <c r="M252" s="136" t="s">
        <v>1</v>
      </c>
      <c r="N252" s="137" t="s">
        <v>39</v>
      </c>
      <c r="O252" s="16"/>
      <c r="P252" s="138">
        <f t="shared" si="36"/>
        <v>0</v>
      </c>
      <c r="Q252" s="138">
        <v>5.0000000000000002E-5</v>
      </c>
      <c r="R252" s="138">
        <f t="shared" si="37"/>
        <v>3.6000000000000003E-3</v>
      </c>
      <c r="S252" s="138">
        <v>4.7299999999999998E-3</v>
      </c>
      <c r="T252" s="139">
        <f t="shared" si="38"/>
        <v>0.34055999999999997</v>
      </c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40" t="s">
        <v>178</v>
      </c>
      <c r="AS252" s="16"/>
      <c r="AT252" s="140" t="s">
        <v>162</v>
      </c>
      <c r="AU252" s="140" t="s">
        <v>83</v>
      </c>
      <c r="AV252" s="16"/>
      <c r="AW252" s="16"/>
      <c r="AX252" s="16"/>
      <c r="AY252" s="2" t="s">
        <v>159</v>
      </c>
      <c r="AZ252" s="16"/>
      <c r="BA252" s="16"/>
      <c r="BB252" s="16"/>
      <c r="BC252" s="16"/>
      <c r="BD252" s="16"/>
      <c r="BE252" s="141">
        <f t="shared" si="39"/>
        <v>0</v>
      </c>
      <c r="BF252" s="141">
        <f t="shared" si="40"/>
        <v>0</v>
      </c>
      <c r="BG252" s="141">
        <f t="shared" si="41"/>
        <v>0</v>
      </c>
      <c r="BH252" s="141">
        <f t="shared" si="42"/>
        <v>0</v>
      </c>
      <c r="BI252" s="141">
        <f t="shared" si="43"/>
        <v>0</v>
      </c>
      <c r="BJ252" s="2" t="s">
        <v>81</v>
      </c>
      <c r="BK252" s="141">
        <f t="shared" si="44"/>
        <v>0</v>
      </c>
      <c r="BL252" s="2" t="s">
        <v>178</v>
      </c>
      <c r="BM252" s="140" t="s">
        <v>747</v>
      </c>
    </row>
    <row r="253" spans="1:65" ht="11.25" customHeight="1">
      <c r="A253" s="145"/>
      <c r="B253" s="146"/>
      <c r="C253" s="145"/>
      <c r="D253" s="142" t="s">
        <v>180</v>
      </c>
      <c r="E253" s="147" t="s">
        <v>1</v>
      </c>
      <c r="F253" s="148" t="s">
        <v>514</v>
      </c>
      <c r="G253" s="145"/>
      <c r="H253" s="147" t="s">
        <v>1</v>
      </c>
      <c r="I253" s="193"/>
      <c r="J253" s="145"/>
      <c r="K253" s="145"/>
      <c r="L253" s="146"/>
      <c r="M253" s="149"/>
      <c r="N253" s="145"/>
      <c r="O253" s="145"/>
      <c r="P253" s="145"/>
      <c r="Q253" s="145"/>
      <c r="R253" s="145"/>
      <c r="S253" s="145"/>
      <c r="T253" s="150"/>
      <c r="U253" s="145"/>
      <c r="V253" s="145"/>
      <c r="W253" s="145"/>
      <c r="X253" s="145"/>
      <c r="Y253" s="145"/>
      <c r="Z253" s="145"/>
      <c r="AA253" s="145"/>
      <c r="AB253" s="145"/>
      <c r="AC253" s="145"/>
      <c r="AD253" s="145"/>
      <c r="AE253" s="145"/>
      <c r="AF253" s="145"/>
      <c r="AG253" s="145"/>
      <c r="AH253" s="145"/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7" t="s">
        <v>180</v>
      </c>
      <c r="AU253" s="147" t="s">
        <v>83</v>
      </c>
      <c r="AV253" s="145" t="s">
        <v>81</v>
      </c>
      <c r="AW253" s="145" t="s">
        <v>30</v>
      </c>
      <c r="AX253" s="145" t="s">
        <v>74</v>
      </c>
      <c r="AY253" s="147" t="s">
        <v>159</v>
      </c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  <c r="BM253" s="145"/>
    </row>
    <row r="254" spans="1:65" ht="11.25" customHeight="1">
      <c r="A254" s="151"/>
      <c r="B254" s="152"/>
      <c r="C254" s="151"/>
      <c r="D254" s="142" t="s">
        <v>180</v>
      </c>
      <c r="E254" s="153" t="s">
        <v>1</v>
      </c>
      <c r="F254" s="154" t="s">
        <v>748</v>
      </c>
      <c r="G254" s="151"/>
      <c r="H254" s="155">
        <v>72</v>
      </c>
      <c r="I254" s="188"/>
      <c r="J254" s="151"/>
      <c r="K254" s="151"/>
      <c r="L254" s="152"/>
      <c r="M254" s="156"/>
      <c r="N254" s="151"/>
      <c r="O254" s="151"/>
      <c r="P254" s="151"/>
      <c r="Q254" s="151"/>
      <c r="R254" s="151"/>
      <c r="S254" s="151"/>
      <c r="T254" s="157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3" t="s">
        <v>180</v>
      </c>
      <c r="AU254" s="153" t="s">
        <v>83</v>
      </c>
      <c r="AV254" s="151" t="s">
        <v>83</v>
      </c>
      <c r="AW254" s="151" t="s">
        <v>30</v>
      </c>
      <c r="AX254" s="151" t="s">
        <v>81</v>
      </c>
      <c r="AY254" s="153" t="s">
        <v>159</v>
      </c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</row>
    <row r="255" spans="1:65" ht="24" customHeight="1">
      <c r="A255" s="16"/>
      <c r="B255" s="17"/>
      <c r="C255" s="131" t="s">
        <v>382</v>
      </c>
      <c r="D255" s="131" t="s">
        <v>162</v>
      </c>
      <c r="E255" s="132" t="s">
        <v>749</v>
      </c>
      <c r="F255" s="133" t="s">
        <v>455</v>
      </c>
      <c r="G255" s="134" t="s">
        <v>165</v>
      </c>
      <c r="H255" s="135">
        <v>1</v>
      </c>
      <c r="I255" s="187"/>
      <c r="J255" s="135">
        <f t="shared" ref="J255:J256" si="45">ROUND(I255*H255,2)</f>
        <v>0</v>
      </c>
      <c r="K255" s="133" t="s">
        <v>1</v>
      </c>
      <c r="L255" s="17"/>
      <c r="M255" s="136" t="s">
        <v>1</v>
      </c>
      <c r="N255" s="137" t="s">
        <v>39</v>
      </c>
      <c r="O255" s="16"/>
      <c r="P255" s="138">
        <f t="shared" ref="P255:P256" si="46">O255*H255</f>
        <v>0</v>
      </c>
      <c r="Q255" s="138">
        <v>0</v>
      </c>
      <c r="R255" s="138">
        <f t="shared" ref="R255:R256" si="47">Q255*H255</f>
        <v>0</v>
      </c>
      <c r="S255" s="138">
        <v>0</v>
      </c>
      <c r="T255" s="139">
        <f t="shared" ref="T255:T256" si="48">S255*H255</f>
        <v>0</v>
      </c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40" t="s">
        <v>178</v>
      </c>
      <c r="AS255" s="16"/>
      <c r="AT255" s="140" t="s">
        <v>162</v>
      </c>
      <c r="AU255" s="140" t="s">
        <v>83</v>
      </c>
      <c r="AV255" s="16"/>
      <c r="AW255" s="16"/>
      <c r="AX255" s="16"/>
      <c r="AY255" s="2" t="s">
        <v>159</v>
      </c>
      <c r="AZ255" s="16"/>
      <c r="BA255" s="16"/>
      <c r="BB255" s="16"/>
      <c r="BC255" s="16"/>
      <c r="BD255" s="16"/>
      <c r="BE255" s="141">
        <f t="shared" ref="BE255:BE256" si="49">IF(N255="základní",J255,0)</f>
        <v>0</v>
      </c>
      <c r="BF255" s="141">
        <f t="shared" ref="BF255:BF256" si="50">IF(N255="snížená",J255,0)</f>
        <v>0</v>
      </c>
      <c r="BG255" s="141">
        <f t="shared" ref="BG255:BG256" si="51">IF(N255="zákl. přenesená",J255,0)</f>
        <v>0</v>
      </c>
      <c r="BH255" s="141">
        <f t="shared" ref="BH255:BH256" si="52">IF(N255="sníž. přenesená",J255,0)</f>
        <v>0</v>
      </c>
      <c r="BI255" s="141">
        <f t="shared" ref="BI255:BI256" si="53">IF(N255="nulová",J255,0)</f>
        <v>0</v>
      </c>
      <c r="BJ255" s="2" t="s">
        <v>81</v>
      </c>
      <c r="BK255" s="141">
        <f t="shared" ref="BK255:BK256" si="54">ROUND(I255*H255,2)</f>
        <v>0</v>
      </c>
      <c r="BL255" s="2" t="s">
        <v>178</v>
      </c>
      <c r="BM255" s="140" t="s">
        <v>595</v>
      </c>
    </row>
    <row r="256" spans="1:65" ht="16.5" customHeight="1">
      <c r="A256" s="16"/>
      <c r="B256" s="17"/>
      <c r="C256" s="131" t="s">
        <v>386</v>
      </c>
      <c r="D256" s="131" t="s">
        <v>162</v>
      </c>
      <c r="E256" s="132" t="s">
        <v>458</v>
      </c>
      <c r="F256" s="133" t="s">
        <v>459</v>
      </c>
      <c r="G256" s="134" t="s">
        <v>165</v>
      </c>
      <c r="H256" s="135">
        <v>1</v>
      </c>
      <c r="I256" s="187"/>
      <c r="J256" s="135">
        <f t="shared" si="45"/>
        <v>0</v>
      </c>
      <c r="K256" s="133" t="s">
        <v>1</v>
      </c>
      <c r="L256" s="17"/>
      <c r="M256" s="136" t="s">
        <v>1</v>
      </c>
      <c r="N256" s="137" t="s">
        <v>39</v>
      </c>
      <c r="O256" s="16"/>
      <c r="P256" s="138">
        <f t="shared" si="46"/>
        <v>0</v>
      </c>
      <c r="Q256" s="138">
        <v>0</v>
      </c>
      <c r="R256" s="138">
        <f t="shared" si="47"/>
        <v>0</v>
      </c>
      <c r="S256" s="138">
        <v>0</v>
      </c>
      <c r="T256" s="139">
        <f t="shared" si="48"/>
        <v>0</v>
      </c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40" t="s">
        <v>178</v>
      </c>
      <c r="AS256" s="16"/>
      <c r="AT256" s="140" t="s">
        <v>162</v>
      </c>
      <c r="AU256" s="140" t="s">
        <v>83</v>
      </c>
      <c r="AV256" s="16"/>
      <c r="AW256" s="16"/>
      <c r="AX256" s="16"/>
      <c r="AY256" s="2" t="s">
        <v>159</v>
      </c>
      <c r="AZ256" s="16"/>
      <c r="BA256" s="16"/>
      <c r="BB256" s="16"/>
      <c r="BC256" s="16"/>
      <c r="BD256" s="16"/>
      <c r="BE256" s="141">
        <f t="shared" si="49"/>
        <v>0</v>
      </c>
      <c r="BF256" s="141">
        <f t="shared" si="50"/>
        <v>0</v>
      </c>
      <c r="BG256" s="141">
        <f t="shared" si="51"/>
        <v>0</v>
      </c>
      <c r="BH256" s="141">
        <f t="shared" si="52"/>
        <v>0</v>
      </c>
      <c r="BI256" s="141">
        <f t="shared" si="53"/>
        <v>0</v>
      </c>
      <c r="BJ256" s="2" t="s">
        <v>81</v>
      </c>
      <c r="BK256" s="141">
        <f t="shared" si="54"/>
        <v>0</v>
      </c>
      <c r="BL256" s="2" t="s">
        <v>178</v>
      </c>
      <c r="BM256" s="140" t="s">
        <v>596</v>
      </c>
    </row>
    <row r="257" spans="1:65" ht="11.25" customHeight="1">
      <c r="A257" s="16"/>
      <c r="B257" s="17"/>
      <c r="C257" s="16"/>
      <c r="D257" s="142" t="s">
        <v>168</v>
      </c>
      <c r="E257" s="16"/>
      <c r="F257" s="143" t="s">
        <v>461</v>
      </c>
      <c r="G257" s="16"/>
      <c r="H257" s="16"/>
      <c r="I257" s="195"/>
      <c r="J257" s="16"/>
      <c r="K257" s="16"/>
      <c r="L257" s="17"/>
      <c r="M257" s="144"/>
      <c r="N257" s="16"/>
      <c r="O257" s="16"/>
      <c r="P257" s="16"/>
      <c r="Q257" s="16"/>
      <c r="R257" s="16"/>
      <c r="S257" s="16"/>
      <c r="T257" s="43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S257" s="16"/>
      <c r="AT257" s="2" t="s">
        <v>168</v>
      </c>
      <c r="AU257" s="2" t="s">
        <v>83</v>
      </c>
      <c r="AV257" s="16"/>
      <c r="AW257" s="16"/>
      <c r="AX257" s="16"/>
      <c r="AY257" s="16"/>
      <c r="AZ257" s="16"/>
      <c r="BA257" s="16"/>
      <c r="BB257" s="16"/>
      <c r="BC257" s="16"/>
      <c r="BD257" s="16"/>
      <c r="BE257" s="16"/>
      <c r="BF257" s="16"/>
      <c r="BG257" s="16"/>
      <c r="BH257" s="16"/>
      <c r="BI257" s="16"/>
      <c r="BJ257" s="16"/>
      <c r="BK257" s="16"/>
      <c r="BL257" s="16"/>
      <c r="BM257" s="16"/>
    </row>
    <row r="258" spans="1:65" ht="11.25" customHeight="1">
      <c r="A258" s="145"/>
      <c r="B258" s="146"/>
      <c r="C258" s="145"/>
      <c r="D258" s="142" t="s">
        <v>180</v>
      </c>
      <c r="E258" s="147" t="s">
        <v>1</v>
      </c>
      <c r="F258" s="148" t="s">
        <v>750</v>
      </c>
      <c r="G258" s="145"/>
      <c r="H258" s="147" t="s">
        <v>1</v>
      </c>
      <c r="I258" s="193"/>
      <c r="J258" s="145"/>
      <c r="K258" s="145"/>
      <c r="L258" s="146"/>
      <c r="M258" s="149"/>
      <c r="N258" s="145"/>
      <c r="O258" s="145"/>
      <c r="P258" s="145"/>
      <c r="Q258" s="145"/>
      <c r="R258" s="145"/>
      <c r="S258" s="145"/>
      <c r="T258" s="150"/>
      <c r="U258" s="145"/>
      <c r="V258" s="145"/>
      <c r="W258" s="145"/>
      <c r="X258" s="145"/>
      <c r="Y258" s="145"/>
      <c r="Z258" s="145"/>
      <c r="AA258" s="145"/>
      <c r="AB258" s="145"/>
      <c r="AC258" s="145"/>
      <c r="AD258" s="145"/>
      <c r="AE258" s="145"/>
      <c r="AF258" s="145"/>
      <c r="AG258" s="145"/>
      <c r="AH258" s="145"/>
      <c r="AI258" s="145"/>
      <c r="AJ258" s="145"/>
      <c r="AK258" s="145"/>
      <c r="AL258" s="145"/>
      <c r="AM258" s="145"/>
      <c r="AN258" s="145"/>
      <c r="AO258" s="145"/>
      <c r="AP258" s="145"/>
      <c r="AQ258" s="145"/>
      <c r="AR258" s="145"/>
      <c r="AS258" s="145"/>
      <c r="AT258" s="147" t="s">
        <v>180</v>
      </c>
      <c r="AU258" s="147" t="s">
        <v>83</v>
      </c>
      <c r="AV258" s="145" t="s">
        <v>81</v>
      </c>
      <c r="AW258" s="145" t="s">
        <v>30</v>
      </c>
      <c r="AX258" s="145" t="s">
        <v>74</v>
      </c>
      <c r="AY258" s="147" t="s">
        <v>159</v>
      </c>
      <c r="AZ258" s="145"/>
      <c r="BA258" s="145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45"/>
      <c r="BM258" s="145"/>
    </row>
    <row r="259" spans="1:65" ht="11.25" customHeight="1">
      <c r="A259" s="145"/>
      <c r="B259" s="146"/>
      <c r="C259" s="145"/>
      <c r="D259" s="142" t="s">
        <v>180</v>
      </c>
      <c r="E259" s="147" t="s">
        <v>1</v>
      </c>
      <c r="F259" s="148" t="s">
        <v>463</v>
      </c>
      <c r="G259" s="145"/>
      <c r="H259" s="147" t="s">
        <v>1</v>
      </c>
      <c r="I259" s="193"/>
      <c r="J259" s="145"/>
      <c r="K259" s="145"/>
      <c r="L259" s="146"/>
      <c r="M259" s="149"/>
      <c r="N259" s="145"/>
      <c r="O259" s="145"/>
      <c r="P259" s="145"/>
      <c r="Q259" s="145"/>
      <c r="R259" s="145"/>
      <c r="S259" s="145"/>
      <c r="T259" s="150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145"/>
      <c r="AF259" s="145"/>
      <c r="AG259" s="145"/>
      <c r="AH259" s="145"/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7" t="s">
        <v>180</v>
      </c>
      <c r="AU259" s="147" t="s">
        <v>83</v>
      </c>
      <c r="AV259" s="145" t="s">
        <v>81</v>
      </c>
      <c r="AW259" s="145" t="s">
        <v>30</v>
      </c>
      <c r="AX259" s="145" t="s">
        <v>74</v>
      </c>
      <c r="AY259" s="147" t="s">
        <v>159</v>
      </c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  <c r="BM259" s="145"/>
    </row>
    <row r="260" spans="1:65" ht="11.25" customHeight="1">
      <c r="A260" s="145"/>
      <c r="B260" s="146"/>
      <c r="C260" s="145"/>
      <c r="D260" s="142" t="s">
        <v>180</v>
      </c>
      <c r="E260" s="147" t="s">
        <v>1</v>
      </c>
      <c r="F260" s="148" t="s">
        <v>464</v>
      </c>
      <c r="G260" s="145"/>
      <c r="H260" s="147" t="s">
        <v>1</v>
      </c>
      <c r="I260" s="193"/>
      <c r="J260" s="145"/>
      <c r="K260" s="145"/>
      <c r="L260" s="146"/>
      <c r="M260" s="149"/>
      <c r="N260" s="145"/>
      <c r="O260" s="145"/>
      <c r="P260" s="145"/>
      <c r="Q260" s="145"/>
      <c r="R260" s="145"/>
      <c r="S260" s="145"/>
      <c r="T260" s="150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45"/>
      <c r="AE260" s="145"/>
      <c r="AF260" s="145"/>
      <c r="AG260" s="145"/>
      <c r="AH260" s="145"/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7" t="s">
        <v>180</v>
      </c>
      <c r="AU260" s="147" t="s">
        <v>83</v>
      </c>
      <c r="AV260" s="145" t="s">
        <v>81</v>
      </c>
      <c r="AW260" s="145" t="s">
        <v>30</v>
      </c>
      <c r="AX260" s="145" t="s">
        <v>74</v>
      </c>
      <c r="AY260" s="147" t="s">
        <v>159</v>
      </c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  <c r="BM260" s="145"/>
    </row>
    <row r="261" spans="1:65" ht="11.25" customHeight="1">
      <c r="A261" s="151"/>
      <c r="B261" s="152"/>
      <c r="C261" s="151"/>
      <c r="D261" s="142" t="s">
        <v>180</v>
      </c>
      <c r="E261" s="153" t="s">
        <v>1</v>
      </c>
      <c r="F261" s="154" t="s">
        <v>81</v>
      </c>
      <c r="G261" s="151"/>
      <c r="H261" s="155">
        <v>1</v>
      </c>
      <c r="I261" s="188"/>
      <c r="J261" s="151"/>
      <c r="K261" s="151"/>
      <c r="L261" s="152"/>
      <c r="M261" s="156"/>
      <c r="N261" s="151"/>
      <c r="O261" s="151"/>
      <c r="P261" s="151"/>
      <c r="Q261" s="151"/>
      <c r="R261" s="151"/>
      <c r="S261" s="151"/>
      <c r="T261" s="157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3" t="s">
        <v>180</v>
      </c>
      <c r="AU261" s="153" t="s">
        <v>83</v>
      </c>
      <c r="AV261" s="151" t="s">
        <v>83</v>
      </c>
      <c r="AW261" s="151" t="s">
        <v>30</v>
      </c>
      <c r="AX261" s="151" t="s">
        <v>81</v>
      </c>
      <c r="AY261" s="153" t="s">
        <v>159</v>
      </c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</row>
    <row r="262" spans="1:65" ht="16.5" customHeight="1">
      <c r="A262" s="16"/>
      <c r="B262" s="17"/>
      <c r="C262" s="131" t="s">
        <v>390</v>
      </c>
      <c r="D262" s="131" t="s">
        <v>162</v>
      </c>
      <c r="E262" s="132" t="s">
        <v>466</v>
      </c>
      <c r="F262" s="133" t="s">
        <v>467</v>
      </c>
      <c r="G262" s="134" t="s">
        <v>165</v>
      </c>
      <c r="H262" s="135">
        <v>1</v>
      </c>
      <c r="I262" s="187"/>
      <c r="J262" s="135">
        <f>ROUND(I262*H262,2)</f>
        <v>0</v>
      </c>
      <c r="K262" s="133" t="s">
        <v>1</v>
      </c>
      <c r="L262" s="17"/>
      <c r="M262" s="136" t="s">
        <v>1</v>
      </c>
      <c r="N262" s="137" t="s">
        <v>39</v>
      </c>
      <c r="O262" s="16"/>
      <c r="P262" s="138">
        <f>O262*H262</f>
        <v>0</v>
      </c>
      <c r="Q262" s="138">
        <v>0</v>
      </c>
      <c r="R262" s="138">
        <f>Q262*H262</f>
        <v>0</v>
      </c>
      <c r="S262" s="138">
        <v>0</v>
      </c>
      <c r="T262" s="139">
        <f>S262*H262</f>
        <v>0</v>
      </c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40" t="s">
        <v>178</v>
      </c>
      <c r="AS262" s="16"/>
      <c r="AT262" s="140" t="s">
        <v>162</v>
      </c>
      <c r="AU262" s="140" t="s">
        <v>83</v>
      </c>
      <c r="AV262" s="16"/>
      <c r="AW262" s="16"/>
      <c r="AX262" s="16"/>
      <c r="AY262" s="2" t="s">
        <v>159</v>
      </c>
      <c r="AZ262" s="16"/>
      <c r="BA262" s="16"/>
      <c r="BB262" s="16"/>
      <c r="BC262" s="16"/>
      <c r="BD262" s="16"/>
      <c r="BE262" s="141">
        <f>IF(N262="základní",J262,0)</f>
        <v>0</v>
      </c>
      <c r="BF262" s="141">
        <f>IF(N262="snížená",J262,0)</f>
        <v>0</v>
      </c>
      <c r="BG262" s="141">
        <f>IF(N262="zákl. přenesená",J262,0)</f>
        <v>0</v>
      </c>
      <c r="BH262" s="141">
        <f>IF(N262="sníž. přenesená",J262,0)</f>
        <v>0</v>
      </c>
      <c r="BI262" s="141">
        <f>IF(N262="nulová",J262,0)</f>
        <v>0</v>
      </c>
      <c r="BJ262" s="2" t="s">
        <v>81</v>
      </c>
      <c r="BK262" s="141">
        <f>ROUND(I262*H262,2)</f>
        <v>0</v>
      </c>
      <c r="BL262" s="2" t="s">
        <v>178</v>
      </c>
      <c r="BM262" s="140" t="s">
        <v>597</v>
      </c>
    </row>
    <row r="263" spans="1:65" ht="22.5" customHeight="1">
      <c r="A263" s="119"/>
      <c r="B263" s="120"/>
      <c r="C263" s="119"/>
      <c r="D263" s="121" t="s">
        <v>73</v>
      </c>
      <c r="E263" s="129" t="s">
        <v>469</v>
      </c>
      <c r="F263" s="129" t="s">
        <v>470</v>
      </c>
      <c r="G263" s="119"/>
      <c r="H263" s="119"/>
      <c r="I263" s="191"/>
      <c r="J263" s="130">
        <f>BK263</f>
        <v>0</v>
      </c>
      <c r="K263" s="119"/>
      <c r="L263" s="120"/>
      <c r="M263" s="124"/>
      <c r="N263" s="119"/>
      <c r="O263" s="119"/>
      <c r="P263" s="125">
        <f>SUM(P264:P266)</f>
        <v>0</v>
      </c>
      <c r="Q263" s="119"/>
      <c r="R263" s="125">
        <f>SUM(R264:R266)</f>
        <v>0</v>
      </c>
      <c r="S263" s="119"/>
      <c r="T263" s="126">
        <f>SUM(T264:T266)</f>
        <v>0</v>
      </c>
      <c r="U263" s="119"/>
      <c r="V263" s="119"/>
      <c r="W263" s="119"/>
      <c r="X263" s="119"/>
      <c r="Y263" s="119"/>
      <c r="Z263" s="119"/>
      <c r="AA263" s="119"/>
      <c r="AB263" s="119"/>
      <c r="AC263" s="119"/>
      <c r="AD263" s="119"/>
      <c r="AE263" s="119"/>
      <c r="AF263" s="119"/>
      <c r="AG263" s="119"/>
      <c r="AH263" s="119"/>
      <c r="AI263" s="119"/>
      <c r="AJ263" s="119"/>
      <c r="AK263" s="119"/>
      <c r="AL263" s="119"/>
      <c r="AM263" s="119"/>
      <c r="AN263" s="119"/>
      <c r="AO263" s="119"/>
      <c r="AP263" s="119"/>
      <c r="AQ263" s="119"/>
      <c r="AR263" s="121" t="s">
        <v>83</v>
      </c>
      <c r="AS263" s="119"/>
      <c r="AT263" s="127" t="s">
        <v>73</v>
      </c>
      <c r="AU263" s="127" t="s">
        <v>81</v>
      </c>
      <c r="AV263" s="119"/>
      <c r="AW263" s="119"/>
      <c r="AX263" s="119"/>
      <c r="AY263" s="121" t="s">
        <v>159</v>
      </c>
      <c r="AZ263" s="119"/>
      <c r="BA263" s="119"/>
      <c r="BB263" s="119"/>
      <c r="BC263" s="119"/>
      <c r="BD263" s="119"/>
      <c r="BE263" s="119"/>
      <c r="BF263" s="119"/>
      <c r="BG263" s="119"/>
      <c r="BH263" s="119"/>
      <c r="BI263" s="119"/>
      <c r="BJ263" s="119"/>
      <c r="BK263" s="128">
        <f>SUM(BK264:BK266)</f>
        <v>0</v>
      </c>
      <c r="BL263" s="119"/>
      <c r="BM263" s="119"/>
    </row>
    <row r="264" spans="1:65" ht="16.5" customHeight="1">
      <c r="A264" s="16"/>
      <c r="B264" s="17"/>
      <c r="C264" s="131" t="s">
        <v>394</v>
      </c>
      <c r="D264" s="131" t="s">
        <v>162</v>
      </c>
      <c r="E264" s="132" t="s">
        <v>472</v>
      </c>
      <c r="F264" s="133" t="s">
        <v>473</v>
      </c>
      <c r="G264" s="134" t="s">
        <v>165</v>
      </c>
      <c r="H264" s="135">
        <v>1</v>
      </c>
      <c r="I264" s="187"/>
      <c r="J264" s="135">
        <f>ROUND(I264*H264,2)</f>
        <v>0</v>
      </c>
      <c r="K264" s="133" t="s">
        <v>1</v>
      </c>
      <c r="L264" s="17"/>
      <c r="M264" s="136" t="s">
        <v>1</v>
      </c>
      <c r="N264" s="137" t="s">
        <v>39</v>
      </c>
      <c r="O264" s="16"/>
      <c r="P264" s="138">
        <f>O264*H264</f>
        <v>0</v>
      </c>
      <c r="Q264" s="138">
        <v>0</v>
      </c>
      <c r="R264" s="138">
        <f>Q264*H264</f>
        <v>0</v>
      </c>
      <c r="S264" s="138">
        <v>0</v>
      </c>
      <c r="T264" s="139">
        <f>S264*H264</f>
        <v>0</v>
      </c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40" t="s">
        <v>178</v>
      </c>
      <c r="AS264" s="16"/>
      <c r="AT264" s="140" t="s">
        <v>162</v>
      </c>
      <c r="AU264" s="140" t="s">
        <v>83</v>
      </c>
      <c r="AV264" s="16"/>
      <c r="AW264" s="16"/>
      <c r="AX264" s="16"/>
      <c r="AY264" s="2" t="s">
        <v>159</v>
      </c>
      <c r="AZ264" s="16"/>
      <c r="BA264" s="16"/>
      <c r="BB264" s="16"/>
      <c r="BC264" s="16"/>
      <c r="BD264" s="16"/>
      <c r="BE264" s="141">
        <f>IF(N264="základní",J264,0)</f>
        <v>0</v>
      </c>
      <c r="BF264" s="141">
        <f>IF(N264="snížená",J264,0)</f>
        <v>0</v>
      </c>
      <c r="BG264" s="141">
        <f>IF(N264="zákl. přenesená",J264,0)</f>
        <v>0</v>
      </c>
      <c r="BH264" s="141">
        <f>IF(N264="sníž. přenesená",J264,0)</f>
        <v>0</v>
      </c>
      <c r="BI264" s="141">
        <f>IF(N264="nulová",J264,0)</f>
        <v>0</v>
      </c>
      <c r="BJ264" s="2" t="s">
        <v>81</v>
      </c>
      <c r="BK264" s="141">
        <f>ROUND(I264*H264,2)</f>
        <v>0</v>
      </c>
      <c r="BL264" s="2" t="s">
        <v>178</v>
      </c>
      <c r="BM264" s="140" t="s">
        <v>598</v>
      </c>
    </row>
    <row r="265" spans="1:65" ht="11.25" customHeight="1">
      <c r="A265" s="16"/>
      <c r="B265" s="17"/>
      <c r="C265" s="16"/>
      <c r="D265" s="142" t="s">
        <v>168</v>
      </c>
      <c r="E265" s="16"/>
      <c r="F265" s="143" t="s">
        <v>475</v>
      </c>
      <c r="G265" s="16"/>
      <c r="H265" s="16"/>
      <c r="I265" s="195"/>
      <c r="J265" s="16"/>
      <c r="K265" s="16"/>
      <c r="L265" s="17"/>
      <c r="M265" s="144"/>
      <c r="N265" s="16"/>
      <c r="O265" s="16"/>
      <c r="P265" s="16"/>
      <c r="Q265" s="16"/>
      <c r="R265" s="16"/>
      <c r="S265" s="16"/>
      <c r="T265" s="43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6"/>
      <c r="AS265" s="16"/>
      <c r="AT265" s="2" t="s">
        <v>168</v>
      </c>
      <c r="AU265" s="2" t="s">
        <v>83</v>
      </c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</row>
    <row r="266" spans="1:65" ht="16.5" customHeight="1">
      <c r="A266" s="16"/>
      <c r="B266" s="17"/>
      <c r="C266" s="131" t="s">
        <v>400</v>
      </c>
      <c r="D266" s="131" t="s">
        <v>162</v>
      </c>
      <c r="E266" s="132" t="s">
        <v>477</v>
      </c>
      <c r="F266" s="133" t="s">
        <v>478</v>
      </c>
      <c r="G266" s="134" t="s">
        <v>165</v>
      </c>
      <c r="H266" s="135">
        <v>1</v>
      </c>
      <c r="I266" s="187"/>
      <c r="J266" s="135">
        <f>ROUND(I266*H266,2)</f>
        <v>0</v>
      </c>
      <c r="K266" s="133" t="s">
        <v>1</v>
      </c>
      <c r="L266" s="17"/>
      <c r="M266" s="173" t="s">
        <v>1</v>
      </c>
      <c r="N266" s="174" t="s">
        <v>39</v>
      </c>
      <c r="O266" s="175"/>
      <c r="P266" s="176">
        <f>O266*H266</f>
        <v>0</v>
      </c>
      <c r="Q266" s="176">
        <v>0</v>
      </c>
      <c r="R266" s="176">
        <f>Q266*H266</f>
        <v>0</v>
      </c>
      <c r="S266" s="176">
        <v>0</v>
      </c>
      <c r="T266" s="177">
        <f>S266*H266</f>
        <v>0</v>
      </c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40" t="s">
        <v>178</v>
      </c>
      <c r="AS266" s="16"/>
      <c r="AT266" s="140" t="s">
        <v>162</v>
      </c>
      <c r="AU266" s="140" t="s">
        <v>83</v>
      </c>
      <c r="AV266" s="16"/>
      <c r="AW266" s="16"/>
      <c r="AX266" s="16"/>
      <c r="AY266" s="2" t="s">
        <v>159</v>
      </c>
      <c r="AZ266" s="16"/>
      <c r="BA266" s="16"/>
      <c r="BB266" s="16"/>
      <c r="BC266" s="16"/>
      <c r="BD266" s="16"/>
      <c r="BE266" s="141">
        <f>IF(N266="základní",J266,0)</f>
        <v>0</v>
      </c>
      <c r="BF266" s="141">
        <f>IF(N266="snížená",J266,0)</f>
        <v>0</v>
      </c>
      <c r="BG266" s="141">
        <f>IF(N266="zákl. přenesená",J266,0)</f>
        <v>0</v>
      </c>
      <c r="BH266" s="141">
        <f>IF(N266="sníž. přenesená",J266,0)</f>
        <v>0</v>
      </c>
      <c r="BI266" s="141">
        <f>IF(N266="nulová",J266,0)</f>
        <v>0</v>
      </c>
      <c r="BJ266" s="2" t="s">
        <v>81</v>
      </c>
      <c r="BK266" s="141">
        <f>ROUND(I266*H266,2)</f>
        <v>0</v>
      </c>
      <c r="BL266" s="2" t="s">
        <v>178</v>
      </c>
      <c r="BM266" s="140" t="s">
        <v>599</v>
      </c>
    </row>
    <row r="267" spans="1:65" ht="6.75" customHeight="1">
      <c r="A267" s="16"/>
      <c r="B267" s="30"/>
      <c r="C267" s="31"/>
      <c r="D267" s="31"/>
      <c r="E267" s="31"/>
      <c r="F267" s="31"/>
      <c r="G267" s="31"/>
      <c r="H267" s="31"/>
      <c r="I267" s="31"/>
      <c r="J267" s="31"/>
      <c r="K267" s="31"/>
      <c r="L267" s="17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S267" s="16"/>
      <c r="AT267" s="16"/>
      <c r="AU267" s="16"/>
      <c r="AV267" s="16"/>
      <c r="AW267" s="16"/>
      <c r="AX267" s="16"/>
      <c r="AY267" s="16"/>
      <c r="AZ267" s="16"/>
      <c r="BA267" s="16"/>
      <c r="BB267" s="16"/>
      <c r="BC267" s="16"/>
      <c r="BD267" s="16"/>
      <c r="BE267" s="16"/>
      <c r="BF267" s="16"/>
      <c r="BG267" s="16"/>
      <c r="BH267" s="16"/>
      <c r="BI267" s="16"/>
      <c r="BJ267" s="16"/>
      <c r="BK267" s="16"/>
      <c r="BL267" s="16"/>
      <c r="BM267" s="16"/>
    </row>
    <row r="268" spans="1:65" ht="11.25" customHeight="1"/>
    <row r="269" spans="1:65" ht="11.25" customHeight="1"/>
    <row r="270" spans="1:65" ht="11.25" customHeight="1"/>
    <row r="271" spans="1:65" ht="11.25" customHeight="1"/>
    <row r="272" spans="1:65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oLggkAY4DUae7rjic4JMBMuJP4gjgi27HPQj8He4uTOR9/eANz0ww+23p57BQU5Zv6hmGX9JWWQw8f8zZRs+Ig==" saltValue="Tthxy2ld16KolChcLKc2UA==" spinCount="100000" sheet="1" objects="1" scenarios="1"/>
  <autoFilter ref="C136:K266" xr:uid="{00000000-0009-0000-0000-000005000000}"/>
  <mergeCells count="15">
    <mergeCell ref="E125:H125"/>
    <mergeCell ref="E127:H127"/>
    <mergeCell ref="E129:H129"/>
    <mergeCell ref="L2:V2"/>
    <mergeCell ref="E7:H7"/>
    <mergeCell ref="E9:H9"/>
    <mergeCell ref="E11:H11"/>
    <mergeCell ref="E13:H13"/>
    <mergeCell ref="E22:H22"/>
    <mergeCell ref="E31:H31"/>
    <mergeCell ref="E85:H85"/>
    <mergeCell ref="E87:H87"/>
    <mergeCell ref="E89:H89"/>
    <mergeCell ref="E91:H91"/>
    <mergeCell ref="E123:H123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M1000"/>
  <sheetViews>
    <sheetView showGridLines="0" topLeftCell="A116" workbookViewId="0">
      <selection activeCell="I134" sqref="I134:I135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107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1.25" customHeight="1">
      <c r="B8" s="5"/>
      <c r="D8" s="12" t="s">
        <v>121</v>
      </c>
      <c r="L8" s="5"/>
    </row>
    <row r="9" spans="1:65" ht="16.5" customHeight="1">
      <c r="B9" s="5"/>
      <c r="E9" s="200" t="s">
        <v>122</v>
      </c>
      <c r="F9" s="199"/>
      <c r="G9" s="199"/>
      <c r="H9" s="199"/>
      <c r="L9" s="5"/>
    </row>
    <row r="10" spans="1:65" ht="12" customHeight="1">
      <c r="B10" s="5"/>
      <c r="D10" s="12" t="s">
        <v>123</v>
      </c>
      <c r="L10" s="5"/>
    </row>
    <row r="11" spans="1:65" ht="16.5" customHeight="1">
      <c r="A11" s="16"/>
      <c r="B11" s="17"/>
      <c r="C11" s="16"/>
      <c r="D11" s="16"/>
      <c r="E11" s="235" t="s">
        <v>124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2" customHeight="1">
      <c r="A12" s="16"/>
      <c r="B12" s="17"/>
      <c r="C12" s="16"/>
      <c r="D12" s="12" t="s">
        <v>125</v>
      </c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6.5" customHeight="1">
      <c r="A13" s="16"/>
      <c r="B13" s="17"/>
      <c r="C13" s="16"/>
      <c r="D13" s="16"/>
      <c r="E13" s="202" t="s">
        <v>751</v>
      </c>
      <c r="F13" s="199"/>
      <c r="G13" s="199"/>
      <c r="H13" s="199"/>
      <c r="I13" s="16"/>
      <c r="J13" s="16"/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1.25" customHeight="1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2" customHeight="1">
      <c r="A15" s="16"/>
      <c r="B15" s="17"/>
      <c r="C15" s="16"/>
      <c r="D15" s="12" t="s">
        <v>17</v>
      </c>
      <c r="E15" s="16"/>
      <c r="F15" s="10" t="s">
        <v>1</v>
      </c>
      <c r="G15" s="16"/>
      <c r="H15" s="16"/>
      <c r="I15" s="12" t="s">
        <v>18</v>
      </c>
      <c r="J15" s="10" t="s">
        <v>1</v>
      </c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19</v>
      </c>
      <c r="E16" s="16"/>
      <c r="F16" s="10" t="s">
        <v>20</v>
      </c>
      <c r="G16" s="16"/>
      <c r="H16" s="16"/>
      <c r="I16" s="12" t="s">
        <v>21</v>
      </c>
      <c r="J16" s="40" t="str">
        <f>'Rekapitulace stavby'!AN8</f>
        <v>17. 2. 2026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0.5" customHeight="1">
      <c r="A17" s="16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12" customHeight="1">
      <c r="A18" s="16"/>
      <c r="B18" s="17"/>
      <c r="C18" s="16"/>
      <c r="D18" s="12" t="s">
        <v>23</v>
      </c>
      <c r="E18" s="16"/>
      <c r="F18" s="16"/>
      <c r="G18" s="16"/>
      <c r="H18" s="16"/>
      <c r="I18" s="12" t="s">
        <v>24</v>
      </c>
      <c r="J18" s="10" t="s">
        <v>1</v>
      </c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8" customHeight="1">
      <c r="A19" s="16"/>
      <c r="B19" s="17"/>
      <c r="C19" s="16"/>
      <c r="D19" s="16"/>
      <c r="E19" s="10" t="s">
        <v>25</v>
      </c>
      <c r="F19" s="16"/>
      <c r="G19" s="16"/>
      <c r="H19" s="16"/>
      <c r="I19" s="12" t="s">
        <v>26</v>
      </c>
      <c r="J19" s="10" t="s">
        <v>1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6.75" customHeight="1">
      <c r="A20" s="16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12" customHeight="1">
      <c r="A21" s="16"/>
      <c r="B21" s="17"/>
      <c r="C21" s="16"/>
      <c r="D21" s="12" t="s">
        <v>27</v>
      </c>
      <c r="E21" s="16"/>
      <c r="F21" s="16"/>
      <c r="G21" s="16"/>
      <c r="H21" s="16"/>
      <c r="I21" s="12" t="s">
        <v>24</v>
      </c>
      <c r="J21" s="194">
        <f>'Rekapitulace stavby'!AN13</f>
        <v>0</v>
      </c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8" customHeight="1">
      <c r="A22" s="16"/>
      <c r="B22" s="17"/>
      <c r="C22" s="16"/>
      <c r="D22" s="16"/>
      <c r="E22" s="203">
        <f>'Rekapitulace stavby'!E14</f>
        <v>0</v>
      </c>
      <c r="F22" s="204"/>
      <c r="G22" s="204"/>
      <c r="H22" s="205"/>
      <c r="I22" s="12" t="s">
        <v>26</v>
      </c>
      <c r="J22" s="194">
        <f>'Rekapitulace stavby'!AN14</f>
        <v>0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6.75" customHeight="1">
      <c r="A23" s="16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12" customHeight="1">
      <c r="A24" s="16"/>
      <c r="B24" s="17"/>
      <c r="C24" s="16"/>
      <c r="D24" s="12" t="s">
        <v>28</v>
      </c>
      <c r="E24" s="16"/>
      <c r="F24" s="16"/>
      <c r="G24" s="16"/>
      <c r="H24" s="16"/>
      <c r="I24" s="12" t="s">
        <v>24</v>
      </c>
      <c r="J24" s="10" t="s">
        <v>1</v>
      </c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8" customHeight="1">
      <c r="A25" s="16"/>
      <c r="B25" s="17"/>
      <c r="C25" s="16"/>
      <c r="D25" s="16"/>
      <c r="E25" s="10" t="s">
        <v>29</v>
      </c>
      <c r="F25" s="16"/>
      <c r="G25" s="16"/>
      <c r="H25" s="16"/>
      <c r="I25" s="12" t="s">
        <v>26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6.75" customHeight="1">
      <c r="A26" s="16"/>
      <c r="B26" s="17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12" customHeight="1">
      <c r="A27" s="16"/>
      <c r="B27" s="17"/>
      <c r="C27" s="16"/>
      <c r="D27" s="12" t="s">
        <v>31</v>
      </c>
      <c r="E27" s="16"/>
      <c r="F27" s="16"/>
      <c r="G27" s="16"/>
      <c r="H27" s="16"/>
      <c r="I27" s="12" t="s">
        <v>24</v>
      </c>
      <c r="J27" s="10" t="s">
        <v>1</v>
      </c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8" customHeight="1">
      <c r="A28" s="16"/>
      <c r="B28" s="17"/>
      <c r="C28" s="16"/>
      <c r="D28" s="16"/>
      <c r="E28" s="10" t="s">
        <v>32</v>
      </c>
      <c r="F28" s="16"/>
      <c r="G28" s="16"/>
      <c r="H28" s="16"/>
      <c r="I28" s="12" t="s">
        <v>26</v>
      </c>
      <c r="J28" s="10" t="s">
        <v>1</v>
      </c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6.75" customHeight="1">
      <c r="A29" s="16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7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</row>
    <row r="30" spans="1:65" ht="12" customHeight="1">
      <c r="A30" s="16"/>
      <c r="B30" s="17"/>
      <c r="C30" s="16"/>
      <c r="D30" s="12" t="s">
        <v>33</v>
      </c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16.5" customHeight="1">
      <c r="A31" s="85"/>
      <c r="B31" s="86"/>
      <c r="C31" s="85"/>
      <c r="D31" s="85"/>
      <c r="E31" s="198" t="s">
        <v>1</v>
      </c>
      <c r="F31" s="199"/>
      <c r="G31" s="199"/>
      <c r="H31" s="199"/>
      <c r="I31" s="85"/>
      <c r="J31" s="85"/>
      <c r="K31" s="85"/>
      <c r="L31" s="86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</row>
    <row r="32" spans="1:65" ht="6.75" customHeight="1">
      <c r="A32" s="16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24.75" customHeight="1">
      <c r="A34" s="16"/>
      <c r="B34" s="17"/>
      <c r="C34" s="16"/>
      <c r="D34" s="87" t="s">
        <v>34</v>
      </c>
      <c r="E34" s="16"/>
      <c r="F34" s="16"/>
      <c r="G34" s="16"/>
      <c r="H34" s="16"/>
      <c r="I34" s="16"/>
      <c r="J34" s="54">
        <f>ROUND(J126, 2)</f>
        <v>0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6.75" customHeight="1">
      <c r="A35" s="16"/>
      <c r="B35" s="17"/>
      <c r="C35" s="16"/>
      <c r="D35" s="41"/>
      <c r="E35" s="41"/>
      <c r="F35" s="41"/>
      <c r="G35" s="41"/>
      <c r="H35" s="41"/>
      <c r="I35" s="41"/>
      <c r="J35" s="41"/>
      <c r="K35" s="41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6"/>
      <c r="F36" s="20" t="s">
        <v>36</v>
      </c>
      <c r="G36" s="16"/>
      <c r="H36" s="16"/>
      <c r="I36" s="20" t="s">
        <v>35</v>
      </c>
      <c r="J36" s="20" t="s">
        <v>37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customHeight="1">
      <c r="A37" s="16"/>
      <c r="B37" s="17"/>
      <c r="C37" s="16"/>
      <c r="D37" s="84" t="s">
        <v>38</v>
      </c>
      <c r="E37" s="12" t="s">
        <v>39</v>
      </c>
      <c r="F37" s="75">
        <f>ROUND((SUM(BE126:BE141)),  2)</f>
        <v>0</v>
      </c>
      <c r="G37" s="16"/>
      <c r="H37" s="16"/>
      <c r="I37" s="88">
        <v>0.21</v>
      </c>
      <c r="J37" s="75">
        <f>ROUND(((SUM(BE126:BE141))*I37),  2)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customHeight="1">
      <c r="A38" s="16"/>
      <c r="B38" s="17"/>
      <c r="C38" s="16"/>
      <c r="D38" s="16"/>
      <c r="E38" s="12" t="s">
        <v>40</v>
      </c>
      <c r="F38" s="75">
        <f>ROUND((SUM(BF126:BF141)),  2)</f>
        <v>0</v>
      </c>
      <c r="G38" s="16"/>
      <c r="H38" s="16"/>
      <c r="I38" s="88">
        <v>0.12</v>
      </c>
      <c r="J38" s="75">
        <f>ROUND(((SUM(BF126:BF141))*I38),  2)</f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41</v>
      </c>
      <c r="F39" s="75">
        <f>ROUND((SUM(BG126:BG141)),  2)</f>
        <v>0</v>
      </c>
      <c r="G39" s="16"/>
      <c r="H39" s="16"/>
      <c r="I39" s="88">
        <v>0.21</v>
      </c>
      <c r="J39" s="75">
        <f t="shared" ref="J39:J41" si="0">0</f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14.25" hidden="1" customHeight="1">
      <c r="A40" s="16"/>
      <c r="B40" s="17"/>
      <c r="C40" s="16"/>
      <c r="D40" s="16"/>
      <c r="E40" s="12" t="s">
        <v>42</v>
      </c>
      <c r="F40" s="75">
        <f>ROUND((SUM(BH126:BH141)),  2)</f>
        <v>0</v>
      </c>
      <c r="G40" s="16"/>
      <c r="H40" s="16"/>
      <c r="I40" s="88">
        <v>0.12</v>
      </c>
      <c r="J40" s="75">
        <f t="shared" si="0"/>
        <v>0</v>
      </c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14.25" hidden="1" customHeight="1">
      <c r="A41" s="16"/>
      <c r="B41" s="17"/>
      <c r="C41" s="16"/>
      <c r="D41" s="16"/>
      <c r="E41" s="12" t="s">
        <v>43</v>
      </c>
      <c r="F41" s="75">
        <f>ROUND((SUM(BI126:BI141)),  2)</f>
        <v>0</v>
      </c>
      <c r="G41" s="16"/>
      <c r="H41" s="16"/>
      <c r="I41" s="88">
        <v>0</v>
      </c>
      <c r="J41" s="75">
        <f t="shared" si="0"/>
        <v>0</v>
      </c>
      <c r="K41" s="16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6.7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24.75" customHeight="1">
      <c r="A43" s="16"/>
      <c r="B43" s="17"/>
      <c r="C43" s="89"/>
      <c r="D43" s="90" t="s">
        <v>44</v>
      </c>
      <c r="E43" s="44"/>
      <c r="F43" s="44"/>
      <c r="G43" s="91" t="s">
        <v>45</v>
      </c>
      <c r="H43" s="92" t="s">
        <v>46</v>
      </c>
      <c r="I43" s="44"/>
      <c r="J43" s="93">
        <f>SUM(J34:J41)</f>
        <v>0</v>
      </c>
      <c r="K43" s="94"/>
      <c r="L43" s="17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</row>
    <row r="44" spans="1:65" ht="14.25" customHeight="1">
      <c r="A44" s="16"/>
      <c r="B44" s="17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B87" s="5"/>
      <c r="E87" s="200" t="s">
        <v>122</v>
      </c>
      <c r="F87" s="199"/>
      <c r="G87" s="199"/>
      <c r="H87" s="199"/>
      <c r="L87" s="5"/>
    </row>
    <row r="88" spans="1:65" ht="12" customHeight="1">
      <c r="B88" s="5"/>
      <c r="C88" s="12" t="s">
        <v>123</v>
      </c>
      <c r="L88" s="5"/>
    </row>
    <row r="89" spans="1:65" ht="16.5" customHeight="1">
      <c r="A89" s="16"/>
      <c r="B89" s="17"/>
      <c r="C89" s="16"/>
      <c r="D89" s="16"/>
      <c r="E89" s="235" t="s">
        <v>124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12" customHeight="1">
      <c r="A90" s="16"/>
      <c r="B90" s="17"/>
      <c r="C90" s="12" t="s">
        <v>125</v>
      </c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6.5" customHeight="1">
      <c r="A91" s="16"/>
      <c r="B91" s="17"/>
      <c r="C91" s="16"/>
      <c r="D91" s="16"/>
      <c r="E91" s="202" t="str">
        <f>E13</f>
        <v>03-01-06 - D.3.a - Dílny</v>
      </c>
      <c r="F91" s="199"/>
      <c r="G91" s="199"/>
      <c r="H91" s="199"/>
      <c r="I91" s="16"/>
      <c r="J91" s="16"/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2" customHeight="1">
      <c r="A93" s="16"/>
      <c r="B93" s="17"/>
      <c r="C93" s="12" t="s">
        <v>19</v>
      </c>
      <c r="D93" s="16"/>
      <c r="E93" s="16"/>
      <c r="F93" s="10" t="str">
        <f>F16</f>
        <v xml:space="preserve"> </v>
      </c>
      <c r="G93" s="16"/>
      <c r="H93" s="16"/>
      <c r="I93" s="12" t="s">
        <v>21</v>
      </c>
      <c r="J93" s="40" t="str">
        <f>IF(J16="","",J16)</f>
        <v>17. 2. 2026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6.75" customHeight="1">
      <c r="A94" s="16"/>
      <c r="B94" s="17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25.5" customHeight="1">
      <c r="A95" s="16"/>
      <c r="B95" s="17"/>
      <c r="C95" s="12" t="s">
        <v>23</v>
      </c>
      <c r="D95" s="16"/>
      <c r="E95" s="16"/>
      <c r="F95" s="10" t="str">
        <f>E19</f>
        <v>Gymnázium Ostrov</v>
      </c>
      <c r="G95" s="16"/>
      <c r="H95" s="16"/>
      <c r="I95" s="12" t="s">
        <v>28</v>
      </c>
      <c r="J95" s="14" t="str">
        <f>E25</f>
        <v>Ing.Jan Matoušek, Ostrov</v>
      </c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5.5" customHeight="1">
      <c r="A96" s="16"/>
      <c r="B96" s="17"/>
      <c r="C96" s="12" t="s">
        <v>27</v>
      </c>
      <c r="D96" s="16"/>
      <c r="E96" s="16"/>
      <c r="F96" s="97">
        <f>IF(E22="","",E22)</f>
        <v>0</v>
      </c>
      <c r="G96" s="16"/>
      <c r="H96" s="16"/>
      <c r="I96" s="12" t="s">
        <v>31</v>
      </c>
      <c r="J96" s="14" t="str">
        <f>E28</f>
        <v>Neubauerová Soňa, SK-Projekt Ostrov</v>
      </c>
      <c r="K96" s="16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9.25" customHeight="1">
      <c r="A98" s="16"/>
      <c r="B98" s="17"/>
      <c r="C98" s="98" t="s">
        <v>128</v>
      </c>
      <c r="D98" s="89"/>
      <c r="E98" s="89"/>
      <c r="F98" s="89"/>
      <c r="G98" s="89"/>
      <c r="H98" s="89"/>
      <c r="I98" s="89"/>
      <c r="J98" s="99" t="s">
        <v>129</v>
      </c>
      <c r="K98" s="89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9.75" customHeight="1">
      <c r="A99" s="16"/>
      <c r="B99" s="17"/>
      <c r="C99" s="16"/>
      <c r="D99" s="16"/>
      <c r="E99" s="16"/>
      <c r="F99" s="16"/>
      <c r="G99" s="16"/>
      <c r="H99" s="16"/>
      <c r="I99" s="16"/>
      <c r="J99" s="16"/>
      <c r="K99" s="16"/>
      <c r="L99" s="17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</row>
    <row r="100" spans="1:65" ht="22.5" customHeight="1">
      <c r="A100" s="16"/>
      <c r="B100" s="17"/>
      <c r="C100" s="100" t="s">
        <v>130</v>
      </c>
      <c r="D100" s="16"/>
      <c r="E100" s="16"/>
      <c r="F100" s="16"/>
      <c r="G100" s="16"/>
      <c r="H100" s="16"/>
      <c r="I100" s="16"/>
      <c r="J100" s="54">
        <f t="shared" ref="J100:J102" si="1">J126</f>
        <v>0</v>
      </c>
      <c r="K100" s="16"/>
      <c r="L100" s="17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2" t="s">
        <v>131</v>
      </c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</row>
    <row r="101" spans="1:65" ht="24.75" customHeight="1">
      <c r="A101" s="101"/>
      <c r="B101" s="102"/>
      <c r="C101" s="101"/>
      <c r="D101" s="103" t="s">
        <v>134</v>
      </c>
      <c r="E101" s="104"/>
      <c r="F101" s="104"/>
      <c r="G101" s="104"/>
      <c r="H101" s="104"/>
      <c r="I101" s="104"/>
      <c r="J101" s="105">
        <f t="shared" si="1"/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19.5" customHeight="1">
      <c r="A102" s="72"/>
      <c r="B102" s="106"/>
      <c r="C102" s="72"/>
      <c r="D102" s="107" t="s">
        <v>142</v>
      </c>
      <c r="E102" s="108"/>
      <c r="F102" s="108"/>
      <c r="G102" s="108"/>
      <c r="H102" s="108"/>
      <c r="I102" s="108"/>
      <c r="J102" s="109">
        <f t="shared" si="1"/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21.75" customHeight="1">
      <c r="A103" s="16"/>
      <c r="B103" s="17"/>
      <c r="C103" s="16"/>
      <c r="D103" s="16"/>
      <c r="E103" s="16"/>
      <c r="F103" s="16"/>
      <c r="G103" s="16"/>
      <c r="H103" s="16"/>
      <c r="I103" s="16"/>
      <c r="J103" s="16"/>
      <c r="K103" s="16"/>
      <c r="L103" s="17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</row>
    <row r="104" spans="1:65" ht="6.75" customHeight="1">
      <c r="A104" s="16"/>
      <c r="B104" s="30"/>
      <c r="C104" s="31"/>
      <c r="D104" s="31"/>
      <c r="E104" s="31"/>
      <c r="F104" s="31"/>
      <c r="G104" s="31"/>
      <c r="H104" s="31"/>
      <c r="I104" s="31"/>
      <c r="J104" s="31"/>
      <c r="K104" s="31"/>
      <c r="L104" s="17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</row>
    <row r="105" spans="1:65" ht="11.25" customHeight="1"/>
    <row r="106" spans="1:65" ht="11.25" customHeight="1"/>
    <row r="107" spans="1:65" ht="11.25" customHeight="1"/>
    <row r="108" spans="1:65" ht="6.75" customHeight="1">
      <c r="A108" s="16"/>
      <c r="B108" s="32"/>
      <c r="C108" s="33"/>
      <c r="D108" s="33"/>
      <c r="E108" s="33"/>
      <c r="F108" s="33"/>
      <c r="G108" s="33"/>
      <c r="H108" s="33"/>
      <c r="I108" s="33"/>
      <c r="J108" s="33"/>
      <c r="K108" s="33"/>
      <c r="L108" s="17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</row>
    <row r="109" spans="1:65" ht="24.75" customHeight="1">
      <c r="A109" s="16"/>
      <c r="B109" s="17"/>
      <c r="C109" s="6" t="s">
        <v>144</v>
      </c>
      <c r="D109" s="16"/>
      <c r="E109" s="16"/>
      <c r="F109" s="16"/>
      <c r="G109" s="16"/>
      <c r="H109" s="16"/>
      <c r="I109" s="16"/>
      <c r="J109" s="16"/>
      <c r="K109" s="16"/>
      <c r="L109" s="17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</row>
    <row r="110" spans="1:65" ht="6.75" customHeight="1">
      <c r="A110" s="16"/>
      <c r="B110" s="17"/>
      <c r="C110" s="16"/>
      <c r="D110" s="16"/>
      <c r="E110" s="16"/>
      <c r="F110" s="16"/>
      <c r="G110" s="16"/>
      <c r="H110" s="16"/>
      <c r="I110" s="16"/>
      <c r="J110" s="16"/>
      <c r="K110" s="16"/>
      <c r="L110" s="17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</row>
    <row r="111" spans="1:65" ht="12" customHeight="1">
      <c r="A111" s="16"/>
      <c r="B111" s="17"/>
      <c r="C111" s="12" t="s">
        <v>15</v>
      </c>
      <c r="D111" s="16"/>
      <c r="E111" s="16"/>
      <c r="F111" s="16"/>
      <c r="G111" s="16"/>
      <c r="H111" s="16"/>
      <c r="I111" s="16"/>
      <c r="J111" s="16"/>
      <c r="K111" s="16"/>
      <c r="L111" s="17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</row>
    <row r="112" spans="1:65" ht="26.25" customHeight="1">
      <c r="A112" s="16"/>
      <c r="B112" s="17"/>
      <c r="C112" s="16"/>
      <c r="D112" s="16"/>
      <c r="E112" s="200" t="str">
        <f>E7</f>
        <v>Připojení GO k CZT, OT a.s., SO 03 - Směšovací stanice a rozvody - AKTUALIZACE 2026</v>
      </c>
      <c r="F112" s="199"/>
      <c r="G112" s="199"/>
      <c r="H112" s="199"/>
      <c r="I112" s="16"/>
      <c r="J112" s="16"/>
      <c r="K112" s="16"/>
      <c r="L112" s="17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</row>
    <row r="113" spans="1:65" ht="12" customHeight="1">
      <c r="B113" s="5"/>
      <c r="C113" s="12" t="s">
        <v>121</v>
      </c>
      <c r="L113" s="5"/>
    </row>
    <row r="114" spans="1:65" ht="16.5" customHeight="1">
      <c r="B114" s="5"/>
      <c r="E114" s="200" t="s">
        <v>122</v>
      </c>
      <c r="F114" s="199"/>
      <c r="G114" s="199"/>
      <c r="H114" s="199"/>
      <c r="L114" s="5"/>
    </row>
    <row r="115" spans="1:65" ht="12" customHeight="1">
      <c r="B115" s="5"/>
      <c r="C115" s="12" t="s">
        <v>123</v>
      </c>
      <c r="L115" s="5"/>
    </row>
    <row r="116" spans="1:65" ht="16.5" customHeight="1">
      <c r="A116" s="16"/>
      <c r="B116" s="17"/>
      <c r="C116" s="16"/>
      <c r="D116" s="16"/>
      <c r="E116" s="235" t="s">
        <v>124</v>
      </c>
      <c r="F116" s="199"/>
      <c r="G116" s="199"/>
      <c r="H116" s="199"/>
      <c r="I116" s="16"/>
      <c r="J116" s="16"/>
      <c r="K116" s="16"/>
      <c r="L116" s="17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</row>
    <row r="117" spans="1:65" ht="12" customHeight="1">
      <c r="A117" s="16"/>
      <c r="B117" s="17"/>
      <c r="C117" s="12" t="s">
        <v>125</v>
      </c>
      <c r="D117" s="16"/>
      <c r="E117" s="16"/>
      <c r="F117" s="16"/>
      <c r="G117" s="16"/>
      <c r="H117" s="16"/>
      <c r="I117" s="16"/>
      <c r="J117" s="16"/>
      <c r="K117" s="16"/>
      <c r="L117" s="17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</row>
    <row r="118" spans="1:65" ht="16.5" customHeight="1">
      <c r="A118" s="16"/>
      <c r="B118" s="17"/>
      <c r="C118" s="16"/>
      <c r="D118" s="16"/>
      <c r="E118" s="202" t="str">
        <f>E13</f>
        <v>03-01-06 - D.3.a - Dílny</v>
      </c>
      <c r="F118" s="199"/>
      <c r="G118" s="199"/>
      <c r="H118" s="199"/>
      <c r="I118" s="16"/>
      <c r="J118" s="16"/>
      <c r="K118" s="16"/>
      <c r="L118" s="17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</row>
    <row r="119" spans="1:65" ht="6.75" customHeight="1">
      <c r="A119" s="16"/>
      <c r="B119" s="17"/>
      <c r="C119" s="16"/>
      <c r="D119" s="16"/>
      <c r="E119" s="16"/>
      <c r="F119" s="16"/>
      <c r="G119" s="16"/>
      <c r="H119" s="16"/>
      <c r="I119" s="16"/>
      <c r="J119" s="16"/>
      <c r="K119" s="16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12" customHeight="1">
      <c r="A120" s="16"/>
      <c r="B120" s="17"/>
      <c r="C120" s="12" t="s">
        <v>19</v>
      </c>
      <c r="D120" s="16"/>
      <c r="E120" s="16"/>
      <c r="F120" s="10" t="str">
        <f>F16</f>
        <v xml:space="preserve"> </v>
      </c>
      <c r="G120" s="16"/>
      <c r="H120" s="16"/>
      <c r="I120" s="12" t="s">
        <v>21</v>
      </c>
      <c r="J120" s="40" t="str">
        <f>IF(J16="","",J16)</f>
        <v>17. 2. 2026</v>
      </c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6.75" customHeight="1">
      <c r="A121" s="16"/>
      <c r="B121" s="17"/>
      <c r="C121" s="16"/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25.5" customHeight="1">
      <c r="A122" s="16"/>
      <c r="B122" s="17"/>
      <c r="C122" s="12" t="s">
        <v>23</v>
      </c>
      <c r="D122" s="16"/>
      <c r="E122" s="16"/>
      <c r="F122" s="10" t="str">
        <f>E19</f>
        <v>Gymnázium Ostrov</v>
      </c>
      <c r="G122" s="16"/>
      <c r="H122" s="16"/>
      <c r="I122" s="12" t="s">
        <v>28</v>
      </c>
      <c r="J122" s="14" t="str">
        <f>E25</f>
        <v>Ing.Jan Matoušek, Ostrov</v>
      </c>
      <c r="K122" s="16"/>
      <c r="L122" s="17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</row>
    <row r="123" spans="1:65" ht="25.5" customHeight="1">
      <c r="A123" s="16"/>
      <c r="B123" s="17"/>
      <c r="C123" s="12" t="s">
        <v>27</v>
      </c>
      <c r="D123" s="16"/>
      <c r="E123" s="16"/>
      <c r="F123" s="97">
        <f>IF(E22="","",E22)</f>
        <v>0</v>
      </c>
      <c r="G123" s="16"/>
      <c r="H123" s="16"/>
      <c r="I123" s="12" t="s">
        <v>31</v>
      </c>
      <c r="J123" s="14" t="str">
        <f>E28</f>
        <v>Neubauerová Soňa, SK-Projekt Ostrov</v>
      </c>
      <c r="K123" s="16"/>
      <c r="L123" s="17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</row>
    <row r="124" spans="1:65" ht="9.75" customHeight="1">
      <c r="A124" s="16"/>
      <c r="B124" s="17"/>
      <c r="C124" s="16"/>
      <c r="D124" s="16"/>
      <c r="E124" s="16"/>
      <c r="F124" s="16"/>
      <c r="G124" s="16"/>
      <c r="H124" s="16"/>
      <c r="I124" s="16"/>
      <c r="J124" s="16"/>
      <c r="K124" s="16"/>
      <c r="L124" s="17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</row>
    <row r="125" spans="1:65" ht="29.25" customHeight="1">
      <c r="A125" s="110"/>
      <c r="B125" s="111"/>
      <c r="C125" s="112" t="s">
        <v>145</v>
      </c>
      <c r="D125" s="113" t="s">
        <v>59</v>
      </c>
      <c r="E125" s="113" t="s">
        <v>55</v>
      </c>
      <c r="F125" s="113" t="s">
        <v>56</v>
      </c>
      <c r="G125" s="113" t="s">
        <v>146</v>
      </c>
      <c r="H125" s="113" t="s">
        <v>147</v>
      </c>
      <c r="I125" s="113" t="s">
        <v>148</v>
      </c>
      <c r="J125" s="113" t="s">
        <v>129</v>
      </c>
      <c r="K125" s="114" t="s">
        <v>149</v>
      </c>
      <c r="L125" s="111"/>
      <c r="M125" s="46" t="s">
        <v>1</v>
      </c>
      <c r="N125" s="47" t="s">
        <v>38</v>
      </c>
      <c r="O125" s="47" t="s">
        <v>150</v>
      </c>
      <c r="P125" s="47" t="s">
        <v>151</v>
      </c>
      <c r="Q125" s="47" t="s">
        <v>152</v>
      </c>
      <c r="R125" s="47" t="s">
        <v>153</v>
      </c>
      <c r="S125" s="47" t="s">
        <v>154</v>
      </c>
      <c r="T125" s="48" t="s">
        <v>155</v>
      </c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110"/>
      <c r="BE125" s="110"/>
      <c r="BF125" s="110"/>
      <c r="BG125" s="110"/>
      <c r="BH125" s="110"/>
      <c r="BI125" s="110"/>
      <c r="BJ125" s="110"/>
      <c r="BK125" s="110"/>
      <c r="BL125" s="110"/>
      <c r="BM125" s="110"/>
    </row>
    <row r="126" spans="1:65" ht="22.5" customHeight="1">
      <c r="A126" s="16"/>
      <c r="B126" s="17"/>
      <c r="C126" s="52" t="s">
        <v>156</v>
      </c>
      <c r="D126" s="16"/>
      <c r="E126" s="16"/>
      <c r="F126" s="16"/>
      <c r="G126" s="16"/>
      <c r="H126" s="16"/>
      <c r="I126" s="16"/>
      <c r="J126" s="115">
        <f t="shared" ref="J126:J128" si="2">BK126</f>
        <v>0</v>
      </c>
      <c r="K126" s="16"/>
      <c r="L126" s="17"/>
      <c r="M126" s="49"/>
      <c r="N126" s="41"/>
      <c r="O126" s="41"/>
      <c r="P126" s="116">
        <f t="shared" ref="P126:P127" si="3">P127</f>
        <v>0</v>
      </c>
      <c r="Q126" s="41"/>
      <c r="R126" s="116">
        <f t="shared" ref="R126:R127" si="4">R127</f>
        <v>0</v>
      </c>
      <c r="S126" s="41"/>
      <c r="T126" s="117">
        <f t="shared" ref="T126:T127" si="5">T127</f>
        <v>0</v>
      </c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2" t="s">
        <v>73</v>
      </c>
      <c r="AU126" s="2" t="s">
        <v>131</v>
      </c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18">
        <f t="shared" ref="BK126:BK127" si="6">BK127</f>
        <v>0</v>
      </c>
      <c r="BL126" s="16"/>
      <c r="BM126" s="16"/>
    </row>
    <row r="127" spans="1:65" ht="25.5" customHeight="1">
      <c r="A127" s="119"/>
      <c r="B127" s="120"/>
      <c r="C127" s="119"/>
      <c r="D127" s="121" t="s">
        <v>73</v>
      </c>
      <c r="E127" s="122" t="s">
        <v>170</v>
      </c>
      <c r="F127" s="122" t="s">
        <v>171</v>
      </c>
      <c r="G127" s="119"/>
      <c r="H127" s="119"/>
      <c r="I127" s="119"/>
      <c r="J127" s="123">
        <f t="shared" si="2"/>
        <v>0</v>
      </c>
      <c r="K127" s="119"/>
      <c r="L127" s="120"/>
      <c r="M127" s="124"/>
      <c r="N127" s="119"/>
      <c r="O127" s="119"/>
      <c r="P127" s="125">
        <f t="shared" si="3"/>
        <v>0</v>
      </c>
      <c r="Q127" s="119"/>
      <c r="R127" s="125">
        <f t="shared" si="4"/>
        <v>0</v>
      </c>
      <c r="S127" s="119"/>
      <c r="T127" s="126">
        <f t="shared" si="5"/>
        <v>0</v>
      </c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21" t="s">
        <v>83</v>
      </c>
      <c r="AS127" s="119"/>
      <c r="AT127" s="127" t="s">
        <v>73</v>
      </c>
      <c r="AU127" s="127" t="s">
        <v>74</v>
      </c>
      <c r="AV127" s="119"/>
      <c r="AW127" s="119"/>
      <c r="AX127" s="119"/>
      <c r="AY127" s="121" t="s">
        <v>159</v>
      </c>
      <c r="AZ127" s="119"/>
      <c r="BA127" s="119"/>
      <c r="BB127" s="119"/>
      <c r="BC127" s="119"/>
      <c r="BD127" s="119"/>
      <c r="BE127" s="119"/>
      <c r="BF127" s="119"/>
      <c r="BG127" s="119"/>
      <c r="BH127" s="119"/>
      <c r="BI127" s="119"/>
      <c r="BJ127" s="119"/>
      <c r="BK127" s="128">
        <f t="shared" si="6"/>
        <v>0</v>
      </c>
      <c r="BL127" s="119"/>
      <c r="BM127" s="119"/>
    </row>
    <row r="128" spans="1:65" ht="22.5" customHeight="1">
      <c r="A128" s="119"/>
      <c r="B128" s="120"/>
      <c r="C128" s="119"/>
      <c r="D128" s="121" t="s">
        <v>73</v>
      </c>
      <c r="E128" s="129" t="s">
        <v>398</v>
      </c>
      <c r="F128" s="129" t="s">
        <v>399</v>
      </c>
      <c r="G128" s="119"/>
      <c r="H128" s="119"/>
      <c r="I128" s="119"/>
      <c r="J128" s="130">
        <f t="shared" si="2"/>
        <v>0</v>
      </c>
      <c r="K128" s="119"/>
      <c r="L128" s="120"/>
      <c r="M128" s="124"/>
      <c r="N128" s="119"/>
      <c r="O128" s="119"/>
      <c r="P128" s="125">
        <f>SUM(P129:P141)</f>
        <v>0</v>
      </c>
      <c r="Q128" s="119"/>
      <c r="R128" s="125">
        <f>SUM(R129:R141)</f>
        <v>0</v>
      </c>
      <c r="S128" s="119"/>
      <c r="T128" s="126">
        <f>SUM(T129:T141)</f>
        <v>0</v>
      </c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21" t="s">
        <v>83</v>
      </c>
      <c r="AS128" s="119"/>
      <c r="AT128" s="127" t="s">
        <v>73</v>
      </c>
      <c r="AU128" s="127" t="s">
        <v>81</v>
      </c>
      <c r="AV128" s="119"/>
      <c r="AW128" s="119"/>
      <c r="AX128" s="119"/>
      <c r="AY128" s="121" t="s">
        <v>159</v>
      </c>
      <c r="AZ128" s="119"/>
      <c r="BA128" s="119"/>
      <c r="BB128" s="119"/>
      <c r="BC128" s="119"/>
      <c r="BD128" s="119"/>
      <c r="BE128" s="119"/>
      <c r="BF128" s="119"/>
      <c r="BG128" s="119"/>
      <c r="BH128" s="119"/>
      <c r="BI128" s="119"/>
      <c r="BJ128" s="119"/>
      <c r="BK128" s="128">
        <f>SUM(BK129:BK141)</f>
        <v>0</v>
      </c>
      <c r="BL128" s="119"/>
      <c r="BM128" s="119"/>
    </row>
    <row r="129" spans="1:65" ht="16.5" customHeight="1">
      <c r="A129" s="16"/>
      <c r="B129" s="17"/>
      <c r="C129" s="131" t="s">
        <v>81</v>
      </c>
      <c r="D129" s="131" t="s">
        <v>162</v>
      </c>
      <c r="E129" s="132" t="s">
        <v>752</v>
      </c>
      <c r="F129" s="133" t="s">
        <v>402</v>
      </c>
      <c r="G129" s="134" t="s">
        <v>165</v>
      </c>
      <c r="H129" s="135">
        <v>1</v>
      </c>
      <c r="I129" s="187"/>
      <c r="J129" s="135">
        <f t="shared" ref="J129:J135" si="7">ROUND(I129*H129,2)</f>
        <v>0</v>
      </c>
      <c r="K129" s="133" t="s">
        <v>1</v>
      </c>
      <c r="L129" s="17"/>
      <c r="M129" s="136" t="s">
        <v>1</v>
      </c>
      <c r="N129" s="137" t="s">
        <v>39</v>
      </c>
      <c r="O129" s="16"/>
      <c r="P129" s="138">
        <f t="shared" ref="P129:P135" si="8">O129*H129</f>
        <v>0</v>
      </c>
      <c r="Q129" s="138">
        <v>0</v>
      </c>
      <c r="R129" s="138">
        <f t="shared" ref="R129:R135" si="9">Q129*H129</f>
        <v>0</v>
      </c>
      <c r="S129" s="138">
        <v>0</v>
      </c>
      <c r="T129" s="139">
        <f t="shared" ref="T129:T135" si="10">S129*H129</f>
        <v>0</v>
      </c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40" t="s">
        <v>178</v>
      </c>
      <c r="AS129" s="16"/>
      <c r="AT129" s="140" t="s">
        <v>162</v>
      </c>
      <c r="AU129" s="140" t="s">
        <v>83</v>
      </c>
      <c r="AV129" s="16"/>
      <c r="AW129" s="16"/>
      <c r="AX129" s="16"/>
      <c r="AY129" s="2" t="s">
        <v>159</v>
      </c>
      <c r="AZ129" s="16"/>
      <c r="BA129" s="16"/>
      <c r="BB129" s="16"/>
      <c r="BC129" s="16"/>
      <c r="BD129" s="16"/>
      <c r="BE129" s="141">
        <f t="shared" ref="BE129:BE135" si="11">IF(N129="základní",J129,0)</f>
        <v>0</v>
      </c>
      <c r="BF129" s="141">
        <f t="shared" ref="BF129:BF135" si="12">IF(N129="snížená",J129,0)</f>
        <v>0</v>
      </c>
      <c r="BG129" s="141">
        <f t="shared" ref="BG129:BG135" si="13">IF(N129="zákl. přenesená",J129,0)</f>
        <v>0</v>
      </c>
      <c r="BH129" s="141">
        <f t="shared" ref="BH129:BH135" si="14">IF(N129="sníž. přenesená",J129,0)</f>
        <v>0</v>
      </c>
      <c r="BI129" s="141">
        <f t="shared" ref="BI129:BI135" si="15">IF(N129="nulová",J129,0)</f>
        <v>0</v>
      </c>
      <c r="BJ129" s="2" t="s">
        <v>81</v>
      </c>
      <c r="BK129" s="141">
        <f t="shared" ref="BK129:BK135" si="16">ROUND(I129*H129,2)</f>
        <v>0</v>
      </c>
      <c r="BL129" s="2" t="s">
        <v>178</v>
      </c>
      <c r="BM129" s="140" t="s">
        <v>580</v>
      </c>
    </row>
    <row r="130" spans="1:65" ht="16.5" customHeight="1">
      <c r="A130" s="16"/>
      <c r="B130" s="17"/>
      <c r="C130" s="131" t="s">
        <v>83</v>
      </c>
      <c r="D130" s="131" t="s">
        <v>162</v>
      </c>
      <c r="E130" s="132" t="s">
        <v>753</v>
      </c>
      <c r="F130" s="133" t="s">
        <v>754</v>
      </c>
      <c r="G130" s="134" t="s">
        <v>286</v>
      </c>
      <c r="H130" s="135">
        <v>4</v>
      </c>
      <c r="I130" s="187"/>
      <c r="J130" s="135">
        <f t="shared" si="7"/>
        <v>0</v>
      </c>
      <c r="K130" s="133" t="s">
        <v>1</v>
      </c>
      <c r="L130" s="17"/>
      <c r="M130" s="136" t="s">
        <v>1</v>
      </c>
      <c r="N130" s="137" t="s">
        <v>39</v>
      </c>
      <c r="O130" s="16"/>
      <c r="P130" s="138">
        <f t="shared" si="8"/>
        <v>0</v>
      </c>
      <c r="Q130" s="138">
        <v>0</v>
      </c>
      <c r="R130" s="138">
        <f t="shared" si="9"/>
        <v>0</v>
      </c>
      <c r="S130" s="138">
        <v>0</v>
      </c>
      <c r="T130" s="139">
        <f t="shared" si="10"/>
        <v>0</v>
      </c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40" t="s">
        <v>178</v>
      </c>
      <c r="AS130" s="16"/>
      <c r="AT130" s="140" t="s">
        <v>162</v>
      </c>
      <c r="AU130" s="140" t="s">
        <v>83</v>
      </c>
      <c r="AV130" s="16"/>
      <c r="AW130" s="16"/>
      <c r="AX130" s="16"/>
      <c r="AY130" s="2" t="s">
        <v>159</v>
      </c>
      <c r="AZ130" s="16"/>
      <c r="BA130" s="16"/>
      <c r="BB130" s="16"/>
      <c r="BC130" s="16"/>
      <c r="BD130" s="16"/>
      <c r="BE130" s="141">
        <f t="shared" si="11"/>
        <v>0</v>
      </c>
      <c r="BF130" s="141">
        <f t="shared" si="12"/>
        <v>0</v>
      </c>
      <c r="BG130" s="141">
        <f t="shared" si="13"/>
        <v>0</v>
      </c>
      <c r="BH130" s="141">
        <f t="shared" si="14"/>
        <v>0</v>
      </c>
      <c r="BI130" s="141">
        <f t="shared" si="15"/>
        <v>0</v>
      </c>
      <c r="BJ130" s="2" t="s">
        <v>81</v>
      </c>
      <c r="BK130" s="141">
        <f t="shared" si="16"/>
        <v>0</v>
      </c>
      <c r="BL130" s="2" t="s">
        <v>178</v>
      </c>
      <c r="BM130" s="140" t="s">
        <v>737</v>
      </c>
    </row>
    <row r="131" spans="1:65" ht="24" customHeight="1">
      <c r="A131" s="16"/>
      <c r="B131" s="17"/>
      <c r="C131" s="131" t="s">
        <v>91</v>
      </c>
      <c r="D131" s="131" t="s">
        <v>162</v>
      </c>
      <c r="E131" s="132" t="s">
        <v>755</v>
      </c>
      <c r="F131" s="133" t="s">
        <v>756</v>
      </c>
      <c r="G131" s="134" t="s">
        <v>165</v>
      </c>
      <c r="H131" s="135">
        <v>1</v>
      </c>
      <c r="I131" s="187"/>
      <c r="J131" s="135">
        <f t="shared" si="7"/>
        <v>0</v>
      </c>
      <c r="K131" s="133" t="s">
        <v>1</v>
      </c>
      <c r="L131" s="17"/>
      <c r="M131" s="136" t="s">
        <v>1</v>
      </c>
      <c r="N131" s="137" t="s">
        <v>39</v>
      </c>
      <c r="O131" s="16"/>
      <c r="P131" s="138">
        <f t="shared" si="8"/>
        <v>0</v>
      </c>
      <c r="Q131" s="138">
        <v>0</v>
      </c>
      <c r="R131" s="138">
        <f t="shared" si="9"/>
        <v>0</v>
      </c>
      <c r="S131" s="138">
        <v>0</v>
      </c>
      <c r="T131" s="139">
        <f t="shared" si="10"/>
        <v>0</v>
      </c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40" t="s">
        <v>178</v>
      </c>
      <c r="AS131" s="16"/>
      <c r="AT131" s="140" t="s">
        <v>162</v>
      </c>
      <c r="AU131" s="140" t="s">
        <v>83</v>
      </c>
      <c r="AV131" s="16"/>
      <c r="AW131" s="16"/>
      <c r="AX131" s="16"/>
      <c r="AY131" s="2" t="s">
        <v>159</v>
      </c>
      <c r="AZ131" s="16"/>
      <c r="BA131" s="16"/>
      <c r="BB131" s="16"/>
      <c r="BC131" s="16"/>
      <c r="BD131" s="16"/>
      <c r="BE131" s="141">
        <f t="shared" si="11"/>
        <v>0</v>
      </c>
      <c r="BF131" s="141">
        <f t="shared" si="12"/>
        <v>0</v>
      </c>
      <c r="BG131" s="141">
        <f t="shared" si="13"/>
        <v>0</v>
      </c>
      <c r="BH131" s="141">
        <f t="shared" si="14"/>
        <v>0</v>
      </c>
      <c r="BI131" s="141">
        <f t="shared" si="15"/>
        <v>0</v>
      </c>
      <c r="BJ131" s="2" t="s">
        <v>81</v>
      </c>
      <c r="BK131" s="141">
        <f t="shared" si="16"/>
        <v>0</v>
      </c>
      <c r="BL131" s="2" t="s">
        <v>178</v>
      </c>
      <c r="BM131" s="140" t="s">
        <v>742</v>
      </c>
    </row>
    <row r="132" spans="1:65" ht="24" customHeight="1">
      <c r="A132" s="16"/>
      <c r="B132" s="17"/>
      <c r="C132" s="131" t="s">
        <v>166</v>
      </c>
      <c r="D132" s="131" t="s">
        <v>162</v>
      </c>
      <c r="E132" s="132" t="s">
        <v>757</v>
      </c>
      <c r="F132" s="133" t="s">
        <v>758</v>
      </c>
      <c r="G132" s="134" t="s">
        <v>165</v>
      </c>
      <c r="H132" s="135">
        <v>1</v>
      </c>
      <c r="I132" s="187"/>
      <c r="J132" s="135">
        <f t="shared" si="7"/>
        <v>0</v>
      </c>
      <c r="K132" s="133" t="s">
        <v>1</v>
      </c>
      <c r="L132" s="17"/>
      <c r="M132" s="136" t="s">
        <v>1</v>
      </c>
      <c r="N132" s="137" t="s">
        <v>39</v>
      </c>
      <c r="O132" s="16"/>
      <c r="P132" s="138">
        <f t="shared" si="8"/>
        <v>0</v>
      </c>
      <c r="Q132" s="138">
        <v>0</v>
      </c>
      <c r="R132" s="138">
        <f t="shared" si="9"/>
        <v>0</v>
      </c>
      <c r="S132" s="138">
        <v>0</v>
      </c>
      <c r="T132" s="139">
        <f t="shared" si="10"/>
        <v>0</v>
      </c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40" t="s">
        <v>178</v>
      </c>
      <c r="AS132" s="16"/>
      <c r="AT132" s="140" t="s">
        <v>162</v>
      </c>
      <c r="AU132" s="140" t="s">
        <v>83</v>
      </c>
      <c r="AV132" s="16"/>
      <c r="AW132" s="16"/>
      <c r="AX132" s="16"/>
      <c r="AY132" s="2" t="s">
        <v>159</v>
      </c>
      <c r="AZ132" s="16"/>
      <c r="BA132" s="16"/>
      <c r="BB132" s="16"/>
      <c r="BC132" s="16"/>
      <c r="BD132" s="16"/>
      <c r="BE132" s="141">
        <f t="shared" si="11"/>
        <v>0</v>
      </c>
      <c r="BF132" s="141">
        <f t="shared" si="12"/>
        <v>0</v>
      </c>
      <c r="BG132" s="141">
        <f t="shared" si="13"/>
        <v>0</v>
      </c>
      <c r="BH132" s="141">
        <f t="shared" si="14"/>
        <v>0</v>
      </c>
      <c r="BI132" s="141">
        <f t="shared" si="15"/>
        <v>0</v>
      </c>
      <c r="BJ132" s="2" t="s">
        <v>81</v>
      </c>
      <c r="BK132" s="141">
        <f t="shared" si="16"/>
        <v>0</v>
      </c>
      <c r="BL132" s="2" t="s">
        <v>178</v>
      </c>
      <c r="BM132" s="140" t="s">
        <v>585</v>
      </c>
    </row>
    <row r="133" spans="1:65" ht="24" customHeight="1">
      <c r="A133" s="16"/>
      <c r="B133" s="17"/>
      <c r="C133" s="131" t="s">
        <v>195</v>
      </c>
      <c r="D133" s="131" t="s">
        <v>162</v>
      </c>
      <c r="E133" s="132" t="s">
        <v>759</v>
      </c>
      <c r="F133" s="133" t="s">
        <v>760</v>
      </c>
      <c r="G133" s="134" t="s">
        <v>165</v>
      </c>
      <c r="H133" s="135">
        <v>1</v>
      </c>
      <c r="I133" s="187"/>
      <c r="J133" s="135">
        <f t="shared" si="7"/>
        <v>0</v>
      </c>
      <c r="K133" s="133" t="s">
        <v>1</v>
      </c>
      <c r="L133" s="17"/>
      <c r="M133" s="136" t="s">
        <v>1</v>
      </c>
      <c r="N133" s="137" t="s">
        <v>39</v>
      </c>
      <c r="O133" s="16"/>
      <c r="P133" s="138">
        <f t="shared" si="8"/>
        <v>0</v>
      </c>
      <c r="Q133" s="138">
        <v>0</v>
      </c>
      <c r="R133" s="138">
        <f t="shared" si="9"/>
        <v>0</v>
      </c>
      <c r="S133" s="138">
        <v>0</v>
      </c>
      <c r="T133" s="139">
        <f t="shared" si="10"/>
        <v>0</v>
      </c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40" t="s">
        <v>178</v>
      </c>
      <c r="AS133" s="16"/>
      <c r="AT133" s="140" t="s">
        <v>162</v>
      </c>
      <c r="AU133" s="140" t="s">
        <v>83</v>
      </c>
      <c r="AV133" s="16"/>
      <c r="AW133" s="16"/>
      <c r="AX133" s="16"/>
      <c r="AY133" s="2" t="s">
        <v>159</v>
      </c>
      <c r="AZ133" s="16"/>
      <c r="BA133" s="16"/>
      <c r="BB133" s="16"/>
      <c r="BC133" s="16"/>
      <c r="BD133" s="16"/>
      <c r="BE133" s="141">
        <f t="shared" si="11"/>
        <v>0</v>
      </c>
      <c r="BF133" s="141">
        <f t="shared" si="12"/>
        <v>0</v>
      </c>
      <c r="BG133" s="141">
        <f t="shared" si="13"/>
        <v>0</v>
      </c>
      <c r="BH133" s="141">
        <f t="shared" si="14"/>
        <v>0</v>
      </c>
      <c r="BI133" s="141">
        <f t="shared" si="15"/>
        <v>0</v>
      </c>
      <c r="BJ133" s="2" t="s">
        <v>81</v>
      </c>
      <c r="BK133" s="141">
        <f t="shared" si="16"/>
        <v>0</v>
      </c>
      <c r="BL133" s="2" t="s">
        <v>178</v>
      </c>
      <c r="BM133" s="140" t="s">
        <v>587</v>
      </c>
    </row>
    <row r="134" spans="1:65" ht="24" customHeight="1">
      <c r="A134" s="16"/>
      <c r="B134" s="17"/>
      <c r="C134" s="131" t="s">
        <v>199</v>
      </c>
      <c r="D134" s="131" t="s">
        <v>162</v>
      </c>
      <c r="E134" s="132" t="s">
        <v>761</v>
      </c>
      <c r="F134" s="133" t="s">
        <v>455</v>
      </c>
      <c r="G134" s="134" t="s">
        <v>165</v>
      </c>
      <c r="H134" s="135">
        <v>1</v>
      </c>
      <c r="I134" s="187"/>
      <c r="J134" s="135">
        <f t="shared" si="7"/>
        <v>0</v>
      </c>
      <c r="K134" s="133" t="s">
        <v>1</v>
      </c>
      <c r="L134" s="17"/>
      <c r="M134" s="136" t="s">
        <v>1</v>
      </c>
      <c r="N134" s="137" t="s">
        <v>39</v>
      </c>
      <c r="O134" s="16"/>
      <c r="P134" s="138">
        <f t="shared" si="8"/>
        <v>0</v>
      </c>
      <c r="Q134" s="138">
        <v>0</v>
      </c>
      <c r="R134" s="138">
        <f t="shared" si="9"/>
        <v>0</v>
      </c>
      <c r="S134" s="138">
        <v>0</v>
      </c>
      <c r="T134" s="139">
        <f t="shared" si="10"/>
        <v>0</v>
      </c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40" t="s">
        <v>178</v>
      </c>
      <c r="AS134" s="16"/>
      <c r="AT134" s="140" t="s">
        <v>162</v>
      </c>
      <c r="AU134" s="140" t="s">
        <v>83</v>
      </c>
      <c r="AV134" s="16"/>
      <c r="AW134" s="16"/>
      <c r="AX134" s="16"/>
      <c r="AY134" s="2" t="s">
        <v>159</v>
      </c>
      <c r="AZ134" s="16"/>
      <c r="BA134" s="16"/>
      <c r="BB134" s="16"/>
      <c r="BC134" s="16"/>
      <c r="BD134" s="16"/>
      <c r="BE134" s="141">
        <f t="shared" si="11"/>
        <v>0</v>
      </c>
      <c r="BF134" s="141">
        <f t="shared" si="12"/>
        <v>0</v>
      </c>
      <c r="BG134" s="141">
        <f t="shared" si="13"/>
        <v>0</v>
      </c>
      <c r="BH134" s="141">
        <f t="shared" si="14"/>
        <v>0</v>
      </c>
      <c r="BI134" s="141">
        <f t="shared" si="15"/>
        <v>0</v>
      </c>
      <c r="BJ134" s="2" t="s">
        <v>81</v>
      </c>
      <c r="BK134" s="141">
        <f t="shared" si="16"/>
        <v>0</v>
      </c>
      <c r="BL134" s="2" t="s">
        <v>178</v>
      </c>
      <c r="BM134" s="140" t="s">
        <v>595</v>
      </c>
    </row>
    <row r="135" spans="1:65" ht="16.5" customHeight="1">
      <c r="A135" s="16"/>
      <c r="B135" s="17"/>
      <c r="C135" s="131" t="s">
        <v>206</v>
      </c>
      <c r="D135" s="131" t="s">
        <v>162</v>
      </c>
      <c r="E135" s="132" t="s">
        <v>458</v>
      </c>
      <c r="F135" s="133" t="s">
        <v>459</v>
      </c>
      <c r="G135" s="134" t="s">
        <v>165</v>
      </c>
      <c r="H135" s="135">
        <v>1</v>
      </c>
      <c r="I135" s="187"/>
      <c r="J135" s="135">
        <f t="shared" si="7"/>
        <v>0</v>
      </c>
      <c r="K135" s="133" t="s">
        <v>1</v>
      </c>
      <c r="L135" s="17"/>
      <c r="M135" s="136" t="s">
        <v>1</v>
      </c>
      <c r="N135" s="137" t="s">
        <v>39</v>
      </c>
      <c r="O135" s="16"/>
      <c r="P135" s="138">
        <f t="shared" si="8"/>
        <v>0</v>
      </c>
      <c r="Q135" s="138">
        <v>0</v>
      </c>
      <c r="R135" s="138">
        <f t="shared" si="9"/>
        <v>0</v>
      </c>
      <c r="S135" s="138">
        <v>0</v>
      </c>
      <c r="T135" s="139">
        <f t="shared" si="10"/>
        <v>0</v>
      </c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40" t="s">
        <v>178</v>
      </c>
      <c r="AS135" s="16"/>
      <c r="AT135" s="140" t="s">
        <v>162</v>
      </c>
      <c r="AU135" s="140" t="s">
        <v>83</v>
      </c>
      <c r="AV135" s="16"/>
      <c r="AW135" s="16"/>
      <c r="AX135" s="16"/>
      <c r="AY135" s="2" t="s">
        <v>159</v>
      </c>
      <c r="AZ135" s="16"/>
      <c r="BA135" s="16"/>
      <c r="BB135" s="16"/>
      <c r="BC135" s="16"/>
      <c r="BD135" s="16"/>
      <c r="BE135" s="141">
        <f t="shared" si="11"/>
        <v>0</v>
      </c>
      <c r="BF135" s="141">
        <f t="shared" si="12"/>
        <v>0</v>
      </c>
      <c r="BG135" s="141">
        <f t="shared" si="13"/>
        <v>0</v>
      </c>
      <c r="BH135" s="141">
        <f t="shared" si="14"/>
        <v>0</v>
      </c>
      <c r="BI135" s="141">
        <f t="shared" si="15"/>
        <v>0</v>
      </c>
      <c r="BJ135" s="2" t="s">
        <v>81</v>
      </c>
      <c r="BK135" s="141">
        <f t="shared" si="16"/>
        <v>0</v>
      </c>
      <c r="BL135" s="2" t="s">
        <v>178</v>
      </c>
      <c r="BM135" s="140" t="s">
        <v>596</v>
      </c>
    </row>
    <row r="136" spans="1:65" ht="11.25" customHeight="1">
      <c r="A136" s="16"/>
      <c r="B136" s="17"/>
      <c r="C136" s="16"/>
      <c r="D136" s="142" t="s">
        <v>168</v>
      </c>
      <c r="E136" s="16"/>
      <c r="F136" s="143" t="s">
        <v>461</v>
      </c>
      <c r="G136" s="16"/>
      <c r="H136" s="16"/>
      <c r="I136" s="195"/>
      <c r="J136" s="16"/>
      <c r="K136" s="16"/>
      <c r="L136" s="17"/>
      <c r="M136" s="144"/>
      <c r="N136" s="16"/>
      <c r="O136" s="16"/>
      <c r="P136" s="16"/>
      <c r="Q136" s="16"/>
      <c r="R136" s="16"/>
      <c r="S136" s="16"/>
      <c r="T136" s="43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2" t="s">
        <v>168</v>
      </c>
      <c r="AU136" s="2" t="s">
        <v>83</v>
      </c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</row>
    <row r="137" spans="1:65" ht="11.25" customHeight="1">
      <c r="A137" s="145"/>
      <c r="B137" s="146"/>
      <c r="C137" s="145"/>
      <c r="D137" s="142" t="s">
        <v>180</v>
      </c>
      <c r="E137" s="147" t="s">
        <v>1</v>
      </c>
      <c r="F137" s="148" t="s">
        <v>762</v>
      </c>
      <c r="G137" s="145"/>
      <c r="H137" s="147" t="s">
        <v>1</v>
      </c>
      <c r="I137" s="193"/>
      <c r="J137" s="145"/>
      <c r="K137" s="145"/>
      <c r="L137" s="146"/>
      <c r="M137" s="149"/>
      <c r="N137" s="145"/>
      <c r="O137" s="145"/>
      <c r="P137" s="145"/>
      <c r="Q137" s="145"/>
      <c r="R137" s="145"/>
      <c r="S137" s="145"/>
      <c r="T137" s="150"/>
      <c r="U137" s="145"/>
      <c r="V137" s="145"/>
      <c r="W137" s="145"/>
      <c r="X137" s="145"/>
      <c r="Y137" s="145"/>
      <c r="Z137" s="145"/>
      <c r="AA137" s="145"/>
      <c r="AB137" s="145"/>
      <c r="AC137" s="145"/>
      <c r="AD137" s="145"/>
      <c r="AE137" s="145"/>
      <c r="AF137" s="145"/>
      <c r="AG137" s="145"/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7" t="s">
        <v>180</v>
      </c>
      <c r="AU137" s="147" t="s">
        <v>83</v>
      </c>
      <c r="AV137" s="145" t="s">
        <v>81</v>
      </c>
      <c r="AW137" s="145" t="s">
        <v>30</v>
      </c>
      <c r="AX137" s="145" t="s">
        <v>74</v>
      </c>
      <c r="AY137" s="147" t="s">
        <v>159</v>
      </c>
      <c r="AZ137" s="145"/>
      <c r="BA137" s="145"/>
      <c r="BB137" s="145"/>
      <c r="BC137" s="145"/>
      <c r="BD137" s="145"/>
      <c r="BE137" s="145"/>
      <c r="BF137" s="145"/>
      <c r="BG137" s="145"/>
      <c r="BH137" s="145"/>
      <c r="BI137" s="145"/>
      <c r="BJ137" s="145"/>
      <c r="BK137" s="145"/>
      <c r="BL137" s="145"/>
      <c r="BM137" s="145"/>
    </row>
    <row r="138" spans="1:65" ht="11.25" customHeight="1">
      <c r="A138" s="145"/>
      <c r="B138" s="146"/>
      <c r="C138" s="145"/>
      <c r="D138" s="142" t="s">
        <v>180</v>
      </c>
      <c r="E138" s="147" t="s">
        <v>1</v>
      </c>
      <c r="F138" s="148" t="s">
        <v>463</v>
      </c>
      <c r="G138" s="145"/>
      <c r="H138" s="147" t="s">
        <v>1</v>
      </c>
      <c r="I138" s="193"/>
      <c r="J138" s="145"/>
      <c r="K138" s="145"/>
      <c r="L138" s="146"/>
      <c r="M138" s="149"/>
      <c r="N138" s="145"/>
      <c r="O138" s="145"/>
      <c r="P138" s="145"/>
      <c r="Q138" s="145"/>
      <c r="R138" s="145"/>
      <c r="S138" s="145"/>
      <c r="T138" s="150"/>
      <c r="U138" s="145"/>
      <c r="V138" s="145"/>
      <c r="W138" s="145"/>
      <c r="X138" s="145"/>
      <c r="Y138" s="145"/>
      <c r="Z138" s="145"/>
      <c r="AA138" s="145"/>
      <c r="AB138" s="145"/>
      <c r="AC138" s="145"/>
      <c r="AD138" s="145"/>
      <c r="AE138" s="145"/>
      <c r="AF138" s="145"/>
      <c r="AG138" s="145"/>
      <c r="AH138" s="145"/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7" t="s">
        <v>180</v>
      </c>
      <c r="AU138" s="147" t="s">
        <v>83</v>
      </c>
      <c r="AV138" s="145" t="s">
        <v>81</v>
      </c>
      <c r="AW138" s="145" t="s">
        <v>30</v>
      </c>
      <c r="AX138" s="145" t="s">
        <v>74</v>
      </c>
      <c r="AY138" s="147" t="s">
        <v>159</v>
      </c>
      <c r="AZ138" s="145"/>
      <c r="BA138" s="145"/>
      <c r="BB138" s="145"/>
      <c r="BC138" s="145"/>
      <c r="BD138" s="145"/>
      <c r="BE138" s="145"/>
      <c r="BF138" s="145"/>
      <c r="BG138" s="145"/>
      <c r="BH138" s="145"/>
      <c r="BI138" s="145"/>
      <c r="BJ138" s="145"/>
      <c r="BK138" s="145"/>
      <c r="BL138" s="145"/>
      <c r="BM138" s="145"/>
    </row>
    <row r="139" spans="1:65" ht="11.25" customHeight="1">
      <c r="A139" s="145"/>
      <c r="B139" s="146"/>
      <c r="C139" s="145"/>
      <c r="D139" s="142" t="s">
        <v>180</v>
      </c>
      <c r="E139" s="147" t="s">
        <v>1</v>
      </c>
      <c r="F139" s="148" t="s">
        <v>464</v>
      </c>
      <c r="G139" s="145"/>
      <c r="H139" s="147" t="s">
        <v>1</v>
      </c>
      <c r="I139" s="193"/>
      <c r="J139" s="145"/>
      <c r="K139" s="145"/>
      <c r="L139" s="146"/>
      <c r="M139" s="149"/>
      <c r="N139" s="145"/>
      <c r="O139" s="145"/>
      <c r="P139" s="145"/>
      <c r="Q139" s="145"/>
      <c r="R139" s="145"/>
      <c r="S139" s="145"/>
      <c r="T139" s="150"/>
      <c r="U139" s="145"/>
      <c r="V139" s="145"/>
      <c r="W139" s="145"/>
      <c r="X139" s="145"/>
      <c r="Y139" s="145"/>
      <c r="Z139" s="145"/>
      <c r="AA139" s="145"/>
      <c r="AB139" s="145"/>
      <c r="AC139" s="145"/>
      <c r="AD139" s="145"/>
      <c r="AE139" s="145"/>
      <c r="AF139" s="145"/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7" t="s">
        <v>180</v>
      </c>
      <c r="AU139" s="147" t="s">
        <v>83</v>
      </c>
      <c r="AV139" s="145" t="s">
        <v>81</v>
      </c>
      <c r="AW139" s="145" t="s">
        <v>30</v>
      </c>
      <c r="AX139" s="145" t="s">
        <v>74</v>
      </c>
      <c r="AY139" s="147" t="s">
        <v>159</v>
      </c>
      <c r="AZ139" s="145"/>
      <c r="BA139" s="145"/>
      <c r="BB139" s="145"/>
      <c r="BC139" s="145"/>
      <c r="BD139" s="145"/>
      <c r="BE139" s="145"/>
      <c r="BF139" s="145"/>
      <c r="BG139" s="145"/>
      <c r="BH139" s="145"/>
      <c r="BI139" s="145"/>
      <c r="BJ139" s="145"/>
      <c r="BK139" s="145"/>
      <c r="BL139" s="145"/>
      <c r="BM139" s="145"/>
    </row>
    <row r="140" spans="1:65" ht="11.25" customHeight="1">
      <c r="A140" s="151"/>
      <c r="B140" s="152"/>
      <c r="C140" s="151"/>
      <c r="D140" s="142" t="s">
        <v>180</v>
      </c>
      <c r="E140" s="153" t="s">
        <v>1</v>
      </c>
      <c r="F140" s="154" t="s">
        <v>81</v>
      </c>
      <c r="G140" s="151"/>
      <c r="H140" s="155">
        <v>1</v>
      </c>
      <c r="I140" s="188"/>
      <c r="J140" s="151"/>
      <c r="K140" s="151"/>
      <c r="L140" s="152"/>
      <c r="M140" s="156"/>
      <c r="N140" s="151"/>
      <c r="O140" s="151"/>
      <c r="P140" s="151"/>
      <c r="Q140" s="151"/>
      <c r="R140" s="151"/>
      <c r="S140" s="151"/>
      <c r="T140" s="157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3" t="s">
        <v>180</v>
      </c>
      <c r="AU140" s="153" t="s">
        <v>83</v>
      </c>
      <c r="AV140" s="151" t="s">
        <v>83</v>
      </c>
      <c r="AW140" s="151" t="s">
        <v>30</v>
      </c>
      <c r="AX140" s="151" t="s">
        <v>81</v>
      </c>
      <c r="AY140" s="153" t="s">
        <v>159</v>
      </c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</row>
    <row r="141" spans="1:65" ht="16.5" customHeight="1">
      <c r="A141" s="16"/>
      <c r="B141" s="17"/>
      <c r="C141" s="131" t="s">
        <v>211</v>
      </c>
      <c r="D141" s="131" t="s">
        <v>162</v>
      </c>
      <c r="E141" s="132" t="s">
        <v>466</v>
      </c>
      <c r="F141" s="133" t="s">
        <v>467</v>
      </c>
      <c r="G141" s="134" t="s">
        <v>165</v>
      </c>
      <c r="H141" s="135">
        <v>1</v>
      </c>
      <c r="I141" s="187"/>
      <c r="J141" s="135">
        <f>ROUND(I141*H141,2)</f>
        <v>0</v>
      </c>
      <c r="K141" s="133" t="s">
        <v>1</v>
      </c>
      <c r="L141" s="17"/>
      <c r="M141" s="173" t="s">
        <v>1</v>
      </c>
      <c r="N141" s="174" t="s">
        <v>39</v>
      </c>
      <c r="O141" s="175"/>
      <c r="P141" s="176">
        <f>O141*H141</f>
        <v>0</v>
      </c>
      <c r="Q141" s="176">
        <v>0</v>
      </c>
      <c r="R141" s="176">
        <f>Q141*H141</f>
        <v>0</v>
      </c>
      <c r="S141" s="176">
        <v>0</v>
      </c>
      <c r="T141" s="177">
        <f>S141*H141</f>
        <v>0</v>
      </c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40" t="s">
        <v>178</v>
      </c>
      <c r="AS141" s="16"/>
      <c r="AT141" s="140" t="s">
        <v>162</v>
      </c>
      <c r="AU141" s="140" t="s">
        <v>83</v>
      </c>
      <c r="AV141" s="16"/>
      <c r="AW141" s="16"/>
      <c r="AX141" s="16"/>
      <c r="AY141" s="2" t="s">
        <v>159</v>
      </c>
      <c r="AZ141" s="16"/>
      <c r="BA141" s="16"/>
      <c r="BB141" s="16"/>
      <c r="BC141" s="16"/>
      <c r="BD141" s="16"/>
      <c r="BE141" s="141">
        <f>IF(N141="základní",J141,0)</f>
        <v>0</v>
      </c>
      <c r="BF141" s="141">
        <f>IF(N141="snížená",J141,0)</f>
        <v>0</v>
      </c>
      <c r="BG141" s="141">
        <f>IF(N141="zákl. přenesená",J141,0)</f>
        <v>0</v>
      </c>
      <c r="BH141" s="141">
        <f>IF(N141="sníž. přenesená",J141,0)</f>
        <v>0</v>
      </c>
      <c r="BI141" s="141">
        <f>IF(N141="nulová",J141,0)</f>
        <v>0</v>
      </c>
      <c r="BJ141" s="2" t="s">
        <v>81</v>
      </c>
      <c r="BK141" s="141">
        <f>ROUND(I141*H141,2)</f>
        <v>0</v>
      </c>
      <c r="BL141" s="2" t="s">
        <v>178</v>
      </c>
      <c r="BM141" s="140" t="s">
        <v>597</v>
      </c>
    </row>
    <row r="142" spans="1:65" ht="6.75" customHeight="1">
      <c r="A142" s="16"/>
      <c r="B142" s="30"/>
      <c r="C142" s="31"/>
      <c r="D142" s="31"/>
      <c r="E142" s="31"/>
      <c r="F142" s="31"/>
      <c r="G142" s="31"/>
      <c r="H142" s="31"/>
      <c r="I142" s="31"/>
      <c r="J142" s="31"/>
      <c r="K142" s="31"/>
      <c r="L142" s="17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</row>
    <row r="143" spans="1:65" ht="11.25" customHeight="1"/>
    <row r="144" spans="1:65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jIoKzv503ly4vZ3N09VXh+L1NQIRRSLOQWeS+EubLKeYwkXUYZH5u9OXjmfxYiAEpe5Fv6NSdyRQ4B9WO6oGTw==" saltValue="g6qM3kJM1BsmrvnlCLRLIg==" spinCount="100000" sheet="1" objects="1" scenarios="1"/>
  <autoFilter ref="C125:K141" xr:uid="{00000000-0009-0000-0000-000006000000}"/>
  <mergeCells count="15">
    <mergeCell ref="E114:H114"/>
    <mergeCell ref="E116:H116"/>
    <mergeCell ref="E118:H118"/>
    <mergeCell ref="L2:V2"/>
    <mergeCell ref="E7:H7"/>
    <mergeCell ref="E9:H9"/>
    <mergeCell ref="E11:H11"/>
    <mergeCell ref="E13:H13"/>
    <mergeCell ref="E22:H22"/>
    <mergeCell ref="E31:H31"/>
    <mergeCell ref="E85:H85"/>
    <mergeCell ref="E87:H87"/>
    <mergeCell ref="E89:H89"/>
    <mergeCell ref="E91:H91"/>
    <mergeCell ref="E112:H112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M766"/>
  <sheetViews>
    <sheetView showGridLines="0" topLeftCell="A82" workbookViewId="0">
      <selection activeCell="I714" sqref="I714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110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2" customHeight="1">
      <c r="B8" s="5"/>
      <c r="D8" s="12" t="s">
        <v>121</v>
      </c>
      <c r="L8" s="5"/>
    </row>
    <row r="9" spans="1:65" ht="16.5" customHeight="1">
      <c r="A9" s="16"/>
      <c r="B9" s="17"/>
      <c r="C9" s="16"/>
      <c r="D9" s="16"/>
      <c r="E9" s="200" t="s">
        <v>122</v>
      </c>
      <c r="F9" s="199"/>
      <c r="G9" s="199"/>
      <c r="H9" s="199"/>
      <c r="I9" s="16"/>
      <c r="J9" s="16"/>
      <c r="K9" s="16"/>
      <c r="L9" s="17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</row>
    <row r="10" spans="1:65" ht="12" customHeight="1">
      <c r="A10" s="16"/>
      <c r="B10" s="17"/>
      <c r="C10" s="16"/>
      <c r="D10" s="12" t="s">
        <v>123</v>
      </c>
      <c r="E10" s="16"/>
      <c r="F10" s="16"/>
      <c r="G10" s="16"/>
      <c r="H10" s="16"/>
      <c r="I10" s="16"/>
      <c r="J10" s="16"/>
      <c r="K10" s="16"/>
      <c r="L10" s="17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</row>
    <row r="11" spans="1:65" ht="16.5" customHeight="1">
      <c r="A11" s="16"/>
      <c r="B11" s="17"/>
      <c r="C11" s="16"/>
      <c r="D11" s="16"/>
      <c r="E11" s="202" t="s">
        <v>763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1.25" customHeight="1">
      <c r="A12" s="16"/>
      <c r="B12" s="17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2" customHeight="1">
      <c r="A13" s="16"/>
      <c r="B13" s="17"/>
      <c r="C13" s="16"/>
      <c r="D13" s="12" t="s">
        <v>17</v>
      </c>
      <c r="E13" s="16"/>
      <c r="F13" s="10" t="s">
        <v>1</v>
      </c>
      <c r="G13" s="16"/>
      <c r="H13" s="16"/>
      <c r="I13" s="12" t="s">
        <v>18</v>
      </c>
      <c r="J13" s="10" t="s">
        <v>1</v>
      </c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2" customHeight="1">
      <c r="A14" s="16"/>
      <c r="B14" s="17"/>
      <c r="C14" s="16"/>
      <c r="D14" s="12" t="s">
        <v>19</v>
      </c>
      <c r="E14" s="16"/>
      <c r="F14" s="10" t="s">
        <v>20</v>
      </c>
      <c r="G14" s="16"/>
      <c r="H14" s="16"/>
      <c r="I14" s="12" t="s">
        <v>21</v>
      </c>
      <c r="J14" s="40" t="str">
        <f>'Rekapitulace stavby'!AN8</f>
        <v>17. 2. 2026</v>
      </c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0.5" customHeight="1">
      <c r="A15" s="16"/>
      <c r="B15" s="17"/>
      <c r="C15" s="16"/>
      <c r="D15" s="16"/>
      <c r="E15" s="16"/>
      <c r="F15" s="16"/>
      <c r="G15" s="16"/>
      <c r="H15" s="16"/>
      <c r="I15" s="16"/>
      <c r="J15" s="16"/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23</v>
      </c>
      <c r="E16" s="16"/>
      <c r="F16" s="16"/>
      <c r="G16" s="16"/>
      <c r="H16" s="16"/>
      <c r="I16" s="12" t="s">
        <v>24</v>
      </c>
      <c r="J16" s="10" t="s">
        <v>1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8" customHeight="1">
      <c r="A17" s="16"/>
      <c r="B17" s="17"/>
      <c r="C17" s="16"/>
      <c r="D17" s="16"/>
      <c r="E17" s="10" t="s">
        <v>25</v>
      </c>
      <c r="F17" s="16"/>
      <c r="G17" s="16"/>
      <c r="H17" s="16"/>
      <c r="I17" s="12" t="s">
        <v>26</v>
      </c>
      <c r="J17" s="10" t="s">
        <v>1</v>
      </c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6.75" customHeight="1">
      <c r="A18" s="16"/>
      <c r="B18" s="17"/>
      <c r="C18" s="16"/>
      <c r="D18" s="16"/>
      <c r="E18" s="16"/>
      <c r="F18" s="16"/>
      <c r="G18" s="16"/>
      <c r="H18" s="16"/>
      <c r="I18" s="16"/>
      <c r="J18" s="16"/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2" customHeight="1">
      <c r="A19" s="16"/>
      <c r="B19" s="17"/>
      <c r="C19" s="16"/>
      <c r="D19" s="12" t="s">
        <v>27</v>
      </c>
      <c r="E19" s="16"/>
      <c r="F19" s="16"/>
      <c r="G19" s="16"/>
      <c r="H19" s="16"/>
      <c r="I19" s="12" t="s">
        <v>24</v>
      </c>
      <c r="J19" s="194">
        <f>'Rekapitulace stavby'!AN13</f>
        <v>0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18" customHeight="1">
      <c r="A20" s="16"/>
      <c r="B20" s="17"/>
      <c r="C20" s="16"/>
      <c r="D20" s="16"/>
      <c r="E20" s="203">
        <f>'Rekapitulace stavby'!E14</f>
        <v>0</v>
      </c>
      <c r="F20" s="204"/>
      <c r="G20" s="204"/>
      <c r="H20" s="205"/>
      <c r="I20" s="12" t="s">
        <v>26</v>
      </c>
      <c r="J20" s="194">
        <f>'Rekapitulace stavby'!AN14</f>
        <v>0</v>
      </c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6.75" customHeight="1">
      <c r="A21" s="16"/>
      <c r="B21" s="17"/>
      <c r="C21" s="16"/>
      <c r="D21" s="16"/>
      <c r="E21" s="16"/>
      <c r="F21" s="16"/>
      <c r="G21" s="16"/>
      <c r="H21" s="16"/>
      <c r="I21" s="16"/>
      <c r="J21" s="16"/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2" customHeight="1">
      <c r="A22" s="16"/>
      <c r="B22" s="17"/>
      <c r="C22" s="16"/>
      <c r="D22" s="12" t="s">
        <v>28</v>
      </c>
      <c r="E22" s="16"/>
      <c r="F22" s="16"/>
      <c r="G22" s="16"/>
      <c r="H22" s="16"/>
      <c r="I22" s="12" t="s">
        <v>24</v>
      </c>
      <c r="J22" s="10" t="s">
        <v>1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18" customHeight="1">
      <c r="A23" s="16"/>
      <c r="B23" s="17"/>
      <c r="C23" s="16"/>
      <c r="D23" s="16"/>
      <c r="E23" s="10" t="s">
        <v>764</v>
      </c>
      <c r="F23" s="16"/>
      <c r="G23" s="16"/>
      <c r="H23" s="16"/>
      <c r="I23" s="12" t="s">
        <v>26</v>
      </c>
      <c r="J23" s="10" t="s">
        <v>1</v>
      </c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6.75" customHeight="1">
      <c r="A24" s="16"/>
      <c r="B24" s="17"/>
      <c r="C24" s="16"/>
      <c r="D24" s="16"/>
      <c r="E24" s="16"/>
      <c r="F24" s="16"/>
      <c r="G24" s="16"/>
      <c r="H24" s="16"/>
      <c r="I24" s="16"/>
      <c r="J24" s="16"/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2" customHeight="1">
      <c r="A25" s="16"/>
      <c r="B25" s="17"/>
      <c r="C25" s="16"/>
      <c r="D25" s="12" t="s">
        <v>31</v>
      </c>
      <c r="E25" s="16"/>
      <c r="F25" s="16"/>
      <c r="G25" s="16"/>
      <c r="H25" s="16"/>
      <c r="I25" s="12" t="s">
        <v>24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18" customHeight="1">
      <c r="A26" s="16"/>
      <c r="B26" s="17"/>
      <c r="C26" s="16"/>
      <c r="D26" s="16"/>
      <c r="E26" s="10" t="s">
        <v>765</v>
      </c>
      <c r="F26" s="16"/>
      <c r="G26" s="16"/>
      <c r="H26" s="16"/>
      <c r="I26" s="12" t="s">
        <v>26</v>
      </c>
      <c r="J26" s="10" t="s">
        <v>1</v>
      </c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6.75" customHeight="1">
      <c r="A27" s="16"/>
      <c r="B27" s="17"/>
      <c r="C27" s="16"/>
      <c r="D27" s="16"/>
      <c r="E27" s="16"/>
      <c r="F27" s="16"/>
      <c r="G27" s="16"/>
      <c r="H27" s="16"/>
      <c r="I27" s="16"/>
      <c r="J27" s="16"/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2" customHeight="1">
      <c r="A28" s="16"/>
      <c r="B28" s="17"/>
      <c r="C28" s="16"/>
      <c r="D28" s="12" t="s">
        <v>33</v>
      </c>
      <c r="E28" s="16"/>
      <c r="F28" s="16"/>
      <c r="G28" s="16"/>
      <c r="H28" s="16"/>
      <c r="I28" s="16"/>
      <c r="J28" s="16"/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71.25" customHeight="1">
      <c r="A29" s="85"/>
      <c r="B29" s="86"/>
      <c r="C29" s="85"/>
      <c r="D29" s="85"/>
      <c r="E29" s="198" t="s">
        <v>766</v>
      </c>
      <c r="F29" s="199"/>
      <c r="G29" s="199"/>
      <c r="H29" s="199"/>
      <c r="I29" s="85"/>
      <c r="J29" s="85"/>
      <c r="K29" s="85"/>
      <c r="L29" s="86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</row>
    <row r="30" spans="1:65" ht="6.75" customHeight="1">
      <c r="A30" s="16"/>
      <c r="B30" s="17"/>
      <c r="C30" s="16"/>
      <c r="D30" s="16"/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6.75" customHeight="1">
      <c r="A31" s="16"/>
      <c r="B31" s="17"/>
      <c r="C31" s="16"/>
      <c r="D31" s="41"/>
      <c r="E31" s="41"/>
      <c r="F31" s="41"/>
      <c r="G31" s="41"/>
      <c r="H31" s="41"/>
      <c r="I31" s="41"/>
      <c r="J31" s="41"/>
      <c r="K31" s="41"/>
      <c r="L31" s="17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</row>
    <row r="32" spans="1:65" ht="24.75" customHeight="1">
      <c r="A32" s="16"/>
      <c r="B32" s="17"/>
      <c r="C32" s="16"/>
      <c r="D32" s="87" t="s">
        <v>34</v>
      </c>
      <c r="E32" s="16"/>
      <c r="F32" s="16"/>
      <c r="G32" s="16"/>
      <c r="H32" s="16"/>
      <c r="I32" s="16"/>
      <c r="J32" s="54">
        <f>ROUND(J145, 2)</f>
        <v>0</v>
      </c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14.25" customHeight="1">
      <c r="A34" s="16"/>
      <c r="B34" s="17"/>
      <c r="C34" s="16"/>
      <c r="D34" s="16"/>
      <c r="E34" s="16"/>
      <c r="F34" s="20" t="s">
        <v>36</v>
      </c>
      <c r="G34" s="16"/>
      <c r="H34" s="16"/>
      <c r="I34" s="20" t="s">
        <v>35</v>
      </c>
      <c r="J34" s="20" t="s">
        <v>37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14.25" customHeight="1">
      <c r="A35" s="16"/>
      <c r="B35" s="17"/>
      <c r="C35" s="16"/>
      <c r="D35" s="84" t="s">
        <v>38</v>
      </c>
      <c r="E35" s="12" t="s">
        <v>39</v>
      </c>
      <c r="F35" s="75">
        <f>ROUND((SUM(BE145:BE765)),  2)</f>
        <v>0</v>
      </c>
      <c r="G35" s="16"/>
      <c r="H35" s="16"/>
      <c r="I35" s="88">
        <v>0.21</v>
      </c>
      <c r="J35" s="75">
        <f>ROUND(((SUM(BE145:BE765))*I35),  2)</f>
        <v>0</v>
      </c>
      <c r="K35" s="16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2" t="s">
        <v>40</v>
      </c>
      <c r="F36" s="75">
        <f>ROUND((SUM(BF145:BF765)),  2)</f>
        <v>0</v>
      </c>
      <c r="G36" s="16"/>
      <c r="H36" s="16"/>
      <c r="I36" s="88">
        <v>0.12</v>
      </c>
      <c r="J36" s="75">
        <f>ROUND(((SUM(BF145:BF765))*I36),  2)</f>
        <v>0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hidden="1" customHeight="1">
      <c r="A37" s="16"/>
      <c r="B37" s="17"/>
      <c r="C37" s="16"/>
      <c r="D37" s="16"/>
      <c r="E37" s="12" t="s">
        <v>41</v>
      </c>
      <c r="F37" s="75">
        <f>ROUND((SUM(BG145:BG765)),  2)</f>
        <v>0</v>
      </c>
      <c r="G37" s="16"/>
      <c r="H37" s="16"/>
      <c r="I37" s="88">
        <v>0.21</v>
      </c>
      <c r="J37" s="75">
        <f t="shared" ref="J37:J39" si="0">0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hidden="1" customHeight="1">
      <c r="A38" s="16"/>
      <c r="B38" s="17"/>
      <c r="C38" s="16"/>
      <c r="D38" s="16"/>
      <c r="E38" s="12" t="s">
        <v>42</v>
      </c>
      <c r="F38" s="75">
        <f>ROUND((SUM(BH145:BH765)),  2)</f>
        <v>0</v>
      </c>
      <c r="G38" s="16"/>
      <c r="H38" s="16"/>
      <c r="I38" s="88">
        <v>0.12</v>
      </c>
      <c r="J38" s="75">
        <f t="shared" si="0"/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43</v>
      </c>
      <c r="F39" s="75">
        <f>ROUND((SUM(BI145:BI765)),  2)</f>
        <v>0</v>
      </c>
      <c r="G39" s="16"/>
      <c r="H39" s="16"/>
      <c r="I39" s="88">
        <v>0</v>
      </c>
      <c r="J39" s="75">
        <f t="shared" si="0"/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6.75" customHeight="1">
      <c r="A40" s="16"/>
      <c r="B40" s="17"/>
      <c r="C40" s="16"/>
      <c r="D40" s="16"/>
      <c r="E40" s="16"/>
      <c r="F40" s="16"/>
      <c r="G40" s="16"/>
      <c r="H40" s="16"/>
      <c r="I40" s="16"/>
      <c r="J40" s="16"/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24.75" customHeight="1">
      <c r="A41" s="16"/>
      <c r="B41" s="17"/>
      <c r="C41" s="89"/>
      <c r="D41" s="90" t="s">
        <v>44</v>
      </c>
      <c r="E41" s="44"/>
      <c r="F41" s="44"/>
      <c r="G41" s="91" t="s">
        <v>45</v>
      </c>
      <c r="H41" s="92" t="s">
        <v>46</v>
      </c>
      <c r="I41" s="44"/>
      <c r="J41" s="93">
        <f>SUM(J32:J39)</f>
        <v>0</v>
      </c>
      <c r="K41" s="94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14.2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14.25" customHeight="1">
      <c r="B43" s="5"/>
      <c r="L43" s="5"/>
    </row>
    <row r="44" spans="1:65" ht="14.25" customHeight="1">
      <c r="B44" s="5"/>
      <c r="L44" s="5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A87" s="16"/>
      <c r="B87" s="17"/>
      <c r="C87" s="16"/>
      <c r="D87" s="16"/>
      <c r="E87" s="200" t="s">
        <v>122</v>
      </c>
      <c r="F87" s="199"/>
      <c r="G87" s="199"/>
      <c r="H87" s="199"/>
      <c r="I87" s="16"/>
      <c r="J87" s="16"/>
      <c r="K87" s="16"/>
      <c r="L87" s="17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</row>
    <row r="88" spans="1:65" ht="12" customHeight="1">
      <c r="A88" s="16"/>
      <c r="B88" s="17"/>
      <c r="C88" s="12" t="s">
        <v>123</v>
      </c>
      <c r="D88" s="16"/>
      <c r="E88" s="16"/>
      <c r="F88" s="16"/>
      <c r="G88" s="16"/>
      <c r="H88" s="16"/>
      <c r="I88" s="16"/>
      <c r="J88" s="16"/>
      <c r="K88" s="16"/>
      <c r="L88" s="17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</row>
    <row r="89" spans="1:65" ht="16.5" customHeight="1">
      <c r="A89" s="16"/>
      <c r="B89" s="17"/>
      <c r="C89" s="16"/>
      <c r="D89" s="16"/>
      <c r="E89" s="202" t="str">
        <f>E11</f>
        <v>03-02 - D.3.b - Stavební část - AKTUALIZACE 2026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6.75" customHeight="1">
      <c r="A90" s="16"/>
      <c r="B90" s="17"/>
      <c r="C90" s="16"/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2" customHeight="1">
      <c r="A91" s="16"/>
      <c r="B91" s="17"/>
      <c r="C91" s="12" t="s">
        <v>19</v>
      </c>
      <c r="D91" s="16"/>
      <c r="E91" s="16"/>
      <c r="F91" s="10" t="str">
        <f>F14</f>
        <v xml:space="preserve"> </v>
      </c>
      <c r="G91" s="16"/>
      <c r="H91" s="16"/>
      <c r="I91" s="12" t="s">
        <v>21</v>
      </c>
      <c r="J91" s="40" t="str">
        <f>IF(J14="","",J14)</f>
        <v>17. 2. 2026</v>
      </c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25.5" customHeight="1">
      <c r="A93" s="16"/>
      <c r="B93" s="17"/>
      <c r="C93" s="12" t="s">
        <v>23</v>
      </c>
      <c r="D93" s="16"/>
      <c r="E93" s="16"/>
      <c r="F93" s="10" t="str">
        <f>E17</f>
        <v>Gymnázium Ostrov</v>
      </c>
      <c r="G93" s="16"/>
      <c r="H93" s="16"/>
      <c r="I93" s="12" t="s">
        <v>28</v>
      </c>
      <c r="J93" s="14" t="str">
        <f>E23</f>
        <v>Kerimprojekt s.r.o. Ostrov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15" customHeight="1">
      <c r="A94" s="16"/>
      <c r="B94" s="17"/>
      <c r="C94" s="12" t="s">
        <v>27</v>
      </c>
      <c r="D94" s="16"/>
      <c r="E94" s="16"/>
      <c r="F94" s="97">
        <f>IF(E20="","",E20)</f>
        <v>0</v>
      </c>
      <c r="G94" s="16"/>
      <c r="H94" s="16"/>
      <c r="I94" s="12" t="s">
        <v>31</v>
      </c>
      <c r="J94" s="14" t="str">
        <f>E26</f>
        <v>Šimková Dita, K.Vary</v>
      </c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9.75" customHeight="1">
      <c r="A95" s="16"/>
      <c r="B95" s="17"/>
      <c r="C95" s="16"/>
      <c r="D95" s="16"/>
      <c r="E95" s="16"/>
      <c r="F95" s="16"/>
      <c r="G95" s="16"/>
      <c r="H95" s="16"/>
      <c r="I95" s="16"/>
      <c r="J95" s="16"/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9.25" customHeight="1">
      <c r="A96" s="16"/>
      <c r="B96" s="17"/>
      <c r="C96" s="98" t="s">
        <v>128</v>
      </c>
      <c r="D96" s="89"/>
      <c r="E96" s="89"/>
      <c r="F96" s="89"/>
      <c r="G96" s="89"/>
      <c r="H96" s="89"/>
      <c r="I96" s="89"/>
      <c r="J96" s="99" t="s">
        <v>129</v>
      </c>
      <c r="K96" s="89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2.5" customHeight="1">
      <c r="A98" s="16"/>
      <c r="B98" s="17"/>
      <c r="C98" s="100" t="s">
        <v>130</v>
      </c>
      <c r="D98" s="16"/>
      <c r="E98" s="16"/>
      <c r="F98" s="16"/>
      <c r="G98" s="16"/>
      <c r="H98" s="16"/>
      <c r="I98" s="16"/>
      <c r="J98" s="54">
        <f t="shared" ref="J98:J100" si="1">J145</f>
        <v>0</v>
      </c>
      <c r="K98" s="16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2" t="s">
        <v>131</v>
      </c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24.75" customHeight="1">
      <c r="A99" s="101"/>
      <c r="B99" s="102"/>
      <c r="C99" s="101"/>
      <c r="D99" s="103" t="s">
        <v>132</v>
      </c>
      <c r="E99" s="104"/>
      <c r="F99" s="104"/>
      <c r="G99" s="104"/>
      <c r="H99" s="104"/>
      <c r="I99" s="104"/>
      <c r="J99" s="105">
        <f t="shared" si="1"/>
        <v>0</v>
      </c>
      <c r="K99" s="101"/>
      <c r="L99" s="102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</row>
    <row r="100" spans="1:65" ht="19.5" customHeight="1">
      <c r="A100" s="72"/>
      <c r="B100" s="106"/>
      <c r="C100" s="72"/>
      <c r="D100" s="107" t="s">
        <v>767</v>
      </c>
      <c r="E100" s="108"/>
      <c r="F100" s="108"/>
      <c r="G100" s="108"/>
      <c r="H100" s="108"/>
      <c r="I100" s="108"/>
      <c r="J100" s="109">
        <f t="shared" si="1"/>
        <v>0</v>
      </c>
      <c r="K100" s="72"/>
      <c r="L100" s="106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</row>
    <row r="101" spans="1:65" ht="19.5" customHeight="1">
      <c r="A101" s="72"/>
      <c r="B101" s="106"/>
      <c r="C101" s="72"/>
      <c r="D101" s="107" t="s">
        <v>768</v>
      </c>
      <c r="E101" s="108"/>
      <c r="F101" s="108"/>
      <c r="G101" s="108"/>
      <c r="H101" s="108"/>
      <c r="I101" s="108"/>
      <c r="J101" s="109">
        <f>J172</f>
        <v>0</v>
      </c>
      <c r="K101" s="72"/>
      <c r="L101" s="106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</row>
    <row r="102" spans="1:65" ht="19.5" customHeight="1">
      <c r="A102" s="72"/>
      <c r="B102" s="106"/>
      <c r="C102" s="72"/>
      <c r="D102" s="107" t="s">
        <v>769</v>
      </c>
      <c r="E102" s="108"/>
      <c r="F102" s="108"/>
      <c r="G102" s="108"/>
      <c r="H102" s="108"/>
      <c r="I102" s="108"/>
      <c r="J102" s="109">
        <f>J189</f>
        <v>0</v>
      </c>
      <c r="K102" s="72"/>
      <c r="L102" s="106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</row>
    <row r="103" spans="1:65" ht="19.5" customHeight="1">
      <c r="A103" s="72"/>
      <c r="B103" s="106"/>
      <c r="C103" s="72"/>
      <c r="D103" s="107" t="s">
        <v>770</v>
      </c>
      <c r="E103" s="108"/>
      <c r="F103" s="108"/>
      <c r="G103" s="108"/>
      <c r="H103" s="108"/>
      <c r="I103" s="108"/>
      <c r="J103" s="109">
        <f>J235</f>
        <v>0</v>
      </c>
      <c r="K103" s="72"/>
      <c r="L103" s="106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</row>
    <row r="104" spans="1:65" ht="19.5" customHeight="1">
      <c r="A104" s="72"/>
      <c r="B104" s="106"/>
      <c r="C104" s="72"/>
      <c r="D104" s="107" t="s">
        <v>771</v>
      </c>
      <c r="E104" s="108"/>
      <c r="F104" s="108"/>
      <c r="G104" s="108"/>
      <c r="H104" s="108"/>
      <c r="I104" s="108"/>
      <c r="J104" s="109">
        <f>J244</f>
        <v>0</v>
      </c>
      <c r="K104" s="72"/>
      <c r="L104" s="106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</row>
    <row r="105" spans="1:65" ht="19.5" customHeight="1">
      <c r="A105" s="72"/>
      <c r="B105" s="106"/>
      <c r="C105" s="72"/>
      <c r="D105" s="107" t="s">
        <v>772</v>
      </c>
      <c r="E105" s="108"/>
      <c r="F105" s="108"/>
      <c r="G105" s="108"/>
      <c r="H105" s="108"/>
      <c r="I105" s="108"/>
      <c r="J105" s="109">
        <f>J307</f>
        <v>0</v>
      </c>
      <c r="K105" s="72"/>
      <c r="L105" s="106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</row>
    <row r="106" spans="1:65" ht="19.5" customHeight="1">
      <c r="A106" s="72"/>
      <c r="B106" s="106"/>
      <c r="C106" s="72"/>
      <c r="D106" s="107" t="s">
        <v>773</v>
      </c>
      <c r="E106" s="108"/>
      <c r="F106" s="108"/>
      <c r="G106" s="108"/>
      <c r="H106" s="108"/>
      <c r="I106" s="108"/>
      <c r="J106" s="109">
        <f>J323</f>
        <v>0</v>
      </c>
      <c r="K106" s="72"/>
      <c r="L106" s="106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</row>
    <row r="107" spans="1:65" ht="19.5" customHeight="1">
      <c r="A107" s="72"/>
      <c r="B107" s="106"/>
      <c r="C107" s="72"/>
      <c r="D107" s="107" t="s">
        <v>774</v>
      </c>
      <c r="E107" s="108"/>
      <c r="F107" s="108"/>
      <c r="G107" s="108"/>
      <c r="H107" s="108"/>
      <c r="I107" s="108"/>
      <c r="J107" s="109">
        <f>J461</f>
        <v>0</v>
      </c>
      <c r="K107" s="72"/>
      <c r="L107" s="106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</row>
    <row r="108" spans="1:65" ht="19.5" customHeight="1">
      <c r="A108" s="72"/>
      <c r="B108" s="106"/>
      <c r="C108" s="72"/>
      <c r="D108" s="107" t="s">
        <v>775</v>
      </c>
      <c r="E108" s="108"/>
      <c r="F108" s="108"/>
      <c r="G108" s="108"/>
      <c r="H108" s="108"/>
      <c r="I108" s="108"/>
      <c r="J108" s="109">
        <f>J467</f>
        <v>0</v>
      </c>
      <c r="K108" s="72"/>
      <c r="L108" s="106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</row>
    <row r="109" spans="1:65" ht="24.75" customHeight="1">
      <c r="A109" s="101"/>
      <c r="B109" s="102"/>
      <c r="C109" s="101"/>
      <c r="D109" s="103" t="s">
        <v>134</v>
      </c>
      <c r="E109" s="104"/>
      <c r="F109" s="104"/>
      <c r="G109" s="104"/>
      <c r="H109" s="104"/>
      <c r="I109" s="104"/>
      <c r="J109" s="105">
        <f t="shared" ref="J109:J110" si="2">J469</f>
        <v>0</v>
      </c>
      <c r="K109" s="101"/>
      <c r="L109" s="102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  <c r="AA109" s="101"/>
      <c r="AB109" s="101"/>
      <c r="AC109" s="101"/>
      <c r="AD109" s="101"/>
      <c r="AE109" s="101"/>
      <c r="AF109" s="101"/>
      <c r="AG109" s="101"/>
      <c r="AH109" s="101"/>
      <c r="AI109" s="101"/>
      <c r="AJ109" s="101"/>
      <c r="AK109" s="101"/>
      <c r="AL109" s="101"/>
      <c r="AM109" s="101"/>
      <c r="AN109" s="101"/>
      <c r="AO109" s="101"/>
      <c r="AP109" s="101"/>
      <c r="AQ109" s="101"/>
      <c r="AR109" s="101"/>
      <c r="AS109" s="101"/>
      <c r="AT109" s="101"/>
      <c r="AU109" s="101"/>
      <c r="AV109" s="101"/>
      <c r="AW109" s="101"/>
      <c r="AX109" s="101"/>
      <c r="AY109" s="101"/>
      <c r="AZ109" s="101"/>
      <c r="BA109" s="101"/>
      <c r="BB109" s="101"/>
      <c r="BC109" s="101"/>
      <c r="BD109" s="101"/>
      <c r="BE109" s="101"/>
      <c r="BF109" s="101"/>
      <c r="BG109" s="101"/>
      <c r="BH109" s="101"/>
      <c r="BI109" s="101"/>
      <c r="BJ109" s="101"/>
      <c r="BK109" s="101"/>
      <c r="BL109" s="101"/>
      <c r="BM109" s="101"/>
    </row>
    <row r="110" spans="1:65" ht="19.5" customHeight="1">
      <c r="A110" s="72"/>
      <c r="B110" s="106"/>
      <c r="C110" s="72"/>
      <c r="D110" s="107" t="s">
        <v>776</v>
      </c>
      <c r="E110" s="108"/>
      <c r="F110" s="108"/>
      <c r="G110" s="108"/>
      <c r="H110" s="108"/>
      <c r="I110" s="108"/>
      <c r="J110" s="109">
        <f t="shared" si="2"/>
        <v>0</v>
      </c>
      <c r="K110" s="72"/>
      <c r="L110" s="106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</row>
    <row r="111" spans="1:65" ht="19.5" customHeight="1">
      <c r="A111" s="72"/>
      <c r="B111" s="106"/>
      <c r="C111" s="72"/>
      <c r="D111" s="107" t="s">
        <v>777</v>
      </c>
      <c r="E111" s="108"/>
      <c r="F111" s="108"/>
      <c r="G111" s="108"/>
      <c r="H111" s="108"/>
      <c r="I111" s="108"/>
      <c r="J111" s="109">
        <f>J488</f>
        <v>0</v>
      </c>
      <c r="K111" s="72"/>
      <c r="L111" s="106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</row>
    <row r="112" spans="1:65" ht="19.5" customHeight="1">
      <c r="A112" s="72"/>
      <c r="B112" s="106"/>
      <c r="C112" s="72"/>
      <c r="D112" s="107" t="s">
        <v>135</v>
      </c>
      <c r="E112" s="108"/>
      <c r="F112" s="108"/>
      <c r="G112" s="108"/>
      <c r="H112" s="108"/>
      <c r="I112" s="108"/>
      <c r="J112" s="109">
        <f>J506</f>
        <v>0</v>
      </c>
      <c r="K112" s="72"/>
      <c r="L112" s="106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</row>
    <row r="113" spans="1:65" ht="19.5" customHeight="1">
      <c r="A113" s="72"/>
      <c r="B113" s="106"/>
      <c r="C113" s="72"/>
      <c r="D113" s="107" t="s">
        <v>778</v>
      </c>
      <c r="E113" s="108"/>
      <c r="F113" s="108"/>
      <c r="G113" s="108"/>
      <c r="H113" s="108"/>
      <c r="I113" s="108"/>
      <c r="J113" s="109">
        <f>J519</f>
        <v>0</v>
      </c>
      <c r="K113" s="72"/>
      <c r="L113" s="106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</row>
    <row r="114" spans="1:65" ht="19.5" customHeight="1">
      <c r="A114" s="72"/>
      <c r="B114" s="106"/>
      <c r="C114" s="72"/>
      <c r="D114" s="107" t="s">
        <v>779</v>
      </c>
      <c r="E114" s="108"/>
      <c r="F114" s="108"/>
      <c r="G114" s="108"/>
      <c r="H114" s="108"/>
      <c r="I114" s="108"/>
      <c r="J114" s="109">
        <f>J529</f>
        <v>0</v>
      </c>
      <c r="K114" s="72"/>
      <c r="L114" s="106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</row>
    <row r="115" spans="1:65" ht="19.5" customHeight="1">
      <c r="A115" s="72"/>
      <c r="B115" s="106"/>
      <c r="C115" s="72"/>
      <c r="D115" s="107" t="s">
        <v>780</v>
      </c>
      <c r="E115" s="108"/>
      <c r="F115" s="108"/>
      <c r="G115" s="108"/>
      <c r="H115" s="108"/>
      <c r="I115" s="108"/>
      <c r="J115" s="109">
        <f>J552</f>
        <v>0</v>
      </c>
      <c r="K115" s="72"/>
      <c r="L115" s="106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</row>
    <row r="116" spans="1:65" ht="19.5" customHeight="1">
      <c r="A116" s="72"/>
      <c r="B116" s="106"/>
      <c r="C116" s="72"/>
      <c r="D116" s="107" t="s">
        <v>781</v>
      </c>
      <c r="E116" s="108"/>
      <c r="F116" s="108"/>
      <c r="G116" s="108"/>
      <c r="H116" s="108"/>
      <c r="I116" s="108"/>
      <c r="J116" s="109">
        <f>J589</f>
        <v>0</v>
      </c>
      <c r="K116" s="72"/>
      <c r="L116" s="106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</row>
    <row r="117" spans="1:65" ht="19.5" customHeight="1">
      <c r="A117" s="72"/>
      <c r="B117" s="106"/>
      <c r="C117" s="72"/>
      <c r="D117" s="107" t="s">
        <v>782</v>
      </c>
      <c r="E117" s="108"/>
      <c r="F117" s="108"/>
      <c r="G117" s="108"/>
      <c r="H117" s="108"/>
      <c r="I117" s="108"/>
      <c r="J117" s="109">
        <f>J615</f>
        <v>0</v>
      </c>
      <c r="K117" s="72"/>
      <c r="L117" s="106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</row>
    <row r="118" spans="1:65" ht="19.5" customHeight="1">
      <c r="A118" s="72"/>
      <c r="B118" s="106"/>
      <c r="C118" s="72"/>
      <c r="D118" s="107" t="s">
        <v>783</v>
      </c>
      <c r="E118" s="108"/>
      <c r="F118" s="108"/>
      <c r="G118" s="108"/>
      <c r="H118" s="108"/>
      <c r="I118" s="108"/>
      <c r="J118" s="109">
        <f>J621</f>
        <v>0</v>
      </c>
      <c r="K118" s="72"/>
      <c r="L118" s="106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</row>
    <row r="119" spans="1:65" ht="19.5" customHeight="1">
      <c r="A119" s="72"/>
      <c r="B119" s="106"/>
      <c r="C119" s="72"/>
      <c r="D119" s="107" t="s">
        <v>784</v>
      </c>
      <c r="E119" s="108"/>
      <c r="F119" s="108"/>
      <c r="G119" s="108"/>
      <c r="H119" s="108"/>
      <c r="I119" s="108"/>
      <c r="J119" s="109">
        <f>J665</f>
        <v>0</v>
      </c>
      <c r="K119" s="72"/>
      <c r="L119" s="106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</row>
    <row r="120" spans="1:65" ht="19.5" customHeight="1">
      <c r="A120" s="72"/>
      <c r="B120" s="106"/>
      <c r="C120" s="72"/>
      <c r="D120" s="107" t="s">
        <v>785</v>
      </c>
      <c r="E120" s="108"/>
      <c r="F120" s="108"/>
      <c r="G120" s="108"/>
      <c r="H120" s="108"/>
      <c r="I120" s="108"/>
      <c r="J120" s="109">
        <f>J683</f>
        <v>0</v>
      </c>
      <c r="K120" s="72"/>
      <c r="L120" s="106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  <c r="BH120" s="72"/>
      <c r="BI120" s="72"/>
      <c r="BJ120" s="72"/>
      <c r="BK120" s="72"/>
      <c r="BL120" s="72"/>
      <c r="BM120" s="72"/>
    </row>
    <row r="121" spans="1:65" ht="19.5" customHeight="1">
      <c r="A121" s="72"/>
      <c r="B121" s="106"/>
      <c r="C121" s="72"/>
      <c r="D121" s="107" t="s">
        <v>141</v>
      </c>
      <c r="E121" s="108"/>
      <c r="F121" s="108"/>
      <c r="G121" s="108"/>
      <c r="H121" s="108"/>
      <c r="I121" s="108"/>
      <c r="J121" s="109">
        <f>J694</f>
        <v>0</v>
      </c>
      <c r="K121" s="72"/>
      <c r="L121" s="106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72"/>
      <c r="BG121" s="72"/>
      <c r="BH121" s="72"/>
      <c r="BI121" s="72"/>
      <c r="BJ121" s="72"/>
      <c r="BK121" s="72"/>
      <c r="BL121" s="72"/>
      <c r="BM121" s="72"/>
    </row>
    <row r="122" spans="1:65" ht="19.5" customHeight="1">
      <c r="A122" s="72"/>
      <c r="B122" s="106"/>
      <c r="C122" s="72"/>
      <c r="D122" s="107" t="s">
        <v>786</v>
      </c>
      <c r="E122" s="108"/>
      <c r="F122" s="108"/>
      <c r="G122" s="108"/>
      <c r="H122" s="108"/>
      <c r="I122" s="108"/>
      <c r="J122" s="109">
        <f>J713</f>
        <v>0</v>
      </c>
      <c r="K122" s="72"/>
      <c r="L122" s="106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</row>
    <row r="123" spans="1:65" ht="24.75" customHeight="1">
      <c r="A123" s="101"/>
      <c r="B123" s="102"/>
      <c r="C123" s="101"/>
      <c r="D123" s="103" t="s">
        <v>787</v>
      </c>
      <c r="E123" s="104"/>
      <c r="F123" s="104"/>
      <c r="G123" s="104"/>
      <c r="H123" s="104"/>
      <c r="I123" s="104"/>
      <c r="J123" s="105">
        <f>J753</f>
        <v>0</v>
      </c>
      <c r="K123" s="101"/>
      <c r="L123" s="102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</row>
    <row r="124" spans="1:65" ht="21.75" customHeight="1">
      <c r="A124" s="16"/>
      <c r="B124" s="17"/>
      <c r="C124" s="16"/>
      <c r="D124" s="16"/>
      <c r="E124" s="16"/>
      <c r="F124" s="16"/>
      <c r="G124" s="16"/>
      <c r="H124" s="16"/>
      <c r="I124" s="16"/>
      <c r="J124" s="16"/>
      <c r="K124" s="16"/>
      <c r="L124" s="17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</row>
    <row r="125" spans="1:65" ht="6.75" customHeight="1">
      <c r="A125" s="16"/>
      <c r="B125" s="30"/>
      <c r="C125" s="31"/>
      <c r="D125" s="31"/>
      <c r="E125" s="31"/>
      <c r="F125" s="31"/>
      <c r="G125" s="31"/>
      <c r="H125" s="31"/>
      <c r="I125" s="31"/>
      <c r="J125" s="31"/>
      <c r="K125" s="31"/>
      <c r="L125" s="17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</row>
    <row r="126" spans="1:65" ht="11.25" customHeight="1"/>
    <row r="127" spans="1:65" ht="11.25" customHeight="1"/>
    <row r="128" spans="1:65" ht="11.25" customHeight="1"/>
    <row r="129" spans="1:65" ht="6.75" customHeight="1">
      <c r="A129" s="16"/>
      <c r="B129" s="32"/>
      <c r="C129" s="33"/>
      <c r="D129" s="33"/>
      <c r="E129" s="33"/>
      <c r="F129" s="33"/>
      <c r="G129" s="33"/>
      <c r="H129" s="33"/>
      <c r="I129" s="33"/>
      <c r="J129" s="33"/>
      <c r="K129" s="33"/>
      <c r="L129" s="17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</row>
    <row r="130" spans="1:65" ht="24.75" customHeight="1">
      <c r="A130" s="16"/>
      <c r="B130" s="17"/>
      <c r="C130" s="6" t="s">
        <v>144</v>
      </c>
      <c r="D130" s="16"/>
      <c r="E130" s="16"/>
      <c r="F130" s="16"/>
      <c r="G130" s="16"/>
      <c r="H130" s="16"/>
      <c r="I130" s="16"/>
      <c r="J130" s="16"/>
      <c r="K130" s="16"/>
      <c r="L130" s="17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</row>
    <row r="131" spans="1:65" ht="6.75" customHeight="1">
      <c r="A131" s="16"/>
      <c r="B131" s="17"/>
      <c r="C131" s="16"/>
      <c r="D131" s="16"/>
      <c r="E131" s="16"/>
      <c r="F131" s="16"/>
      <c r="G131" s="16"/>
      <c r="H131" s="16"/>
      <c r="I131" s="16"/>
      <c r="J131" s="16"/>
      <c r="K131" s="16"/>
      <c r="L131" s="17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</row>
    <row r="132" spans="1:65" ht="12" customHeight="1">
      <c r="A132" s="16"/>
      <c r="B132" s="17"/>
      <c r="C132" s="12" t="s">
        <v>15</v>
      </c>
      <c r="D132" s="16"/>
      <c r="E132" s="16"/>
      <c r="F132" s="16"/>
      <c r="G132" s="16"/>
      <c r="H132" s="16"/>
      <c r="I132" s="16"/>
      <c r="J132" s="16"/>
      <c r="K132" s="16"/>
      <c r="L132" s="17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</row>
    <row r="133" spans="1:65" ht="26.25" customHeight="1">
      <c r="A133" s="16"/>
      <c r="B133" s="17"/>
      <c r="C133" s="16"/>
      <c r="D133" s="16"/>
      <c r="E133" s="200" t="str">
        <f>E7</f>
        <v>Připojení GO k CZT, OT a.s., SO 03 - Směšovací stanice a rozvody - AKTUALIZACE 2026</v>
      </c>
      <c r="F133" s="199"/>
      <c r="G133" s="199"/>
      <c r="H133" s="199"/>
      <c r="I133" s="16"/>
      <c r="J133" s="16"/>
      <c r="K133" s="16"/>
      <c r="L133" s="17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</row>
    <row r="134" spans="1:65" ht="12" customHeight="1">
      <c r="B134" s="5"/>
      <c r="C134" s="12" t="s">
        <v>121</v>
      </c>
      <c r="L134" s="5"/>
    </row>
    <row r="135" spans="1:65" ht="16.5" customHeight="1">
      <c r="A135" s="16"/>
      <c r="B135" s="17"/>
      <c r="C135" s="16"/>
      <c r="D135" s="16"/>
      <c r="E135" s="200" t="s">
        <v>122</v>
      </c>
      <c r="F135" s="199"/>
      <c r="G135" s="199"/>
      <c r="H135" s="199"/>
      <c r="I135" s="16"/>
      <c r="J135" s="16"/>
      <c r="K135" s="16"/>
      <c r="L135" s="17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</row>
    <row r="136" spans="1:65" ht="12" customHeight="1">
      <c r="A136" s="16"/>
      <c r="B136" s="17"/>
      <c r="C136" s="12" t="s">
        <v>123</v>
      </c>
      <c r="D136" s="16"/>
      <c r="E136" s="16"/>
      <c r="F136" s="16"/>
      <c r="G136" s="16"/>
      <c r="H136" s="16"/>
      <c r="I136" s="16"/>
      <c r="J136" s="16"/>
      <c r="K136" s="16"/>
      <c r="L136" s="17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</row>
    <row r="137" spans="1:65" ht="16.5" customHeight="1">
      <c r="A137" s="16"/>
      <c r="B137" s="17"/>
      <c r="C137" s="16"/>
      <c r="D137" s="16"/>
      <c r="E137" s="202" t="str">
        <f>E11</f>
        <v>03-02 - D.3.b - Stavební část - AKTUALIZACE 2026</v>
      </c>
      <c r="F137" s="199"/>
      <c r="G137" s="199"/>
      <c r="H137" s="199"/>
      <c r="I137" s="16"/>
      <c r="J137" s="16"/>
      <c r="K137" s="16"/>
      <c r="L137" s="17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</row>
    <row r="138" spans="1:65" ht="6.75" customHeight="1">
      <c r="A138" s="16"/>
      <c r="B138" s="17"/>
      <c r="C138" s="16"/>
      <c r="D138" s="16"/>
      <c r="E138" s="16"/>
      <c r="F138" s="16"/>
      <c r="G138" s="16"/>
      <c r="H138" s="16"/>
      <c r="I138" s="16"/>
      <c r="J138" s="16"/>
      <c r="K138" s="16"/>
      <c r="L138" s="17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</row>
    <row r="139" spans="1:65" ht="12" customHeight="1">
      <c r="A139" s="16"/>
      <c r="B139" s="17"/>
      <c r="C139" s="12" t="s">
        <v>19</v>
      </c>
      <c r="D139" s="16"/>
      <c r="E139" s="16"/>
      <c r="F139" s="10" t="str">
        <f>F14</f>
        <v xml:space="preserve"> </v>
      </c>
      <c r="G139" s="16"/>
      <c r="H139" s="16"/>
      <c r="I139" s="12" t="s">
        <v>21</v>
      </c>
      <c r="J139" s="40" t="str">
        <f>IF(J14="","",J14)</f>
        <v>17. 2. 2026</v>
      </c>
      <c r="K139" s="16"/>
      <c r="L139" s="17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</row>
    <row r="140" spans="1:65" ht="6.75" customHeight="1">
      <c r="A140" s="16"/>
      <c r="B140" s="17"/>
      <c r="C140" s="16"/>
      <c r="D140" s="16"/>
      <c r="E140" s="16"/>
      <c r="F140" s="16"/>
      <c r="G140" s="16"/>
      <c r="H140" s="16"/>
      <c r="I140" s="16"/>
      <c r="J140" s="16"/>
      <c r="K140" s="16"/>
      <c r="L140" s="17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</row>
    <row r="141" spans="1:65" ht="25.5" customHeight="1">
      <c r="A141" s="16"/>
      <c r="B141" s="17"/>
      <c r="C141" s="12" t="s">
        <v>23</v>
      </c>
      <c r="D141" s="16"/>
      <c r="E141" s="16"/>
      <c r="F141" s="10" t="str">
        <f>E17</f>
        <v>Gymnázium Ostrov</v>
      </c>
      <c r="G141" s="16"/>
      <c r="H141" s="16"/>
      <c r="I141" s="12" t="s">
        <v>28</v>
      </c>
      <c r="J141" s="14" t="str">
        <f>E23</f>
        <v>Kerimprojekt s.r.o. Ostrov</v>
      </c>
      <c r="K141" s="16"/>
      <c r="L141" s="17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</row>
    <row r="142" spans="1:65" ht="15" customHeight="1">
      <c r="A142" s="16"/>
      <c r="B142" s="17"/>
      <c r="C142" s="12" t="s">
        <v>27</v>
      </c>
      <c r="D142" s="16"/>
      <c r="E142" s="16"/>
      <c r="F142" s="97">
        <f>IF(E20="","",E20)</f>
        <v>0</v>
      </c>
      <c r="G142" s="16"/>
      <c r="H142" s="16"/>
      <c r="I142" s="12" t="s">
        <v>31</v>
      </c>
      <c r="J142" s="14" t="str">
        <f>E26</f>
        <v>Šimková Dita, K.Vary</v>
      </c>
      <c r="K142" s="16"/>
      <c r="L142" s="17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</row>
    <row r="143" spans="1:65" ht="9.75" customHeight="1">
      <c r="A143" s="16"/>
      <c r="B143" s="17"/>
      <c r="C143" s="16"/>
      <c r="D143" s="16"/>
      <c r="E143" s="16"/>
      <c r="F143" s="16"/>
      <c r="G143" s="16"/>
      <c r="H143" s="16"/>
      <c r="I143" s="16"/>
      <c r="J143" s="16"/>
      <c r="K143" s="16"/>
      <c r="L143" s="17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</row>
    <row r="144" spans="1:65" ht="29.25" customHeight="1">
      <c r="A144" s="110"/>
      <c r="B144" s="111"/>
      <c r="C144" s="112" t="s">
        <v>145</v>
      </c>
      <c r="D144" s="113" t="s">
        <v>59</v>
      </c>
      <c r="E144" s="113" t="s">
        <v>55</v>
      </c>
      <c r="F144" s="113" t="s">
        <v>56</v>
      </c>
      <c r="G144" s="113" t="s">
        <v>146</v>
      </c>
      <c r="H144" s="113" t="s">
        <v>147</v>
      </c>
      <c r="I144" s="113" t="s">
        <v>148</v>
      </c>
      <c r="J144" s="113" t="s">
        <v>129</v>
      </c>
      <c r="K144" s="114" t="s">
        <v>149</v>
      </c>
      <c r="L144" s="111"/>
      <c r="M144" s="46" t="s">
        <v>1</v>
      </c>
      <c r="N144" s="47" t="s">
        <v>38</v>
      </c>
      <c r="O144" s="47" t="s">
        <v>150</v>
      </c>
      <c r="P144" s="47" t="s">
        <v>151</v>
      </c>
      <c r="Q144" s="47" t="s">
        <v>152</v>
      </c>
      <c r="R144" s="47" t="s">
        <v>153</v>
      </c>
      <c r="S144" s="47" t="s">
        <v>154</v>
      </c>
      <c r="T144" s="48" t="s">
        <v>155</v>
      </c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  <c r="AF144" s="110"/>
      <c r="AG144" s="110"/>
      <c r="AH144" s="110"/>
      <c r="AI144" s="110"/>
      <c r="AJ144" s="110"/>
      <c r="AK144" s="110"/>
      <c r="AL144" s="110"/>
      <c r="AM144" s="110"/>
      <c r="AN144" s="110"/>
      <c r="AO144" s="110"/>
      <c r="AP144" s="110"/>
      <c r="AQ144" s="110"/>
      <c r="AR144" s="110"/>
      <c r="AS144" s="110"/>
      <c r="AT144" s="110"/>
      <c r="AU144" s="110"/>
      <c r="AV144" s="110"/>
      <c r="AW144" s="110"/>
      <c r="AX144" s="110"/>
      <c r="AY144" s="110"/>
      <c r="AZ144" s="110"/>
      <c r="BA144" s="110"/>
      <c r="BB144" s="110"/>
      <c r="BC144" s="110"/>
      <c r="BD144" s="110"/>
      <c r="BE144" s="110"/>
      <c r="BF144" s="110"/>
      <c r="BG144" s="110"/>
      <c r="BH144" s="110"/>
      <c r="BI144" s="110"/>
      <c r="BJ144" s="110"/>
      <c r="BK144" s="110"/>
      <c r="BL144" s="110"/>
      <c r="BM144" s="110"/>
    </row>
    <row r="145" spans="1:65" ht="22.5" customHeight="1">
      <c r="A145" s="16"/>
      <c r="B145" s="17"/>
      <c r="C145" s="52" t="s">
        <v>156</v>
      </c>
      <c r="D145" s="16"/>
      <c r="E145" s="16"/>
      <c r="F145" s="16"/>
      <c r="G145" s="16"/>
      <c r="H145" s="16"/>
      <c r="I145" s="16"/>
      <c r="J145" s="115">
        <f t="shared" ref="J145:J147" si="3">BK145</f>
        <v>0</v>
      </c>
      <c r="K145" s="16"/>
      <c r="L145" s="17"/>
      <c r="M145" s="49"/>
      <c r="N145" s="41"/>
      <c r="O145" s="41"/>
      <c r="P145" s="116">
        <f>P146+P469+P753</f>
        <v>0</v>
      </c>
      <c r="Q145" s="41"/>
      <c r="R145" s="116">
        <f>R146+R469+R753</f>
        <v>81.549990699999995</v>
      </c>
      <c r="S145" s="41"/>
      <c r="T145" s="117">
        <f>T146+T469+T753</f>
        <v>86.232852100000002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2" t="s">
        <v>73</v>
      </c>
      <c r="AU145" s="2" t="s">
        <v>131</v>
      </c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18">
        <f>BK146+BK469+BK753</f>
        <v>0</v>
      </c>
      <c r="BL145" s="16"/>
      <c r="BM145" s="16"/>
    </row>
    <row r="146" spans="1:65" ht="25.5" customHeight="1">
      <c r="A146" s="119"/>
      <c r="B146" s="120"/>
      <c r="C146" s="119"/>
      <c r="D146" s="121" t="s">
        <v>73</v>
      </c>
      <c r="E146" s="122" t="s">
        <v>157</v>
      </c>
      <c r="F146" s="122" t="s">
        <v>158</v>
      </c>
      <c r="G146" s="119"/>
      <c r="H146" s="119"/>
      <c r="I146" s="119"/>
      <c r="J146" s="123">
        <f t="shared" si="3"/>
        <v>0</v>
      </c>
      <c r="K146" s="119"/>
      <c r="L146" s="120"/>
      <c r="M146" s="124"/>
      <c r="N146" s="119"/>
      <c r="O146" s="119"/>
      <c r="P146" s="125">
        <f>P147+P172+P189+P235+P244+P307+P323+P461+P467</f>
        <v>0</v>
      </c>
      <c r="Q146" s="119"/>
      <c r="R146" s="125">
        <f>R147+R172+R189+R235+R244+R307+R323+R461+R467</f>
        <v>76.190775899999991</v>
      </c>
      <c r="S146" s="119"/>
      <c r="T146" s="126">
        <f>T147+T172+T189+T235+T244+T307+T323+T461+T467</f>
        <v>83.882557000000006</v>
      </c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21" t="s">
        <v>81</v>
      </c>
      <c r="AS146" s="119"/>
      <c r="AT146" s="127" t="s">
        <v>73</v>
      </c>
      <c r="AU146" s="127" t="s">
        <v>74</v>
      </c>
      <c r="AV146" s="119"/>
      <c r="AW146" s="119"/>
      <c r="AX146" s="119"/>
      <c r="AY146" s="121" t="s">
        <v>159</v>
      </c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28">
        <f>BK147+BK172+BK189+BK235+BK244+BK307+BK323+BK461+BK467</f>
        <v>0</v>
      </c>
      <c r="BL146" s="119"/>
      <c r="BM146" s="119"/>
    </row>
    <row r="147" spans="1:65" ht="22.5" customHeight="1">
      <c r="A147" s="119"/>
      <c r="B147" s="120"/>
      <c r="C147" s="119"/>
      <c r="D147" s="121" t="s">
        <v>73</v>
      </c>
      <c r="E147" s="129" t="s">
        <v>81</v>
      </c>
      <c r="F147" s="129" t="s">
        <v>788</v>
      </c>
      <c r="G147" s="119"/>
      <c r="H147" s="119"/>
      <c r="I147" s="119"/>
      <c r="J147" s="130">
        <f t="shared" si="3"/>
        <v>0</v>
      </c>
      <c r="K147" s="119"/>
      <c r="L147" s="120"/>
      <c r="M147" s="124"/>
      <c r="N147" s="119"/>
      <c r="O147" s="119"/>
      <c r="P147" s="125">
        <f>SUM(P148:P171)</f>
        <v>0</v>
      </c>
      <c r="Q147" s="119"/>
      <c r="R147" s="125">
        <f>SUM(R148:R171)</f>
        <v>0.31530000000000002</v>
      </c>
      <c r="S147" s="119"/>
      <c r="T147" s="126">
        <f>SUM(T148:T171)</f>
        <v>24.759</v>
      </c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21" t="s">
        <v>81</v>
      </c>
      <c r="AS147" s="119"/>
      <c r="AT147" s="127" t="s">
        <v>73</v>
      </c>
      <c r="AU147" s="127" t="s">
        <v>81</v>
      </c>
      <c r="AV147" s="119"/>
      <c r="AW147" s="119"/>
      <c r="AX147" s="119"/>
      <c r="AY147" s="121" t="s">
        <v>159</v>
      </c>
      <c r="AZ147" s="119"/>
      <c r="BA147" s="119"/>
      <c r="BB147" s="119"/>
      <c r="BC147" s="119"/>
      <c r="BD147" s="119"/>
      <c r="BE147" s="119"/>
      <c r="BF147" s="119"/>
      <c r="BG147" s="119"/>
      <c r="BH147" s="119"/>
      <c r="BI147" s="119"/>
      <c r="BJ147" s="119"/>
      <c r="BK147" s="128">
        <f>SUM(BK148:BK171)</f>
        <v>0</v>
      </c>
      <c r="BL147" s="119"/>
      <c r="BM147" s="119"/>
    </row>
    <row r="148" spans="1:65" ht="75.75" customHeight="1">
      <c r="A148" s="16"/>
      <c r="B148" s="17"/>
      <c r="C148" s="131" t="s">
        <v>81</v>
      </c>
      <c r="D148" s="131" t="s">
        <v>162</v>
      </c>
      <c r="E148" s="132" t="s">
        <v>789</v>
      </c>
      <c r="F148" s="133" t="s">
        <v>790</v>
      </c>
      <c r="G148" s="134" t="s">
        <v>791</v>
      </c>
      <c r="H148" s="135">
        <v>32.75</v>
      </c>
      <c r="I148" s="187"/>
      <c r="J148" s="135">
        <f>ROUND(I148*H148,2)</f>
        <v>0</v>
      </c>
      <c r="K148" s="133" t="s">
        <v>177</v>
      </c>
      <c r="L148" s="17"/>
      <c r="M148" s="136" t="s">
        <v>1</v>
      </c>
      <c r="N148" s="137" t="s">
        <v>39</v>
      </c>
      <c r="O148" s="16"/>
      <c r="P148" s="138">
        <f>O148*H148</f>
        <v>0</v>
      </c>
      <c r="Q148" s="138">
        <v>0</v>
      </c>
      <c r="R148" s="138">
        <f>Q148*H148</f>
        <v>0</v>
      </c>
      <c r="S148" s="138">
        <v>0.44</v>
      </c>
      <c r="T148" s="139">
        <f>S148*H148</f>
        <v>14.41</v>
      </c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40" t="s">
        <v>166</v>
      </c>
      <c r="AS148" s="16"/>
      <c r="AT148" s="140" t="s">
        <v>162</v>
      </c>
      <c r="AU148" s="140" t="s">
        <v>83</v>
      </c>
      <c r="AV148" s="16"/>
      <c r="AW148" s="16"/>
      <c r="AX148" s="16"/>
      <c r="AY148" s="2" t="s">
        <v>159</v>
      </c>
      <c r="AZ148" s="16"/>
      <c r="BA148" s="16"/>
      <c r="BB148" s="16"/>
      <c r="BC148" s="16"/>
      <c r="BD148" s="16"/>
      <c r="BE148" s="141">
        <f>IF(N148="základní",J148,0)</f>
        <v>0</v>
      </c>
      <c r="BF148" s="141">
        <f>IF(N148="snížená",J148,0)</f>
        <v>0</v>
      </c>
      <c r="BG148" s="141">
        <f>IF(N148="zákl. přenesená",J148,0)</f>
        <v>0</v>
      </c>
      <c r="BH148" s="141">
        <f>IF(N148="sníž. přenesená",J148,0)</f>
        <v>0</v>
      </c>
      <c r="BI148" s="141">
        <f>IF(N148="nulová",J148,0)</f>
        <v>0</v>
      </c>
      <c r="BJ148" s="2" t="s">
        <v>81</v>
      </c>
      <c r="BK148" s="141">
        <f>ROUND(I148*H148,2)</f>
        <v>0</v>
      </c>
      <c r="BL148" s="2" t="s">
        <v>166</v>
      </c>
      <c r="BM148" s="140" t="s">
        <v>792</v>
      </c>
    </row>
    <row r="149" spans="1:65" ht="11.25" customHeight="1">
      <c r="A149" s="151"/>
      <c r="B149" s="152"/>
      <c r="C149" s="151"/>
      <c r="D149" s="142" t="s">
        <v>180</v>
      </c>
      <c r="E149" s="153" t="s">
        <v>1</v>
      </c>
      <c r="F149" s="154" t="s">
        <v>793</v>
      </c>
      <c r="G149" s="151"/>
      <c r="H149" s="155">
        <v>32.75</v>
      </c>
      <c r="I149" s="188"/>
      <c r="J149" s="151"/>
      <c r="K149" s="151"/>
      <c r="L149" s="152"/>
      <c r="M149" s="156"/>
      <c r="N149" s="151"/>
      <c r="O149" s="151"/>
      <c r="P149" s="151"/>
      <c r="Q149" s="151"/>
      <c r="R149" s="151"/>
      <c r="S149" s="151"/>
      <c r="T149" s="157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3" t="s">
        <v>180</v>
      </c>
      <c r="AU149" s="153" t="s">
        <v>83</v>
      </c>
      <c r="AV149" s="151" t="s">
        <v>83</v>
      </c>
      <c r="AW149" s="151" t="s">
        <v>30</v>
      </c>
      <c r="AX149" s="151" t="s">
        <v>81</v>
      </c>
      <c r="AY149" s="153" t="s">
        <v>159</v>
      </c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</row>
    <row r="150" spans="1:65" ht="66.75" customHeight="1">
      <c r="A150" s="16"/>
      <c r="B150" s="17"/>
      <c r="C150" s="131" t="s">
        <v>83</v>
      </c>
      <c r="D150" s="131" t="s">
        <v>162</v>
      </c>
      <c r="E150" s="132" t="s">
        <v>794</v>
      </c>
      <c r="F150" s="133" t="s">
        <v>795</v>
      </c>
      <c r="G150" s="134" t="s">
        <v>791</v>
      </c>
      <c r="H150" s="135">
        <v>32.75</v>
      </c>
      <c r="I150" s="187"/>
      <c r="J150" s="135">
        <f>ROUND(I150*H150,2)</f>
        <v>0</v>
      </c>
      <c r="K150" s="133" t="s">
        <v>177</v>
      </c>
      <c r="L150" s="17"/>
      <c r="M150" s="136" t="s">
        <v>1</v>
      </c>
      <c r="N150" s="137" t="s">
        <v>39</v>
      </c>
      <c r="O150" s="16"/>
      <c r="P150" s="138">
        <f>O150*H150</f>
        <v>0</v>
      </c>
      <c r="Q150" s="138">
        <v>0</v>
      </c>
      <c r="R150" s="138">
        <f>Q150*H150</f>
        <v>0</v>
      </c>
      <c r="S150" s="138">
        <v>0.316</v>
      </c>
      <c r="T150" s="139">
        <f>S150*H150</f>
        <v>10.349</v>
      </c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40" t="s">
        <v>166</v>
      </c>
      <c r="AS150" s="16"/>
      <c r="AT150" s="140" t="s">
        <v>162</v>
      </c>
      <c r="AU150" s="140" t="s">
        <v>83</v>
      </c>
      <c r="AV150" s="16"/>
      <c r="AW150" s="16"/>
      <c r="AX150" s="16"/>
      <c r="AY150" s="2" t="s">
        <v>159</v>
      </c>
      <c r="AZ150" s="16"/>
      <c r="BA150" s="16"/>
      <c r="BB150" s="16"/>
      <c r="BC150" s="16"/>
      <c r="BD150" s="16"/>
      <c r="BE150" s="141">
        <f>IF(N150="základní",J150,0)</f>
        <v>0</v>
      </c>
      <c r="BF150" s="141">
        <f>IF(N150="snížená",J150,0)</f>
        <v>0</v>
      </c>
      <c r="BG150" s="141">
        <f>IF(N150="zákl. přenesená",J150,0)</f>
        <v>0</v>
      </c>
      <c r="BH150" s="141">
        <f>IF(N150="sníž. přenesená",J150,0)</f>
        <v>0</v>
      </c>
      <c r="BI150" s="141">
        <f>IF(N150="nulová",J150,0)</f>
        <v>0</v>
      </c>
      <c r="BJ150" s="2" t="s">
        <v>81</v>
      </c>
      <c r="BK150" s="141">
        <f>ROUND(I150*H150,2)</f>
        <v>0</v>
      </c>
      <c r="BL150" s="2" t="s">
        <v>166</v>
      </c>
      <c r="BM150" s="140" t="s">
        <v>796</v>
      </c>
    </row>
    <row r="151" spans="1:65" ht="11.25" customHeight="1">
      <c r="A151" s="151"/>
      <c r="B151" s="152"/>
      <c r="C151" s="151"/>
      <c r="D151" s="142" t="s">
        <v>180</v>
      </c>
      <c r="E151" s="153" t="s">
        <v>1</v>
      </c>
      <c r="F151" s="154" t="s">
        <v>793</v>
      </c>
      <c r="G151" s="151"/>
      <c r="H151" s="155">
        <v>32.75</v>
      </c>
      <c r="I151" s="188"/>
      <c r="J151" s="151"/>
      <c r="K151" s="151"/>
      <c r="L151" s="152"/>
      <c r="M151" s="156"/>
      <c r="N151" s="151"/>
      <c r="O151" s="151"/>
      <c r="P151" s="151"/>
      <c r="Q151" s="151"/>
      <c r="R151" s="151"/>
      <c r="S151" s="151"/>
      <c r="T151" s="157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3" t="s">
        <v>180</v>
      </c>
      <c r="AU151" s="153" t="s">
        <v>83</v>
      </c>
      <c r="AV151" s="151" t="s">
        <v>83</v>
      </c>
      <c r="AW151" s="151" t="s">
        <v>30</v>
      </c>
      <c r="AX151" s="151" t="s">
        <v>81</v>
      </c>
      <c r="AY151" s="153" t="s">
        <v>159</v>
      </c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</row>
    <row r="152" spans="1:65" ht="44.25" customHeight="1">
      <c r="A152" s="16"/>
      <c r="B152" s="17"/>
      <c r="C152" s="131" t="s">
        <v>91</v>
      </c>
      <c r="D152" s="131" t="s">
        <v>162</v>
      </c>
      <c r="E152" s="132" t="s">
        <v>797</v>
      </c>
      <c r="F152" s="133" t="s">
        <v>798</v>
      </c>
      <c r="G152" s="134" t="s">
        <v>799</v>
      </c>
      <c r="H152" s="135">
        <v>26.76</v>
      </c>
      <c r="I152" s="187"/>
      <c r="J152" s="135">
        <f>ROUND(I152*H152,2)</f>
        <v>0</v>
      </c>
      <c r="K152" s="133" t="s">
        <v>177</v>
      </c>
      <c r="L152" s="17"/>
      <c r="M152" s="136" t="s">
        <v>1</v>
      </c>
      <c r="N152" s="137" t="s">
        <v>39</v>
      </c>
      <c r="O152" s="16"/>
      <c r="P152" s="138">
        <f>O152*H152</f>
        <v>0</v>
      </c>
      <c r="Q152" s="138">
        <v>0</v>
      </c>
      <c r="R152" s="138">
        <f>Q152*H152</f>
        <v>0</v>
      </c>
      <c r="S152" s="138">
        <v>0</v>
      </c>
      <c r="T152" s="139">
        <f>S152*H152</f>
        <v>0</v>
      </c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40" t="s">
        <v>166</v>
      </c>
      <c r="AS152" s="16"/>
      <c r="AT152" s="140" t="s">
        <v>162</v>
      </c>
      <c r="AU152" s="140" t="s">
        <v>83</v>
      </c>
      <c r="AV152" s="16"/>
      <c r="AW152" s="16"/>
      <c r="AX152" s="16"/>
      <c r="AY152" s="2" t="s">
        <v>159</v>
      </c>
      <c r="AZ152" s="16"/>
      <c r="BA152" s="16"/>
      <c r="BB152" s="16"/>
      <c r="BC152" s="16"/>
      <c r="BD152" s="16"/>
      <c r="BE152" s="141">
        <f>IF(N152="základní",J152,0)</f>
        <v>0</v>
      </c>
      <c r="BF152" s="141">
        <f>IF(N152="snížená",J152,0)</f>
        <v>0</v>
      </c>
      <c r="BG152" s="141">
        <f>IF(N152="zákl. přenesená",J152,0)</f>
        <v>0</v>
      </c>
      <c r="BH152" s="141">
        <f>IF(N152="sníž. přenesená",J152,0)</f>
        <v>0</v>
      </c>
      <c r="BI152" s="141">
        <f>IF(N152="nulová",J152,0)</f>
        <v>0</v>
      </c>
      <c r="BJ152" s="2" t="s">
        <v>81</v>
      </c>
      <c r="BK152" s="141">
        <f>ROUND(I152*H152,2)</f>
        <v>0</v>
      </c>
      <c r="BL152" s="2" t="s">
        <v>166</v>
      </c>
      <c r="BM152" s="140" t="s">
        <v>800</v>
      </c>
    </row>
    <row r="153" spans="1:65" ht="11.25" customHeight="1">
      <c r="A153" s="151"/>
      <c r="B153" s="152"/>
      <c r="C153" s="151"/>
      <c r="D153" s="142" t="s">
        <v>180</v>
      </c>
      <c r="E153" s="153" t="s">
        <v>1</v>
      </c>
      <c r="F153" s="154" t="s">
        <v>801</v>
      </c>
      <c r="G153" s="151"/>
      <c r="H153" s="155">
        <v>21.288</v>
      </c>
      <c r="I153" s="188"/>
      <c r="J153" s="151"/>
      <c r="K153" s="151"/>
      <c r="L153" s="152"/>
      <c r="M153" s="156"/>
      <c r="N153" s="151"/>
      <c r="O153" s="151"/>
      <c r="P153" s="151"/>
      <c r="Q153" s="151"/>
      <c r="R153" s="151"/>
      <c r="S153" s="151"/>
      <c r="T153" s="157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3" t="s">
        <v>180</v>
      </c>
      <c r="AU153" s="153" t="s">
        <v>83</v>
      </c>
      <c r="AV153" s="151" t="s">
        <v>83</v>
      </c>
      <c r="AW153" s="151" t="s">
        <v>30</v>
      </c>
      <c r="AX153" s="151" t="s">
        <v>74</v>
      </c>
      <c r="AY153" s="153" t="s">
        <v>159</v>
      </c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</row>
    <row r="154" spans="1:65" ht="11.25" customHeight="1">
      <c r="A154" s="151"/>
      <c r="B154" s="152"/>
      <c r="C154" s="151"/>
      <c r="D154" s="142" t="s">
        <v>180</v>
      </c>
      <c r="E154" s="153" t="s">
        <v>1</v>
      </c>
      <c r="F154" s="154" t="s">
        <v>802</v>
      </c>
      <c r="G154" s="151"/>
      <c r="H154" s="155">
        <v>5.468</v>
      </c>
      <c r="I154" s="188"/>
      <c r="J154" s="151"/>
      <c r="K154" s="151"/>
      <c r="L154" s="152"/>
      <c r="M154" s="156"/>
      <c r="N154" s="151"/>
      <c r="O154" s="151"/>
      <c r="P154" s="151"/>
      <c r="Q154" s="151"/>
      <c r="R154" s="151"/>
      <c r="S154" s="151"/>
      <c r="T154" s="157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3" t="s">
        <v>180</v>
      </c>
      <c r="AU154" s="153" t="s">
        <v>83</v>
      </c>
      <c r="AV154" s="151" t="s">
        <v>83</v>
      </c>
      <c r="AW154" s="151" t="s">
        <v>30</v>
      </c>
      <c r="AX154" s="151" t="s">
        <v>74</v>
      </c>
      <c r="AY154" s="153" t="s">
        <v>159</v>
      </c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</row>
    <row r="155" spans="1:65" ht="11.25" customHeight="1">
      <c r="A155" s="158"/>
      <c r="B155" s="159"/>
      <c r="C155" s="158"/>
      <c r="D155" s="142" t="s">
        <v>180</v>
      </c>
      <c r="E155" s="160" t="s">
        <v>1</v>
      </c>
      <c r="F155" s="161" t="s">
        <v>187</v>
      </c>
      <c r="G155" s="158"/>
      <c r="H155" s="162">
        <v>26.756</v>
      </c>
      <c r="I155" s="189"/>
      <c r="J155" s="158"/>
      <c r="K155" s="158"/>
      <c r="L155" s="159"/>
      <c r="M155" s="163"/>
      <c r="N155" s="158"/>
      <c r="O155" s="158"/>
      <c r="P155" s="158"/>
      <c r="Q155" s="158"/>
      <c r="R155" s="158"/>
      <c r="S155" s="158"/>
      <c r="T155" s="164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  <c r="AE155" s="158"/>
      <c r="AF155" s="158"/>
      <c r="AG155" s="158"/>
      <c r="AH155" s="158"/>
      <c r="AI155" s="158"/>
      <c r="AJ155" s="158"/>
      <c r="AK155" s="158"/>
      <c r="AL155" s="158"/>
      <c r="AM155" s="158"/>
      <c r="AN155" s="158"/>
      <c r="AO155" s="158"/>
      <c r="AP155" s="158"/>
      <c r="AQ155" s="158"/>
      <c r="AR155" s="158"/>
      <c r="AS155" s="158"/>
      <c r="AT155" s="160" t="s">
        <v>180</v>
      </c>
      <c r="AU155" s="160" t="s">
        <v>83</v>
      </c>
      <c r="AV155" s="158" t="s">
        <v>166</v>
      </c>
      <c r="AW155" s="158" t="s">
        <v>30</v>
      </c>
      <c r="AX155" s="158" t="s">
        <v>81</v>
      </c>
      <c r="AY155" s="160" t="s">
        <v>159</v>
      </c>
      <c r="AZ155" s="158"/>
      <c r="BA155" s="158"/>
      <c r="BB155" s="158"/>
      <c r="BC155" s="158"/>
      <c r="BD155" s="158"/>
      <c r="BE155" s="158"/>
      <c r="BF155" s="158"/>
      <c r="BG155" s="158"/>
      <c r="BH155" s="158"/>
      <c r="BI155" s="158"/>
      <c r="BJ155" s="158"/>
      <c r="BK155" s="158"/>
      <c r="BL155" s="158"/>
      <c r="BM155" s="158"/>
    </row>
    <row r="156" spans="1:65" ht="44.25" customHeight="1">
      <c r="A156" s="16"/>
      <c r="B156" s="17"/>
      <c r="C156" s="131" t="s">
        <v>166</v>
      </c>
      <c r="D156" s="131" t="s">
        <v>162</v>
      </c>
      <c r="E156" s="132" t="s">
        <v>803</v>
      </c>
      <c r="F156" s="133" t="s">
        <v>804</v>
      </c>
      <c r="G156" s="134" t="s">
        <v>799</v>
      </c>
      <c r="H156" s="135">
        <v>26.76</v>
      </c>
      <c r="I156" s="187"/>
      <c r="J156" s="135">
        <f>ROUND(I156*H156,2)</f>
        <v>0</v>
      </c>
      <c r="K156" s="133" t="s">
        <v>177</v>
      </c>
      <c r="L156" s="17"/>
      <c r="M156" s="136" t="s">
        <v>1</v>
      </c>
      <c r="N156" s="137" t="s">
        <v>39</v>
      </c>
      <c r="O156" s="16"/>
      <c r="P156" s="138">
        <f>O156*H156</f>
        <v>0</v>
      </c>
      <c r="Q156" s="138">
        <v>0</v>
      </c>
      <c r="R156" s="138">
        <f>Q156*H156</f>
        <v>0</v>
      </c>
      <c r="S156" s="138">
        <v>0</v>
      </c>
      <c r="T156" s="139">
        <f>S156*H156</f>
        <v>0</v>
      </c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40" t="s">
        <v>166</v>
      </c>
      <c r="AS156" s="16"/>
      <c r="AT156" s="140" t="s">
        <v>162</v>
      </c>
      <c r="AU156" s="140" t="s">
        <v>83</v>
      </c>
      <c r="AV156" s="16"/>
      <c r="AW156" s="16"/>
      <c r="AX156" s="16"/>
      <c r="AY156" s="2" t="s">
        <v>159</v>
      </c>
      <c r="AZ156" s="16"/>
      <c r="BA156" s="16"/>
      <c r="BB156" s="16"/>
      <c r="BC156" s="16"/>
      <c r="BD156" s="16"/>
      <c r="BE156" s="141">
        <f>IF(N156="základní",J156,0)</f>
        <v>0</v>
      </c>
      <c r="BF156" s="141">
        <f>IF(N156="snížená",J156,0)</f>
        <v>0</v>
      </c>
      <c r="BG156" s="141">
        <f>IF(N156="zákl. přenesená",J156,0)</f>
        <v>0</v>
      </c>
      <c r="BH156" s="141">
        <f>IF(N156="sníž. přenesená",J156,0)</f>
        <v>0</v>
      </c>
      <c r="BI156" s="141">
        <f>IF(N156="nulová",J156,0)</f>
        <v>0</v>
      </c>
      <c r="BJ156" s="2" t="s">
        <v>81</v>
      </c>
      <c r="BK156" s="141">
        <f>ROUND(I156*H156,2)</f>
        <v>0</v>
      </c>
      <c r="BL156" s="2" t="s">
        <v>166</v>
      </c>
      <c r="BM156" s="140" t="s">
        <v>805</v>
      </c>
    </row>
    <row r="157" spans="1:65" ht="11.25" customHeight="1">
      <c r="A157" s="151"/>
      <c r="B157" s="152"/>
      <c r="C157" s="151"/>
      <c r="D157" s="142" t="s">
        <v>180</v>
      </c>
      <c r="E157" s="153" t="s">
        <v>1</v>
      </c>
      <c r="F157" s="154" t="s">
        <v>806</v>
      </c>
      <c r="G157" s="151"/>
      <c r="H157" s="155">
        <v>21.288</v>
      </c>
      <c r="I157" s="188"/>
      <c r="J157" s="151"/>
      <c r="K157" s="151"/>
      <c r="L157" s="152"/>
      <c r="M157" s="156"/>
      <c r="N157" s="151"/>
      <c r="O157" s="151"/>
      <c r="P157" s="151"/>
      <c r="Q157" s="151"/>
      <c r="R157" s="151"/>
      <c r="S157" s="151"/>
      <c r="T157" s="157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3" t="s">
        <v>180</v>
      </c>
      <c r="AU157" s="153" t="s">
        <v>83</v>
      </c>
      <c r="AV157" s="151" t="s">
        <v>83</v>
      </c>
      <c r="AW157" s="151" t="s">
        <v>30</v>
      </c>
      <c r="AX157" s="151" t="s">
        <v>74</v>
      </c>
      <c r="AY157" s="153" t="s">
        <v>159</v>
      </c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</row>
    <row r="158" spans="1:65" ht="11.25" customHeight="1">
      <c r="A158" s="151"/>
      <c r="B158" s="152"/>
      <c r="C158" s="151"/>
      <c r="D158" s="142" t="s">
        <v>180</v>
      </c>
      <c r="E158" s="153" t="s">
        <v>1</v>
      </c>
      <c r="F158" s="154" t="s">
        <v>802</v>
      </c>
      <c r="G158" s="151"/>
      <c r="H158" s="155">
        <v>5.468</v>
      </c>
      <c r="I158" s="188"/>
      <c r="J158" s="151"/>
      <c r="K158" s="151"/>
      <c r="L158" s="152"/>
      <c r="M158" s="156"/>
      <c r="N158" s="151"/>
      <c r="O158" s="151"/>
      <c r="P158" s="151"/>
      <c r="Q158" s="151"/>
      <c r="R158" s="151"/>
      <c r="S158" s="151"/>
      <c r="T158" s="157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3" t="s">
        <v>180</v>
      </c>
      <c r="AU158" s="153" t="s">
        <v>83</v>
      </c>
      <c r="AV158" s="151" t="s">
        <v>83</v>
      </c>
      <c r="AW158" s="151" t="s">
        <v>30</v>
      </c>
      <c r="AX158" s="151" t="s">
        <v>74</v>
      </c>
      <c r="AY158" s="153" t="s">
        <v>159</v>
      </c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</row>
    <row r="159" spans="1:65" ht="11.25" customHeight="1">
      <c r="A159" s="158"/>
      <c r="B159" s="159"/>
      <c r="C159" s="158"/>
      <c r="D159" s="142" t="s">
        <v>180</v>
      </c>
      <c r="E159" s="160" t="s">
        <v>1</v>
      </c>
      <c r="F159" s="161" t="s">
        <v>187</v>
      </c>
      <c r="G159" s="158"/>
      <c r="H159" s="162">
        <v>26.756</v>
      </c>
      <c r="I159" s="189"/>
      <c r="J159" s="158"/>
      <c r="K159" s="158"/>
      <c r="L159" s="159"/>
      <c r="M159" s="163"/>
      <c r="N159" s="158"/>
      <c r="O159" s="158"/>
      <c r="P159" s="158"/>
      <c r="Q159" s="158"/>
      <c r="R159" s="158"/>
      <c r="S159" s="158"/>
      <c r="T159" s="164"/>
      <c r="U159" s="158"/>
      <c r="V159" s="158"/>
      <c r="W159" s="158"/>
      <c r="X159" s="158"/>
      <c r="Y159" s="158"/>
      <c r="Z159" s="158"/>
      <c r="AA159" s="158"/>
      <c r="AB159" s="158"/>
      <c r="AC159" s="158"/>
      <c r="AD159" s="158"/>
      <c r="AE159" s="158"/>
      <c r="AF159" s="158"/>
      <c r="AG159" s="158"/>
      <c r="AH159" s="158"/>
      <c r="AI159" s="158"/>
      <c r="AJ159" s="158"/>
      <c r="AK159" s="158"/>
      <c r="AL159" s="158"/>
      <c r="AM159" s="158"/>
      <c r="AN159" s="158"/>
      <c r="AO159" s="158"/>
      <c r="AP159" s="158"/>
      <c r="AQ159" s="158"/>
      <c r="AR159" s="158"/>
      <c r="AS159" s="158"/>
      <c r="AT159" s="160" t="s">
        <v>180</v>
      </c>
      <c r="AU159" s="160" t="s">
        <v>83</v>
      </c>
      <c r="AV159" s="158" t="s">
        <v>166</v>
      </c>
      <c r="AW159" s="158" t="s">
        <v>30</v>
      </c>
      <c r="AX159" s="158" t="s">
        <v>81</v>
      </c>
      <c r="AY159" s="160" t="s">
        <v>159</v>
      </c>
      <c r="AZ159" s="158"/>
      <c r="BA159" s="158"/>
      <c r="BB159" s="158"/>
      <c r="BC159" s="158"/>
      <c r="BD159" s="158"/>
      <c r="BE159" s="158"/>
      <c r="BF159" s="158"/>
      <c r="BG159" s="158"/>
      <c r="BH159" s="158"/>
      <c r="BI159" s="158"/>
      <c r="BJ159" s="158"/>
      <c r="BK159" s="158"/>
      <c r="BL159" s="158"/>
      <c r="BM159" s="158"/>
    </row>
    <row r="160" spans="1:65" ht="37.5" customHeight="1">
      <c r="A160" s="16"/>
      <c r="B160" s="17"/>
      <c r="C160" s="131" t="s">
        <v>195</v>
      </c>
      <c r="D160" s="131" t="s">
        <v>162</v>
      </c>
      <c r="E160" s="132" t="s">
        <v>807</v>
      </c>
      <c r="F160" s="133" t="s">
        <v>808</v>
      </c>
      <c r="G160" s="134" t="s">
        <v>791</v>
      </c>
      <c r="H160" s="135">
        <v>15</v>
      </c>
      <c r="I160" s="187"/>
      <c r="J160" s="135">
        <f>ROUND(I160*H160,2)</f>
        <v>0</v>
      </c>
      <c r="K160" s="133" t="s">
        <v>177</v>
      </c>
      <c r="L160" s="17"/>
      <c r="M160" s="136" t="s">
        <v>1</v>
      </c>
      <c r="N160" s="137" t="s">
        <v>39</v>
      </c>
      <c r="O160" s="16"/>
      <c r="P160" s="138">
        <f>O160*H160</f>
        <v>0</v>
      </c>
      <c r="Q160" s="138">
        <v>0</v>
      </c>
      <c r="R160" s="138">
        <f>Q160*H160</f>
        <v>0</v>
      </c>
      <c r="S160" s="138">
        <v>0</v>
      </c>
      <c r="T160" s="139">
        <f>S160*H160</f>
        <v>0</v>
      </c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40" t="s">
        <v>166</v>
      </c>
      <c r="AS160" s="16"/>
      <c r="AT160" s="140" t="s">
        <v>162</v>
      </c>
      <c r="AU160" s="140" t="s">
        <v>83</v>
      </c>
      <c r="AV160" s="16"/>
      <c r="AW160" s="16"/>
      <c r="AX160" s="16"/>
      <c r="AY160" s="2" t="s">
        <v>159</v>
      </c>
      <c r="AZ160" s="16"/>
      <c r="BA160" s="16"/>
      <c r="BB160" s="16"/>
      <c r="BC160" s="16"/>
      <c r="BD160" s="16"/>
      <c r="BE160" s="141">
        <f>IF(N160="základní",J160,0)</f>
        <v>0</v>
      </c>
      <c r="BF160" s="141">
        <f>IF(N160="snížená",J160,0)</f>
        <v>0</v>
      </c>
      <c r="BG160" s="141">
        <f>IF(N160="zákl. přenesená",J160,0)</f>
        <v>0</v>
      </c>
      <c r="BH160" s="141">
        <f>IF(N160="sníž. přenesená",J160,0)</f>
        <v>0</v>
      </c>
      <c r="BI160" s="141">
        <f>IF(N160="nulová",J160,0)</f>
        <v>0</v>
      </c>
      <c r="BJ160" s="2" t="s">
        <v>81</v>
      </c>
      <c r="BK160" s="141">
        <f>ROUND(I160*H160,2)</f>
        <v>0</v>
      </c>
      <c r="BL160" s="2" t="s">
        <v>166</v>
      </c>
      <c r="BM160" s="140" t="s">
        <v>809</v>
      </c>
    </row>
    <row r="161" spans="1:65" ht="11.25" customHeight="1">
      <c r="A161" s="151"/>
      <c r="B161" s="152"/>
      <c r="C161" s="151"/>
      <c r="D161" s="142" t="s">
        <v>180</v>
      </c>
      <c r="E161" s="153" t="s">
        <v>1</v>
      </c>
      <c r="F161" s="154" t="s">
        <v>810</v>
      </c>
      <c r="G161" s="151"/>
      <c r="H161" s="155">
        <v>15</v>
      </c>
      <c r="I161" s="188"/>
      <c r="J161" s="151"/>
      <c r="K161" s="151"/>
      <c r="L161" s="152"/>
      <c r="M161" s="156"/>
      <c r="N161" s="151"/>
      <c r="O161" s="151"/>
      <c r="P161" s="151"/>
      <c r="Q161" s="151"/>
      <c r="R161" s="151"/>
      <c r="S161" s="151"/>
      <c r="T161" s="157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3" t="s">
        <v>180</v>
      </c>
      <c r="AU161" s="153" t="s">
        <v>83</v>
      </c>
      <c r="AV161" s="151" t="s">
        <v>83</v>
      </c>
      <c r="AW161" s="151" t="s">
        <v>30</v>
      </c>
      <c r="AX161" s="151" t="s">
        <v>81</v>
      </c>
      <c r="AY161" s="153" t="s">
        <v>159</v>
      </c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</row>
    <row r="162" spans="1:65" ht="16.5" customHeight="1">
      <c r="A162" s="16"/>
      <c r="B162" s="17"/>
      <c r="C162" s="165" t="s">
        <v>199</v>
      </c>
      <c r="D162" s="165" t="s">
        <v>188</v>
      </c>
      <c r="E162" s="166" t="s">
        <v>811</v>
      </c>
      <c r="F162" s="167" t="s">
        <v>812</v>
      </c>
      <c r="G162" s="168" t="s">
        <v>799</v>
      </c>
      <c r="H162" s="169">
        <v>1.5</v>
      </c>
      <c r="I162" s="190"/>
      <c r="J162" s="169">
        <f>ROUND(I162*H162,2)</f>
        <v>0</v>
      </c>
      <c r="K162" s="167" t="s">
        <v>177</v>
      </c>
      <c r="L162" s="170"/>
      <c r="M162" s="171" t="s">
        <v>1</v>
      </c>
      <c r="N162" s="172" t="s">
        <v>39</v>
      </c>
      <c r="O162" s="16"/>
      <c r="P162" s="138">
        <f>O162*H162</f>
        <v>0</v>
      </c>
      <c r="Q162" s="138">
        <v>0.21</v>
      </c>
      <c r="R162" s="138">
        <f>Q162*H162</f>
        <v>0.315</v>
      </c>
      <c r="S162" s="138">
        <v>0</v>
      </c>
      <c r="T162" s="139">
        <f>S162*H162</f>
        <v>0</v>
      </c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40" t="s">
        <v>211</v>
      </c>
      <c r="AS162" s="16"/>
      <c r="AT162" s="140" t="s">
        <v>188</v>
      </c>
      <c r="AU162" s="140" t="s">
        <v>83</v>
      </c>
      <c r="AV162" s="16"/>
      <c r="AW162" s="16"/>
      <c r="AX162" s="16"/>
      <c r="AY162" s="2" t="s">
        <v>159</v>
      </c>
      <c r="AZ162" s="16"/>
      <c r="BA162" s="16"/>
      <c r="BB162" s="16"/>
      <c r="BC162" s="16"/>
      <c r="BD162" s="16"/>
      <c r="BE162" s="141">
        <f>IF(N162="základní",J162,0)</f>
        <v>0</v>
      </c>
      <c r="BF162" s="141">
        <f>IF(N162="snížená",J162,0)</f>
        <v>0</v>
      </c>
      <c r="BG162" s="141">
        <f>IF(N162="zákl. přenesená",J162,0)</f>
        <v>0</v>
      </c>
      <c r="BH162" s="141">
        <f>IF(N162="sníž. přenesená",J162,0)</f>
        <v>0</v>
      </c>
      <c r="BI162" s="141">
        <f>IF(N162="nulová",J162,0)</f>
        <v>0</v>
      </c>
      <c r="BJ162" s="2" t="s">
        <v>81</v>
      </c>
      <c r="BK162" s="141">
        <f>ROUND(I162*H162,2)</f>
        <v>0</v>
      </c>
      <c r="BL162" s="2" t="s">
        <v>166</v>
      </c>
      <c r="BM162" s="140" t="s">
        <v>813</v>
      </c>
    </row>
    <row r="163" spans="1:65" ht="11.25" customHeight="1">
      <c r="A163" s="151"/>
      <c r="B163" s="152"/>
      <c r="C163" s="151"/>
      <c r="D163" s="142" t="s">
        <v>180</v>
      </c>
      <c r="E163" s="153" t="s">
        <v>1</v>
      </c>
      <c r="F163" s="154" t="s">
        <v>814</v>
      </c>
      <c r="G163" s="151"/>
      <c r="H163" s="155">
        <v>1.5</v>
      </c>
      <c r="I163" s="188"/>
      <c r="J163" s="151"/>
      <c r="K163" s="151"/>
      <c r="L163" s="152"/>
      <c r="M163" s="156"/>
      <c r="N163" s="151"/>
      <c r="O163" s="151"/>
      <c r="P163" s="151"/>
      <c r="Q163" s="151"/>
      <c r="R163" s="151"/>
      <c r="S163" s="151"/>
      <c r="T163" s="157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3" t="s">
        <v>180</v>
      </c>
      <c r="AU163" s="153" t="s">
        <v>83</v>
      </c>
      <c r="AV163" s="151" t="s">
        <v>83</v>
      </c>
      <c r="AW163" s="151" t="s">
        <v>30</v>
      </c>
      <c r="AX163" s="151" t="s">
        <v>81</v>
      </c>
      <c r="AY163" s="153" t="s">
        <v>159</v>
      </c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</row>
    <row r="164" spans="1:65" ht="37.5" customHeight="1">
      <c r="A164" s="16"/>
      <c r="B164" s="17"/>
      <c r="C164" s="131" t="s">
        <v>206</v>
      </c>
      <c r="D164" s="131" t="s">
        <v>162</v>
      </c>
      <c r="E164" s="132" t="s">
        <v>815</v>
      </c>
      <c r="F164" s="133" t="s">
        <v>816</v>
      </c>
      <c r="G164" s="134" t="s">
        <v>791</v>
      </c>
      <c r="H164" s="135">
        <v>15</v>
      </c>
      <c r="I164" s="187"/>
      <c r="J164" s="135">
        <f>ROUND(I164*H164,2)</f>
        <v>0</v>
      </c>
      <c r="K164" s="133" t="s">
        <v>177</v>
      </c>
      <c r="L164" s="17"/>
      <c r="M164" s="136" t="s">
        <v>1</v>
      </c>
      <c r="N164" s="137" t="s">
        <v>39</v>
      </c>
      <c r="O164" s="16"/>
      <c r="P164" s="138">
        <f>O164*H164</f>
        <v>0</v>
      </c>
      <c r="Q164" s="138">
        <v>0</v>
      </c>
      <c r="R164" s="138">
        <f>Q164*H164</f>
        <v>0</v>
      </c>
      <c r="S164" s="138">
        <v>0</v>
      </c>
      <c r="T164" s="139">
        <f>S164*H164</f>
        <v>0</v>
      </c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40" t="s">
        <v>166</v>
      </c>
      <c r="AS164" s="16"/>
      <c r="AT164" s="140" t="s">
        <v>162</v>
      </c>
      <c r="AU164" s="140" t="s">
        <v>83</v>
      </c>
      <c r="AV164" s="16"/>
      <c r="AW164" s="16"/>
      <c r="AX164" s="16"/>
      <c r="AY164" s="2" t="s">
        <v>159</v>
      </c>
      <c r="AZ164" s="16"/>
      <c r="BA164" s="16"/>
      <c r="BB164" s="16"/>
      <c r="BC164" s="16"/>
      <c r="BD164" s="16"/>
      <c r="BE164" s="141">
        <f>IF(N164="základní",J164,0)</f>
        <v>0</v>
      </c>
      <c r="BF164" s="141">
        <f>IF(N164="snížená",J164,0)</f>
        <v>0</v>
      </c>
      <c r="BG164" s="141">
        <f>IF(N164="zákl. přenesená",J164,0)</f>
        <v>0</v>
      </c>
      <c r="BH164" s="141">
        <f>IF(N164="sníž. přenesená",J164,0)</f>
        <v>0</v>
      </c>
      <c r="BI164" s="141">
        <f>IF(N164="nulová",J164,0)</f>
        <v>0</v>
      </c>
      <c r="BJ164" s="2" t="s">
        <v>81</v>
      </c>
      <c r="BK164" s="141">
        <f>ROUND(I164*H164,2)</f>
        <v>0</v>
      </c>
      <c r="BL164" s="2" t="s">
        <v>166</v>
      </c>
      <c r="BM164" s="140" t="s">
        <v>817</v>
      </c>
    </row>
    <row r="165" spans="1:65" ht="11.25" customHeight="1">
      <c r="A165" s="151"/>
      <c r="B165" s="152"/>
      <c r="C165" s="151"/>
      <c r="D165" s="142" t="s">
        <v>180</v>
      </c>
      <c r="E165" s="153" t="s">
        <v>1</v>
      </c>
      <c r="F165" s="154" t="s">
        <v>810</v>
      </c>
      <c r="G165" s="151"/>
      <c r="H165" s="155">
        <v>15</v>
      </c>
      <c r="I165" s="188"/>
      <c r="J165" s="151"/>
      <c r="K165" s="151"/>
      <c r="L165" s="152"/>
      <c r="M165" s="156"/>
      <c r="N165" s="151"/>
      <c r="O165" s="151"/>
      <c r="P165" s="151"/>
      <c r="Q165" s="151"/>
      <c r="R165" s="151"/>
      <c r="S165" s="151"/>
      <c r="T165" s="157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3" t="s">
        <v>180</v>
      </c>
      <c r="AU165" s="153" t="s">
        <v>83</v>
      </c>
      <c r="AV165" s="151" t="s">
        <v>83</v>
      </c>
      <c r="AW165" s="151" t="s">
        <v>30</v>
      </c>
      <c r="AX165" s="151" t="s">
        <v>81</v>
      </c>
      <c r="AY165" s="153" t="s">
        <v>159</v>
      </c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</row>
    <row r="166" spans="1:65" ht="16.5" customHeight="1">
      <c r="A166" s="16"/>
      <c r="B166" s="17"/>
      <c r="C166" s="165" t="s">
        <v>211</v>
      </c>
      <c r="D166" s="165" t="s">
        <v>188</v>
      </c>
      <c r="E166" s="166" t="s">
        <v>818</v>
      </c>
      <c r="F166" s="167" t="s">
        <v>819</v>
      </c>
      <c r="G166" s="168" t="s">
        <v>820</v>
      </c>
      <c r="H166" s="169">
        <v>0.3</v>
      </c>
      <c r="I166" s="190"/>
      <c r="J166" s="169">
        <f>ROUND(I166*H166,2)</f>
        <v>0</v>
      </c>
      <c r="K166" s="167" t="s">
        <v>177</v>
      </c>
      <c r="L166" s="170"/>
      <c r="M166" s="171" t="s">
        <v>1</v>
      </c>
      <c r="N166" s="172" t="s">
        <v>39</v>
      </c>
      <c r="O166" s="16"/>
      <c r="P166" s="138">
        <f>O166*H166</f>
        <v>0</v>
      </c>
      <c r="Q166" s="138">
        <v>1E-3</v>
      </c>
      <c r="R166" s="138">
        <f>Q166*H166</f>
        <v>2.9999999999999997E-4</v>
      </c>
      <c r="S166" s="138">
        <v>0</v>
      </c>
      <c r="T166" s="139">
        <f>S166*H166</f>
        <v>0</v>
      </c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40" t="s">
        <v>211</v>
      </c>
      <c r="AS166" s="16"/>
      <c r="AT166" s="140" t="s">
        <v>188</v>
      </c>
      <c r="AU166" s="140" t="s">
        <v>83</v>
      </c>
      <c r="AV166" s="16"/>
      <c r="AW166" s="16"/>
      <c r="AX166" s="16"/>
      <c r="AY166" s="2" t="s">
        <v>159</v>
      </c>
      <c r="AZ166" s="16"/>
      <c r="BA166" s="16"/>
      <c r="BB166" s="16"/>
      <c r="BC166" s="16"/>
      <c r="BD166" s="16"/>
      <c r="BE166" s="141">
        <f>IF(N166="základní",J166,0)</f>
        <v>0</v>
      </c>
      <c r="BF166" s="141">
        <f>IF(N166="snížená",J166,0)</f>
        <v>0</v>
      </c>
      <c r="BG166" s="141">
        <f>IF(N166="zákl. přenesená",J166,0)</f>
        <v>0</v>
      </c>
      <c r="BH166" s="141">
        <f>IF(N166="sníž. přenesená",J166,0)</f>
        <v>0</v>
      </c>
      <c r="BI166" s="141">
        <f>IF(N166="nulová",J166,0)</f>
        <v>0</v>
      </c>
      <c r="BJ166" s="2" t="s">
        <v>81</v>
      </c>
      <c r="BK166" s="141">
        <f>ROUND(I166*H166,2)</f>
        <v>0</v>
      </c>
      <c r="BL166" s="2" t="s">
        <v>166</v>
      </c>
      <c r="BM166" s="140" t="s">
        <v>821</v>
      </c>
    </row>
    <row r="167" spans="1:65" ht="11.25" customHeight="1">
      <c r="A167" s="151"/>
      <c r="B167" s="152"/>
      <c r="C167" s="151"/>
      <c r="D167" s="142" t="s">
        <v>180</v>
      </c>
      <c r="E167" s="153" t="s">
        <v>1</v>
      </c>
      <c r="F167" s="154" t="s">
        <v>822</v>
      </c>
      <c r="G167" s="151"/>
      <c r="H167" s="155">
        <v>0.3</v>
      </c>
      <c r="I167" s="188"/>
      <c r="J167" s="151"/>
      <c r="K167" s="151"/>
      <c r="L167" s="152"/>
      <c r="M167" s="156"/>
      <c r="N167" s="151"/>
      <c r="O167" s="151"/>
      <c r="P167" s="151"/>
      <c r="Q167" s="151"/>
      <c r="R167" s="151"/>
      <c r="S167" s="151"/>
      <c r="T167" s="157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3" t="s">
        <v>180</v>
      </c>
      <c r="AU167" s="153" t="s">
        <v>83</v>
      </c>
      <c r="AV167" s="151" t="s">
        <v>83</v>
      </c>
      <c r="AW167" s="151" t="s">
        <v>30</v>
      </c>
      <c r="AX167" s="151" t="s">
        <v>81</v>
      </c>
      <c r="AY167" s="153" t="s">
        <v>159</v>
      </c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</row>
    <row r="168" spans="1:65" ht="33" customHeight="1">
      <c r="A168" s="16"/>
      <c r="B168" s="17"/>
      <c r="C168" s="131" t="s">
        <v>216</v>
      </c>
      <c r="D168" s="131" t="s">
        <v>162</v>
      </c>
      <c r="E168" s="132" t="s">
        <v>823</v>
      </c>
      <c r="F168" s="133" t="s">
        <v>824</v>
      </c>
      <c r="G168" s="134" t="s">
        <v>791</v>
      </c>
      <c r="H168" s="135">
        <v>15</v>
      </c>
      <c r="I168" s="187"/>
      <c r="J168" s="135">
        <f>ROUND(I168*H168,2)</f>
        <v>0</v>
      </c>
      <c r="K168" s="133" t="s">
        <v>177</v>
      </c>
      <c r="L168" s="17"/>
      <c r="M168" s="136" t="s">
        <v>1</v>
      </c>
      <c r="N168" s="137" t="s">
        <v>39</v>
      </c>
      <c r="O168" s="16"/>
      <c r="P168" s="138">
        <f>O168*H168</f>
        <v>0</v>
      </c>
      <c r="Q168" s="138">
        <v>0</v>
      </c>
      <c r="R168" s="138">
        <f>Q168*H168</f>
        <v>0</v>
      </c>
      <c r="S168" s="138">
        <v>0</v>
      </c>
      <c r="T168" s="139">
        <f>S168*H168</f>
        <v>0</v>
      </c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40" t="s">
        <v>166</v>
      </c>
      <c r="AS168" s="16"/>
      <c r="AT168" s="140" t="s">
        <v>162</v>
      </c>
      <c r="AU168" s="140" t="s">
        <v>83</v>
      </c>
      <c r="AV168" s="16"/>
      <c r="AW168" s="16"/>
      <c r="AX168" s="16"/>
      <c r="AY168" s="2" t="s">
        <v>159</v>
      </c>
      <c r="AZ168" s="16"/>
      <c r="BA168" s="16"/>
      <c r="BB168" s="16"/>
      <c r="BC168" s="16"/>
      <c r="BD168" s="16"/>
      <c r="BE168" s="141">
        <f>IF(N168="základní",J168,0)</f>
        <v>0</v>
      </c>
      <c r="BF168" s="141">
        <f>IF(N168="snížená",J168,0)</f>
        <v>0</v>
      </c>
      <c r="BG168" s="141">
        <f>IF(N168="zákl. přenesená",J168,0)</f>
        <v>0</v>
      </c>
      <c r="BH168" s="141">
        <f>IF(N168="sníž. přenesená",J168,0)</f>
        <v>0</v>
      </c>
      <c r="BI168" s="141">
        <f>IF(N168="nulová",J168,0)</f>
        <v>0</v>
      </c>
      <c r="BJ168" s="2" t="s">
        <v>81</v>
      </c>
      <c r="BK168" s="141">
        <f>ROUND(I168*H168,2)</f>
        <v>0</v>
      </c>
      <c r="BL168" s="2" t="s">
        <v>166</v>
      </c>
      <c r="BM168" s="140" t="s">
        <v>825</v>
      </c>
    </row>
    <row r="169" spans="1:65" ht="11.25" customHeight="1">
      <c r="A169" s="151"/>
      <c r="B169" s="152"/>
      <c r="C169" s="151"/>
      <c r="D169" s="142" t="s">
        <v>180</v>
      </c>
      <c r="E169" s="153" t="s">
        <v>1</v>
      </c>
      <c r="F169" s="154" t="s">
        <v>810</v>
      </c>
      <c r="G169" s="151"/>
      <c r="H169" s="155">
        <v>15</v>
      </c>
      <c r="I169" s="188"/>
      <c r="J169" s="151"/>
      <c r="K169" s="151"/>
      <c r="L169" s="152"/>
      <c r="M169" s="156"/>
      <c r="N169" s="151"/>
      <c r="O169" s="151"/>
      <c r="P169" s="151"/>
      <c r="Q169" s="151"/>
      <c r="R169" s="151"/>
      <c r="S169" s="151"/>
      <c r="T169" s="157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3" t="s">
        <v>180</v>
      </c>
      <c r="AU169" s="153" t="s">
        <v>83</v>
      </c>
      <c r="AV169" s="151" t="s">
        <v>83</v>
      </c>
      <c r="AW169" s="151" t="s">
        <v>30</v>
      </c>
      <c r="AX169" s="151" t="s">
        <v>81</v>
      </c>
      <c r="AY169" s="153" t="s">
        <v>159</v>
      </c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</row>
    <row r="170" spans="1:65" ht="33" customHeight="1">
      <c r="A170" s="16"/>
      <c r="B170" s="17"/>
      <c r="C170" s="131" t="s">
        <v>221</v>
      </c>
      <c r="D170" s="131" t="s">
        <v>162</v>
      </c>
      <c r="E170" s="132" t="s">
        <v>826</v>
      </c>
      <c r="F170" s="133" t="s">
        <v>827</v>
      </c>
      <c r="G170" s="134" t="s">
        <v>791</v>
      </c>
      <c r="H170" s="135">
        <v>32.75</v>
      </c>
      <c r="I170" s="187"/>
      <c r="J170" s="135">
        <f>ROUND(I170*H170,2)</f>
        <v>0</v>
      </c>
      <c r="K170" s="133" t="s">
        <v>177</v>
      </c>
      <c r="L170" s="17"/>
      <c r="M170" s="136" t="s">
        <v>1</v>
      </c>
      <c r="N170" s="137" t="s">
        <v>39</v>
      </c>
      <c r="O170" s="16"/>
      <c r="P170" s="138">
        <f>O170*H170</f>
        <v>0</v>
      </c>
      <c r="Q170" s="138">
        <v>0</v>
      </c>
      <c r="R170" s="138">
        <f>Q170*H170</f>
        <v>0</v>
      </c>
      <c r="S170" s="138">
        <v>0</v>
      </c>
      <c r="T170" s="139">
        <f>S170*H170</f>
        <v>0</v>
      </c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40" t="s">
        <v>166</v>
      </c>
      <c r="AS170" s="16"/>
      <c r="AT170" s="140" t="s">
        <v>162</v>
      </c>
      <c r="AU170" s="140" t="s">
        <v>83</v>
      </c>
      <c r="AV170" s="16"/>
      <c r="AW170" s="16"/>
      <c r="AX170" s="16"/>
      <c r="AY170" s="2" t="s">
        <v>159</v>
      </c>
      <c r="AZ170" s="16"/>
      <c r="BA170" s="16"/>
      <c r="BB170" s="16"/>
      <c r="BC170" s="16"/>
      <c r="BD170" s="16"/>
      <c r="BE170" s="141">
        <f>IF(N170="základní",J170,0)</f>
        <v>0</v>
      </c>
      <c r="BF170" s="141">
        <f>IF(N170="snížená",J170,0)</f>
        <v>0</v>
      </c>
      <c r="BG170" s="141">
        <f>IF(N170="zákl. přenesená",J170,0)</f>
        <v>0</v>
      </c>
      <c r="BH170" s="141">
        <f>IF(N170="sníž. přenesená",J170,0)</f>
        <v>0</v>
      </c>
      <c r="BI170" s="141">
        <f>IF(N170="nulová",J170,0)</f>
        <v>0</v>
      </c>
      <c r="BJ170" s="2" t="s">
        <v>81</v>
      </c>
      <c r="BK170" s="141">
        <f>ROUND(I170*H170,2)</f>
        <v>0</v>
      </c>
      <c r="BL170" s="2" t="s">
        <v>166</v>
      </c>
      <c r="BM170" s="140" t="s">
        <v>828</v>
      </c>
    </row>
    <row r="171" spans="1:65" ht="11.25" customHeight="1">
      <c r="A171" s="151"/>
      <c r="B171" s="152"/>
      <c r="C171" s="151"/>
      <c r="D171" s="142" t="s">
        <v>180</v>
      </c>
      <c r="E171" s="153" t="s">
        <v>1</v>
      </c>
      <c r="F171" s="154" t="s">
        <v>793</v>
      </c>
      <c r="G171" s="151"/>
      <c r="H171" s="155">
        <v>32.75</v>
      </c>
      <c r="I171" s="188"/>
      <c r="J171" s="151"/>
      <c r="K171" s="151"/>
      <c r="L171" s="152"/>
      <c r="M171" s="156"/>
      <c r="N171" s="151"/>
      <c r="O171" s="151"/>
      <c r="P171" s="151"/>
      <c r="Q171" s="151"/>
      <c r="R171" s="151"/>
      <c r="S171" s="151"/>
      <c r="T171" s="157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3" t="s">
        <v>180</v>
      </c>
      <c r="AU171" s="153" t="s">
        <v>83</v>
      </c>
      <c r="AV171" s="151" t="s">
        <v>83</v>
      </c>
      <c r="AW171" s="151" t="s">
        <v>30</v>
      </c>
      <c r="AX171" s="151" t="s">
        <v>81</v>
      </c>
      <c r="AY171" s="153" t="s">
        <v>159</v>
      </c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</row>
    <row r="172" spans="1:65" ht="22.5" customHeight="1">
      <c r="A172" s="119"/>
      <c r="B172" s="120"/>
      <c r="C172" s="119"/>
      <c r="D172" s="121" t="s">
        <v>73</v>
      </c>
      <c r="E172" s="129" t="s">
        <v>91</v>
      </c>
      <c r="F172" s="129" t="s">
        <v>829</v>
      </c>
      <c r="G172" s="119"/>
      <c r="H172" s="119"/>
      <c r="I172" s="191"/>
      <c r="J172" s="130">
        <f>BK172</f>
        <v>0</v>
      </c>
      <c r="K172" s="119"/>
      <c r="L172" s="120"/>
      <c r="M172" s="124"/>
      <c r="N172" s="119"/>
      <c r="O172" s="119"/>
      <c r="P172" s="125">
        <f>SUM(P173:P188)</f>
        <v>0</v>
      </c>
      <c r="Q172" s="119"/>
      <c r="R172" s="125">
        <f>SUM(R173:R188)</f>
        <v>3.3288729999999997</v>
      </c>
      <c r="S172" s="119"/>
      <c r="T172" s="126">
        <f>SUM(T173:T188)</f>
        <v>0</v>
      </c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21" t="s">
        <v>81</v>
      </c>
      <c r="AS172" s="119"/>
      <c r="AT172" s="127" t="s">
        <v>73</v>
      </c>
      <c r="AU172" s="127" t="s">
        <v>81</v>
      </c>
      <c r="AV172" s="119"/>
      <c r="AW172" s="119"/>
      <c r="AX172" s="119"/>
      <c r="AY172" s="121" t="s">
        <v>159</v>
      </c>
      <c r="AZ172" s="119"/>
      <c r="BA172" s="119"/>
      <c r="BB172" s="119"/>
      <c r="BC172" s="119"/>
      <c r="BD172" s="119"/>
      <c r="BE172" s="119"/>
      <c r="BF172" s="119"/>
      <c r="BG172" s="119"/>
      <c r="BH172" s="119"/>
      <c r="BI172" s="119"/>
      <c r="BJ172" s="119"/>
      <c r="BK172" s="128">
        <f>SUM(BK173:BK188)</f>
        <v>0</v>
      </c>
      <c r="BL172" s="119"/>
      <c r="BM172" s="119"/>
    </row>
    <row r="173" spans="1:65" ht="37.5" customHeight="1">
      <c r="A173" s="16"/>
      <c r="B173" s="17"/>
      <c r="C173" s="131" t="s">
        <v>226</v>
      </c>
      <c r="D173" s="131" t="s">
        <v>162</v>
      </c>
      <c r="E173" s="132" t="s">
        <v>830</v>
      </c>
      <c r="F173" s="133" t="s">
        <v>831</v>
      </c>
      <c r="G173" s="134" t="s">
        <v>286</v>
      </c>
      <c r="H173" s="135">
        <v>1</v>
      </c>
      <c r="I173" s="187"/>
      <c r="J173" s="135">
        <f>ROUND(I173*H173,2)</f>
        <v>0</v>
      </c>
      <c r="K173" s="133" t="s">
        <v>177</v>
      </c>
      <c r="L173" s="17"/>
      <c r="M173" s="136" t="s">
        <v>1</v>
      </c>
      <c r="N173" s="137" t="s">
        <v>39</v>
      </c>
      <c r="O173" s="16"/>
      <c r="P173" s="138">
        <f>O173*H173</f>
        <v>0</v>
      </c>
      <c r="Q173" s="138">
        <v>4.8430000000000001E-2</v>
      </c>
      <c r="R173" s="138">
        <f>Q173*H173</f>
        <v>4.8430000000000001E-2</v>
      </c>
      <c r="S173" s="138">
        <v>0</v>
      </c>
      <c r="T173" s="139">
        <f>S173*H173</f>
        <v>0</v>
      </c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40" t="s">
        <v>166</v>
      </c>
      <c r="AS173" s="16"/>
      <c r="AT173" s="140" t="s">
        <v>162</v>
      </c>
      <c r="AU173" s="140" t="s">
        <v>83</v>
      </c>
      <c r="AV173" s="16"/>
      <c r="AW173" s="16"/>
      <c r="AX173" s="16"/>
      <c r="AY173" s="2" t="s">
        <v>159</v>
      </c>
      <c r="AZ173" s="16"/>
      <c r="BA173" s="16"/>
      <c r="BB173" s="16"/>
      <c r="BC173" s="16"/>
      <c r="BD173" s="16"/>
      <c r="BE173" s="141">
        <f>IF(N173="základní",J173,0)</f>
        <v>0</v>
      </c>
      <c r="BF173" s="141">
        <f>IF(N173="snížená",J173,0)</f>
        <v>0</v>
      </c>
      <c r="BG173" s="141">
        <f>IF(N173="zákl. přenesená",J173,0)</f>
        <v>0</v>
      </c>
      <c r="BH173" s="141">
        <f>IF(N173="sníž. přenesená",J173,0)</f>
        <v>0</v>
      </c>
      <c r="BI173" s="141">
        <f>IF(N173="nulová",J173,0)</f>
        <v>0</v>
      </c>
      <c r="BJ173" s="2" t="s">
        <v>81</v>
      </c>
      <c r="BK173" s="141">
        <f>ROUND(I173*H173,2)</f>
        <v>0</v>
      </c>
      <c r="BL173" s="2" t="s">
        <v>166</v>
      </c>
      <c r="BM173" s="140" t="s">
        <v>832</v>
      </c>
    </row>
    <row r="174" spans="1:65" ht="11.25" customHeight="1">
      <c r="A174" s="151"/>
      <c r="B174" s="152"/>
      <c r="C174" s="151"/>
      <c r="D174" s="142" t="s">
        <v>180</v>
      </c>
      <c r="E174" s="153" t="s">
        <v>1</v>
      </c>
      <c r="F174" s="154" t="s">
        <v>833</v>
      </c>
      <c r="G174" s="151"/>
      <c r="H174" s="155">
        <v>1</v>
      </c>
      <c r="I174" s="188"/>
      <c r="J174" s="151"/>
      <c r="K174" s="151"/>
      <c r="L174" s="152"/>
      <c r="M174" s="156"/>
      <c r="N174" s="151"/>
      <c r="O174" s="151"/>
      <c r="P174" s="151"/>
      <c r="Q174" s="151"/>
      <c r="R174" s="151"/>
      <c r="S174" s="151"/>
      <c r="T174" s="157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3" t="s">
        <v>180</v>
      </c>
      <c r="AU174" s="153" t="s">
        <v>83</v>
      </c>
      <c r="AV174" s="151" t="s">
        <v>83</v>
      </c>
      <c r="AW174" s="151" t="s">
        <v>30</v>
      </c>
      <c r="AX174" s="151" t="s">
        <v>81</v>
      </c>
      <c r="AY174" s="153" t="s">
        <v>159</v>
      </c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</row>
    <row r="175" spans="1:65" ht="37.5" customHeight="1">
      <c r="A175" s="16"/>
      <c r="B175" s="17"/>
      <c r="C175" s="131" t="s">
        <v>8</v>
      </c>
      <c r="D175" s="131" t="s">
        <v>162</v>
      </c>
      <c r="E175" s="132" t="s">
        <v>834</v>
      </c>
      <c r="F175" s="133" t="s">
        <v>835</v>
      </c>
      <c r="G175" s="134" t="s">
        <v>286</v>
      </c>
      <c r="H175" s="135">
        <v>3</v>
      </c>
      <c r="I175" s="187"/>
      <c r="J175" s="135">
        <f>ROUND(I175*H175,2)</f>
        <v>0</v>
      </c>
      <c r="K175" s="133" t="s">
        <v>177</v>
      </c>
      <c r="L175" s="17"/>
      <c r="M175" s="136" t="s">
        <v>1</v>
      </c>
      <c r="N175" s="137" t="s">
        <v>39</v>
      </c>
      <c r="O175" s="16"/>
      <c r="P175" s="138">
        <f>O175*H175</f>
        <v>0</v>
      </c>
      <c r="Q175" s="138">
        <v>0.12021</v>
      </c>
      <c r="R175" s="138">
        <f>Q175*H175</f>
        <v>0.36063000000000001</v>
      </c>
      <c r="S175" s="138">
        <v>0</v>
      </c>
      <c r="T175" s="139">
        <f>S175*H175</f>
        <v>0</v>
      </c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40" t="s">
        <v>166</v>
      </c>
      <c r="AS175" s="16"/>
      <c r="AT175" s="140" t="s">
        <v>162</v>
      </c>
      <c r="AU175" s="140" t="s">
        <v>83</v>
      </c>
      <c r="AV175" s="16"/>
      <c r="AW175" s="16"/>
      <c r="AX175" s="16"/>
      <c r="AY175" s="2" t="s">
        <v>159</v>
      </c>
      <c r="AZ175" s="16"/>
      <c r="BA175" s="16"/>
      <c r="BB175" s="16"/>
      <c r="BC175" s="16"/>
      <c r="BD175" s="16"/>
      <c r="BE175" s="141">
        <f>IF(N175="základní",J175,0)</f>
        <v>0</v>
      </c>
      <c r="BF175" s="141">
        <f>IF(N175="snížená",J175,0)</f>
        <v>0</v>
      </c>
      <c r="BG175" s="141">
        <f>IF(N175="zákl. přenesená",J175,0)</f>
        <v>0</v>
      </c>
      <c r="BH175" s="141">
        <f>IF(N175="sníž. přenesená",J175,0)</f>
        <v>0</v>
      </c>
      <c r="BI175" s="141">
        <f>IF(N175="nulová",J175,0)</f>
        <v>0</v>
      </c>
      <c r="BJ175" s="2" t="s">
        <v>81</v>
      </c>
      <c r="BK175" s="141">
        <f>ROUND(I175*H175,2)</f>
        <v>0</v>
      </c>
      <c r="BL175" s="2" t="s">
        <v>166</v>
      </c>
      <c r="BM175" s="140" t="s">
        <v>836</v>
      </c>
    </row>
    <row r="176" spans="1:65" ht="11.25" customHeight="1">
      <c r="A176" s="151"/>
      <c r="B176" s="152"/>
      <c r="C176" s="151"/>
      <c r="D176" s="142" t="s">
        <v>180</v>
      </c>
      <c r="E176" s="153" t="s">
        <v>1</v>
      </c>
      <c r="F176" s="154" t="s">
        <v>837</v>
      </c>
      <c r="G176" s="151"/>
      <c r="H176" s="155">
        <v>3</v>
      </c>
      <c r="I176" s="188"/>
      <c r="J176" s="151"/>
      <c r="K176" s="151"/>
      <c r="L176" s="152"/>
      <c r="M176" s="156"/>
      <c r="N176" s="151"/>
      <c r="O176" s="151"/>
      <c r="P176" s="151"/>
      <c r="Q176" s="151"/>
      <c r="R176" s="151"/>
      <c r="S176" s="151"/>
      <c r="T176" s="157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3" t="s">
        <v>180</v>
      </c>
      <c r="AU176" s="153" t="s">
        <v>83</v>
      </c>
      <c r="AV176" s="151" t="s">
        <v>83</v>
      </c>
      <c r="AW176" s="151" t="s">
        <v>30</v>
      </c>
      <c r="AX176" s="151" t="s">
        <v>81</v>
      </c>
      <c r="AY176" s="153" t="s">
        <v>159</v>
      </c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</row>
    <row r="177" spans="1:65" ht="24" customHeight="1">
      <c r="A177" s="16"/>
      <c r="B177" s="17"/>
      <c r="C177" s="131" t="s">
        <v>236</v>
      </c>
      <c r="D177" s="131" t="s">
        <v>162</v>
      </c>
      <c r="E177" s="132" t="s">
        <v>838</v>
      </c>
      <c r="F177" s="133" t="s">
        <v>839</v>
      </c>
      <c r="G177" s="134" t="s">
        <v>799</v>
      </c>
      <c r="H177" s="135">
        <v>1.62</v>
      </c>
      <c r="I177" s="187"/>
      <c r="J177" s="135">
        <f>ROUND(I177*H177,2)</f>
        <v>0</v>
      </c>
      <c r="K177" s="133" t="s">
        <v>1</v>
      </c>
      <c r="L177" s="17"/>
      <c r="M177" s="136" t="s">
        <v>1</v>
      </c>
      <c r="N177" s="137" t="s">
        <v>39</v>
      </c>
      <c r="O177" s="16"/>
      <c r="P177" s="138">
        <f>O177*H177</f>
        <v>0</v>
      </c>
      <c r="Q177" s="138">
        <v>1.3271500000000001</v>
      </c>
      <c r="R177" s="138">
        <f>Q177*H177</f>
        <v>2.1499830000000002</v>
      </c>
      <c r="S177" s="138">
        <v>0</v>
      </c>
      <c r="T177" s="139">
        <f>S177*H177</f>
        <v>0</v>
      </c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40" t="s">
        <v>166</v>
      </c>
      <c r="AS177" s="16"/>
      <c r="AT177" s="140" t="s">
        <v>162</v>
      </c>
      <c r="AU177" s="140" t="s">
        <v>83</v>
      </c>
      <c r="AV177" s="16"/>
      <c r="AW177" s="16"/>
      <c r="AX177" s="16"/>
      <c r="AY177" s="2" t="s">
        <v>159</v>
      </c>
      <c r="AZ177" s="16"/>
      <c r="BA177" s="16"/>
      <c r="BB177" s="16"/>
      <c r="BC177" s="16"/>
      <c r="BD177" s="16"/>
      <c r="BE177" s="141">
        <f>IF(N177="základní",J177,0)</f>
        <v>0</v>
      </c>
      <c r="BF177" s="141">
        <f>IF(N177="snížená",J177,0)</f>
        <v>0</v>
      </c>
      <c r="BG177" s="141">
        <f>IF(N177="zákl. přenesená",J177,0)</f>
        <v>0</v>
      </c>
      <c r="BH177" s="141">
        <f>IF(N177="sníž. přenesená",J177,0)</f>
        <v>0</v>
      </c>
      <c r="BI177" s="141">
        <f>IF(N177="nulová",J177,0)</f>
        <v>0</v>
      </c>
      <c r="BJ177" s="2" t="s">
        <v>81</v>
      </c>
      <c r="BK177" s="141">
        <f>ROUND(I177*H177,2)</f>
        <v>0</v>
      </c>
      <c r="BL177" s="2" t="s">
        <v>166</v>
      </c>
      <c r="BM177" s="140" t="s">
        <v>840</v>
      </c>
    </row>
    <row r="178" spans="1:65" ht="11.25" customHeight="1">
      <c r="A178" s="151"/>
      <c r="B178" s="152"/>
      <c r="C178" s="151"/>
      <c r="D178" s="142" t="s">
        <v>180</v>
      </c>
      <c r="E178" s="153" t="s">
        <v>1</v>
      </c>
      <c r="F178" s="154" t="s">
        <v>841</v>
      </c>
      <c r="G178" s="151"/>
      <c r="H178" s="155">
        <v>0.216</v>
      </c>
      <c r="I178" s="188"/>
      <c r="J178" s="151"/>
      <c r="K178" s="151"/>
      <c r="L178" s="152"/>
      <c r="M178" s="156"/>
      <c r="N178" s="151"/>
      <c r="O178" s="151"/>
      <c r="P178" s="151"/>
      <c r="Q178" s="151"/>
      <c r="R178" s="151"/>
      <c r="S178" s="151"/>
      <c r="T178" s="157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3" t="s">
        <v>180</v>
      </c>
      <c r="AU178" s="153" t="s">
        <v>83</v>
      </c>
      <c r="AV178" s="151" t="s">
        <v>83</v>
      </c>
      <c r="AW178" s="151" t="s">
        <v>30</v>
      </c>
      <c r="AX178" s="151" t="s">
        <v>74</v>
      </c>
      <c r="AY178" s="153" t="s">
        <v>159</v>
      </c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</row>
    <row r="179" spans="1:65" ht="11.25" customHeight="1">
      <c r="A179" s="151"/>
      <c r="B179" s="152"/>
      <c r="C179" s="151"/>
      <c r="D179" s="142" t="s">
        <v>180</v>
      </c>
      <c r="E179" s="153" t="s">
        <v>1</v>
      </c>
      <c r="F179" s="154" t="s">
        <v>842</v>
      </c>
      <c r="G179" s="151"/>
      <c r="H179" s="155">
        <v>0.72599999999999998</v>
      </c>
      <c r="I179" s="188"/>
      <c r="J179" s="151"/>
      <c r="K179" s="151"/>
      <c r="L179" s="152"/>
      <c r="M179" s="156"/>
      <c r="N179" s="151"/>
      <c r="O179" s="151"/>
      <c r="P179" s="151"/>
      <c r="Q179" s="151"/>
      <c r="R179" s="151"/>
      <c r="S179" s="151"/>
      <c r="T179" s="157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3" t="s">
        <v>180</v>
      </c>
      <c r="AU179" s="153" t="s">
        <v>83</v>
      </c>
      <c r="AV179" s="151" t="s">
        <v>83</v>
      </c>
      <c r="AW179" s="151" t="s">
        <v>30</v>
      </c>
      <c r="AX179" s="151" t="s">
        <v>74</v>
      </c>
      <c r="AY179" s="153" t="s">
        <v>159</v>
      </c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</row>
    <row r="180" spans="1:65" ht="11.25" customHeight="1">
      <c r="A180" s="151"/>
      <c r="B180" s="152"/>
      <c r="C180" s="151"/>
      <c r="D180" s="142" t="s">
        <v>180</v>
      </c>
      <c r="E180" s="153" t="s">
        <v>1</v>
      </c>
      <c r="F180" s="154" t="s">
        <v>843</v>
      </c>
      <c r="G180" s="151"/>
      <c r="H180" s="155">
        <v>0.36</v>
      </c>
      <c r="I180" s="188"/>
      <c r="J180" s="151"/>
      <c r="K180" s="151"/>
      <c r="L180" s="152"/>
      <c r="M180" s="156"/>
      <c r="N180" s="151"/>
      <c r="O180" s="151"/>
      <c r="P180" s="151"/>
      <c r="Q180" s="151"/>
      <c r="R180" s="151"/>
      <c r="S180" s="151"/>
      <c r="T180" s="157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3" t="s">
        <v>180</v>
      </c>
      <c r="AU180" s="153" t="s">
        <v>83</v>
      </c>
      <c r="AV180" s="151" t="s">
        <v>83</v>
      </c>
      <c r="AW180" s="151" t="s">
        <v>30</v>
      </c>
      <c r="AX180" s="151" t="s">
        <v>74</v>
      </c>
      <c r="AY180" s="153" t="s">
        <v>159</v>
      </c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</row>
    <row r="181" spans="1:65" ht="11.25" customHeight="1">
      <c r="A181" s="151"/>
      <c r="B181" s="152"/>
      <c r="C181" s="151"/>
      <c r="D181" s="142" t="s">
        <v>180</v>
      </c>
      <c r="E181" s="153" t="s">
        <v>1</v>
      </c>
      <c r="F181" s="154" t="s">
        <v>844</v>
      </c>
      <c r="G181" s="151"/>
      <c r="H181" s="155">
        <v>0.21</v>
      </c>
      <c r="I181" s="188"/>
      <c r="J181" s="151"/>
      <c r="K181" s="151"/>
      <c r="L181" s="152"/>
      <c r="M181" s="156"/>
      <c r="N181" s="151"/>
      <c r="O181" s="151"/>
      <c r="P181" s="151"/>
      <c r="Q181" s="151"/>
      <c r="R181" s="151"/>
      <c r="S181" s="151"/>
      <c r="T181" s="157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3" t="s">
        <v>180</v>
      </c>
      <c r="AU181" s="153" t="s">
        <v>83</v>
      </c>
      <c r="AV181" s="151" t="s">
        <v>83</v>
      </c>
      <c r="AW181" s="151" t="s">
        <v>30</v>
      </c>
      <c r="AX181" s="151" t="s">
        <v>74</v>
      </c>
      <c r="AY181" s="153" t="s">
        <v>159</v>
      </c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</row>
    <row r="182" spans="1:65" ht="11.25" customHeight="1">
      <c r="A182" s="178"/>
      <c r="B182" s="179"/>
      <c r="C182" s="178"/>
      <c r="D182" s="142" t="s">
        <v>180</v>
      </c>
      <c r="E182" s="180" t="s">
        <v>1</v>
      </c>
      <c r="F182" s="181" t="s">
        <v>845</v>
      </c>
      <c r="G182" s="178"/>
      <c r="H182" s="197">
        <v>1.512</v>
      </c>
      <c r="I182" s="192"/>
      <c r="J182" s="178"/>
      <c r="K182" s="178"/>
      <c r="L182" s="179"/>
      <c r="M182" s="182"/>
      <c r="N182" s="178"/>
      <c r="O182" s="178"/>
      <c r="P182" s="178"/>
      <c r="Q182" s="178"/>
      <c r="R182" s="178"/>
      <c r="S182" s="178"/>
      <c r="T182" s="183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  <c r="AF182" s="178"/>
      <c r="AG182" s="178"/>
      <c r="AH182" s="178"/>
      <c r="AI182" s="178"/>
      <c r="AJ182" s="178"/>
      <c r="AK182" s="178"/>
      <c r="AL182" s="178"/>
      <c r="AM182" s="178"/>
      <c r="AN182" s="178"/>
      <c r="AO182" s="178"/>
      <c r="AP182" s="178"/>
      <c r="AQ182" s="178"/>
      <c r="AR182" s="178"/>
      <c r="AS182" s="178"/>
      <c r="AT182" s="180" t="s">
        <v>180</v>
      </c>
      <c r="AU182" s="180" t="s">
        <v>83</v>
      </c>
      <c r="AV182" s="178" t="s">
        <v>91</v>
      </c>
      <c r="AW182" s="178" t="s">
        <v>30</v>
      </c>
      <c r="AX182" s="178" t="s">
        <v>74</v>
      </c>
      <c r="AY182" s="180" t="s">
        <v>159</v>
      </c>
      <c r="AZ182" s="178"/>
      <c r="BA182" s="178"/>
      <c r="BB182" s="178"/>
      <c r="BC182" s="178"/>
      <c r="BD182" s="178"/>
      <c r="BE182" s="178"/>
      <c r="BF182" s="178"/>
      <c r="BG182" s="178"/>
      <c r="BH182" s="178"/>
      <c r="BI182" s="178"/>
      <c r="BJ182" s="178"/>
      <c r="BK182" s="178"/>
      <c r="BL182" s="178"/>
      <c r="BM182" s="178"/>
    </row>
    <row r="183" spans="1:65" ht="11.25" customHeight="1">
      <c r="A183" s="145"/>
      <c r="B183" s="146"/>
      <c r="C183" s="145"/>
      <c r="D183" s="142" t="s">
        <v>180</v>
      </c>
      <c r="E183" s="147" t="s">
        <v>1</v>
      </c>
      <c r="F183" s="148" t="s">
        <v>846</v>
      </c>
      <c r="G183" s="145"/>
      <c r="H183" s="147" t="s">
        <v>1</v>
      </c>
      <c r="I183" s="193"/>
      <c r="J183" s="145"/>
      <c r="K183" s="145"/>
      <c r="L183" s="146"/>
      <c r="M183" s="149"/>
      <c r="N183" s="145"/>
      <c r="O183" s="145"/>
      <c r="P183" s="145"/>
      <c r="Q183" s="145"/>
      <c r="R183" s="145"/>
      <c r="S183" s="145"/>
      <c r="T183" s="150"/>
      <c r="U183" s="145"/>
      <c r="V183" s="145"/>
      <c r="W183" s="145"/>
      <c r="X183" s="145"/>
      <c r="Y183" s="145"/>
      <c r="Z183" s="145"/>
      <c r="AA183" s="145"/>
      <c r="AB183" s="145"/>
      <c r="AC183" s="145"/>
      <c r="AD183" s="145"/>
      <c r="AE183" s="145"/>
      <c r="AF183" s="145"/>
      <c r="AG183" s="145"/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7" t="s">
        <v>180</v>
      </c>
      <c r="AU183" s="147" t="s">
        <v>83</v>
      </c>
      <c r="AV183" s="145" t="s">
        <v>81</v>
      </c>
      <c r="AW183" s="145" t="s">
        <v>30</v>
      </c>
      <c r="AX183" s="145" t="s">
        <v>74</v>
      </c>
      <c r="AY183" s="147" t="s">
        <v>159</v>
      </c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  <c r="BM183" s="145"/>
    </row>
    <row r="184" spans="1:65" ht="11.25" customHeight="1">
      <c r="A184" s="151"/>
      <c r="B184" s="152"/>
      <c r="C184" s="151"/>
      <c r="D184" s="142" t="s">
        <v>180</v>
      </c>
      <c r="E184" s="153" t="s">
        <v>1</v>
      </c>
      <c r="F184" s="154" t="s">
        <v>847</v>
      </c>
      <c r="G184" s="151"/>
      <c r="H184" s="155">
        <v>0.108</v>
      </c>
      <c r="I184" s="188"/>
      <c r="J184" s="151"/>
      <c r="K184" s="151"/>
      <c r="L184" s="152"/>
      <c r="M184" s="156"/>
      <c r="N184" s="151"/>
      <c r="O184" s="151"/>
      <c r="P184" s="151"/>
      <c r="Q184" s="151"/>
      <c r="R184" s="151"/>
      <c r="S184" s="151"/>
      <c r="T184" s="157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3" t="s">
        <v>180</v>
      </c>
      <c r="AU184" s="153" t="s">
        <v>83</v>
      </c>
      <c r="AV184" s="151" t="s">
        <v>83</v>
      </c>
      <c r="AW184" s="151" t="s">
        <v>30</v>
      </c>
      <c r="AX184" s="151" t="s">
        <v>74</v>
      </c>
      <c r="AY184" s="153" t="s">
        <v>159</v>
      </c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</row>
    <row r="185" spans="1:65" ht="11.25" customHeight="1">
      <c r="A185" s="178"/>
      <c r="B185" s="179"/>
      <c r="C185" s="178"/>
      <c r="D185" s="142" t="s">
        <v>180</v>
      </c>
      <c r="E185" s="180" t="s">
        <v>1</v>
      </c>
      <c r="F185" s="181" t="s">
        <v>845</v>
      </c>
      <c r="G185" s="178"/>
      <c r="H185" s="197">
        <v>0.108</v>
      </c>
      <c r="I185" s="192"/>
      <c r="J185" s="178"/>
      <c r="K185" s="178"/>
      <c r="L185" s="179"/>
      <c r="M185" s="182"/>
      <c r="N185" s="178"/>
      <c r="O185" s="178"/>
      <c r="P185" s="178"/>
      <c r="Q185" s="178"/>
      <c r="R185" s="178"/>
      <c r="S185" s="178"/>
      <c r="T185" s="183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78"/>
      <c r="AG185" s="178"/>
      <c r="AH185" s="178"/>
      <c r="AI185" s="178"/>
      <c r="AJ185" s="178"/>
      <c r="AK185" s="178"/>
      <c r="AL185" s="178"/>
      <c r="AM185" s="178"/>
      <c r="AN185" s="178"/>
      <c r="AO185" s="178"/>
      <c r="AP185" s="178"/>
      <c r="AQ185" s="178"/>
      <c r="AR185" s="178"/>
      <c r="AS185" s="178"/>
      <c r="AT185" s="180" t="s">
        <v>180</v>
      </c>
      <c r="AU185" s="180" t="s">
        <v>83</v>
      </c>
      <c r="AV185" s="178" t="s">
        <v>91</v>
      </c>
      <c r="AW185" s="178" t="s">
        <v>30</v>
      </c>
      <c r="AX185" s="178" t="s">
        <v>74</v>
      </c>
      <c r="AY185" s="180" t="s">
        <v>159</v>
      </c>
      <c r="AZ185" s="178"/>
      <c r="BA185" s="178"/>
      <c r="BB185" s="178"/>
      <c r="BC185" s="178"/>
      <c r="BD185" s="178"/>
      <c r="BE185" s="178"/>
      <c r="BF185" s="178"/>
      <c r="BG185" s="178"/>
      <c r="BH185" s="178"/>
      <c r="BI185" s="178"/>
      <c r="BJ185" s="178"/>
      <c r="BK185" s="178"/>
      <c r="BL185" s="178"/>
      <c r="BM185" s="178"/>
    </row>
    <row r="186" spans="1:65" ht="11.25" customHeight="1">
      <c r="A186" s="158"/>
      <c r="B186" s="159"/>
      <c r="C186" s="158"/>
      <c r="D186" s="142" t="s">
        <v>180</v>
      </c>
      <c r="E186" s="160" t="s">
        <v>1</v>
      </c>
      <c r="F186" s="161" t="s">
        <v>187</v>
      </c>
      <c r="G186" s="158"/>
      <c r="H186" s="162">
        <v>1.62</v>
      </c>
      <c r="I186" s="189"/>
      <c r="J186" s="158"/>
      <c r="K186" s="158"/>
      <c r="L186" s="159"/>
      <c r="M186" s="163"/>
      <c r="N186" s="158"/>
      <c r="O186" s="158"/>
      <c r="P186" s="158"/>
      <c r="Q186" s="158"/>
      <c r="R186" s="158"/>
      <c r="S186" s="158"/>
      <c r="T186" s="164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58"/>
      <c r="AH186" s="158"/>
      <c r="AI186" s="158"/>
      <c r="AJ186" s="158"/>
      <c r="AK186" s="158"/>
      <c r="AL186" s="158"/>
      <c r="AM186" s="158"/>
      <c r="AN186" s="158"/>
      <c r="AO186" s="158"/>
      <c r="AP186" s="158"/>
      <c r="AQ186" s="158"/>
      <c r="AR186" s="158"/>
      <c r="AS186" s="158"/>
      <c r="AT186" s="160" t="s">
        <v>180</v>
      </c>
      <c r="AU186" s="160" t="s">
        <v>83</v>
      </c>
      <c r="AV186" s="158" t="s">
        <v>166</v>
      </c>
      <c r="AW186" s="158" t="s">
        <v>30</v>
      </c>
      <c r="AX186" s="158" t="s">
        <v>81</v>
      </c>
      <c r="AY186" s="160" t="s">
        <v>159</v>
      </c>
      <c r="AZ186" s="158"/>
      <c r="BA186" s="158"/>
      <c r="BB186" s="158"/>
      <c r="BC186" s="158"/>
      <c r="BD186" s="158"/>
      <c r="BE186" s="158"/>
      <c r="BF186" s="158"/>
      <c r="BG186" s="158"/>
      <c r="BH186" s="158"/>
      <c r="BI186" s="158"/>
      <c r="BJ186" s="158"/>
      <c r="BK186" s="158"/>
      <c r="BL186" s="158"/>
      <c r="BM186" s="158"/>
    </row>
    <row r="187" spans="1:65" ht="24" customHeight="1">
      <c r="A187" s="16"/>
      <c r="B187" s="17"/>
      <c r="C187" s="131" t="s">
        <v>243</v>
      </c>
      <c r="D187" s="131" t="s">
        <v>162</v>
      </c>
      <c r="E187" s="132" t="s">
        <v>848</v>
      </c>
      <c r="F187" s="133" t="s">
        <v>849</v>
      </c>
      <c r="G187" s="134" t="s">
        <v>176</v>
      </c>
      <c r="H187" s="135">
        <v>1.5</v>
      </c>
      <c r="I187" s="187"/>
      <c r="J187" s="135">
        <f>ROUND(I187*H187,2)</f>
        <v>0</v>
      </c>
      <c r="K187" s="133" t="s">
        <v>1</v>
      </c>
      <c r="L187" s="17"/>
      <c r="M187" s="136" t="s">
        <v>1</v>
      </c>
      <c r="N187" s="137" t="s">
        <v>39</v>
      </c>
      <c r="O187" s="16"/>
      <c r="P187" s="138">
        <f>O187*H187</f>
        <v>0</v>
      </c>
      <c r="Q187" s="138">
        <v>0.51322000000000001</v>
      </c>
      <c r="R187" s="138">
        <f>Q187*H187</f>
        <v>0.76983000000000001</v>
      </c>
      <c r="S187" s="138">
        <v>0</v>
      </c>
      <c r="T187" s="139">
        <f>S187*H187</f>
        <v>0</v>
      </c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40" t="s">
        <v>166</v>
      </c>
      <c r="AS187" s="16"/>
      <c r="AT187" s="140" t="s">
        <v>162</v>
      </c>
      <c r="AU187" s="140" t="s">
        <v>83</v>
      </c>
      <c r="AV187" s="16"/>
      <c r="AW187" s="16"/>
      <c r="AX187" s="16"/>
      <c r="AY187" s="2" t="s">
        <v>159</v>
      </c>
      <c r="AZ187" s="16"/>
      <c r="BA187" s="16"/>
      <c r="BB187" s="16"/>
      <c r="BC187" s="16"/>
      <c r="BD187" s="16"/>
      <c r="BE187" s="141">
        <f>IF(N187="základní",J187,0)</f>
        <v>0</v>
      </c>
      <c r="BF187" s="141">
        <f>IF(N187="snížená",J187,0)</f>
        <v>0</v>
      </c>
      <c r="BG187" s="141">
        <f>IF(N187="zákl. přenesená",J187,0)</f>
        <v>0</v>
      </c>
      <c r="BH187" s="141">
        <f>IF(N187="sníž. přenesená",J187,0)</f>
        <v>0</v>
      </c>
      <c r="BI187" s="141">
        <f>IF(N187="nulová",J187,0)</f>
        <v>0</v>
      </c>
      <c r="BJ187" s="2" t="s">
        <v>81</v>
      </c>
      <c r="BK187" s="141">
        <f>ROUND(I187*H187,2)</f>
        <v>0</v>
      </c>
      <c r="BL187" s="2" t="s">
        <v>166</v>
      </c>
      <c r="BM187" s="140" t="s">
        <v>850</v>
      </c>
    </row>
    <row r="188" spans="1:65" ht="11.25" customHeight="1">
      <c r="A188" s="151"/>
      <c r="B188" s="152"/>
      <c r="C188" s="151"/>
      <c r="D188" s="142" t="s">
        <v>180</v>
      </c>
      <c r="E188" s="153" t="s">
        <v>1</v>
      </c>
      <c r="F188" s="154" t="s">
        <v>851</v>
      </c>
      <c r="G188" s="151"/>
      <c r="H188" s="155">
        <v>1.5</v>
      </c>
      <c r="I188" s="188"/>
      <c r="J188" s="151"/>
      <c r="K188" s="151"/>
      <c r="L188" s="152"/>
      <c r="M188" s="156"/>
      <c r="N188" s="151"/>
      <c r="O188" s="151"/>
      <c r="P188" s="151"/>
      <c r="Q188" s="151"/>
      <c r="R188" s="151"/>
      <c r="S188" s="151"/>
      <c r="T188" s="157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3" t="s">
        <v>180</v>
      </c>
      <c r="AU188" s="153" t="s">
        <v>83</v>
      </c>
      <c r="AV188" s="151" t="s">
        <v>83</v>
      </c>
      <c r="AW188" s="151" t="s">
        <v>30</v>
      </c>
      <c r="AX188" s="151" t="s">
        <v>81</v>
      </c>
      <c r="AY188" s="153" t="s">
        <v>159</v>
      </c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</row>
    <row r="189" spans="1:65" ht="22.5" customHeight="1">
      <c r="A189" s="119"/>
      <c r="B189" s="120"/>
      <c r="C189" s="119"/>
      <c r="D189" s="121" t="s">
        <v>73</v>
      </c>
      <c r="E189" s="129" t="s">
        <v>166</v>
      </c>
      <c r="F189" s="129" t="s">
        <v>852</v>
      </c>
      <c r="G189" s="119"/>
      <c r="H189" s="119"/>
      <c r="I189" s="191"/>
      <c r="J189" s="130">
        <f>BK189</f>
        <v>0</v>
      </c>
      <c r="K189" s="119"/>
      <c r="L189" s="120"/>
      <c r="M189" s="124"/>
      <c r="N189" s="119"/>
      <c r="O189" s="119"/>
      <c r="P189" s="125">
        <f>SUM(P190:P234)</f>
        <v>0</v>
      </c>
      <c r="Q189" s="119"/>
      <c r="R189" s="125">
        <f>SUM(R190:R234)</f>
        <v>11.094151800000001</v>
      </c>
      <c r="S189" s="119"/>
      <c r="T189" s="126">
        <f>SUM(T190:T234)</f>
        <v>0</v>
      </c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  <c r="AO189" s="119"/>
      <c r="AP189" s="119"/>
      <c r="AQ189" s="119"/>
      <c r="AR189" s="121" t="s">
        <v>81</v>
      </c>
      <c r="AS189" s="119"/>
      <c r="AT189" s="127" t="s">
        <v>73</v>
      </c>
      <c r="AU189" s="127" t="s">
        <v>81</v>
      </c>
      <c r="AV189" s="119"/>
      <c r="AW189" s="119"/>
      <c r="AX189" s="119"/>
      <c r="AY189" s="121" t="s">
        <v>159</v>
      </c>
      <c r="AZ189" s="119"/>
      <c r="BA189" s="119"/>
      <c r="BB189" s="119"/>
      <c r="BC189" s="119"/>
      <c r="BD189" s="119"/>
      <c r="BE189" s="119"/>
      <c r="BF189" s="119"/>
      <c r="BG189" s="119"/>
      <c r="BH189" s="119"/>
      <c r="BI189" s="119"/>
      <c r="BJ189" s="119"/>
      <c r="BK189" s="128">
        <f>SUM(BK190:BK234)</f>
        <v>0</v>
      </c>
      <c r="BL189" s="119"/>
      <c r="BM189" s="119"/>
    </row>
    <row r="190" spans="1:65" ht="48.75" customHeight="1">
      <c r="A190" s="16"/>
      <c r="B190" s="17"/>
      <c r="C190" s="131" t="s">
        <v>249</v>
      </c>
      <c r="D190" s="131" t="s">
        <v>162</v>
      </c>
      <c r="E190" s="132" t="s">
        <v>853</v>
      </c>
      <c r="F190" s="133" t="s">
        <v>854</v>
      </c>
      <c r="G190" s="134" t="s">
        <v>286</v>
      </c>
      <c r="H190" s="135">
        <v>17</v>
      </c>
      <c r="I190" s="187"/>
      <c r="J190" s="135">
        <f>ROUND(I190*H190,2)</f>
        <v>0</v>
      </c>
      <c r="K190" s="133" t="s">
        <v>177</v>
      </c>
      <c r="L190" s="17"/>
      <c r="M190" s="136" t="s">
        <v>1</v>
      </c>
      <c r="N190" s="137" t="s">
        <v>39</v>
      </c>
      <c r="O190" s="16"/>
      <c r="P190" s="138">
        <f>O190*H190</f>
        <v>0</v>
      </c>
      <c r="Q190" s="138">
        <v>2.2899999999999999E-3</v>
      </c>
      <c r="R190" s="138">
        <f>Q190*H190</f>
        <v>3.8929999999999999E-2</v>
      </c>
      <c r="S190" s="138">
        <v>0</v>
      </c>
      <c r="T190" s="139">
        <f>S190*H190</f>
        <v>0</v>
      </c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40" t="s">
        <v>166</v>
      </c>
      <c r="AS190" s="16"/>
      <c r="AT190" s="140" t="s">
        <v>162</v>
      </c>
      <c r="AU190" s="140" t="s">
        <v>83</v>
      </c>
      <c r="AV190" s="16"/>
      <c r="AW190" s="16"/>
      <c r="AX190" s="16"/>
      <c r="AY190" s="2" t="s">
        <v>159</v>
      </c>
      <c r="AZ190" s="16"/>
      <c r="BA190" s="16"/>
      <c r="BB190" s="16"/>
      <c r="BC190" s="16"/>
      <c r="BD190" s="16"/>
      <c r="BE190" s="141">
        <f>IF(N190="základní",J190,0)</f>
        <v>0</v>
      </c>
      <c r="BF190" s="141">
        <f>IF(N190="snížená",J190,0)</f>
        <v>0</v>
      </c>
      <c r="BG190" s="141">
        <f>IF(N190="zákl. přenesená",J190,0)</f>
        <v>0</v>
      </c>
      <c r="BH190" s="141">
        <f>IF(N190="sníž. přenesená",J190,0)</f>
        <v>0</v>
      </c>
      <c r="BI190" s="141">
        <f>IF(N190="nulová",J190,0)</f>
        <v>0</v>
      </c>
      <c r="BJ190" s="2" t="s">
        <v>81</v>
      </c>
      <c r="BK190" s="141">
        <f>ROUND(I190*H190,2)</f>
        <v>0</v>
      </c>
      <c r="BL190" s="2" t="s">
        <v>166</v>
      </c>
      <c r="BM190" s="140" t="s">
        <v>855</v>
      </c>
    </row>
    <row r="191" spans="1:65" ht="11.25" customHeight="1">
      <c r="A191" s="151"/>
      <c r="B191" s="152"/>
      <c r="C191" s="151"/>
      <c r="D191" s="142" t="s">
        <v>180</v>
      </c>
      <c r="E191" s="153" t="s">
        <v>1</v>
      </c>
      <c r="F191" s="154" t="s">
        <v>856</v>
      </c>
      <c r="G191" s="151"/>
      <c r="H191" s="155">
        <v>3</v>
      </c>
      <c r="I191" s="188"/>
      <c r="J191" s="151"/>
      <c r="K191" s="151"/>
      <c r="L191" s="152"/>
      <c r="M191" s="156"/>
      <c r="N191" s="151"/>
      <c r="O191" s="151"/>
      <c r="P191" s="151"/>
      <c r="Q191" s="151"/>
      <c r="R191" s="151"/>
      <c r="S191" s="151"/>
      <c r="T191" s="157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3" t="s">
        <v>180</v>
      </c>
      <c r="AU191" s="153" t="s">
        <v>83</v>
      </c>
      <c r="AV191" s="151" t="s">
        <v>83</v>
      </c>
      <c r="AW191" s="151" t="s">
        <v>30</v>
      </c>
      <c r="AX191" s="151" t="s">
        <v>74</v>
      </c>
      <c r="AY191" s="153" t="s">
        <v>159</v>
      </c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</row>
    <row r="192" spans="1:65" ht="11.25" customHeight="1">
      <c r="A192" s="151"/>
      <c r="B192" s="152"/>
      <c r="C192" s="151"/>
      <c r="D192" s="142" t="s">
        <v>180</v>
      </c>
      <c r="E192" s="153" t="s">
        <v>1</v>
      </c>
      <c r="F192" s="154" t="s">
        <v>857</v>
      </c>
      <c r="G192" s="151"/>
      <c r="H192" s="155">
        <v>14</v>
      </c>
      <c r="I192" s="188"/>
      <c r="J192" s="151"/>
      <c r="K192" s="151"/>
      <c r="L192" s="152"/>
      <c r="M192" s="156"/>
      <c r="N192" s="151"/>
      <c r="O192" s="151"/>
      <c r="P192" s="151"/>
      <c r="Q192" s="151"/>
      <c r="R192" s="151"/>
      <c r="S192" s="151"/>
      <c r="T192" s="157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3" t="s">
        <v>180</v>
      </c>
      <c r="AU192" s="153" t="s">
        <v>83</v>
      </c>
      <c r="AV192" s="151" t="s">
        <v>83</v>
      </c>
      <c r="AW192" s="151" t="s">
        <v>30</v>
      </c>
      <c r="AX192" s="151" t="s">
        <v>74</v>
      </c>
      <c r="AY192" s="153" t="s">
        <v>159</v>
      </c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</row>
    <row r="193" spans="1:65" ht="11.25" customHeight="1">
      <c r="A193" s="158"/>
      <c r="B193" s="159"/>
      <c r="C193" s="158"/>
      <c r="D193" s="142" t="s">
        <v>180</v>
      </c>
      <c r="E193" s="160" t="s">
        <v>1</v>
      </c>
      <c r="F193" s="161" t="s">
        <v>187</v>
      </c>
      <c r="G193" s="158"/>
      <c r="H193" s="162">
        <v>17</v>
      </c>
      <c r="I193" s="189"/>
      <c r="J193" s="158"/>
      <c r="K193" s="158"/>
      <c r="L193" s="159"/>
      <c r="M193" s="163"/>
      <c r="N193" s="158"/>
      <c r="O193" s="158"/>
      <c r="P193" s="158"/>
      <c r="Q193" s="158"/>
      <c r="R193" s="158"/>
      <c r="S193" s="158"/>
      <c r="T193" s="164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  <c r="AN193" s="158"/>
      <c r="AO193" s="158"/>
      <c r="AP193" s="158"/>
      <c r="AQ193" s="158"/>
      <c r="AR193" s="158"/>
      <c r="AS193" s="158"/>
      <c r="AT193" s="160" t="s">
        <v>180</v>
      </c>
      <c r="AU193" s="160" t="s">
        <v>83</v>
      </c>
      <c r="AV193" s="158" t="s">
        <v>166</v>
      </c>
      <c r="AW193" s="158" t="s">
        <v>30</v>
      </c>
      <c r="AX193" s="158" t="s">
        <v>81</v>
      </c>
      <c r="AY193" s="160" t="s">
        <v>159</v>
      </c>
      <c r="AZ193" s="158"/>
      <c r="BA193" s="158"/>
      <c r="BB193" s="158"/>
      <c r="BC193" s="158"/>
      <c r="BD193" s="158"/>
      <c r="BE193" s="158"/>
      <c r="BF193" s="158"/>
      <c r="BG193" s="158"/>
      <c r="BH193" s="158"/>
      <c r="BI193" s="158"/>
      <c r="BJ193" s="158"/>
      <c r="BK193" s="158"/>
      <c r="BL193" s="158"/>
      <c r="BM193" s="158"/>
    </row>
    <row r="194" spans="1:65" ht="16.5" customHeight="1">
      <c r="A194" s="16"/>
      <c r="B194" s="17"/>
      <c r="C194" s="165" t="s">
        <v>178</v>
      </c>
      <c r="D194" s="165" t="s">
        <v>188</v>
      </c>
      <c r="E194" s="166" t="s">
        <v>858</v>
      </c>
      <c r="F194" s="167" t="s">
        <v>859</v>
      </c>
      <c r="G194" s="168" t="s">
        <v>286</v>
      </c>
      <c r="H194" s="169">
        <v>3</v>
      </c>
      <c r="I194" s="190"/>
      <c r="J194" s="169">
        <f t="shared" ref="J194:J196" si="4">ROUND(I194*H194,2)</f>
        <v>0</v>
      </c>
      <c r="K194" s="167" t="s">
        <v>177</v>
      </c>
      <c r="L194" s="170"/>
      <c r="M194" s="171" t="s">
        <v>1</v>
      </c>
      <c r="N194" s="172" t="s">
        <v>39</v>
      </c>
      <c r="O194" s="16"/>
      <c r="P194" s="138">
        <f t="shared" ref="P194:P196" si="5">O194*H194</f>
        <v>0</v>
      </c>
      <c r="Q194" s="138">
        <v>2.7E-2</v>
      </c>
      <c r="R194" s="138">
        <f t="shared" ref="R194:R196" si="6">Q194*H194</f>
        <v>8.1000000000000003E-2</v>
      </c>
      <c r="S194" s="138">
        <v>0</v>
      </c>
      <c r="T194" s="139">
        <f t="shared" ref="T194:T196" si="7">S194*H194</f>
        <v>0</v>
      </c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40" t="s">
        <v>211</v>
      </c>
      <c r="AS194" s="16"/>
      <c r="AT194" s="140" t="s">
        <v>188</v>
      </c>
      <c r="AU194" s="140" t="s">
        <v>83</v>
      </c>
      <c r="AV194" s="16"/>
      <c r="AW194" s="16"/>
      <c r="AX194" s="16"/>
      <c r="AY194" s="2" t="s">
        <v>159</v>
      </c>
      <c r="AZ194" s="16"/>
      <c r="BA194" s="16"/>
      <c r="BB194" s="16"/>
      <c r="BC194" s="16"/>
      <c r="BD194" s="16"/>
      <c r="BE194" s="141">
        <f t="shared" ref="BE194:BE196" si="8">IF(N194="základní",J194,0)</f>
        <v>0</v>
      </c>
      <c r="BF194" s="141">
        <f t="shared" ref="BF194:BF196" si="9">IF(N194="snížená",J194,0)</f>
        <v>0</v>
      </c>
      <c r="BG194" s="141">
        <f t="shared" ref="BG194:BG196" si="10">IF(N194="zákl. přenesená",J194,0)</f>
        <v>0</v>
      </c>
      <c r="BH194" s="141">
        <f t="shared" ref="BH194:BH196" si="11">IF(N194="sníž. přenesená",J194,0)</f>
        <v>0</v>
      </c>
      <c r="BI194" s="141">
        <f t="shared" ref="BI194:BI196" si="12">IF(N194="nulová",J194,0)</f>
        <v>0</v>
      </c>
      <c r="BJ194" s="2" t="s">
        <v>81</v>
      </c>
      <c r="BK194" s="141">
        <f t="shared" ref="BK194:BK196" si="13">ROUND(I194*H194,2)</f>
        <v>0</v>
      </c>
      <c r="BL194" s="2" t="s">
        <v>166</v>
      </c>
      <c r="BM194" s="140" t="s">
        <v>860</v>
      </c>
    </row>
    <row r="195" spans="1:65" ht="16.5" customHeight="1">
      <c r="A195" s="16"/>
      <c r="B195" s="17"/>
      <c r="C195" s="165" t="s">
        <v>256</v>
      </c>
      <c r="D195" s="165" t="s">
        <v>188</v>
      </c>
      <c r="E195" s="166" t="s">
        <v>861</v>
      </c>
      <c r="F195" s="167" t="s">
        <v>862</v>
      </c>
      <c r="G195" s="168" t="s">
        <v>286</v>
      </c>
      <c r="H195" s="169">
        <v>14</v>
      </c>
      <c r="I195" s="190"/>
      <c r="J195" s="169">
        <f t="shared" si="4"/>
        <v>0</v>
      </c>
      <c r="K195" s="167" t="s">
        <v>177</v>
      </c>
      <c r="L195" s="170"/>
      <c r="M195" s="171" t="s">
        <v>1</v>
      </c>
      <c r="N195" s="172" t="s">
        <v>39</v>
      </c>
      <c r="O195" s="16"/>
      <c r="P195" s="138">
        <f t="shared" si="5"/>
        <v>0</v>
      </c>
      <c r="Q195" s="138">
        <v>4.3999999999999997E-2</v>
      </c>
      <c r="R195" s="138">
        <f t="shared" si="6"/>
        <v>0.61599999999999999</v>
      </c>
      <c r="S195" s="138">
        <v>0</v>
      </c>
      <c r="T195" s="139">
        <f t="shared" si="7"/>
        <v>0</v>
      </c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40" t="s">
        <v>211</v>
      </c>
      <c r="AS195" s="16"/>
      <c r="AT195" s="140" t="s">
        <v>188</v>
      </c>
      <c r="AU195" s="140" t="s">
        <v>83</v>
      </c>
      <c r="AV195" s="16"/>
      <c r="AW195" s="16"/>
      <c r="AX195" s="16"/>
      <c r="AY195" s="2" t="s">
        <v>159</v>
      </c>
      <c r="AZ195" s="16"/>
      <c r="BA195" s="16"/>
      <c r="BB195" s="16"/>
      <c r="BC195" s="16"/>
      <c r="BD195" s="16"/>
      <c r="BE195" s="141">
        <f t="shared" si="8"/>
        <v>0</v>
      </c>
      <c r="BF195" s="141">
        <f t="shared" si="9"/>
        <v>0</v>
      </c>
      <c r="BG195" s="141">
        <f t="shared" si="10"/>
        <v>0</v>
      </c>
      <c r="BH195" s="141">
        <f t="shared" si="11"/>
        <v>0</v>
      </c>
      <c r="BI195" s="141">
        <f t="shared" si="12"/>
        <v>0</v>
      </c>
      <c r="BJ195" s="2" t="s">
        <v>81</v>
      </c>
      <c r="BK195" s="141">
        <f t="shared" si="13"/>
        <v>0</v>
      </c>
      <c r="BL195" s="2" t="s">
        <v>166</v>
      </c>
      <c r="BM195" s="140" t="s">
        <v>863</v>
      </c>
    </row>
    <row r="196" spans="1:65" ht="48.75" customHeight="1">
      <c r="A196" s="16"/>
      <c r="B196" s="17"/>
      <c r="C196" s="131" t="s">
        <v>265</v>
      </c>
      <c r="D196" s="131" t="s">
        <v>162</v>
      </c>
      <c r="E196" s="132" t="s">
        <v>864</v>
      </c>
      <c r="F196" s="133" t="s">
        <v>865</v>
      </c>
      <c r="G196" s="134" t="s">
        <v>286</v>
      </c>
      <c r="H196" s="135">
        <v>87</v>
      </c>
      <c r="I196" s="187"/>
      <c r="J196" s="135">
        <f t="shared" si="4"/>
        <v>0</v>
      </c>
      <c r="K196" s="133" t="s">
        <v>177</v>
      </c>
      <c r="L196" s="17"/>
      <c r="M196" s="136" t="s">
        <v>1</v>
      </c>
      <c r="N196" s="137" t="s">
        <v>39</v>
      </c>
      <c r="O196" s="16"/>
      <c r="P196" s="138">
        <f t="shared" si="5"/>
        <v>0</v>
      </c>
      <c r="Q196" s="138">
        <v>4.5900000000000003E-3</v>
      </c>
      <c r="R196" s="138">
        <f t="shared" si="6"/>
        <v>0.39933000000000002</v>
      </c>
      <c r="S196" s="138">
        <v>0</v>
      </c>
      <c r="T196" s="139">
        <f t="shared" si="7"/>
        <v>0</v>
      </c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40" t="s">
        <v>166</v>
      </c>
      <c r="AS196" s="16"/>
      <c r="AT196" s="140" t="s">
        <v>162</v>
      </c>
      <c r="AU196" s="140" t="s">
        <v>83</v>
      </c>
      <c r="AV196" s="16"/>
      <c r="AW196" s="16"/>
      <c r="AX196" s="16"/>
      <c r="AY196" s="2" t="s">
        <v>159</v>
      </c>
      <c r="AZ196" s="16"/>
      <c r="BA196" s="16"/>
      <c r="BB196" s="16"/>
      <c r="BC196" s="16"/>
      <c r="BD196" s="16"/>
      <c r="BE196" s="141">
        <f t="shared" si="8"/>
        <v>0</v>
      </c>
      <c r="BF196" s="141">
        <f t="shared" si="9"/>
        <v>0</v>
      </c>
      <c r="BG196" s="141">
        <f t="shared" si="10"/>
        <v>0</v>
      </c>
      <c r="BH196" s="141">
        <f t="shared" si="11"/>
        <v>0</v>
      </c>
      <c r="BI196" s="141">
        <f t="shared" si="12"/>
        <v>0</v>
      </c>
      <c r="BJ196" s="2" t="s">
        <v>81</v>
      </c>
      <c r="BK196" s="141">
        <f t="shared" si="13"/>
        <v>0</v>
      </c>
      <c r="BL196" s="2" t="s">
        <v>166</v>
      </c>
      <c r="BM196" s="140" t="s">
        <v>866</v>
      </c>
    </row>
    <row r="197" spans="1:65" ht="11.25" customHeight="1">
      <c r="A197" s="151"/>
      <c r="B197" s="152"/>
      <c r="C197" s="151"/>
      <c r="D197" s="142" t="s">
        <v>180</v>
      </c>
      <c r="E197" s="153" t="s">
        <v>1</v>
      </c>
      <c r="F197" s="154" t="s">
        <v>867</v>
      </c>
      <c r="G197" s="151"/>
      <c r="H197" s="155">
        <v>16</v>
      </c>
      <c r="I197" s="188"/>
      <c r="J197" s="151"/>
      <c r="K197" s="151"/>
      <c r="L197" s="152"/>
      <c r="M197" s="156"/>
      <c r="N197" s="151"/>
      <c r="O197" s="151"/>
      <c r="P197" s="151"/>
      <c r="Q197" s="151"/>
      <c r="R197" s="151"/>
      <c r="S197" s="151"/>
      <c r="T197" s="157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3" t="s">
        <v>180</v>
      </c>
      <c r="AU197" s="153" t="s">
        <v>83</v>
      </c>
      <c r="AV197" s="151" t="s">
        <v>83</v>
      </c>
      <c r="AW197" s="151" t="s">
        <v>30</v>
      </c>
      <c r="AX197" s="151" t="s">
        <v>74</v>
      </c>
      <c r="AY197" s="153" t="s">
        <v>159</v>
      </c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</row>
    <row r="198" spans="1:65" ht="11.25" customHeight="1">
      <c r="A198" s="151"/>
      <c r="B198" s="152"/>
      <c r="C198" s="151"/>
      <c r="D198" s="142" t="s">
        <v>180</v>
      </c>
      <c r="E198" s="153" t="s">
        <v>1</v>
      </c>
      <c r="F198" s="154" t="s">
        <v>868</v>
      </c>
      <c r="G198" s="151"/>
      <c r="H198" s="155">
        <v>39</v>
      </c>
      <c r="I198" s="188"/>
      <c r="J198" s="151"/>
      <c r="K198" s="151"/>
      <c r="L198" s="152"/>
      <c r="M198" s="156"/>
      <c r="N198" s="151"/>
      <c r="O198" s="151"/>
      <c r="P198" s="151"/>
      <c r="Q198" s="151"/>
      <c r="R198" s="151"/>
      <c r="S198" s="151"/>
      <c r="T198" s="157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3" t="s">
        <v>180</v>
      </c>
      <c r="AU198" s="153" t="s">
        <v>83</v>
      </c>
      <c r="AV198" s="151" t="s">
        <v>83</v>
      </c>
      <c r="AW198" s="151" t="s">
        <v>30</v>
      </c>
      <c r="AX198" s="151" t="s">
        <v>74</v>
      </c>
      <c r="AY198" s="153" t="s">
        <v>159</v>
      </c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</row>
    <row r="199" spans="1:65" ht="11.25" customHeight="1">
      <c r="A199" s="151"/>
      <c r="B199" s="152"/>
      <c r="C199" s="151"/>
      <c r="D199" s="142" t="s">
        <v>180</v>
      </c>
      <c r="E199" s="153" t="s">
        <v>1</v>
      </c>
      <c r="F199" s="154" t="s">
        <v>869</v>
      </c>
      <c r="G199" s="151"/>
      <c r="H199" s="155">
        <v>12</v>
      </c>
      <c r="I199" s="188"/>
      <c r="J199" s="151"/>
      <c r="K199" s="151"/>
      <c r="L199" s="152"/>
      <c r="M199" s="156"/>
      <c r="N199" s="151"/>
      <c r="O199" s="151"/>
      <c r="P199" s="151"/>
      <c r="Q199" s="151"/>
      <c r="R199" s="151"/>
      <c r="S199" s="151"/>
      <c r="T199" s="157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3" t="s">
        <v>180</v>
      </c>
      <c r="AU199" s="153" t="s">
        <v>83</v>
      </c>
      <c r="AV199" s="151" t="s">
        <v>83</v>
      </c>
      <c r="AW199" s="151" t="s">
        <v>30</v>
      </c>
      <c r="AX199" s="151" t="s">
        <v>74</v>
      </c>
      <c r="AY199" s="153" t="s">
        <v>159</v>
      </c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</row>
    <row r="200" spans="1:65" ht="11.25" customHeight="1">
      <c r="A200" s="151"/>
      <c r="B200" s="152"/>
      <c r="C200" s="151"/>
      <c r="D200" s="142" t="s">
        <v>180</v>
      </c>
      <c r="E200" s="153" t="s">
        <v>1</v>
      </c>
      <c r="F200" s="154" t="s">
        <v>870</v>
      </c>
      <c r="G200" s="151"/>
      <c r="H200" s="155">
        <v>20</v>
      </c>
      <c r="I200" s="188"/>
      <c r="J200" s="151"/>
      <c r="K200" s="151"/>
      <c r="L200" s="152"/>
      <c r="M200" s="156"/>
      <c r="N200" s="151"/>
      <c r="O200" s="151"/>
      <c r="P200" s="151"/>
      <c r="Q200" s="151"/>
      <c r="R200" s="151"/>
      <c r="S200" s="151"/>
      <c r="T200" s="157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3" t="s">
        <v>180</v>
      </c>
      <c r="AU200" s="153" t="s">
        <v>83</v>
      </c>
      <c r="AV200" s="151" t="s">
        <v>83</v>
      </c>
      <c r="AW200" s="151" t="s">
        <v>30</v>
      </c>
      <c r="AX200" s="151" t="s">
        <v>74</v>
      </c>
      <c r="AY200" s="153" t="s">
        <v>159</v>
      </c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</row>
    <row r="201" spans="1:65" ht="11.25" customHeight="1">
      <c r="A201" s="158"/>
      <c r="B201" s="159"/>
      <c r="C201" s="158"/>
      <c r="D201" s="142" t="s">
        <v>180</v>
      </c>
      <c r="E201" s="160" t="s">
        <v>1</v>
      </c>
      <c r="F201" s="161" t="s">
        <v>187</v>
      </c>
      <c r="G201" s="158"/>
      <c r="H201" s="162">
        <v>87</v>
      </c>
      <c r="I201" s="189"/>
      <c r="J201" s="158"/>
      <c r="K201" s="158"/>
      <c r="L201" s="159"/>
      <c r="M201" s="163"/>
      <c r="N201" s="158"/>
      <c r="O201" s="158"/>
      <c r="P201" s="158"/>
      <c r="Q201" s="158"/>
      <c r="R201" s="158"/>
      <c r="S201" s="158"/>
      <c r="T201" s="164"/>
      <c r="U201" s="158"/>
      <c r="V201" s="158"/>
      <c r="W201" s="158"/>
      <c r="X201" s="158"/>
      <c r="Y201" s="158"/>
      <c r="Z201" s="158"/>
      <c r="AA201" s="158"/>
      <c r="AB201" s="158"/>
      <c r="AC201" s="158"/>
      <c r="AD201" s="158"/>
      <c r="AE201" s="158"/>
      <c r="AF201" s="158"/>
      <c r="AG201" s="158"/>
      <c r="AH201" s="158"/>
      <c r="AI201" s="158"/>
      <c r="AJ201" s="158"/>
      <c r="AK201" s="158"/>
      <c r="AL201" s="158"/>
      <c r="AM201" s="158"/>
      <c r="AN201" s="158"/>
      <c r="AO201" s="158"/>
      <c r="AP201" s="158"/>
      <c r="AQ201" s="158"/>
      <c r="AR201" s="158"/>
      <c r="AS201" s="158"/>
      <c r="AT201" s="160" t="s">
        <v>180</v>
      </c>
      <c r="AU201" s="160" t="s">
        <v>83</v>
      </c>
      <c r="AV201" s="158" t="s">
        <v>166</v>
      </c>
      <c r="AW201" s="158" t="s">
        <v>30</v>
      </c>
      <c r="AX201" s="158" t="s">
        <v>81</v>
      </c>
      <c r="AY201" s="160" t="s">
        <v>159</v>
      </c>
      <c r="AZ201" s="158"/>
      <c r="BA201" s="158"/>
      <c r="BB201" s="158"/>
      <c r="BC201" s="158"/>
      <c r="BD201" s="158"/>
      <c r="BE201" s="158"/>
      <c r="BF201" s="158"/>
      <c r="BG201" s="158"/>
      <c r="BH201" s="158"/>
      <c r="BI201" s="158"/>
      <c r="BJ201" s="158"/>
      <c r="BK201" s="158"/>
      <c r="BL201" s="158"/>
      <c r="BM201" s="158"/>
    </row>
    <row r="202" spans="1:65" ht="16.5" customHeight="1">
      <c r="A202" s="16"/>
      <c r="B202" s="17"/>
      <c r="C202" s="165" t="s">
        <v>269</v>
      </c>
      <c r="D202" s="165" t="s">
        <v>188</v>
      </c>
      <c r="E202" s="166" t="s">
        <v>871</v>
      </c>
      <c r="F202" s="167" t="s">
        <v>872</v>
      </c>
      <c r="G202" s="168" t="s">
        <v>286</v>
      </c>
      <c r="H202" s="169">
        <v>16</v>
      </c>
      <c r="I202" s="190"/>
      <c r="J202" s="169">
        <f t="shared" ref="J202:J203" si="14">ROUND(I202*H202,2)</f>
        <v>0</v>
      </c>
      <c r="K202" s="167" t="s">
        <v>177</v>
      </c>
      <c r="L202" s="170"/>
      <c r="M202" s="171" t="s">
        <v>1</v>
      </c>
      <c r="N202" s="172" t="s">
        <v>39</v>
      </c>
      <c r="O202" s="16"/>
      <c r="P202" s="138">
        <f t="shared" ref="P202:P203" si="15">O202*H202</f>
        <v>0</v>
      </c>
      <c r="Q202" s="138">
        <v>0.09</v>
      </c>
      <c r="R202" s="138">
        <f t="shared" ref="R202:R203" si="16">Q202*H202</f>
        <v>1.44</v>
      </c>
      <c r="S202" s="138">
        <v>0</v>
      </c>
      <c r="T202" s="139">
        <f t="shared" ref="T202:T203" si="17">S202*H202</f>
        <v>0</v>
      </c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40" t="s">
        <v>211</v>
      </c>
      <c r="AS202" s="16"/>
      <c r="AT202" s="140" t="s">
        <v>188</v>
      </c>
      <c r="AU202" s="140" t="s">
        <v>83</v>
      </c>
      <c r="AV202" s="16"/>
      <c r="AW202" s="16"/>
      <c r="AX202" s="16"/>
      <c r="AY202" s="2" t="s">
        <v>159</v>
      </c>
      <c r="AZ202" s="16"/>
      <c r="BA202" s="16"/>
      <c r="BB202" s="16"/>
      <c r="BC202" s="16"/>
      <c r="BD202" s="16"/>
      <c r="BE202" s="141">
        <f t="shared" ref="BE202:BE203" si="18">IF(N202="základní",J202,0)</f>
        <v>0</v>
      </c>
      <c r="BF202" s="141">
        <f t="shared" ref="BF202:BF203" si="19">IF(N202="snížená",J202,0)</f>
        <v>0</v>
      </c>
      <c r="BG202" s="141">
        <f t="shared" ref="BG202:BG203" si="20">IF(N202="zákl. přenesená",J202,0)</f>
        <v>0</v>
      </c>
      <c r="BH202" s="141">
        <f t="shared" ref="BH202:BH203" si="21">IF(N202="sníž. přenesená",J202,0)</f>
        <v>0</v>
      </c>
      <c r="BI202" s="141">
        <f t="shared" ref="BI202:BI203" si="22">IF(N202="nulová",J202,0)</f>
        <v>0</v>
      </c>
      <c r="BJ202" s="2" t="s">
        <v>81</v>
      </c>
      <c r="BK202" s="141">
        <f t="shared" ref="BK202:BK203" si="23">ROUND(I202*H202,2)</f>
        <v>0</v>
      </c>
      <c r="BL202" s="2" t="s">
        <v>166</v>
      </c>
      <c r="BM202" s="140" t="s">
        <v>873</v>
      </c>
    </row>
    <row r="203" spans="1:65" ht="16.5" customHeight="1">
      <c r="A203" s="16"/>
      <c r="B203" s="17"/>
      <c r="C203" s="165" t="s">
        <v>274</v>
      </c>
      <c r="D203" s="165" t="s">
        <v>188</v>
      </c>
      <c r="E203" s="166" t="s">
        <v>874</v>
      </c>
      <c r="F203" s="167" t="s">
        <v>875</v>
      </c>
      <c r="G203" s="168" t="s">
        <v>286</v>
      </c>
      <c r="H203" s="169">
        <v>32</v>
      </c>
      <c r="I203" s="190"/>
      <c r="J203" s="169">
        <f t="shared" si="14"/>
        <v>0</v>
      </c>
      <c r="K203" s="167" t="s">
        <v>177</v>
      </c>
      <c r="L203" s="170"/>
      <c r="M203" s="171" t="s">
        <v>1</v>
      </c>
      <c r="N203" s="172" t="s">
        <v>39</v>
      </c>
      <c r="O203" s="16"/>
      <c r="P203" s="138">
        <f t="shared" si="15"/>
        <v>0</v>
      </c>
      <c r="Q203" s="138">
        <v>9.7000000000000003E-2</v>
      </c>
      <c r="R203" s="138">
        <f t="shared" si="16"/>
        <v>3.1040000000000001</v>
      </c>
      <c r="S203" s="138">
        <v>0</v>
      </c>
      <c r="T203" s="139">
        <f t="shared" si="17"/>
        <v>0</v>
      </c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40" t="s">
        <v>211</v>
      </c>
      <c r="AS203" s="16"/>
      <c r="AT203" s="140" t="s">
        <v>188</v>
      </c>
      <c r="AU203" s="140" t="s">
        <v>83</v>
      </c>
      <c r="AV203" s="16"/>
      <c r="AW203" s="16"/>
      <c r="AX203" s="16"/>
      <c r="AY203" s="2" t="s">
        <v>159</v>
      </c>
      <c r="AZ203" s="16"/>
      <c r="BA203" s="16"/>
      <c r="BB203" s="16"/>
      <c r="BC203" s="16"/>
      <c r="BD203" s="16"/>
      <c r="BE203" s="141">
        <f t="shared" si="18"/>
        <v>0</v>
      </c>
      <c r="BF203" s="141">
        <f t="shared" si="19"/>
        <v>0</v>
      </c>
      <c r="BG203" s="141">
        <f t="shared" si="20"/>
        <v>0</v>
      </c>
      <c r="BH203" s="141">
        <f t="shared" si="21"/>
        <v>0</v>
      </c>
      <c r="BI203" s="141">
        <f t="shared" si="22"/>
        <v>0</v>
      </c>
      <c r="BJ203" s="2" t="s">
        <v>81</v>
      </c>
      <c r="BK203" s="141">
        <f t="shared" si="23"/>
        <v>0</v>
      </c>
      <c r="BL203" s="2" t="s">
        <v>166</v>
      </c>
      <c r="BM203" s="140" t="s">
        <v>876</v>
      </c>
    </row>
    <row r="204" spans="1:65" ht="11.25" customHeight="1">
      <c r="A204" s="151"/>
      <c r="B204" s="152"/>
      <c r="C204" s="151"/>
      <c r="D204" s="142" t="s">
        <v>180</v>
      </c>
      <c r="E204" s="153" t="s">
        <v>1</v>
      </c>
      <c r="F204" s="154" t="s">
        <v>877</v>
      </c>
      <c r="G204" s="151"/>
      <c r="H204" s="155">
        <v>32</v>
      </c>
      <c r="I204" s="188"/>
      <c r="J204" s="151"/>
      <c r="K204" s="151"/>
      <c r="L204" s="152"/>
      <c r="M204" s="156"/>
      <c r="N204" s="151"/>
      <c r="O204" s="151"/>
      <c r="P204" s="151"/>
      <c r="Q204" s="151"/>
      <c r="R204" s="151"/>
      <c r="S204" s="151"/>
      <c r="T204" s="157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3" t="s">
        <v>180</v>
      </c>
      <c r="AU204" s="153" t="s">
        <v>83</v>
      </c>
      <c r="AV204" s="151" t="s">
        <v>83</v>
      </c>
      <c r="AW204" s="151" t="s">
        <v>30</v>
      </c>
      <c r="AX204" s="151" t="s">
        <v>81</v>
      </c>
      <c r="AY204" s="153" t="s">
        <v>159</v>
      </c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</row>
    <row r="205" spans="1:65" ht="16.5" customHeight="1">
      <c r="A205" s="16"/>
      <c r="B205" s="17"/>
      <c r="C205" s="165" t="s">
        <v>7</v>
      </c>
      <c r="D205" s="165" t="s">
        <v>188</v>
      </c>
      <c r="E205" s="166" t="s">
        <v>878</v>
      </c>
      <c r="F205" s="167" t="s">
        <v>879</v>
      </c>
      <c r="G205" s="168" t="s">
        <v>286</v>
      </c>
      <c r="H205" s="169">
        <v>39</v>
      </c>
      <c r="I205" s="190"/>
      <c r="J205" s="169">
        <f t="shared" ref="J205:J206" si="24">ROUND(I205*H205,2)</f>
        <v>0</v>
      </c>
      <c r="K205" s="167" t="s">
        <v>177</v>
      </c>
      <c r="L205" s="170"/>
      <c r="M205" s="171" t="s">
        <v>1</v>
      </c>
      <c r="N205" s="172" t="s">
        <v>39</v>
      </c>
      <c r="O205" s="16"/>
      <c r="P205" s="138">
        <f t="shared" ref="P205:P206" si="25">O205*H205</f>
        <v>0</v>
      </c>
      <c r="Q205" s="138">
        <v>7.8E-2</v>
      </c>
      <c r="R205" s="138">
        <f t="shared" ref="R205:R206" si="26">Q205*H205</f>
        <v>3.0419999999999998</v>
      </c>
      <c r="S205" s="138">
        <v>0</v>
      </c>
      <c r="T205" s="139">
        <f t="shared" ref="T205:T206" si="27">S205*H205</f>
        <v>0</v>
      </c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40" t="s">
        <v>211</v>
      </c>
      <c r="AS205" s="16"/>
      <c r="AT205" s="140" t="s">
        <v>188</v>
      </c>
      <c r="AU205" s="140" t="s">
        <v>83</v>
      </c>
      <c r="AV205" s="16"/>
      <c r="AW205" s="16"/>
      <c r="AX205" s="16"/>
      <c r="AY205" s="2" t="s">
        <v>159</v>
      </c>
      <c r="AZ205" s="16"/>
      <c r="BA205" s="16"/>
      <c r="BB205" s="16"/>
      <c r="BC205" s="16"/>
      <c r="BD205" s="16"/>
      <c r="BE205" s="141">
        <f t="shared" ref="BE205:BE206" si="28">IF(N205="základní",J205,0)</f>
        <v>0</v>
      </c>
      <c r="BF205" s="141">
        <f t="shared" ref="BF205:BF206" si="29">IF(N205="snížená",J205,0)</f>
        <v>0</v>
      </c>
      <c r="BG205" s="141">
        <f t="shared" ref="BG205:BG206" si="30">IF(N205="zákl. přenesená",J205,0)</f>
        <v>0</v>
      </c>
      <c r="BH205" s="141">
        <f t="shared" ref="BH205:BH206" si="31">IF(N205="sníž. přenesená",J205,0)</f>
        <v>0</v>
      </c>
      <c r="BI205" s="141">
        <f t="shared" ref="BI205:BI206" si="32">IF(N205="nulová",J205,0)</f>
        <v>0</v>
      </c>
      <c r="BJ205" s="2" t="s">
        <v>81</v>
      </c>
      <c r="BK205" s="141">
        <f t="shared" ref="BK205:BK206" si="33">ROUND(I205*H205,2)</f>
        <v>0</v>
      </c>
      <c r="BL205" s="2" t="s">
        <v>166</v>
      </c>
      <c r="BM205" s="140" t="s">
        <v>880</v>
      </c>
    </row>
    <row r="206" spans="1:65" ht="48.75" customHeight="1">
      <c r="A206" s="16"/>
      <c r="B206" s="17"/>
      <c r="C206" s="131" t="s">
        <v>248</v>
      </c>
      <c r="D206" s="131" t="s">
        <v>162</v>
      </c>
      <c r="E206" s="132" t="s">
        <v>881</v>
      </c>
      <c r="F206" s="133" t="s">
        <v>882</v>
      </c>
      <c r="G206" s="134" t="s">
        <v>799</v>
      </c>
      <c r="H206" s="135">
        <v>0.78</v>
      </c>
      <c r="I206" s="187"/>
      <c r="J206" s="135">
        <f t="shared" si="24"/>
        <v>0</v>
      </c>
      <c r="K206" s="133" t="s">
        <v>177</v>
      </c>
      <c r="L206" s="17"/>
      <c r="M206" s="136" t="s">
        <v>1</v>
      </c>
      <c r="N206" s="137" t="s">
        <v>39</v>
      </c>
      <c r="O206" s="16"/>
      <c r="P206" s="138">
        <f t="shared" si="25"/>
        <v>0</v>
      </c>
      <c r="Q206" s="138">
        <v>2.5020099999999998</v>
      </c>
      <c r="R206" s="138">
        <f t="shared" si="26"/>
        <v>1.9515677999999999</v>
      </c>
      <c r="S206" s="138">
        <v>0</v>
      </c>
      <c r="T206" s="139">
        <f t="shared" si="27"/>
        <v>0</v>
      </c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40" t="s">
        <v>166</v>
      </c>
      <c r="AS206" s="16"/>
      <c r="AT206" s="140" t="s">
        <v>162</v>
      </c>
      <c r="AU206" s="140" t="s">
        <v>83</v>
      </c>
      <c r="AV206" s="16"/>
      <c r="AW206" s="16"/>
      <c r="AX206" s="16"/>
      <c r="AY206" s="2" t="s">
        <v>159</v>
      </c>
      <c r="AZ206" s="16"/>
      <c r="BA206" s="16"/>
      <c r="BB206" s="16"/>
      <c r="BC206" s="16"/>
      <c r="BD206" s="16"/>
      <c r="BE206" s="141">
        <f t="shared" si="28"/>
        <v>0</v>
      </c>
      <c r="BF206" s="141">
        <f t="shared" si="29"/>
        <v>0</v>
      </c>
      <c r="BG206" s="141">
        <f t="shared" si="30"/>
        <v>0</v>
      </c>
      <c r="BH206" s="141">
        <f t="shared" si="31"/>
        <v>0</v>
      </c>
      <c r="BI206" s="141">
        <f t="shared" si="32"/>
        <v>0</v>
      </c>
      <c r="BJ206" s="2" t="s">
        <v>81</v>
      </c>
      <c r="BK206" s="141">
        <f t="shared" si="33"/>
        <v>0</v>
      </c>
      <c r="BL206" s="2" t="s">
        <v>166</v>
      </c>
      <c r="BM206" s="140" t="s">
        <v>883</v>
      </c>
    </row>
    <row r="207" spans="1:65" ht="11.25" customHeight="1">
      <c r="A207" s="151"/>
      <c r="B207" s="152"/>
      <c r="C207" s="151"/>
      <c r="D207" s="142" t="s">
        <v>180</v>
      </c>
      <c r="E207" s="153" t="s">
        <v>1</v>
      </c>
      <c r="F207" s="154" t="s">
        <v>884</v>
      </c>
      <c r="G207" s="151"/>
      <c r="H207" s="155">
        <v>0.25600000000000001</v>
      </c>
      <c r="I207" s="188"/>
      <c r="J207" s="151"/>
      <c r="K207" s="151"/>
      <c r="L207" s="152"/>
      <c r="M207" s="156"/>
      <c r="N207" s="151"/>
      <c r="O207" s="151"/>
      <c r="P207" s="151"/>
      <c r="Q207" s="151"/>
      <c r="R207" s="151"/>
      <c r="S207" s="151"/>
      <c r="T207" s="157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3" t="s">
        <v>180</v>
      </c>
      <c r="AU207" s="153" t="s">
        <v>83</v>
      </c>
      <c r="AV207" s="151" t="s">
        <v>83</v>
      </c>
      <c r="AW207" s="151" t="s">
        <v>30</v>
      </c>
      <c r="AX207" s="151" t="s">
        <v>74</v>
      </c>
      <c r="AY207" s="153" t="s">
        <v>159</v>
      </c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</row>
    <row r="208" spans="1:65" ht="11.25" customHeight="1">
      <c r="A208" s="151"/>
      <c r="B208" s="152"/>
      <c r="C208" s="151"/>
      <c r="D208" s="142" t="s">
        <v>180</v>
      </c>
      <c r="E208" s="153" t="s">
        <v>1</v>
      </c>
      <c r="F208" s="154" t="s">
        <v>885</v>
      </c>
      <c r="G208" s="151"/>
      <c r="H208" s="155">
        <v>0.14000000000000001</v>
      </c>
      <c r="I208" s="188"/>
      <c r="J208" s="151"/>
      <c r="K208" s="151"/>
      <c r="L208" s="152"/>
      <c r="M208" s="156"/>
      <c r="N208" s="151"/>
      <c r="O208" s="151"/>
      <c r="P208" s="151"/>
      <c r="Q208" s="151"/>
      <c r="R208" s="151"/>
      <c r="S208" s="151"/>
      <c r="T208" s="157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3" t="s">
        <v>180</v>
      </c>
      <c r="AU208" s="153" t="s">
        <v>83</v>
      </c>
      <c r="AV208" s="151" t="s">
        <v>83</v>
      </c>
      <c r="AW208" s="151" t="s">
        <v>30</v>
      </c>
      <c r="AX208" s="151" t="s">
        <v>74</v>
      </c>
      <c r="AY208" s="153" t="s">
        <v>159</v>
      </c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</row>
    <row r="209" spans="1:65" ht="11.25" customHeight="1">
      <c r="A209" s="151"/>
      <c r="B209" s="152"/>
      <c r="C209" s="151"/>
      <c r="D209" s="142" t="s">
        <v>180</v>
      </c>
      <c r="E209" s="153" t="s">
        <v>1</v>
      </c>
      <c r="F209" s="154" t="s">
        <v>886</v>
      </c>
      <c r="G209" s="151"/>
      <c r="H209" s="155">
        <v>6.5000000000000002E-2</v>
      </c>
      <c r="I209" s="188"/>
      <c r="J209" s="151"/>
      <c r="K209" s="151"/>
      <c r="L209" s="152"/>
      <c r="M209" s="156"/>
      <c r="N209" s="151"/>
      <c r="O209" s="151"/>
      <c r="P209" s="151"/>
      <c r="Q209" s="151"/>
      <c r="R209" s="151"/>
      <c r="S209" s="151"/>
      <c r="T209" s="157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3" t="s">
        <v>180</v>
      </c>
      <c r="AU209" s="153" t="s">
        <v>83</v>
      </c>
      <c r="AV209" s="151" t="s">
        <v>83</v>
      </c>
      <c r="AW209" s="151" t="s">
        <v>30</v>
      </c>
      <c r="AX209" s="151" t="s">
        <v>74</v>
      </c>
      <c r="AY209" s="153" t="s">
        <v>159</v>
      </c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</row>
    <row r="210" spans="1:65" ht="11.25" customHeight="1">
      <c r="A210" s="151"/>
      <c r="B210" s="152"/>
      <c r="C210" s="151"/>
      <c r="D210" s="142" t="s">
        <v>180</v>
      </c>
      <c r="E210" s="153" t="s">
        <v>1</v>
      </c>
      <c r="F210" s="154" t="s">
        <v>887</v>
      </c>
      <c r="G210" s="151"/>
      <c r="H210" s="155">
        <v>0.32</v>
      </c>
      <c r="I210" s="188"/>
      <c r="J210" s="151"/>
      <c r="K210" s="151"/>
      <c r="L210" s="152"/>
      <c r="M210" s="156"/>
      <c r="N210" s="151"/>
      <c r="O210" s="151"/>
      <c r="P210" s="151"/>
      <c r="Q210" s="151"/>
      <c r="R210" s="151"/>
      <c r="S210" s="151"/>
      <c r="T210" s="157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3" t="s">
        <v>180</v>
      </c>
      <c r="AU210" s="153" t="s">
        <v>83</v>
      </c>
      <c r="AV210" s="151" t="s">
        <v>83</v>
      </c>
      <c r="AW210" s="151" t="s">
        <v>30</v>
      </c>
      <c r="AX210" s="151" t="s">
        <v>74</v>
      </c>
      <c r="AY210" s="153" t="s">
        <v>159</v>
      </c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</row>
    <row r="211" spans="1:65" ht="11.25" customHeight="1">
      <c r="A211" s="158"/>
      <c r="B211" s="159"/>
      <c r="C211" s="158"/>
      <c r="D211" s="142" t="s">
        <v>180</v>
      </c>
      <c r="E211" s="160" t="s">
        <v>1</v>
      </c>
      <c r="F211" s="161" t="s">
        <v>187</v>
      </c>
      <c r="G211" s="158"/>
      <c r="H211" s="162">
        <v>0.78100000000000003</v>
      </c>
      <c r="I211" s="189"/>
      <c r="J211" s="158"/>
      <c r="K211" s="158"/>
      <c r="L211" s="159"/>
      <c r="M211" s="163"/>
      <c r="N211" s="158"/>
      <c r="O211" s="158"/>
      <c r="P211" s="158"/>
      <c r="Q211" s="158"/>
      <c r="R211" s="158"/>
      <c r="S211" s="158"/>
      <c r="T211" s="164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  <c r="AN211" s="158"/>
      <c r="AO211" s="158"/>
      <c r="AP211" s="158"/>
      <c r="AQ211" s="158"/>
      <c r="AR211" s="158"/>
      <c r="AS211" s="158"/>
      <c r="AT211" s="160" t="s">
        <v>180</v>
      </c>
      <c r="AU211" s="160" t="s">
        <v>83</v>
      </c>
      <c r="AV211" s="158" t="s">
        <v>166</v>
      </c>
      <c r="AW211" s="158" t="s">
        <v>30</v>
      </c>
      <c r="AX211" s="158" t="s">
        <v>81</v>
      </c>
      <c r="AY211" s="160" t="s">
        <v>159</v>
      </c>
      <c r="AZ211" s="158"/>
      <c r="BA211" s="158"/>
      <c r="BB211" s="158"/>
      <c r="BC211" s="158"/>
      <c r="BD211" s="158"/>
      <c r="BE211" s="158"/>
      <c r="BF211" s="158"/>
      <c r="BG211" s="158"/>
      <c r="BH211" s="158"/>
      <c r="BI211" s="158"/>
      <c r="BJ211" s="158"/>
      <c r="BK211" s="158"/>
      <c r="BL211" s="158"/>
      <c r="BM211" s="158"/>
    </row>
    <row r="212" spans="1:65" ht="37.5" customHeight="1">
      <c r="A212" s="16"/>
      <c r="B212" s="17"/>
      <c r="C212" s="131" t="s">
        <v>291</v>
      </c>
      <c r="D212" s="131" t="s">
        <v>162</v>
      </c>
      <c r="E212" s="132" t="s">
        <v>888</v>
      </c>
      <c r="F212" s="133" t="s">
        <v>889</v>
      </c>
      <c r="G212" s="134" t="s">
        <v>791</v>
      </c>
      <c r="H212" s="135">
        <v>7.81</v>
      </c>
      <c r="I212" s="187"/>
      <c r="J212" s="135">
        <f>ROUND(I212*H212,2)</f>
        <v>0</v>
      </c>
      <c r="K212" s="133" t="s">
        <v>177</v>
      </c>
      <c r="L212" s="17"/>
      <c r="M212" s="136" t="s">
        <v>1</v>
      </c>
      <c r="N212" s="137" t="s">
        <v>39</v>
      </c>
      <c r="O212" s="16"/>
      <c r="P212" s="138">
        <f>O212*H212</f>
        <v>0</v>
      </c>
      <c r="Q212" s="138">
        <v>5.3299999999999997E-3</v>
      </c>
      <c r="R212" s="138">
        <f>Q212*H212</f>
        <v>4.1627299999999992E-2</v>
      </c>
      <c r="S212" s="138">
        <v>0</v>
      </c>
      <c r="T212" s="139">
        <f>S212*H212</f>
        <v>0</v>
      </c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40" t="s">
        <v>166</v>
      </c>
      <c r="AS212" s="16"/>
      <c r="AT212" s="140" t="s">
        <v>162</v>
      </c>
      <c r="AU212" s="140" t="s">
        <v>83</v>
      </c>
      <c r="AV212" s="16"/>
      <c r="AW212" s="16"/>
      <c r="AX212" s="16"/>
      <c r="AY212" s="2" t="s">
        <v>159</v>
      </c>
      <c r="AZ212" s="16"/>
      <c r="BA212" s="16"/>
      <c r="BB212" s="16"/>
      <c r="BC212" s="16"/>
      <c r="BD212" s="16"/>
      <c r="BE212" s="141">
        <f>IF(N212="základní",J212,0)</f>
        <v>0</v>
      </c>
      <c r="BF212" s="141">
        <f>IF(N212="snížená",J212,0)</f>
        <v>0</v>
      </c>
      <c r="BG212" s="141">
        <f>IF(N212="zákl. přenesená",J212,0)</f>
        <v>0</v>
      </c>
      <c r="BH212" s="141">
        <f>IF(N212="sníž. přenesená",J212,0)</f>
        <v>0</v>
      </c>
      <c r="BI212" s="141">
        <f>IF(N212="nulová",J212,0)</f>
        <v>0</v>
      </c>
      <c r="BJ212" s="2" t="s">
        <v>81</v>
      </c>
      <c r="BK212" s="141">
        <f>ROUND(I212*H212,2)</f>
        <v>0</v>
      </c>
      <c r="BL212" s="2" t="s">
        <v>166</v>
      </c>
      <c r="BM212" s="140" t="s">
        <v>890</v>
      </c>
    </row>
    <row r="213" spans="1:65" ht="11.25" customHeight="1">
      <c r="A213" s="151"/>
      <c r="B213" s="152"/>
      <c r="C213" s="151"/>
      <c r="D213" s="142" t="s">
        <v>180</v>
      </c>
      <c r="E213" s="153" t="s">
        <v>1</v>
      </c>
      <c r="F213" s="154" t="s">
        <v>891</v>
      </c>
      <c r="G213" s="151"/>
      <c r="H213" s="155">
        <v>2.56</v>
      </c>
      <c r="I213" s="188"/>
      <c r="J213" s="151"/>
      <c r="K213" s="151"/>
      <c r="L213" s="152"/>
      <c r="M213" s="156"/>
      <c r="N213" s="151"/>
      <c r="O213" s="151"/>
      <c r="P213" s="151"/>
      <c r="Q213" s="151"/>
      <c r="R213" s="151"/>
      <c r="S213" s="151"/>
      <c r="T213" s="157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3" t="s">
        <v>180</v>
      </c>
      <c r="AU213" s="153" t="s">
        <v>83</v>
      </c>
      <c r="AV213" s="151" t="s">
        <v>83</v>
      </c>
      <c r="AW213" s="151" t="s">
        <v>30</v>
      </c>
      <c r="AX213" s="151" t="s">
        <v>74</v>
      </c>
      <c r="AY213" s="153" t="s">
        <v>159</v>
      </c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</row>
    <row r="214" spans="1:65" ht="11.25" customHeight="1">
      <c r="A214" s="151"/>
      <c r="B214" s="152"/>
      <c r="C214" s="151"/>
      <c r="D214" s="142" t="s">
        <v>180</v>
      </c>
      <c r="E214" s="153" t="s">
        <v>1</v>
      </c>
      <c r="F214" s="154" t="s">
        <v>892</v>
      </c>
      <c r="G214" s="151"/>
      <c r="H214" s="155">
        <v>1.4</v>
      </c>
      <c r="I214" s="188"/>
      <c r="J214" s="151"/>
      <c r="K214" s="151"/>
      <c r="L214" s="152"/>
      <c r="M214" s="156"/>
      <c r="N214" s="151"/>
      <c r="O214" s="151"/>
      <c r="P214" s="151"/>
      <c r="Q214" s="151"/>
      <c r="R214" s="151"/>
      <c r="S214" s="151"/>
      <c r="T214" s="157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3" t="s">
        <v>180</v>
      </c>
      <c r="AU214" s="153" t="s">
        <v>83</v>
      </c>
      <c r="AV214" s="151" t="s">
        <v>83</v>
      </c>
      <c r="AW214" s="151" t="s">
        <v>30</v>
      </c>
      <c r="AX214" s="151" t="s">
        <v>74</v>
      </c>
      <c r="AY214" s="153" t="s">
        <v>159</v>
      </c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</row>
    <row r="215" spans="1:65" ht="11.25" customHeight="1">
      <c r="A215" s="151"/>
      <c r="B215" s="152"/>
      <c r="C215" s="151"/>
      <c r="D215" s="142" t="s">
        <v>180</v>
      </c>
      <c r="E215" s="153" t="s">
        <v>1</v>
      </c>
      <c r="F215" s="154" t="s">
        <v>893</v>
      </c>
      <c r="G215" s="151"/>
      <c r="H215" s="155">
        <v>0.65</v>
      </c>
      <c r="I215" s="188"/>
      <c r="J215" s="151"/>
      <c r="K215" s="151"/>
      <c r="L215" s="152"/>
      <c r="M215" s="156"/>
      <c r="N215" s="151"/>
      <c r="O215" s="151"/>
      <c r="P215" s="151"/>
      <c r="Q215" s="151"/>
      <c r="R215" s="151"/>
      <c r="S215" s="151"/>
      <c r="T215" s="157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3" t="s">
        <v>180</v>
      </c>
      <c r="AU215" s="153" t="s">
        <v>83</v>
      </c>
      <c r="AV215" s="151" t="s">
        <v>83</v>
      </c>
      <c r="AW215" s="151" t="s">
        <v>30</v>
      </c>
      <c r="AX215" s="151" t="s">
        <v>74</v>
      </c>
      <c r="AY215" s="153" t="s">
        <v>159</v>
      </c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</row>
    <row r="216" spans="1:65" ht="11.25" customHeight="1">
      <c r="A216" s="151"/>
      <c r="B216" s="152"/>
      <c r="C216" s="151"/>
      <c r="D216" s="142" t="s">
        <v>180</v>
      </c>
      <c r="E216" s="153" t="s">
        <v>1</v>
      </c>
      <c r="F216" s="154" t="s">
        <v>894</v>
      </c>
      <c r="G216" s="151"/>
      <c r="H216" s="155">
        <v>3.2</v>
      </c>
      <c r="I216" s="188"/>
      <c r="J216" s="151"/>
      <c r="K216" s="151"/>
      <c r="L216" s="152"/>
      <c r="M216" s="156"/>
      <c r="N216" s="151"/>
      <c r="O216" s="151"/>
      <c r="P216" s="151"/>
      <c r="Q216" s="151"/>
      <c r="R216" s="151"/>
      <c r="S216" s="151"/>
      <c r="T216" s="157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3" t="s">
        <v>180</v>
      </c>
      <c r="AU216" s="153" t="s">
        <v>83</v>
      </c>
      <c r="AV216" s="151" t="s">
        <v>83</v>
      </c>
      <c r="AW216" s="151" t="s">
        <v>30</v>
      </c>
      <c r="AX216" s="151" t="s">
        <v>74</v>
      </c>
      <c r="AY216" s="153" t="s">
        <v>159</v>
      </c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</row>
    <row r="217" spans="1:65" ht="11.25" customHeight="1">
      <c r="A217" s="158"/>
      <c r="B217" s="159"/>
      <c r="C217" s="158"/>
      <c r="D217" s="142" t="s">
        <v>180</v>
      </c>
      <c r="E217" s="160" t="s">
        <v>1</v>
      </c>
      <c r="F217" s="161" t="s">
        <v>187</v>
      </c>
      <c r="G217" s="158"/>
      <c r="H217" s="162">
        <v>7.8100000000000005</v>
      </c>
      <c r="I217" s="189"/>
      <c r="J217" s="158"/>
      <c r="K217" s="158"/>
      <c r="L217" s="159"/>
      <c r="M217" s="163"/>
      <c r="N217" s="158"/>
      <c r="O217" s="158"/>
      <c r="P217" s="158"/>
      <c r="Q217" s="158"/>
      <c r="R217" s="158"/>
      <c r="S217" s="158"/>
      <c r="T217" s="164"/>
      <c r="U217" s="158"/>
      <c r="V217" s="158"/>
      <c r="W217" s="158"/>
      <c r="X217" s="158"/>
      <c r="Y217" s="158"/>
      <c r="Z217" s="158"/>
      <c r="AA217" s="158"/>
      <c r="AB217" s="158"/>
      <c r="AC217" s="158"/>
      <c r="AD217" s="158"/>
      <c r="AE217" s="158"/>
      <c r="AF217" s="158"/>
      <c r="AG217" s="158"/>
      <c r="AH217" s="158"/>
      <c r="AI217" s="158"/>
      <c r="AJ217" s="158"/>
      <c r="AK217" s="158"/>
      <c r="AL217" s="158"/>
      <c r="AM217" s="158"/>
      <c r="AN217" s="158"/>
      <c r="AO217" s="158"/>
      <c r="AP217" s="158"/>
      <c r="AQ217" s="158"/>
      <c r="AR217" s="158"/>
      <c r="AS217" s="158"/>
      <c r="AT217" s="160" t="s">
        <v>180</v>
      </c>
      <c r="AU217" s="160" t="s">
        <v>83</v>
      </c>
      <c r="AV217" s="158" t="s">
        <v>166</v>
      </c>
      <c r="AW217" s="158" t="s">
        <v>30</v>
      </c>
      <c r="AX217" s="158" t="s">
        <v>81</v>
      </c>
      <c r="AY217" s="160" t="s">
        <v>159</v>
      </c>
      <c r="AZ217" s="158"/>
      <c r="BA217" s="158"/>
      <c r="BB217" s="158"/>
      <c r="BC217" s="158"/>
      <c r="BD217" s="158"/>
      <c r="BE217" s="158"/>
      <c r="BF217" s="158"/>
      <c r="BG217" s="158"/>
      <c r="BH217" s="158"/>
      <c r="BI217" s="158"/>
      <c r="BJ217" s="158"/>
      <c r="BK217" s="158"/>
      <c r="BL217" s="158"/>
      <c r="BM217" s="158"/>
    </row>
    <row r="218" spans="1:65" ht="37.5" customHeight="1">
      <c r="A218" s="16"/>
      <c r="B218" s="17"/>
      <c r="C218" s="131" t="s">
        <v>296</v>
      </c>
      <c r="D218" s="131" t="s">
        <v>162</v>
      </c>
      <c r="E218" s="132" t="s">
        <v>895</v>
      </c>
      <c r="F218" s="133" t="s">
        <v>896</v>
      </c>
      <c r="G218" s="134" t="s">
        <v>791</v>
      </c>
      <c r="H218" s="135">
        <v>7.81</v>
      </c>
      <c r="I218" s="187"/>
      <c r="J218" s="135">
        <f t="shared" ref="J218:J221" si="34">ROUND(I218*H218,2)</f>
        <v>0</v>
      </c>
      <c r="K218" s="133" t="s">
        <v>177</v>
      </c>
      <c r="L218" s="17"/>
      <c r="M218" s="136" t="s">
        <v>1</v>
      </c>
      <c r="N218" s="137" t="s">
        <v>39</v>
      </c>
      <c r="O218" s="16"/>
      <c r="P218" s="138">
        <f t="shared" ref="P218:P221" si="35">O218*H218</f>
        <v>0</v>
      </c>
      <c r="Q218" s="138">
        <v>0</v>
      </c>
      <c r="R218" s="138">
        <f t="shared" ref="R218:R221" si="36">Q218*H218</f>
        <v>0</v>
      </c>
      <c r="S218" s="138">
        <v>0</v>
      </c>
      <c r="T218" s="139">
        <f t="shared" ref="T218:T221" si="37">S218*H218</f>
        <v>0</v>
      </c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40" t="s">
        <v>166</v>
      </c>
      <c r="AS218" s="16"/>
      <c r="AT218" s="140" t="s">
        <v>162</v>
      </c>
      <c r="AU218" s="140" t="s">
        <v>83</v>
      </c>
      <c r="AV218" s="16"/>
      <c r="AW218" s="16"/>
      <c r="AX218" s="16"/>
      <c r="AY218" s="2" t="s">
        <v>159</v>
      </c>
      <c r="AZ218" s="16"/>
      <c r="BA218" s="16"/>
      <c r="BB218" s="16"/>
      <c r="BC218" s="16"/>
      <c r="BD218" s="16"/>
      <c r="BE218" s="141">
        <f t="shared" ref="BE218:BE221" si="38">IF(N218="základní",J218,0)</f>
        <v>0</v>
      </c>
      <c r="BF218" s="141">
        <f t="shared" ref="BF218:BF221" si="39">IF(N218="snížená",J218,0)</f>
        <v>0</v>
      </c>
      <c r="BG218" s="141">
        <f t="shared" ref="BG218:BG221" si="40">IF(N218="zákl. přenesená",J218,0)</f>
        <v>0</v>
      </c>
      <c r="BH218" s="141">
        <f t="shared" ref="BH218:BH221" si="41">IF(N218="sníž. přenesená",J218,0)</f>
        <v>0</v>
      </c>
      <c r="BI218" s="141">
        <f t="shared" ref="BI218:BI221" si="42">IF(N218="nulová",J218,0)</f>
        <v>0</v>
      </c>
      <c r="BJ218" s="2" t="s">
        <v>81</v>
      </c>
      <c r="BK218" s="141">
        <f t="shared" ref="BK218:BK221" si="43">ROUND(I218*H218,2)</f>
        <v>0</v>
      </c>
      <c r="BL218" s="2" t="s">
        <v>166</v>
      </c>
      <c r="BM218" s="140" t="s">
        <v>897</v>
      </c>
    </row>
    <row r="219" spans="1:65" ht="37.5" customHeight="1">
      <c r="A219" s="16"/>
      <c r="B219" s="17"/>
      <c r="C219" s="131" t="s">
        <v>301</v>
      </c>
      <c r="D219" s="131" t="s">
        <v>162</v>
      </c>
      <c r="E219" s="132" t="s">
        <v>898</v>
      </c>
      <c r="F219" s="133" t="s">
        <v>899</v>
      </c>
      <c r="G219" s="134" t="s">
        <v>791</v>
      </c>
      <c r="H219" s="135">
        <v>7.81</v>
      </c>
      <c r="I219" s="187"/>
      <c r="J219" s="135">
        <f t="shared" si="34"/>
        <v>0</v>
      </c>
      <c r="K219" s="133" t="s">
        <v>177</v>
      </c>
      <c r="L219" s="17"/>
      <c r="M219" s="136" t="s">
        <v>1</v>
      </c>
      <c r="N219" s="137" t="s">
        <v>39</v>
      </c>
      <c r="O219" s="16"/>
      <c r="P219" s="138">
        <f t="shared" si="35"/>
        <v>0</v>
      </c>
      <c r="Q219" s="138">
        <v>8.8000000000000003E-4</v>
      </c>
      <c r="R219" s="138">
        <f t="shared" si="36"/>
        <v>6.8728000000000001E-3</v>
      </c>
      <c r="S219" s="138">
        <v>0</v>
      </c>
      <c r="T219" s="139">
        <f t="shared" si="37"/>
        <v>0</v>
      </c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40" t="s">
        <v>166</v>
      </c>
      <c r="AS219" s="16"/>
      <c r="AT219" s="140" t="s">
        <v>162</v>
      </c>
      <c r="AU219" s="140" t="s">
        <v>83</v>
      </c>
      <c r="AV219" s="16"/>
      <c r="AW219" s="16"/>
      <c r="AX219" s="16"/>
      <c r="AY219" s="2" t="s">
        <v>159</v>
      </c>
      <c r="AZ219" s="16"/>
      <c r="BA219" s="16"/>
      <c r="BB219" s="16"/>
      <c r="BC219" s="16"/>
      <c r="BD219" s="16"/>
      <c r="BE219" s="141">
        <f t="shared" si="38"/>
        <v>0</v>
      </c>
      <c r="BF219" s="141">
        <f t="shared" si="39"/>
        <v>0</v>
      </c>
      <c r="BG219" s="141">
        <f t="shared" si="40"/>
        <v>0</v>
      </c>
      <c r="BH219" s="141">
        <f t="shared" si="41"/>
        <v>0</v>
      </c>
      <c r="BI219" s="141">
        <f t="shared" si="42"/>
        <v>0</v>
      </c>
      <c r="BJ219" s="2" t="s">
        <v>81</v>
      </c>
      <c r="BK219" s="141">
        <f t="shared" si="43"/>
        <v>0</v>
      </c>
      <c r="BL219" s="2" t="s">
        <v>166</v>
      </c>
      <c r="BM219" s="140" t="s">
        <v>900</v>
      </c>
    </row>
    <row r="220" spans="1:65" ht="37.5" customHeight="1">
      <c r="A220" s="16"/>
      <c r="B220" s="17"/>
      <c r="C220" s="131" t="s">
        <v>307</v>
      </c>
      <c r="D220" s="131" t="s">
        <v>162</v>
      </c>
      <c r="E220" s="132" t="s">
        <v>901</v>
      </c>
      <c r="F220" s="133" t="s">
        <v>902</v>
      </c>
      <c r="G220" s="134" t="s">
        <v>791</v>
      </c>
      <c r="H220" s="135">
        <v>7.81</v>
      </c>
      <c r="I220" s="187"/>
      <c r="J220" s="135">
        <f t="shared" si="34"/>
        <v>0</v>
      </c>
      <c r="K220" s="133" t="s">
        <v>177</v>
      </c>
      <c r="L220" s="17"/>
      <c r="M220" s="136" t="s">
        <v>1</v>
      </c>
      <c r="N220" s="137" t="s">
        <v>39</v>
      </c>
      <c r="O220" s="16"/>
      <c r="P220" s="138">
        <f t="shared" si="35"/>
        <v>0</v>
      </c>
      <c r="Q220" s="138">
        <v>0</v>
      </c>
      <c r="R220" s="138">
        <f t="shared" si="36"/>
        <v>0</v>
      </c>
      <c r="S220" s="138">
        <v>0</v>
      </c>
      <c r="T220" s="139">
        <f t="shared" si="37"/>
        <v>0</v>
      </c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40" t="s">
        <v>166</v>
      </c>
      <c r="AS220" s="16"/>
      <c r="AT220" s="140" t="s">
        <v>162</v>
      </c>
      <c r="AU220" s="140" t="s">
        <v>83</v>
      </c>
      <c r="AV220" s="16"/>
      <c r="AW220" s="16"/>
      <c r="AX220" s="16"/>
      <c r="AY220" s="2" t="s">
        <v>159</v>
      </c>
      <c r="AZ220" s="16"/>
      <c r="BA220" s="16"/>
      <c r="BB220" s="16"/>
      <c r="BC220" s="16"/>
      <c r="BD220" s="16"/>
      <c r="BE220" s="141">
        <f t="shared" si="38"/>
        <v>0</v>
      </c>
      <c r="BF220" s="141">
        <f t="shared" si="39"/>
        <v>0</v>
      </c>
      <c r="BG220" s="141">
        <f t="shared" si="40"/>
        <v>0</v>
      </c>
      <c r="BH220" s="141">
        <f t="shared" si="41"/>
        <v>0</v>
      </c>
      <c r="BI220" s="141">
        <f t="shared" si="42"/>
        <v>0</v>
      </c>
      <c r="BJ220" s="2" t="s">
        <v>81</v>
      </c>
      <c r="BK220" s="141">
        <f t="shared" si="43"/>
        <v>0</v>
      </c>
      <c r="BL220" s="2" t="s">
        <v>166</v>
      </c>
      <c r="BM220" s="140" t="s">
        <v>903</v>
      </c>
    </row>
    <row r="221" spans="1:65" ht="66.75" customHeight="1">
      <c r="A221" s="16"/>
      <c r="B221" s="17"/>
      <c r="C221" s="131" t="s">
        <v>311</v>
      </c>
      <c r="D221" s="131" t="s">
        <v>162</v>
      </c>
      <c r="E221" s="132" t="s">
        <v>904</v>
      </c>
      <c r="F221" s="133" t="s">
        <v>905</v>
      </c>
      <c r="G221" s="134" t="s">
        <v>239</v>
      </c>
      <c r="H221" s="135">
        <v>7.0000000000000007E-2</v>
      </c>
      <c r="I221" s="187"/>
      <c r="J221" s="135">
        <f t="shared" si="34"/>
        <v>0</v>
      </c>
      <c r="K221" s="133" t="s">
        <v>177</v>
      </c>
      <c r="L221" s="17"/>
      <c r="M221" s="136" t="s">
        <v>1</v>
      </c>
      <c r="N221" s="137" t="s">
        <v>39</v>
      </c>
      <c r="O221" s="16"/>
      <c r="P221" s="138">
        <f t="shared" si="35"/>
        <v>0</v>
      </c>
      <c r="Q221" s="138">
        <v>1.06277</v>
      </c>
      <c r="R221" s="138">
        <f t="shared" si="36"/>
        <v>7.4393900000000013E-2</v>
      </c>
      <c r="S221" s="138">
        <v>0</v>
      </c>
      <c r="T221" s="139">
        <f t="shared" si="37"/>
        <v>0</v>
      </c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40" t="s">
        <v>166</v>
      </c>
      <c r="AS221" s="16"/>
      <c r="AT221" s="140" t="s">
        <v>162</v>
      </c>
      <c r="AU221" s="140" t="s">
        <v>83</v>
      </c>
      <c r="AV221" s="16"/>
      <c r="AW221" s="16"/>
      <c r="AX221" s="16"/>
      <c r="AY221" s="2" t="s">
        <v>159</v>
      </c>
      <c r="AZ221" s="16"/>
      <c r="BA221" s="16"/>
      <c r="BB221" s="16"/>
      <c r="BC221" s="16"/>
      <c r="BD221" s="16"/>
      <c r="BE221" s="141">
        <f t="shared" si="38"/>
        <v>0</v>
      </c>
      <c r="BF221" s="141">
        <f t="shared" si="39"/>
        <v>0</v>
      </c>
      <c r="BG221" s="141">
        <f t="shared" si="40"/>
        <v>0</v>
      </c>
      <c r="BH221" s="141">
        <f t="shared" si="41"/>
        <v>0</v>
      </c>
      <c r="BI221" s="141">
        <f t="shared" si="42"/>
        <v>0</v>
      </c>
      <c r="BJ221" s="2" t="s">
        <v>81</v>
      </c>
      <c r="BK221" s="141">
        <f t="shared" si="43"/>
        <v>0</v>
      </c>
      <c r="BL221" s="2" t="s">
        <v>166</v>
      </c>
      <c r="BM221" s="140" t="s">
        <v>906</v>
      </c>
    </row>
    <row r="222" spans="1:65" ht="11.25" customHeight="1">
      <c r="A222" s="151"/>
      <c r="B222" s="152"/>
      <c r="C222" s="151"/>
      <c r="D222" s="142" t="s">
        <v>180</v>
      </c>
      <c r="E222" s="153" t="s">
        <v>1</v>
      </c>
      <c r="F222" s="154" t="s">
        <v>907</v>
      </c>
      <c r="G222" s="151"/>
      <c r="H222" s="155">
        <v>2.1999999999999999E-2</v>
      </c>
      <c r="I222" s="188"/>
      <c r="J222" s="151"/>
      <c r="K222" s="151"/>
      <c r="L222" s="152"/>
      <c r="M222" s="156"/>
      <c r="N222" s="151"/>
      <c r="O222" s="151"/>
      <c r="P222" s="151"/>
      <c r="Q222" s="151"/>
      <c r="R222" s="151"/>
      <c r="S222" s="151"/>
      <c r="T222" s="157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3" t="s">
        <v>180</v>
      </c>
      <c r="AU222" s="153" t="s">
        <v>83</v>
      </c>
      <c r="AV222" s="151" t="s">
        <v>83</v>
      </c>
      <c r="AW222" s="151" t="s">
        <v>30</v>
      </c>
      <c r="AX222" s="151" t="s">
        <v>74</v>
      </c>
      <c r="AY222" s="153" t="s">
        <v>159</v>
      </c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</row>
    <row r="223" spans="1:65" ht="11.25" customHeight="1">
      <c r="A223" s="151"/>
      <c r="B223" s="152"/>
      <c r="C223" s="151"/>
      <c r="D223" s="142" t="s">
        <v>180</v>
      </c>
      <c r="E223" s="153" t="s">
        <v>1</v>
      </c>
      <c r="F223" s="154" t="s">
        <v>908</v>
      </c>
      <c r="G223" s="151"/>
      <c r="H223" s="155">
        <v>1.2E-2</v>
      </c>
      <c r="I223" s="188"/>
      <c r="J223" s="151"/>
      <c r="K223" s="151"/>
      <c r="L223" s="152"/>
      <c r="M223" s="156"/>
      <c r="N223" s="151"/>
      <c r="O223" s="151"/>
      <c r="P223" s="151"/>
      <c r="Q223" s="151"/>
      <c r="R223" s="151"/>
      <c r="S223" s="151"/>
      <c r="T223" s="157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3" t="s">
        <v>180</v>
      </c>
      <c r="AU223" s="153" t="s">
        <v>83</v>
      </c>
      <c r="AV223" s="151" t="s">
        <v>83</v>
      </c>
      <c r="AW223" s="151" t="s">
        <v>30</v>
      </c>
      <c r="AX223" s="151" t="s">
        <v>74</v>
      </c>
      <c r="AY223" s="153" t="s">
        <v>159</v>
      </c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</row>
    <row r="224" spans="1:65" ht="11.25" customHeight="1">
      <c r="A224" s="151"/>
      <c r="B224" s="152"/>
      <c r="C224" s="151"/>
      <c r="D224" s="142" t="s">
        <v>180</v>
      </c>
      <c r="E224" s="153" t="s">
        <v>1</v>
      </c>
      <c r="F224" s="154" t="s">
        <v>909</v>
      </c>
      <c r="G224" s="151"/>
      <c r="H224" s="155">
        <v>6.0000000000000001E-3</v>
      </c>
      <c r="I224" s="188"/>
      <c r="J224" s="151"/>
      <c r="K224" s="151"/>
      <c r="L224" s="152"/>
      <c r="M224" s="156"/>
      <c r="N224" s="151"/>
      <c r="O224" s="151"/>
      <c r="P224" s="151"/>
      <c r="Q224" s="151"/>
      <c r="R224" s="151"/>
      <c r="S224" s="151"/>
      <c r="T224" s="157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3" t="s">
        <v>180</v>
      </c>
      <c r="AU224" s="153" t="s">
        <v>83</v>
      </c>
      <c r="AV224" s="151" t="s">
        <v>83</v>
      </c>
      <c r="AW224" s="151" t="s">
        <v>30</v>
      </c>
      <c r="AX224" s="151" t="s">
        <v>74</v>
      </c>
      <c r="AY224" s="153" t="s">
        <v>159</v>
      </c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</row>
    <row r="225" spans="1:65" ht="11.25" customHeight="1">
      <c r="A225" s="151"/>
      <c r="B225" s="152"/>
      <c r="C225" s="151"/>
      <c r="D225" s="142" t="s">
        <v>180</v>
      </c>
      <c r="E225" s="153" t="s">
        <v>1</v>
      </c>
      <c r="F225" s="154" t="s">
        <v>910</v>
      </c>
      <c r="G225" s="151"/>
      <c r="H225" s="155">
        <v>2.8000000000000001E-2</v>
      </c>
      <c r="I225" s="188"/>
      <c r="J225" s="151"/>
      <c r="K225" s="151"/>
      <c r="L225" s="152"/>
      <c r="M225" s="156"/>
      <c r="N225" s="151"/>
      <c r="O225" s="151"/>
      <c r="P225" s="151"/>
      <c r="Q225" s="151"/>
      <c r="R225" s="151"/>
      <c r="S225" s="151"/>
      <c r="T225" s="157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3" t="s">
        <v>180</v>
      </c>
      <c r="AU225" s="153" t="s">
        <v>83</v>
      </c>
      <c r="AV225" s="151" t="s">
        <v>83</v>
      </c>
      <c r="AW225" s="151" t="s">
        <v>30</v>
      </c>
      <c r="AX225" s="151" t="s">
        <v>74</v>
      </c>
      <c r="AY225" s="153" t="s">
        <v>159</v>
      </c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</row>
    <row r="226" spans="1:65" ht="11.25" customHeight="1">
      <c r="A226" s="158"/>
      <c r="B226" s="159"/>
      <c r="C226" s="158"/>
      <c r="D226" s="142" t="s">
        <v>180</v>
      </c>
      <c r="E226" s="160" t="s">
        <v>1</v>
      </c>
      <c r="F226" s="161" t="s">
        <v>187</v>
      </c>
      <c r="G226" s="158"/>
      <c r="H226" s="162">
        <v>6.8000000000000005E-2</v>
      </c>
      <c r="I226" s="189"/>
      <c r="J226" s="158"/>
      <c r="K226" s="158"/>
      <c r="L226" s="159"/>
      <c r="M226" s="163"/>
      <c r="N226" s="158"/>
      <c r="O226" s="158"/>
      <c r="P226" s="158"/>
      <c r="Q226" s="158"/>
      <c r="R226" s="158"/>
      <c r="S226" s="158"/>
      <c r="T226" s="164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158"/>
      <c r="AH226" s="158"/>
      <c r="AI226" s="158"/>
      <c r="AJ226" s="158"/>
      <c r="AK226" s="158"/>
      <c r="AL226" s="158"/>
      <c r="AM226" s="158"/>
      <c r="AN226" s="158"/>
      <c r="AO226" s="158"/>
      <c r="AP226" s="158"/>
      <c r="AQ226" s="158"/>
      <c r="AR226" s="158"/>
      <c r="AS226" s="158"/>
      <c r="AT226" s="160" t="s">
        <v>180</v>
      </c>
      <c r="AU226" s="160" t="s">
        <v>83</v>
      </c>
      <c r="AV226" s="158" t="s">
        <v>166</v>
      </c>
      <c r="AW226" s="158" t="s">
        <v>30</v>
      </c>
      <c r="AX226" s="158" t="s">
        <v>81</v>
      </c>
      <c r="AY226" s="160" t="s">
        <v>159</v>
      </c>
      <c r="AZ226" s="158"/>
      <c r="BA226" s="158"/>
      <c r="BB226" s="158"/>
      <c r="BC226" s="158"/>
      <c r="BD226" s="158"/>
      <c r="BE226" s="158"/>
      <c r="BF226" s="158"/>
      <c r="BG226" s="158"/>
      <c r="BH226" s="158"/>
      <c r="BI226" s="158"/>
      <c r="BJ226" s="158"/>
      <c r="BK226" s="158"/>
      <c r="BL226" s="158"/>
      <c r="BM226" s="158"/>
    </row>
    <row r="227" spans="1:65" ht="55.5" customHeight="1">
      <c r="A227" s="16"/>
      <c r="B227" s="17"/>
      <c r="C227" s="131" t="s">
        <v>315</v>
      </c>
      <c r="D227" s="131" t="s">
        <v>162</v>
      </c>
      <c r="E227" s="132" t="s">
        <v>911</v>
      </c>
      <c r="F227" s="133" t="s">
        <v>912</v>
      </c>
      <c r="G227" s="134" t="s">
        <v>286</v>
      </c>
      <c r="H227" s="135">
        <v>7</v>
      </c>
      <c r="I227" s="187"/>
      <c r="J227" s="135">
        <f>ROUND(I227*H227,2)</f>
        <v>0</v>
      </c>
      <c r="K227" s="133" t="s">
        <v>177</v>
      </c>
      <c r="L227" s="17"/>
      <c r="M227" s="136" t="s">
        <v>1</v>
      </c>
      <c r="N227" s="137" t="s">
        <v>39</v>
      </c>
      <c r="O227" s="16"/>
      <c r="P227" s="138">
        <f>O227*H227</f>
        <v>0</v>
      </c>
      <c r="Q227" s="138">
        <v>1.9699999999999999E-2</v>
      </c>
      <c r="R227" s="138">
        <f>Q227*H227</f>
        <v>0.13789999999999999</v>
      </c>
      <c r="S227" s="138">
        <v>0</v>
      </c>
      <c r="T227" s="139">
        <f>S227*H227</f>
        <v>0</v>
      </c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40" t="s">
        <v>166</v>
      </c>
      <c r="AS227" s="16"/>
      <c r="AT227" s="140" t="s">
        <v>162</v>
      </c>
      <c r="AU227" s="140" t="s">
        <v>83</v>
      </c>
      <c r="AV227" s="16"/>
      <c r="AW227" s="16"/>
      <c r="AX227" s="16"/>
      <c r="AY227" s="2" t="s">
        <v>159</v>
      </c>
      <c r="AZ227" s="16"/>
      <c r="BA227" s="16"/>
      <c r="BB227" s="16"/>
      <c r="BC227" s="16"/>
      <c r="BD227" s="16"/>
      <c r="BE227" s="141">
        <f>IF(N227="základní",J227,0)</f>
        <v>0</v>
      </c>
      <c r="BF227" s="141">
        <f>IF(N227="snížená",J227,0)</f>
        <v>0</v>
      </c>
      <c r="BG227" s="141">
        <f>IF(N227="zákl. přenesená",J227,0)</f>
        <v>0</v>
      </c>
      <c r="BH227" s="141">
        <f>IF(N227="sníž. přenesená",J227,0)</f>
        <v>0</v>
      </c>
      <c r="BI227" s="141">
        <f>IF(N227="nulová",J227,0)</f>
        <v>0</v>
      </c>
      <c r="BJ227" s="2" t="s">
        <v>81</v>
      </c>
      <c r="BK227" s="141">
        <f>ROUND(I227*H227,2)</f>
        <v>0</v>
      </c>
      <c r="BL227" s="2" t="s">
        <v>166</v>
      </c>
      <c r="BM227" s="140" t="s">
        <v>913</v>
      </c>
    </row>
    <row r="228" spans="1:65" ht="11.25" customHeight="1">
      <c r="A228" s="151"/>
      <c r="B228" s="152"/>
      <c r="C228" s="151"/>
      <c r="D228" s="142" t="s">
        <v>180</v>
      </c>
      <c r="E228" s="153" t="s">
        <v>1</v>
      </c>
      <c r="F228" s="154" t="s">
        <v>914</v>
      </c>
      <c r="G228" s="151"/>
      <c r="H228" s="155">
        <v>6</v>
      </c>
      <c r="I228" s="188"/>
      <c r="J228" s="151"/>
      <c r="K228" s="151"/>
      <c r="L228" s="152"/>
      <c r="M228" s="156"/>
      <c r="N228" s="151"/>
      <c r="O228" s="151"/>
      <c r="P228" s="151"/>
      <c r="Q228" s="151"/>
      <c r="R228" s="151"/>
      <c r="S228" s="151"/>
      <c r="T228" s="157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3" t="s">
        <v>180</v>
      </c>
      <c r="AU228" s="153" t="s">
        <v>83</v>
      </c>
      <c r="AV228" s="151" t="s">
        <v>83</v>
      </c>
      <c r="AW228" s="151" t="s">
        <v>30</v>
      </c>
      <c r="AX228" s="151" t="s">
        <v>74</v>
      </c>
      <c r="AY228" s="153" t="s">
        <v>159</v>
      </c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</row>
    <row r="229" spans="1:65" ht="11.25" customHeight="1">
      <c r="A229" s="151"/>
      <c r="B229" s="152"/>
      <c r="C229" s="151"/>
      <c r="D229" s="142" t="s">
        <v>180</v>
      </c>
      <c r="E229" s="153" t="s">
        <v>1</v>
      </c>
      <c r="F229" s="154" t="s">
        <v>915</v>
      </c>
      <c r="G229" s="151"/>
      <c r="H229" s="155">
        <v>1</v>
      </c>
      <c r="I229" s="188"/>
      <c r="J229" s="151"/>
      <c r="K229" s="151"/>
      <c r="L229" s="152"/>
      <c r="M229" s="156"/>
      <c r="N229" s="151"/>
      <c r="O229" s="151"/>
      <c r="P229" s="151"/>
      <c r="Q229" s="151"/>
      <c r="R229" s="151"/>
      <c r="S229" s="151"/>
      <c r="T229" s="157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3" t="s">
        <v>180</v>
      </c>
      <c r="AU229" s="153" t="s">
        <v>83</v>
      </c>
      <c r="AV229" s="151" t="s">
        <v>83</v>
      </c>
      <c r="AW229" s="151" t="s">
        <v>30</v>
      </c>
      <c r="AX229" s="151" t="s">
        <v>74</v>
      </c>
      <c r="AY229" s="153" t="s">
        <v>159</v>
      </c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</row>
    <row r="230" spans="1:65" ht="11.25" customHeight="1">
      <c r="A230" s="158"/>
      <c r="B230" s="159"/>
      <c r="C230" s="158"/>
      <c r="D230" s="142" t="s">
        <v>180</v>
      </c>
      <c r="E230" s="160" t="s">
        <v>1</v>
      </c>
      <c r="F230" s="161" t="s">
        <v>187</v>
      </c>
      <c r="G230" s="158"/>
      <c r="H230" s="162">
        <v>7</v>
      </c>
      <c r="I230" s="189"/>
      <c r="J230" s="158"/>
      <c r="K230" s="158"/>
      <c r="L230" s="159"/>
      <c r="M230" s="163"/>
      <c r="N230" s="158"/>
      <c r="O230" s="158"/>
      <c r="P230" s="158"/>
      <c r="Q230" s="158"/>
      <c r="R230" s="158"/>
      <c r="S230" s="158"/>
      <c r="T230" s="164"/>
      <c r="U230" s="158"/>
      <c r="V230" s="158"/>
      <c r="W230" s="158"/>
      <c r="X230" s="158"/>
      <c r="Y230" s="158"/>
      <c r="Z230" s="158"/>
      <c r="AA230" s="158"/>
      <c r="AB230" s="158"/>
      <c r="AC230" s="158"/>
      <c r="AD230" s="158"/>
      <c r="AE230" s="158"/>
      <c r="AF230" s="158"/>
      <c r="AG230" s="158"/>
      <c r="AH230" s="158"/>
      <c r="AI230" s="158"/>
      <c r="AJ230" s="158"/>
      <c r="AK230" s="158"/>
      <c r="AL230" s="158"/>
      <c r="AM230" s="158"/>
      <c r="AN230" s="158"/>
      <c r="AO230" s="158"/>
      <c r="AP230" s="158"/>
      <c r="AQ230" s="158"/>
      <c r="AR230" s="158"/>
      <c r="AS230" s="158"/>
      <c r="AT230" s="160" t="s">
        <v>180</v>
      </c>
      <c r="AU230" s="160" t="s">
        <v>83</v>
      </c>
      <c r="AV230" s="158" t="s">
        <v>166</v>
      </c>
      <c r="AW230" s="158" t="s">
        <v>30</v>
      </c>
      <c r="AX230" s="158" t="s">
        <v>81</v>
      </c>
      <c r="AY230" s="160" t="s">
        <v>159</v>
      </c>
      <c r="AZ230" s="158"/>
      <c r="BA230" s="158"/>
      <c r="BB230" s="158"/>
      <c r="BC230" s="158"/>
      <c r="BD230" s="158"/>
      <c r="BE230" s="158"/>
      <c r="BF230" s="158"/>
      <c r="BG230" s="158"/>
      <c r="BH230" s="158"/>
      <c r="BI230" s="158"/>
      <c r="BJ230" s="158"/>
      <c r="BK230" s="158"/>
      <c r="BL230" s="158"/>
      <c r="BM230" s="158"/>
    </row>
    <row r="231" spans="1:65" ht="62.25" customHeight="1">
      <c r="A231" s="16"/>
      <c r="B231" s="17"/>
      <c r="C231" s="131" t="s">
        <v>319</v>
      </c>
      <c r="D231" s="131" t="s">
        <v>162</v>
      </c>
      <c r="E231" s="132" t="s">
        <v>916</v>
      </c>
      <c r="F231" s="133" t="s">
        <v>917</v>
      </c>
      <c r="G231" s="134" t="s">
        <v>286</v>
      </c>
      <c r="H231" s="135">
        <v>3</v>
      </c>
      <c r="I231" s="187"/>
      <c r="J231" s="135">
        <f>ROUND(I231*H231,2)</f>
        <v>0</v>
      </c>
      <c r="K231" s="133" t="s">
        <v>177</v>
      </c>
      <c r="L231" s="17"/>
      <c r="M231" s="136" t="s">
        <v>1</v>
      </c>
      <c r="N231" s="137" t="s">
        <v>39</v>
      </c>
      <c r="O231" s="16"/>
      <c r="P231" s="138">
        <f>O231*H231</f>
        <v>0</v>
      </c>
      <c r="Q231" s="138">
        <v>5.3510000000000002E-2</v>
      </c>
      <c r="R231" s="138">
        <f>Q231*H231</f>
        <v>0.16053000000000001</v>
      </c>
      <c r="S231" s="138">
        <v>0</v>
      </c>
      <c r="T231" s="139">
        <f>S231*H231</f>
        <v>0</v>
      </c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40" t="s">
        <v>166</v>
      </c>
      <c r="AS231" s="16"/>
      <c r="AT231" s="140" t="s">
        <v>162</v>
      </c>
      <c r="AU231" s="140" t="s">
        <v>83</v>
      </c>
      <c r="AV231" s="16"/>
      <c r="AW231" s="16"/>
      <c r="AX231" s="16"/>
      <c r="AY231" s="2" t="s">
        <v>159</v>
      </c>
      <c r="AZ231" s="16"/>
      <c r="BA231" s="16"/>
      <c r="BB231" s="16"/>
      <c r="BC231" s="16"/>
      <c r="BD231" s="16"/>
      <c r="BE231" s="141">
        <f>IF(N231="základní",J231,0)</f>
        <v>0</v>
      </c>
      <c r="BF231" s="141">
        <f>IF(N231="snížená",J231,0)</f>
        <v>0</v>
      </c>
      <c r="BG231" s="141">
        <f>IF(N231="zákl. přenesená",J231,0)</f>
        <v>0</v>
      </c>
      <c r="BH231" s="141">
        <f>IF(N231="sníž. přenesená",J231,0)</f>
        <v>0</v>
      </c>
      <c r="BI231" s="141">
        <f>IF(N231="nulová",J231,0)</f>
        <v>0</v>
      </c>
      <c r="BJ231" s="2" t="s">
        <v>81</v>
      </c>
      <c r="BK231" s="141">
        <f>ROUND(I231*H231,2)</f>
        <v>0</v>
      </c>
      <c r="BL231" s="2" t="s">
        <v>166</v>
      </c>
      <c r="BM231" s="140" t="s">
        <v>918</v>
      </c>
    </row>
    <row r="232" spans="1:65" ht="11.25" customHeight="1">
      <c r="A232" s="151"/>
      <c r="B232" s="152"/>
      <c r="C232" s="151"/>
      <c r="D232" s="142" t="s">
        <v>180</v>
      </c>
      <c r="E232" s="153" t="s">
        <v>1</v>
      </c>
      <c r="F232" s="154" t="s">
        <v>919</v>
      </c>
      <c r="G232" s="151"/>
      <c r="H232" s="155">
        <v>2</v>
      </c>
      <c r="I232" s="188"/>
      <c r="J232" s="151"/>
      <c r="K232" s="151"/>
      <c r="L232" s="152"/>
      <c r="M232" s="156"/>
      <c r="N232" s="151"/>
      <c r="O232" s="151"/>
      <c r="P232" s="151"/>
      <c r="Q232" s="151"/>
      <c r="R232" s="151"/>
      <c r="S232" s="151"/>
      <c r="T232" s="157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3" t="s">
        <v>180</v>
      </c>
      <c r="AU232" s="153" t="s">
        <v>83</v>
      </c>
      <c r="AV232" s="151" t="s">
        <v>83</v>
      </c>
      <c r="AW232" s="151" t="s">
        <v>30</v>
      </c>
      <c r="AX232" s="151" t="s">
        <v>74</v>
      </c>
      <c r="AY232" s="153" t="s">
        <v>159</v>
      </c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</row>
    <row r="233" spans="1:65" ht="11.25" customHeight="1">
      <c r="A233" s="151"/>
      <c r="B233" s="152"/>
      <c r="C233" s="151"/>
      <c r="D233" s="142" t="s">
        <v>180</v>
      </c>
      <c r="E233" s="153" t="s">
        <v>1</v>
      </c>
      <c r="F233" s="154" t="s">
        <v>920</v>
      </c>
      <c r="G233" s="151"/>
      <c r="H233" s="155">
        <v>1</v>
      </c>
      <c r="I233" s="188"/>
      <c r="J233" s="151"/>
      <c r="K233" s="151"/>
      <c r="L233" s="152"/>
      <c r="M233" s="156"/>
      <c r="N233" s="151"/>
      <c r="O233" s="151"/>
      <c r="P233" s="151"/>
      <c r="Q233" s="151"/>
      <c r="R233" s="151"/>
      <c r="S233" s="151"/>
      <c r="T233" s="157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3" t="s">
        <v>180</v>
      </c>
      <c r="AU233" s="153" t="s">
        <v>83</v>
      </c>
      <c r="AV233" s="151" t="s">
        <v>83</v>
      </c>
      <c r="AW233" s="151" t="s">
        <v>30</v>
      </c>
      <c r="AX233" s="151" t="s">
        <v>74</v>
      </c>
      <c r="AY233" s="153" t="s">
        <v>159</v>
      </c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</row>
    <row r="234" spans="1:65" ht="11.25" customHeight="1">
      <c r="A234" s="158"/>
      <c r="B234" s="159"/>
      <c r="C234" s="158"/>
      <c r="D234" s="142" t="s">
        <v>180</v>
      </c>
      <c r="E234" s="160" t="s">
        <v>1</v>
      </c>
      <c r="F234" s="161" t="s">
        <v>187</v>
      </c>
      <c r="G234" s="158"/>
      <c r="H234" s="162">
        <v>3</v>
      </c>
      <c r="I234" s="189"/>
      <c r="J234" s="158"/>
      <c r="K234" s="158"/>
      <c r="L234" s="159"/>
      <c r="M234" s="163"/>
      <c r="N234" s="158"/>
      <c r="O234" s="158"/>
      <c r="P234" s="158"/>
      <c r="Q234" s="158"/>
      <c r="R234" s="158"/>
      <c r="S234" s="158"/>
      <c r="T234" s="164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  <c r="AE234" s="158"/>
      <c r="AF234" s="158"/>
      <c r="AG234" s="158"/>
      <c r="AH234" s="158"/>
      <c r="AI234" s="158"/>
      <c r="AJ234" s="158"/>
      <c r="AK234" s="158"/>
      <c r="AL234" s="158"/>
      <c r="AM234" s="158"/>
      <c r="AN234" s="158"/>
      <c r="AO234" s="158"/>
      <c r="AP234" s="158"/>
      <c r="AQ234" s="158"/>
      <c r="AR234" s="158"/>
      <c r="AS234" s="158"/>
      <c r="AT234" s="160" t="s">
        <v>180</v>
      </c>
      <c r="AU234" s="160" t="s">
        <v>83</v>
      </c>
      <c r="AV234" s="158" t="s">
        <v>166</v>
      </c>
      <c r="AW234" s="158" t="s">
        <v>30</v>
      </c>
      <c r="AX234" s="158" t="s">
        <v>81</v>
      </c>
      <c r="AY234" s="160" t="s">
        <v>159</v>
      </c>
      <c r="AZ234" s="158"/>
      <c r="BA234" s="158"/>
      <c r="BB234" s="158"/>
      <c r="BC234" s="158"/>
      <c r="BD234" s="158"/>
      <c r="BE234" s="158"/>
      <c r="BF234" s="158"/>
      <c r="BG234" s="158"/>
      <c r="BH234" s="158"/>
      <c r="BI234" s="158"/>
      <c r="BJ234" s="158"/>
      <c r="BK234" s="158"/>
      <c r="BL234" s="158"/>
      <c r="BM234" s="158"/>
    </row>
    <row r="235" spans="1:65" ht="22.5" customHeight="1">
      <c r="A235" s="119"/>
      <c r="B235" s="120"/>
      <c r="C235" s="119"/>
      <c r="D235" s="121" t="s">
        <v>73</v>
      </c>
      <c r="E235" s="129" t="s">
        <v>195</v>
      </c>
      <c r="F235" s="129" t="s">
        <v>921</v>
      </c>
      <c r="G235" s="119"/>
      <c r="H235" s="119"/>
      <c r="I235" s="191"/>
      <c r="J235" s="130">
        <f>BK235</f>
        <v>0</v>
      </c>
      <c r="K235" s="119"/>
      <c r="L235" s="120"/>
      <c r="M235" s="124"/>
      <c r="N235" s="119"/>
      <c r="O235" s="119"/>
      <c r="P235" s="125">
        <f>SUM(P236:P243)</f>
        <v>0</v>
      </c>
      <c r="Q235" s="119"/>
      <c r="R235" s="125">
        <f>SUM(R236:R243)</f>
        <v>32.679259999999999</v>
      </c>
      <c r="S235" s="119"/>
      <c r="T235" s="126">
        <f>SUM(T236:T243)</f>
        <v>0</v>
      </c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19"/>
      <c r="AP235" s="119"/>
      <c r="AQ235" s="119"/>
      <c r="AR235" s="121" t="s">
        <v>81</v>
      </c>
      <c r="AS235" s="119"/>
      <c r="AT235" s="127" t="s">
        <v>73</v>
      </c>
      <c r="AU235" s="127" t="s">
        <v>81</v>
      </c>
      <c r="AV235" s="119"/>
      <c r="AW235" s="119"/>
      <c r="AX235" s="119"/>
      <c r="AY235" s="121" t="s">
        <v>159</v>
      </c>
      <c r="AZ235" s="119"/>
      <c r="BA235" s="119"/>
      <c r="BB235" s="119"/>
      <c r="BC235" s="119"/>
      <c r="BD235" s="119"/>
      <c r="BE235" s="119"/>
      <c r="BF235" s="119"/>
      <c r="BG235" s="119"/>
      <c r="BH235" s="119"/>
      <c r="BI235" s="119"/>
      <c r="BJ235" s="119"/>
      <c r="BK235" s="128">
        <f>SUM(BK236:BK243)</f>
        <v>0</v>
      </c>
      <c r="BL235" s="119"/>
      <c r="BM235" s="119"/>
    </row>
    <row r="236" spans="1:65" ht="37.5" customHeight="1">
      <c r="A236" s="16"/>
      <c r="B236" s="17"/>
      <c r="C236" s="131" t="s">
        <v>254</v>
      </c>
      <c r="D236" s="131" t="s">
        <v>162</v>
      </c>
      <c r="E236" s="132" t="s">
        <v>922</v>
      </c>
      <c r="F236" s="133" t="s">
        <v>923</v>
      </c>
      <c r="G236" s="134" t="s">
        <v>791</v>
      </c>
      <c r="H236" s="135">
        <v>32.75</v>
      </c>
      <c r="I236" s="187"/>
      <c r="J236" s="135">
        <f>ROUND(I236*H236,2)</f>
        <v>0</v>
      </c>
      <c r="K236" s="133" t="s">
        <v>177</v>
      </c>
      <c r="L236" s="17"/>
      <c r="M236" s="136" t="s">
        <v>1</v>
      </c>
      <c r="N236" s="137" t="s">
        <v>39</v>
      </c>
      <c r="O236" s="16"/>
      <c r="P236" s="138">
        <f>O236*H236</f>
        <v>0</v>
      </c>
      <c r="Q236" s="138">
        <v>0.26375999999999999</v>
      </c>
      <c r="R236" s="138">
        <f>Q236*H236</f>
        <v>8.6381399999999999</v>
      </c>
      <c r="S236" s="138">
        <v>0</v>
      </c>
      <c r="T236" s="139">
        <f>S236*H236</f>
        <v>0</v>
      </c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40" t="s">
        <v>166</v>
      </c>
      <c r="AS236" s="16"/>
      <c r="AT236" s="140" t="s">
        <v>162</v>
      </c>
      <c r="AU236" s="140" t="s">
        <v>83</v>
      </c>
      <c r="AV236" s="16"/>
      <c r="AW236" s="16"/>
      <c r="AX236" s="16"/>
      <c r="AY236" s="2" t="s">
        <v>159</v>
      </c>
      <c r="AZ236" s="16"/>
      <c r="BA236" s="16"/>
      <c r="BB236" s="16"/>
      <c r="BC236" s="16"/>
      <c r="BD236" s="16"/>
      <c r="BE236" s="141">
        <f>IF(N236="základní",J236,0)</f>
        <v>0</v>
      </c>
      <c r="BF236" s="141">
        <f>IF(N236="snížená",J236,0)</f>
        <v>0</v>
      </c>
      <c r="BG236" s="141">
        <f>IF(N236="zákl. přenesená",J236,0)</f>
        <v>0</v>
      </c>
      <c r="BH236" s="141">
        <f>IF(N236="sníž. přenesená",J236,0)</f>
        <v>0</v>
      </c>
      <c r="BI236" s="141">
        <f>IF(N236="nulová",J236,0)</f>
        <v>0</v>
      </c>
      <c r="BJ236" s="2" t="s">
        <v>81</v>
      </c>
      <c r="BK236" s="141">
        <f>ROUND(I236*H236,2)</f>
        <v>0</v>
      </c>
      <c r="BL236" s="2" t="s">
        <v>166</v>
      </c>
      <c r="BM236" s="140" t="s">
        <v>924</v>
      </c>
    </row>
    <row r="237" spans="1:65" ht="11.25" customHeight="1">
      <c r="A237" s="151"/>
      <c r="B237" s="152"/>
      <c r="C237" s="151"/>
      <c r="D237" s="142" t="s">
        <v>180</v>
      </c>
      <c r="E237" s="153" t="s">
        <v>1</v>
      </c>
      <c r="F237" s="154" t="s">
        <v>925</v>
      </c>
      <c r="G237" s="151"/>
      <c r="H237" s="155">
        <v>32.75</v>
      </c>
      <c r="I237" s="188"/>
      <c r="J237" s="151"/>
      <c r="K237" s="151"/>
      <c r="L237" s="152"/>
      <c r="M237" s="156"/>
      <c r="N237" s="151"/>
      <c r="O237" s="151"/>
      <c r="P237" s="151"/>
      <c r="Q237" s="151"/>
      <c r="R237" s="151"/>
      <c r="S237" s="151"/>
      <c r="T237" s="157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3" t="s">
        <v>180</v>
      </c>
      <c r="AU237" s="153" t="s">
        <v>83</v>
      </c>
      <c r="AV237" s="151" t="s">
        <v>83</v>
      </c>
      <c r="AW237" s="151" t="s">
        <v>30</v>
      </c>
      <c r="AX237" s="151" t="s">
        <v>81</v>
      </c>
      <c r="AY237" s="153" t="s">
        <v>159</v>
      </c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</row>
    <row r="238" spans="1:65" ht="37.5" customHeight="1">
      <c r="A238" s="16"/>
      <c r="B238" s="17"/>
      <c r="C238" s="131" t="s">
        <v>327</v>
      </c>
      <c r="D238" s="131" t="s">
        <v>162</v>
      </c>
      <c r="E238" s="132" t="s">
        <v>926</v>
      </c>
      <c r="F238" s="133" t="s">
        <v>927</v>
      </c>
      <c r="G238" s="134" t="s">
        <v>791</v>
      </c>
      <c r="H238" s="135">
        <v>32.75</v>
      </c>
      <c r="I238" s="187"/>
      <c r="J238" s="135">
        <f>ROUND(I238*H238,2)</f>
        <v>0</v>
      </c>
      <c r="K238" s="133" t="s">
        <v>177</v>
      </c>
      <c r="L238" s="17"/>
      <c r="M238" s="136" t="s">
        <v>1</v>
      </c>
      <c r="N238" s="137" t="s">
        <v>39</v>
      </c>
      <c r="O238" s="16"/>
      <c r="P238" s="138">
        <f>O238*H238</f>
        <v>0</v>
      </c>
      <c r="Q238" s="138">
        <v>0.57499999999999996</v>
      </c>
      <c r="R238" s="138">
        <f>Q238*H238</f>
        <v>18.831249999999997</v>
      </c>
      <c r="S238" s="138">
        <v>0</v>
      </c>
      <c r="T238" s="139">
        <f>S238*H238</f>
        <v>0</v>
      </c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40" t="s">
        <v>166</v>
      </c>
      <c r="AS238" s="16"/>
      <c r="AT238" s="140" t="s">
        <v>162</v>
      </c>
      <c r="AU238" s="140" t="s">
        <v>83</v>
      </c>
      <c r="AV238" s="16"/>
      <c r="AW238" s="16"/>
      <c r="AX238" s="16"/>
      <c r="AY238" s="2" t="s">
        <v>159</v>
      </c>
      <c r="AZ238" s="16"/>
      <c r="BA238" s="16"/>
      <c r="BB238" s="16"/>
      <c r="BC238" s="16"/>
      <c r="BD238" s="16"/>
      <c r="BE238" s="141">
        <f>IF(N238="základní",J238,0)</f>
        <v>0</v>
      </c>
      <c r="BF238" s="141">
        <f>IF(N238="snížená",J238,0)</f>
        <v>0</v>
      </c>
      <c r="BG238" s="141">
        <f>IF(N238="zákl. přenesená",J238,0)</f>
        <v>0</v>
      </c>
      <c r="BH238" s="141">
        <f>IF(N238="sníž. přenesená",J238,0)</f>
        <v>0</v>
      </c>
      <c r="BI238" s="141">
        <f>IF(N238="nulová",J238,0)</f>
        <v>0</v>
      </c>
      <c r="BJ238" s="2" t="s">
        <v>81</v>
      </c>
      <c r="BK238" s="141">
        <f>ROUND(I238*H238,2)</f>
        <v>0</v>
      </c>
      <c r="BL238" s="2" t="s">
        <v>166</v>
      </c>
      <c r="BM238" s="140" t="s">
        <v>928</v>
      </c>
    </row>
    <row r="239" spans="1:65" ht="11.25" customHeight="1">
      <c r="A239" s="151"/>
      <c r="B239" s="152"/>
      <c r="C239" s="151"/>
      <c r="D239" s="142" t="s">
        <v>180</v>
      </c>
      <c r="E239" s="153" t="s">
        <v>1</v>
      </c>
      <c r="F239" s="154" t="s">
        <v>929</v>
      </c>
      <c r="G239" s="151"/>
      <c r="H239" s="155">
        <v>32.75</v>
      </c>
      <c r="I239" s="188"/>
      <c r="J239" s="151"/>
      <c r="K239" s="151"/>
      <c r="L239" s="152"/>
      <c r="M239" s="156"/>
      <c r="N239" s="151"/>
      <c r="O239" s="151"/>
      <c r="P239" s="151"/>
      <c r="Q239" s="151"/>
      <c r="R239" s="151"/>
      <c r="S239" s="151"/>
      <c r="T239" s="157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3" t="s">
        <v>180</v>
      </c>
      <c r="AU239" s="153" t="s">
        <v>83</v>
      </c>
      <c r="AV239" s="151" t="s">
        <v>83</v>
      </c>
      <c r="AW239" s="151" t="s">
        <v>30</v>
      </c>
      <c r="AX239" s="151" t="s">
        <v>81</v>
      </c>
      <c r="AY239" s="153" t="s">
        <v>159</v>
      </c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</row>
    <row r="240" spans="1:65" ht="37.5" customHeight="1">
      <c r="A240" s="16"/>
      <c r="B240" s="17"/>
      <c r="C240" s="131" t="s">
        <v>191</v>
      </c>
      <c r="D240" s="131" t="s">
        <v>162</v>
      </c>
      <c r="E240" s="132" t="s">
        <v>930</v>
      </c>
      <c r="F240" s="133" t="s">
        <v>931</v>
      </c>
      <c r="G240" s="134" t="s">
        <v>791</v>
      </c>
      <c r="H240" s="135">
        <v>32.75</v>
      </c>
      <c r="I240" s="187"/>
      <c r="J240" s="135">
        <f>ROUND(I240*H240,2)</f>
        <v>0</v>
      </c>
      <c r="K240" s="133" t="s">
        <v>177</v>
      </c>
      <c r="L240" s="17"/>
      <c r="M240" s="136" t="s">
        <v>1</v>
      </c>
      <c r="N240" s="137" t="s">
        <v>39</v>
      </c>
      <c r="O240" s="16"/>
      <c r="P240" s="138">
        <f>O240*H240</f>
        <v>0</v>
      </c>
      <c r="Q240" s="138">
        <v>0.15620000000000001</v>
      </c>
      <c r="R240" s="138">
        <f>Q240*H240</f>
        <v>5.1155499999999998</v>
      </c>
      <c r="S240" s="138">
        <v>0</v>
      </c>
      <c r="T240" s="139">
        <f>S240*H240</f>
        <v>0</v>
      </c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40" t="s">
        <v>166</v>
      </c>
      <c r="AS240" s="16"/>
      <c r="AT240" s="140" t="s">
        <v>162</v>
      </c>
      <c r="AU240" s="140" t="s">
        <v>83</v>
      </c>
      <c r="AV240" s="16"/>
      <c r="AW240" s="16"/>
      <c r="AX240" s="16"/>
      <c r="AY240" s="2" t="s">
        <v>159</v>
      </c>
      <c r="AZ240" s="16"/>
      <c r="BA240" s="16"/>
      <c r="BB240" s="16"/>
      <c r="BC240" s="16"/>
      <c r="BD240" s="16"/>
      <c r="BE240" s="141">
        <f>IF(N240="základní",J240,0)</f>
        <v>0</v>
      </c>
      <c r="BF240" s="141">
        <f>IF(N240="snížená",J240,0)</f>
        <v>0</v>
      </c>
      <c r="BG240" s="141">
        <f>IF(N240="zákl. přenesená",J240,0)</f>
        <v>0</v>
      </c>
      <c r="BH240" s="141">
        <f>IF(N240="sníž. přenesená",J240,0)</f>
        <v>0</v>
      </c>
      <c r="BI240" s="141">
        <f>IF(N240="nulová",J240,0)</f>
        <v>0</v>
      </c>
      <c r="BJ240" s="2" t="s">
        <v>81</v>
      </c>
      <c r="BK240" s="141">
        <f>ROUND(I240*H240,2)</f>
        <v>0</v>
      </c>
      <c r="BL240" s="2" t="s">
        <v>166</v>
      </c>
      <c r="BM240" s="140" t="s">
        <v>932</v>
      </c>
    </row>
    <row r="241" spans="1:65" ht="11.25" customHeight="1">
      <c r="A241" s="151"/>
      <c r="B241" s="152"/>
      <c r="C241" s="151"/>
      <c r="D241" s="142" t="s">
        <v>180</v>
      </c>
      <c r="E241" s="153" t="s">
        <v>1</v>
      </c>
      <c r="F241" s="154" t="s">
        <v>929</v>
      </c>
      <c r="G241" s="151"/>
      <c r="H241" s="155">
        <v>32.75</v>
      </c>
      <c r="I241" s="188"/>
      <c r="J241" s="151"/>
      <c r="K241" s="151"/>
      <c r="L241" s="152"/>
      <c r="M241" s="156"/>
      <c r="N241" s="151"/>
      <c r="O241" s="151"/>
      <c r="P241" s="151"/>
      <c r="Q241" s="151"/>
      <c r="R241" s="151"/>
      <c r="S241" s="151"/>
      <c r="T241" s="157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3" t="s">
        <v>180</v>
      </c>
      <c r="AU241" s="153" t="s">
        <v>83</v>
      </c>
      <c r="AV241" s="151" t="s">
        <v>83</v>
      </c>
      <c r="AW241" s="151" t="s">
        <v>30</v>
      </c>
      <c r="AX241" s="151" t="s">
        <v>81</v>
      </c>
      <c r="AY241" s="153" t="s">
        <v>159</v>
      </c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</row>
    <row r="242" spans="1:65" ht="24" customHeight="1">
      <c r="A242" s="16"/>
      <c r="B242" s="17"/>
      <c r="C242" s="131" t="s">
        <v>337</v>
      </c>
      <c r="D242" s="131" t="s">
        <v>162</v>
      </c>
      <c r="E242" s="132" t="s">
        <v>933</v>
      </c>
      <c r="F242" s="133" t="s">
        <v>934</v>
      </c>
      <c r="G242" s="134" t="s">
        <v>176</v>
      </c>
      <c r="H242" s="135">
        <v>26.2</v>
      </c>
      <c r="I242" s="187"/>
      <c r="J242" s="135">
        <f>ROUND(I242*H242,2)</f>
        <v>0</v>
      </c>
      <c r="K242" s="133" t="s">
        <v>177</v>
      </c>
      <c r="L242" s="17"/>
      <c r="M242" s="136" t="s">
        <v>1</v>
      </c>
      <c r="N242" s="137" t="s">
        <v>39</v>
      </c>
      <c r="O242" s="16"/>
      <c r="P242" s="138">
        <f>O242*H242</f>
        <v>0</v>
      </c>
      <c r="Q242" s="138">
        <v>3.5999999999999999E-3</v>
      </c>
      <c r="R242" s="138">
        <f>Q242*H242</f>
        <v>9.4320000000000001E-2</v>
      </c>
      <c r="S242" s="138">
        <v>0</v>
      </c>
      <c r="T242" s="139">
        <f>S242*H242</f>
        <v>0</v>
      </c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40" t="s">
        <v>166</v>
      </c>
      <c r="AS242" s="16"/>
      <c r="AT242" s="140" t="s">
        <v>162</v>
      </c>
      <c r="AU242" s="140" t="s">
        <v>83</v>
      </c>
      <c r="AV242" s="16"/>
      <c r="AW242" s="16"/>
      <c r="AX242" s="16"/>
      <c r="AY242" s="2" t="s">
        <v>159</v>
      </c>
      <c r="AZ242" s="16"/>
      <c r="BA242" s="16"/>
      <c r="BB242" s="16"/>
      <c r="BC242" s="16"/>
      <c r="BD242" s="16"/>
      <c r="BE242" s="141">
        <f>IF(N242="základní",J242,0)</f>
        <v>0</v>
      </c>
      <c r="BF242" s="141">
        <f>IF(N242="snížená",J242,0)</f>
        <v>0</v>
      </c>
      <c r="BG242" s="141">
        <f>IF(N242="zákl. přenesená",J242,0)</f>
        <v>0</v>
      </c>
      <c r="BH242" s="141">
        <f>IF(N242="sníž. přenesená",J242,0)</f>
        <v>0</v>
      </c>
      <c r="BI242" s="141">
        <f>IF(N242="nulová",J242,0)</f>
        <v>0</v>
      </c>
      <c r="BJ242" s="2" t="s">
        <v>81</v>
      </c>
      <c r="BK242" s="141">
        <f>ROUND(I242*H242,2)</f>
        <v>0</v>
      </c>
      <c r="BL242" s="2" t="s">
        <v>166</v>
      </c>
      <c r="BM242" s="140" t="s">
        <v>935</v>
      </c>
    </row>
    <row r="243" spans="1:65" ht="11.25" customHeight="1">
      <c r="A243" s="151"/>
      <c r="B243" s="152"/>
      <c r="C243" s="151"/>
      <c r="D243" s="142" t="s">
        <v>180</v>
      </c>
      <c r="E243" s="153" t="s">
        <v>1</v>
      </c>
      <c r="F243" s="154" t="s">
        <v>936</v>
      </c>
      <c r="G243" s="151"/>
      <c r="H243" s="155">
        <v>26.2</v>
      </c>
      <c r="I243" s="188"/>
      <c r="J243" s="151"/>
      <c r="K243" s="151"/>
      <c r="L243" s="152"/>
      <c r="M243" s="156"/>
      <c r="N243" s="151"/>
      <c r="O243" s="151"/>
      <c r="P243" s="151"/>
      <c r="Q243" s="151"/>
      <c r="R243" s="151"/>
      <c r="S243" s="151"/>
      <c r="T243" s="157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3" t="s">
        <v>180</v>
      </c>
      <c r="AU243" s="153" t="s">
        <v>83</v>
      </c>
      <c r="AV243" s="151" t="s">
        <v>83</v>
      </c>
      <c r="AW243" s="151" t="s">
        <v>30</v>
      </c>
      <c r="AX243" s="151" t="s">
        <v>81</v>
      </c>
      <c r="AY243" s="153" t="s">
        <v>159</v>
      </c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</row>
    <row r="244" spans="1:65" ht="22.5" customHeight="1">
      <c r="A244" s="119"/>
      <c r="B244" s="120"/>
      <c r="C244" s="119"/>
      <c r="D244" s="121" t="s">
        <v>73</v>
      </c>
      <c r="E244" s="129" t="s">
        <v>199</v>
      </c>
      <c r="F244" s="129" t="s">
        <v>937</v>
      </c>
      <c r="G244" s="119"/>
      <c r="H244" s="119"/>
      <c r="I244" s="191"/>
      <c r="J244" s="130">
        <f>BK244</f>
        <v>0</v>
      </c>
      <c r="K244" s="119"/>
      <c r="L244" s="120"/>
      <c r="M244" s="124"/>
      <c r="N244" s="119"/>
      <c r="O244" s="119"/>
      <c r="P244" s="125">
        <f>SUM(P245:P306)</f>
        <v>0</v>
      </c>
      <c r="Q244" s="119"/>
      <c r="R244" s="125">
        <f>SUM(R245:R306)</f>
        <v>25.371665099999994</v>
      </c>
      <c r="S244" s="119"/>
      <c r="T244" s="126">
        <f>SUM(T245:T306)</f>
        <v>2.7446999999999999E-2</v>
      </c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21" t="s">
        <v>81</v>
      </c>
      <c r="AS244" s="119"/>
      <c r="AT244" s="127" t="s">
        <v>73</v>
      </c>
      <c r="AU244" s="127" t="s">
        <v>81</v>
      </c>
      <c r="AV244" s="119"/>
      <c r="AW244" s="119"/>
      <c r="AX244" s="119"/>
      <c r="AY244" s="121" t="s">
        <v>159</v>
      </c>
      <c r="AZ244" s="119"/>
      <c r="BA244" s="119"/>
      <c r="BB244" s="119"/>
      <c r="BC244" s="119"/>
      <c r="BD244" s="119"/>
      <c r="BE244" s="119"/>
      <c r="BF244" s="119"/>
      <c r="BG244" s="119"/>
      <c r="BH244" s="119"/>
      <c r="BI244" s="119"/>
      <c r="BJ244" s="119"/>
      <c r="BK244" s="128">
        <f>SUM(BK245:BK306)</f>
        <v>0</v>
      </c>
      <c r="BL244" s="119"/>
      <c r="BM244" s="119"/>
    </row>
    <row r="245" spans="1:65" ht="24" customHeight="1">
      <c r="A245" s="16"/>
      <c r="B245" s="17"/>
      <c r="C245" s="131" t="s">
        <v>341</v>
      </c>
      <c r="D245" s="131" t="s">
        <v>162</v>
      </c>
      <c r="E245" s="132" t="s">
        <v>938</v>
      </c>
      <c r="F245" s="133" t="s">
        <v>939</v>
      </c>
      <c r="G245" s="134" t="s">
        <v>791</v>
      </c>
      <c r="H245" s="135">
        <v>25</v>
      </c>
      <c r="I245" s="187"/>
      <c r="J245" s="135">
        <f>ROUND(I245*H245,2)</f>
        <v>0</v>
      </c>
      <c r="K245" s="133" t="s">
        <v>177</v>
      </c>
      <c r="L245" s="17"/>
      <c r="M245" s="136" t="s">
        <v>1</v>
      </c>
      <c r="N245" s="137" t="s">
        <v>39</v>
      </c>
      <c r="O245" s="16"/>
      <c r="P245" s="138">
        <f>O245*H245</f>
        <v>0</v>
      </c>
      <c r="Q245" s="138">
        <v>3.0000000000000001E-3</v>
      </c>
      <c r="R245" s="138">
        <f>Q245*H245</f>
        <v>7.4999999999999997E-2</v>
      </c>
      <c r="S245" s="138">
        <v>0</v>
      </c>
      <c r="T245" s="139">
        <f>S245*H245</f>
        <v>0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40" t="s">
        <v>166</v>
      </c>
      <c r="AS245" s="16"/>
      <c r="AT245" s="140" t="s">
        <v>162</v>
      </c>
      <c r="AU245" s="140" t="s">
        <v>83</v>
      </c>
      <c r="AV245" s="16"/>
      <c r="AW245" s="16"/>
      <c r="AX245" s="16"/>
      <c r="AY245" s="2" t="s">
        <v>159</v>
      </c>
      <c r="AZ245" s="16"/>
      <c r="BA245" s="16"/>
      <c r="BB245" s="16"/>
      <c r="BC245" s="16"/>
      <c r="BD245" s="16"/>
      <c r="BE245" s="141">
        <f>IF(N245="základní",J245,0)</f>
        <v>0</v>
      </c>
      <c r="BF245" s="141">
        <f>IF(N245="snížená",J245,0)</f>
        <v>0</v>
      </c>
      <c r="BG245" s="141">
        <f>IF(N245="zákl. přenesená",J245,0)</f>
        <v>0</v>
      </c>
      <c r="BH245" s="141">
        <f>IF(N245="sníž. přenesená",J245,0)</f>
        <v>0</v>
      </c>
      <c r="BI245" s="141">
        <f>IF(N245="nulová",J245,0)</f>
        <v>0</v>
      </c>
      <c r="BJ245" s="2" t="s">
        <v>81</v>
      </c>
      <c r="BK245" s="141">
        <f>ROUND(I245*H245,2)</f>
        <v>0</v>
      </c>
      <c r="BL245" s="2" t="s">
        <v>166</v>
      </c>
      <c r="BM245" s="140" t="s">
        <v>940</v>
      </c>
    </row>
    <row r="246" spans="1:65" ht="11.25" customHeight="1">
      <c r="A246" s="151"/>
      <c r="B246" s="152"/>
      <c r="C246" s="151"/>
      <c r="D246" s="142" t="s">
        <v>180</v>
      </c>
      <c r="E246" s="153" t="s">
        <v>1</v>
      </c>
      <c r="F246" s="154" t="s">
        <v>941</v>
      </c>
      <c r="G246" s="151"/>
      <c r="H246" s="155">
        <v>25</v>
      </c>
      <c r="I246" s="188"/>
      <c r="J246" s="151"/>
      <c r="K246" s="151"/>
      <c r="L246" s="152"/>
      <c r="M246" s="156"/>
      <c r="N246" s="151"/>
      <c r="O246" s="151"/>
      <c r="P246" s="151"/>
      <c r="Q246" s="151"/>
      <c r="R246" s="151"/>
      <c r="S246" s="151"/>
      <c r="T246" s="157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3" t="s">
        <v>180</v>
      </c>
      <c r="AU246" s="153" t="s">
        <v>83</v>
      </c>
      <c r="AV246" s="151" t="s">
        <v>83</v>
      </c>
      <c r="AW246" s="151" t="s">
        <v>30</v>
      </c>
      <c r="AX246" s="151" t="s">
        <v>81</v>
      </c>
      <c r="AY246" s="153" t="s">
        <v>159</v>
      </c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</row>
    <row r="247" spans="1:65" ht="24" customHeight="1">
      <c r="A247" s="16"/>
      <c r="B247" s="17"/>
      <c r="C247" s="131" t="s">
        <v>345</v>
      </c>
      <c r="D247" s="131" t="s">
        <v>162</v>
      </c>
      <c r="E247" s="132" t="s">
        <v>942</v>
      </c>
      <c r="F247" s="133" t="s">
        <v>943</v>
      </c>
      <c r="G247" s="134" t="s">
        <v>791</v>
      </c>
      <c r="H247" s="135">
        <v>131.86000000000001</v>
      </c>
      <c r="I247" s="187"/>
      <c r="J247" s="135">
        <f>ROUND(I247*H247,2)</f>
        <v>0</v>
      </c>
      <c r="K247" s="133" t="s">
        <v>1</v>
      </c>
      <c r="L247" s="17"/>
      <c r="M247" s="136" t="s">
        <v>1</v>
      </c>
      <c r="N247" s="137" t="s">
        <v>39</v>
      </c>
      <c r="O247" s="16"/>
      <c r="P247" s="138">
        <f>O247*H247</f>
        <v>0</v>
      </c>
      <c r="Q247" s="138">
        <v>8.0000000000000002E-3</v>
      </c>
      <c r="R247" s="138">
        <f>Q247*H247</f>
        <v>1.05488</v>
      </c>
      <c r="S247" s="138">
        <v>0</v>
      </c>
      <c r="T247" s="139">
        <f>S247*H247</f>
        <v>0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40" t="s">
        <v>166</v>
      </c>
      <c r="AS247" s="16"/>
      <c r="AT247" s="140" t="s">
        <v>162</v>
      </c>
      <c r="AU247" s="140" t="s">
        <v>83</v>
      </c>
      <c r="AV247" s="16"/>
      <c r="AW247" s="16"/>
      <c r="AX247" s="16"/>
      <c r="AY247" s="2" t="s">
        <v>159</v>
      </c>
      <c r="AZ247" s="16"/>
      <c r="BA247" s="16"/>
      <c r="BB247" s="16"/>
      <c r="BC247" s="16"/>
      <c r="BD247" s="16"/>
      <c r="BE247" s="141">
        <f>IF(N247="základní",J247,0)</f>
        <v>0</v>
      </c>
      <c r="BF247" s="141">
        <f>IF(N247="snížená",J247,0)</f>
        <v>0</v>
      </c>
      <c r="BG247" s="141">
        <f>IF(N247="zákl. přenesená",J247,0)</f>
        <v>0</v>
      </c>
      <c r="BH247" s="141">
        <f>IF(N247="sníž. přenesená",J247,0)</f>
        <v>0</v>
      </c>
      <c r="BI247" s="141">
        <f>IF(N247="nulová",J247,0)</f>
        <v>0</v>
      </c>
      <c r="BJ247" s="2" t="s">
        <v>81</v>
      </c>
      <c r="BK247" s="141">
        <f>ROUND(I247*H247,2)</f>
        <v>0</v>
      </c>
      <c r="BL247" s="2" t="s">
        <v>166</v>
      </c>
      <c r="BM247" s="140" t="s">
        <v>944</v>
      </c>
    </row>
    <row r="248" spans="1:65" ht="11.25" customHeight="1">
      <c r="A248" s="151"/>
      <c r="B248" s="152"/>
      <c r="C248" s="151"/>
      <c r="D248" s="142" t="s">
        <v>180</v>
      </c>
      <c r="E248" s="153" t="s">
        <v>1</v>
      </c>
      <c r="F248" s="154" t="s">
        <v>945</v>
      </c>
      <c r="G248" s="151"/>
      <c r="H248" s="155">
        <v>49.6</v>
      </c>
      <c r="I248" s="188"/>
      <c r="J248" s="151"/>
      <c r="K248" s="151"/>
      <c r="L248" s="152"/>
      <c r="M248" s="156"/>
      <c r="N248" s="151"/>
      <c r="O248" s="151"/>
      <c r="P248" s="151"/>
      <c r="Q248" s="151"/>
      <c r="R248" s="151"/>
      <c r="S248" s="151"/>
      <c r="T248" s="157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3" t="s">
        <v>180</v>
      </c>
      <c r="AU248" s="153" t="s">
        <v>83</v>
      </c>
      <c r="AV248" s="151" t="s">
        <v>83</v>
      </c>
      <c r="AW248" s="151" t="s">
        <v>30</v>
      </c>
      <c r="AX248" s="151" t="s">
        <v>74</v>
      </c>
      <c r="AY248" s="153" t="s">
        <v>159</v>
      </c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</row>
    <row r="249" spans="1:65" ht="11.25" customHeight="1">
      <c r="A249" s="145"/>
      <c r="B249" s="146"/>
      <c r="C249" s="145"/>
      <c r="D249" s="142" t="s">
        <v>180</v>
      </c>
      <c r="E249" s="147" t="s">
        <v>1</v>
      </c>
      <c r="F249" s="148" t="s">
        <v>846</v>
      </c>
      <c r="G249" s="145"/>
      <c r="H249" s="147" t="s">
        <v>1</v>
      </c>
      <c r="I249" s="193"/>
      <c r="J249" s="145"/>
      <c r="K249" s="145"/>
      <c r="L249" s="146"/>
      <c r="M249" s="149"/>
      <c r="N249" s="145"/>
      <c r="O249" s="145"/>
      <c r="P249" s="145"/>
      <c r="Q249" s="145"/>
      <c r="R249" s="145"/>
      <c r="S249" s="145"/>
      <c r="T249" s="150"/>
      <c r="U249" s="145"/>
      <c r="V249" s="145"/>
      <c r="W249" s="145"/>
      <c r="X249" s="145"/>
      <c r="Y249" s="145"/>
      <c r="Z249" s="145"/>
      <c r="AA249" s="145"/>
      <c r="AB249" s="145"/>
      <c r="AC249" s="145"/>
      <c r="AD249" s="145"/>
      <c r="AE249" s="145"/>
      <c r="AF249" s="145"/>
      <c r="AG249" s="145"/>
      <c r="AH249" s="145"/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7" t="s">
        <v>180</v>
      </c>
      <c r="AU249" s="147" t="s">
        <v>83</v>
      </c>
      <c r="AV249" s="145" t="s">
        <v>81</v>
      </c>
      <c r="AW249" s="145" t="s">
        <v>30</v>
      </c>
      <c r="AX249" s="145" t="s">
        <v>74</v>
      </c>
      <c r="AY249" s="147" t="s">
        <v>159</v>
      </c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  <c r="BM249" s="145"/>
    </row>
    <row r="250" spans="1:65" ht="11.25" customHeight="1">
      <c r="A250" s="151"/>
      <c r="B250" s="152"/>
      <c r="C250" s="151"/>
      <c r="D250" s="142" t="s">
        <v>180</v>
      </c>
      <c r="E250" s="153" t="s">
        <v>1</v>
      </c>
      <c r="F250" s="154" t="s">
        <v>946</v>
      </c>
      <c r="G250" s="151"/>
      <c r="H250" s="155">
        <v>82.26</v>
      </c>
      <c r="I250" s="188"/>
      <c r="J250" s="151"/>
      <c r="K250" s="151"/>
      <c r="L250" s="152"/>
      <c r="M250" s="156"/>
      <c r="N250" s="151"/>
      <c r="O250" s="151"/>
      <c r="P250" s="151"/>
      <c r="Q250" s="151"/>
      <c r="R250" s="151"/>
      <c r="S250" s="151"/>
      <c r="T250" s="157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3" t="s">
        <v>180</v>
      </c>
      <c r="AU250" s="153" t="s">
        <v>83</v>
      </c>
      <c r="AV250" s="151" t="s">
        <v>83</v>
      </c>
      <c r="AW250" s="151" t="s">
        <v>30</v>
      </c>
      <c r="AX250" s="151" t="s">
        <v>74</v>
      </c>
      <c r="AY250" s="153" t="s">
        <v>159</v>
      </c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</row>
    <row r="251" spans="1:65" ht="11.25" customHeight="1">
      <c r="A251" s="158"/>
      <c r="B251" s="159"/>
      <c r="C251" s="158"/>
      <c r="D251" s="142" t="s">
        <v>180</v>
      </c>
      <c r="E251" s="160" t="s">
        <v>1</v>
      </c>
      <c r="F251" s="161" t="s">
        <v>187</v>
      </c>
      <c r="G251" s="158"/>
      <c r="H251" s="162">
        <v>131.86000000000001</v>
      </c>
      <c r="I251" s="189"/>
      <c r="J251" s="158"/>
      <c r="K251" s="158"/>
      <c r="L251" s="159"/>
      <c r="M251" s="163"/>
      <c r="N251" s="158"/>
      <c r="O251" s="158"/>
      <c r="P251" s="158"/>
      <c r="Q251" s="158"/>
      <c r="R251" s="158"/>
      <c r="S251" s="158"/>
      <c r="T251" s="164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  <c r="AG251" s="158"/>
      <c r="AH251" s="158"/>
      <c r="AI251" s="158"/>
      <c r="AJ251" s="158"/>
      <c r="AK251" s="158"/>
      <c r="AL251" s="158"/>
      <c r="AM251" s="158"/>
      <c r="AN251" s="158"/>
      <c r="AO251" s="158"/>
      <c r="AP251" s="158"/>
      <c r="AQ251" s="158"/>
      <c r="AR251" s="158"/>
      <c r="AS251" s="158"/>
      <c r="AT251" s="160" t="s">
        <v>180</v>
      </c>
      <c r="AU251" s="160" t="s">
        <v>83</v>
      </c>
      <c r="AV251" s="158" t="s">
        <v>166</v>
      </c>
      <c r="AW251" s="158" t="s">
        <v>30</v>
      </c>
      <c r="AX251" s="158" t="s">
        <v>81</v>
      </c>
      <c r="AY251" s="160" t="s">
        <v>159</v>
      </c>
      <c r="AZ251" s="158"/>
      <c r="BA251" s="158"/>
      <c r="BB251" s="158"/>
      <c r="BC251" s="158"/>
      <c r="BD251" s="158"/>
      <c r="BE251" s="158"/>
      <c r="BF251" s="158"/>
      <c r="BG251" s="158"/>
      <c r="BH251" s="158"/>
      <c r="BI251" s="158"/>
      <c r="BJ251" s="158"/>
      <c r="BK251" s="158"/>
      <c r="BL251" s="158"/>
      <c r="BM251" s="158"/>
    </row>
    <row r="252" spans="1:65" ht="37.5" customHeight="1">
      <c r="A252" s="16"/>
      <c r="B252" s="17"/>
      <c r="C252" s="131" t="s">
        <v>350</v>
      </c>
      <c r="D252" s="131" t="s">
        <v>162</v>
      </c>
      <c r="E252" s="132" t="s">
        <v>947</v>
      </c>
      <c r="F252" s="133" t="s">
        <v>948</v>
      </c>
      <c r="G252" s="134" t="s">
        <v>791</v>
      </c>
      <c r="H252" s="135">
        <v>5.91</v>
      </c>
      <c r="I252" s="187"/>
      <c r="J252" s="135">
        <f>ROUND(I252*H252,2)</f>
        <v>0</v>
      </c>
      <c r="K252" s="133" t="s">
        <v>177</v>
      </c>
      <c r="L252" s="17"/>
      <c r="M252" s="136" t="s">
        <v>1</v>
      </c>
      <c r="N252" s="137" t="s">
        <v>39</v>
      </c>
      <c r="O252" s="16"/>
      <c r="P252" s="138">
        <f>O252*H252</f>
        <v>0</v>
      </c>
      <c r="Q252" s="138">
        <v>4.3800000000000002E-3</v>
      </c>
      <c r="R252" s="138">
        <f>Q252*H252</f>
        <v>2.58858E-2</v>
      </c>
      <c r="S252" s="138">
        <v>0</v>
      </c>
      <c r="T252" s="139">
        <f>S252*H252</f>
        <v>0</v>
      </c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40" t="s">
        <v>166</v>
      </c>
      <c r="AS252" s="16"/>
      <c r="AT252" s="140" t="s">
        <v>162</v>
      </c>
      <c r="AU252" s="140" t="s">
        <v>83</v>
      </c>
      <c r="AV252" s="16"/>
      <c r="AW252" s="16"/>
      <c r="AX252" s="16"/>
      <c r="AY252" s="2" t="s">
        <v>159</v>
      </c>
      <c r="AZ252" s="16"/>
      <c r="BA252" s="16"/>
      <c r="BB252" s="16"/>
      <c r="BC252" s="16"/>
      <c r="BD252" s="16"/>
      <c r="BE252" s="141">
        <f>IF(N252="základní",J252,0)</f>
        <v>0</v>
      </c>
      <c r="BF252" s="141">
        <f>IF(N252="snížená",J252,0)</f>
        <v>0</v>
      </c>
      <c r="BG252" s="141">
        <f>IF(N252="zákl. přenesená",J252,0)</f>
        <v>0</v>
      </c>
      <c r="BH252" s="141">
        <f>IF(N252="sníž. přenesená",J252,0)</f>
        <v>0</v>
      </c>
      <c r="BI252" s="141">
        <f>IF(N252="nulová",J252,0)</f>
        <v>0</v>
      </c>
      <c r="BJ252" s="2" t="s">
        <v>81</v>
      </c>
      <c r="BK252" s="141">
        <f>ROUND(I252*H252,2)</f>
        <v>0</v>
      </c>
      <c r="BL252" s="2" t="s">
        <v>166</v>
      </c>
      <c r="BM252" s="140" t="s">
        <v>949</v>
      </c>
    </row>
    <row r="253" spans="1:65" ht="11.25" customHeight="1">
      <c r="A253" s="151"/>
      <c r="B253" s="152"/>
      <c r="C253" s="151"/>
      <c r="D253" s="142" t="s">
        <v>180</v>
      </c>
      <c r="E253" s="153" t="s">
        <v>1</v>
      </c>
      <c r="F253" s="154" t="s">
        <v>950</v>
      </c>
      <c r="G253" s="151"/>
      <c r="H253" s="155">
        <v>5.9089999999999998</v>
      </c>
      <c r="I253" s="188"/>
      <c r="J253" s="151"/>
      <c r="K253" s="151"/>
      <c r="L253" s="152"/>
      <c r="M253" s="156"/>
      <c r="N253" s="151"/>
      <c r="O253" s="151"/>
      <c r="P253" s="151"/>
      <c r="Q253" s="151"/>
      <c r="R253" s="151"/>
      <c r="S253" s="151"/>
      <c r="T253" s="157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3" t="s">
        <v>180</v>
      </c>
      <c r="AU253" s="153" t="s">
        <v>83</v>
      </c>
      <c r="AV253" s="151" t="s">
        <v>83</v>
      </c>
      <c r="AW253" s="151" t="s">
        <v>30</v>
      </c>
      <c r="AX253" s="151" t="s">
        <v>81</v>
      </c>
      <c r="AY253" s="153" t="s">
        <v>159</v>
      </c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</row>
    <row r="254" spans="1:65" ht="24" customHeight="1">
      <c r="A254" s="16"/>
      <c r="B254" s="17"/>
      <c r="C254" s="131" t="s">
        <v>354</v>
      </c>
      <c r="D254" s="131" t="s">
        <v>162</v>
      </c>
      <c r="E254" s="132" t="s">
        <v>951</v>
      </c>
      <c r="F254" s="133" t="s">
        <v>952</v>
      </c>
      <c r="G254" s="134" t="s">
        <v>791</v>
      </c>
      <c r="H254" s="135">
        <v>61.82</v>
      </c>
      <c r="I254" s="187"/>
      <c r="J254" s="135">
        <f>ROUND(I254*H254,2)</f>
        <v>0</v>
      </c>
      <c r="K254" s="133" t="s">
        <v>177</v>
      </c>
      <c r="L254" s="17"/>
      <c r="M254" s="136" t="s">
        <v>1</v>
      </c>
      <c r="N254" s="137" t="s">
        <v>39</v>
      </c>
      <c r="O254" s="16"/>
      <c r="P254" s="138">
        <f>O254*H254</f>
        <v>0</v>
      </c>
      <c r="Q254" s="138">
        <v>3.0000000000000001E-3</v>
      </c>
      <c r="R254" s="138">
        <f>Q254*H254</f>
        <v>0.18546000000000001</v>
      </c>
      <c r="S254" s="138">
        <v>0</v>
      </c>
      <c r="T254" s="139">
        <f>S254*H254</f>
        <v>0</v>
      </c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40" t="s">
        <v>166</v>
      </c>
      <c r="AS254" s="16"/>
      <c r="AT254" s="140" t="s">
        <v>162</v>
      </c>
      <c r="AU254" s="140" t="s">
        <v>83</v>
      </c>
      <c r="AV254" s="16"/>
      <c r="AW254" s="16"/>
      <c r="AX254" s="16"/>
      <c r="AY254" s="2" t="s">
        <v>159</v>
      </c>
      <c r="AZ254" s="16"/>
      <c r="BA254" s="16"/>
      <c r="BB254" s="16"/>
      <c r="BC254" s="16"/>
      <c r="BD254" s="16"/>
      <c r="BE254" s="141">
        <f>IF(N254="základní",J254,0)</f>
        <v>0</v>
      </c>
      <c r="BF254" s="141">
        <f>IF(N254="snížená",J254,0)</f>
        <v>0</v>
      </c>
      <c r="BG254" s="141">
        <f>IF(N254="zákl. přenesená",J254,0)</f>
        <v>0</v>
      </c>
      <c r="BH254" s="141">
        <f>IF(N254="sníž. přenesená",J254,0)</f>
        <v>0</v>
      </c>
      <c r="BI254" s="141">
        <f>IF(N254="nulová",J254,0)</f>
        <v>0</v>
      </c>
      <c r="BJ254" s="2" t="s">
        <v>81</v>
      </c>
      <c r="BK254" s="141">
        <f>ROUND(I254*H254,2)</f>
        <v>0</v>
      </c>
      <c r="BL254" s="2" t="s">
        <v>166</v>
      </c>
      <c r="BM254" s="140" t="s">
        <v>953</v>
      </c>
    </row>
    <row r="255" spans="1:65" ht="11.25" customHeight="1">
      <c r="A255" s="151"/>
      <c r="B255" s="152"/>
      <c r="C255" s="151"/>
      <c r="D255" s="142" t="s">
        <v>180</v>
      </c>
      <c r="E255" s="153" t="s">
        <v>1</v>
      </c>
      <c r="F255" s="154" t="s">
        <v>954</v>
      </c>
      <c r="G255" s="151"/>
      <c r="H255" s="155">
        <v>11.818</v>
      </c>
      <c r="I255" s="188"/>
      <c r="J255" s="151"/>
      <c r="K255" s="151"/>
      <c r="L255" s="152"/>
      <c r="M255" s="156"/>
      <c r="N255" s="151"/>
      <c r="O255" s="151"/>
      <c r="P255" s="151"/>
      <c r="Q255" s="151"/>
      <c r="R255" s="151"/>
      <c r="S255" s="151"/>
      <c r="T255" s="157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3" t="s">
        <v>180</v>
      </c>
      <c r="AU255" s="153" t="s">
        <v>83</v>
      </c>
      <c r="AV255" s="151" t="s">
        <v>83</v>
      </c>
      <c r="AW255" s="151" t="s">
        <v>30</v>
      </c>
      <c r="AX255" s="151" t="s">
        <v>74</v>
      </c>
      <c r="AY255" s="153" t="s">
        <v>159</v>
      </c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</row>
    <row r="256" spans="1:65" ht="11.25" customHeight="1">
      <c r="A256" s="151"/>
      <c r="B256" s="152"/>
      <c r="C256" s="151"/>
      <c r="D256" s="142" t="s">
        <v>180</v>
      </c>
      <c r="E256" s="153" t="s">
        <v>1</v>
      </c>
      <c r="F256" s="154" t="s">
        <v>955</v>
      </c>
      <c r="G256" s="151"/>
      <c r="H256" s="155">
        <v>50</v>
      </c>
      <c r="I256" s="188"/>
      <c r="J256" s="151"/>
      <c r="K256" s="151"/>
      <c r="L256" s="152"/>
      <c r="M256" s="156"/>
      <c r="N256" s="151"/>
      <c r="O256" s="151"/>
      <c r="P256" s="151"/>
      <c r="Q256" s="151"/>
      <c r="R256" s="151"/>
      <c r="S256" s="151"/>
      <c r="T256" s="157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3" t="s">
        <v>180</v>
      </c>
      <c r="AU256" s="153" t="s">
        <v>83</v>
      </c>
      <c r="AV256" s="151" t="s">
        <v>83</v>
      </c>
      <c r="AW256" s="151" t="s">
        <v>30</v>
      </c>
      <c r="AX256" s="151" t="s">
        <v>74</v>
      </c>
      <c r="AY256" s="153" t="s">
        <v>159</v>
      </c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</row>
    <row r="257" spans="1:65" ht="11.25" customHeight="1">
      <c r="A257" s="158"/>
      <c r="B257" s="159"/>
      <c r="C257" s="158"/>
      <c r="D257" s="142" t="s">
        <v>180</v>
      </c>
      <c r="E257" s="160" t="s">
        <v>1</v>
      </c>
      <c r="F257" s="161" t="s">
        <v>187</v>
      </c>
      <c r="G257" s="158"/>
      <c r="H257" s="162">
        <v>61.817999999999998</v>
      </c>
      <c r="I257" s="189"/>
      <c r="J257" s="158"/>
      <c r="K257" s="158"/>
      <c r="L257" s="159"/>
      <c r="M257" s="163"/>
      <c r="N257" s="158"/>
      <c r="O257" s="158"/>
      <c r="P257" s="158"/>
      <c r="Q257" s="158"/>
      <c r="R257" s="158"/>
      <c r="S257" s="158"/>
      <c r="T257" s="164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  <c r="AG257" s="158"/>
      <c r="AH257" s="158"/>
      <c r="AI257" s="158"/>
      <c r="AJ257" s="158"/>
      <c r="AK257" s="158"/>
      <c r="AL257" s="158"/>
      <c r="AM257" s="158"/>
      <c r="AN257" s="158"/>
      <c r="AO257" s="158"/>
      <c r="AP257" s="158"/>
      <c r="AQ257" s="158"/>
      <c r="AR257" s="158"/>
      <c r="AS257" s="158"/>
      <c r="AT257" s="160" t="s">
        <v>180</v>
      </c>
      <c r="AU257" s="160" t="s">
        <v>83</v>
      </c>
      <c r="AV257" s="158" t="s">
        <v>166</v>
      </c>
      <c r="AW257" s="158" t="s">
        <v>30</v>
      </c>
      <c r="AX257" s="158" t="s">
        <v>81</v>
      </c>
      <c r="AY257" s="160" t="s">
        <v>159</v>
      </c>
      <c r="AZ257" s="158"/>
      <c r="BA257" s="158"/>
      <c r="BB257" s="158"/>
      <c r="BC257" s="158"/>
      <c r="BD257" s="158"/>
      <c r="BE257" s="158"/>
      <c r="BF257" s="158"/>
      <c r="BG257" s="158"/>
      <c r="BH257" s="158"/>
      <c r="BI257" s="158"/>
      <c r="BJ257" s="158"/>
      <c r="BK257" s="158"/>
      <c r="BL257" s="158"/>
      <c r="BM257" s="158"/>
    </row>
    <row r="258" spans="1:65" ht="24" customHeight="1">
      <c r="A258" s="16"/>
      <c r="B258" s="17"/>
      <c r="C258" s="131" t="s">
        <v>323</v>
      </c>
      <c r="D258" s="131" t="s">
        <v>162</v>
      </c>
      <c r="E258" s="132" t="s">
        <v>956</v>
      </c>
      <c r="F258" s="133" t="s">
        <v>957</v>
      </c>
      <c r="G258" s="134" t="s">
        <v>791</v>
      </c>
      <c r="H258" s="135">
        <v>82.26</v>
      </c>
      <c r="I258" s="187"/>
      <c r="J258" s="135">
        <f>ROUND(I258*H258,2)</f>
        <v>0</v>
      </c>
      <c r="K258" s="133" t="s">
        <v>1</v>
      </c>
      <c r="L258" s="17"/>
      <c r="M258" s="136" t="s">
        <v>1</v>
      </c>
      <c r="N258" s="137" t="s">
        <v>39</v>
      </c>
      <c r="O258" s="16"/>
      <c r="P258" s="138">
        <f>O258*H258</f>
        <v>0</v>
      </c>
      <c r="Q258" s="138">
        <v>1.2E-2</v>
      </c>
      <c r="R258" s="138">
        <f>Q258*H258</f>
        <v>0.98712000000000011</v>
      </c>
      <c r="S258" s="138">
        <v>0</v>
      </c>
      <c r="T258" s="139">
        <f>S258*H258</f>
        <v>0</v>
      </c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40" t="s">
        <v>166</v>
      </c>
      <c r="AS258" s="16"/>
      <c r="AT258" s="140" t="s">
        <v>162</v>
      </c>
      <c r="AU258" s="140" t="s">
        <v>83</v>
      </c>
      <c r="AV258" s="16"/>
      <c r="AW258" s="16"/>
      <c r="AX258" s="16"/>
      <c r="AY258" s="2" t="s">
        <v>159</v>
      </c>
      <c r="AZ258" s="16"/>
      <c r="BA258" s="16"/>
      <c r="BB258" s="16"/>
      <c r="BC258" s="16"/>
      <c r="BD258" s="16"/>
      <c r="BE258" s="141">
        <f>IF(N258="základní",J258,0)</f>
        <v>0</v>
      </c>
      <c r="BF258" s="141">
        <f>IF(N258="snížená",J258,0)</f>
        <v>0</v>
      </c>
      <c r="BG258" s="141">
        <f>IF(N258="zákl. přenesená",J258,0)</f>
        <v>0</v>
      </c>
      <c r="BH258" s="141">
        <f>IF(N258="sníž. přenesená",J258,0)</f>
        <v>0</v>
      </c>
      <c r="BI258" s="141">
        <f>IF(N258="nulová",J258,0)</f>
        <v>0</v>
      </c>
      <c r="BJ258" s="2" t="s">
        <v>81</v>
      </c>
      <c r="BK258" s="141">
        <f>ROUND(I258*H258,2)</f>
        <v>0</v>
      </c>
      <c r="BL258" s="2" t="s">
        <v>166</v>
      </c>
      <c r="BM258" s="140" t="s">
        <v>958</v>
      </c>
    </row>
    <row r="259" spans="1:65" ht="11.25" customHeight="1">
      <c r="A259" s="145"/>
      <c r="B259" s="146"/>
      <c r="C259" s="145"/>
      <c r="D259" s="142" t="s">
        <v>180</v>
      </c>
      <c r="E259" s="147" t="s">
        <v>1</v>
      </c>
      <c r="F259" s="148" t="s">
        <v>846</v>
      </c>
      <c r="G259" s="145"/>
      <c r="H259" s="147" t="s">
        <v>1</v>
      </c>
      <c r="I259" s="193"/>
      <c r="J259" s="145"/>
      <c r="K259" s="145"/>
      <c r="L259" s="146"/>
      <c r="M259" s="149"/>
      <c r="N259" s="145"/>
      <c r="O259" s="145"/>
      <c r="P259" s="145"/>
      <c r="Q259" s="145"/>
      <c r="R259" s="145"/>
      <c r="S259" s="145"/>
      <c r="T259" s="150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145"/>
      <c r="AF259" s="145"/>
      <c r="AG259" s="145"/>
      <c r="AH259" s="145"/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7" t="s">
        <v>180</v>
      </c>
      <c r="AU259" s="147" t="s">
        <v>83</v>
      </c>
      <c r="AV259" s="145" t="s">
        <v>81</v>
      </c>
      <c r="AW259" s="145" t="s">
        <v>30</v>
      </c>
      <c r="AX259" s="145" t="s">
        <v>74</v>
      </c>
      <c r="AY259" s="147" t="s">
        <v>159</v>
      </c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  <c r="BM259" s="145"/>
    </row>
    <row r="260" spans="1:65" ht="11.25" customHeight="1">
      <c r="A260" s="151"/>
      <c r="B260" s="152"/>
      <c r="C260" s="151"/>
      <c r="D260" s="142" t="s">
        <v>180</v>
      </c>
      <c r="E260" s="153" t="s">
        <v>1</v>
      </c>
      <c r="F260" s="154" t="s">
        <v>959</v>
      </c>
      <c r="G260" s="151"/>
      <c r="H260" s="155">
        <v>82.26</v>
      </c>
      <c r="I260" s="188"/>
      <c r="J260" s="151"/>
      <c r="K260" s="151"/>
      <c r="L260" s="152"/>
      <c r="M260" s="156"/>
      <c r="N260" s="151"/>
      <c r="O260" s="151"/>
      <c r="P260" s="151"/>
      <c r="Q260" s="151"/>
      <c r="R260" s="151"/>
      <c r="S260" s="151"/>
      <c r="T260" s="157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3" t="s">
        <v>180</v>
      </c>
      <c r="AU260" s="153" t="s">
        <v>83</v>
      </c>
      <c r="AV260" s="151" t="s">
        <v>83</v>
      </c>
      <c r="AW260" s="151" t="s">
        <v>30</v>
      </c>
      <c r="AX260" s="151" t="s">
        <v>81</v>
      </c>
      <c r="AY260" s="153" t="s">
        <v>159</v>
      </c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</row>
    <row r="261" spans="1:65" ht="55.5" customHeight="1">
      <c r="A261" s="16"/>
      <c r="B261" s="17"/>
      <c r="C261" s="131" t="s">
        <v>362</v>
      </c>
      <c r="D261" s="131" t="s">
        <v>162</v>
      </c>
      <c r="E261" s="132" t="s">
        <v>960</v>
      </c>
      <c r="F261" s="133" t="s">
        <v>961</v>
      </c>
      <c r="G261" s="134" t="s">
        <v>791</v>
      </c>
      <c r="H261" s="135">
        <v>164.52</v>
      </c>
      <c r="I261" s="187"/>
      <c r="J261" s="135">
        <f>ROUND(I261*H261,2)</f>
        <v>0</v>
      </c>
      <c r="K261" s="133" t="s">
        <v>177</v>
      </c>
      <c r="L261" s="17"/>
      <c r="M261" s="136" t="s">
        <v>1</v>
      </c>
      <c r="N261" s="137" t="s">
        <v>39</v>
      </c>
      <c r="O261" s="16"/>
      <c r="P261" s="138">
        <f>O261*H261</f>
        <v>0</v>
      </c>
      <c r="Q261" s="138">
        <v>6.0000000000000001E-3</v>
      </c>
      <c r="R261" s="138">
        <f>Q261*H261</f>
        <v>0.98712000000000011</v>
      </c>
      <c r="S261" s="138">
        <v>0</v>
      </c>
      <c r="T261" s="139">
        <f>S261*H261</f>
        <v>0</v>
      </c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40" t="s">
        <v>166</v>
      </c>
      <c r="AS261" s="16"/>
      <c r="AT261" s="140" t="s">
        <v>162</v>
      </c>
      <c r="AU261" s="140" t="s">
        <v>83</v>
      </c>
      <c r="AV261" s="16"/>
      <c r="AW261" s="16"/>
      <c r="AX261" s="16"/>
      <c r="AY261" s="2" t="s">
        <v>159</v>
      </c>
      <c r="AZ261" s="16"/>
      <c r="BA261" s="16"/>
      <c r="BB261" s="16"/>
      <c r="BC261" s="16"/>
      <c r="BD261" s="16"/>
      <c r="BE261" s="141">
        <f>IF(N261="základní",J261,0)</f>
        <v>0</v>
      </c>
      <c r="BF261" s="141">
        <f>IF(N261="snížená",J261,0)</f>
        <v>0</v>
      </c>
      <c r="BG261" s="141">
        <f>IF(N261="zákl. přenesená",J261,0)</f>
        <v>0</v>
      </c>
      <c r="BH261" s="141">
        <f>IF(N261="sníž. přenesená",J261,0)</f>
        <v>0</v>
      </c>
      <c r="BI261" s="141">
        <f>IF(N261="nulová",J261,0)</f>
        <v>0</v>
      </c>
      <c r="BJ261" s="2" t="s">
        <v>81</v>
      </c>
      <c r="BK261" s="141">
        <f>ROUND(I261*H261,2)</f>
        <v>0</v>
      </c>
      <c r="BL261" s="2" t="s">
        <v>166</v>
      </c>
      <c r="BM261" s="140" t="s">
        <v>962</v>
      </c>
    </row>
    <row r="262" spans="1:65" ht="11.25" customHeight="1">
      <c r="A262" s="145"/>
      <c r="B262" s="146"/>
      <c r="C262" s="145"/>
      <c r="D262" s="142" t="s">
        <v>180</v>
      </c>
      <c r="E262" s="147" t="s">
        <v>1</v>
      </c>
      <c r="F262" s="148" t="s">
        <v>846</v>
      </c>
      <c r="G262" s="145"/>
      <c r="H262" s="147" t="s">
        <v>1</v>
      </c>
      <c r="I262" s="193"/>
      <c r="J262" s="145"/>
      <c r="K262" s="145"/>
      <c r="L262" s="146"/>
      <c r="M262" s="149"/>
      <c r="N262" s="145"/>
      <c r="O262" s="145"/>
      <c r="P262" s="145"/>
      <c r="Q262" s="145"/>
      <c r="R262" s="145"/>
      <c r="S262" s="145"/>
      <c r="T262" s="150"/>
      <c r="U262" s="145"/>
      <c r="V262" s="145"/>
      <c r="W262" s="145"/>
      <c r="X262" s="145"/>
      <c r="Y262" s="145"/>
      <c r="Z262" s="145"/>
      <c r="AA262" s="145"/>
      <c r="AB262" s="145"/>
      <c r="AC262" s="145"/>
      <c r="AD262" s="145"/>
      <c r="AE262" s="145"/>
      <c r="AF262" s="145"/>
      <c r="AG262" s="145"/>
      <c r="AH262" s="145"/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7" t="s">
        <v>180</v>
      </c>
      <c r="AU262" s="147" t="s">
        <v>83</v>
      </c>
      <c r="AV262" s="145" t="s">
        <v>81</v>
      </c>
      <c r="AW262" s="145" t="s">
        <v>30</v>
      </c>
      <c r="AX262" s="145" t="s">
        <v>74</v>
      </c>
      <c r="AY262" s="147" t="s">
        <v>159</v>
      </c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  <c r="BM262" s="145"/>
    </row>
    <row r="263" spans="1:65" ht="11.25" customHeight="1">
      <c r="A263" s="151"/>
      <c r="B263" s="152"/>
      <c r="C263" s="151"/>
      <c r="D263" s="142" t="s">
        <v>180</v>
      </c>
      <c r="E263" s="153" t="s">
        <v>1</v>
      </c>
      <c r="F263" s="154" t="s">
        <v>963</v>
      </c>
      <c r="G263" s="151"/>
      <c r="H263" s="155">
        <v>164.52</v>
      </c>
      <c r="I263" s="188"/>
      <c r="J263" s="151"/>
      <c r="K263" s="151"/>
      <c r="L263" s="152"/>
      <c r="M263" s="156"/>
      <c r="N263" s="151"/>
      <c r="O263" s="151"/>
      <c r="P263" s="151"/>
      <c r="Q263" s="151"/>
      <c r="R263" s="151"/>
      <c r="S263" s="151"/>
      <c r="T263" s="157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3" t="s">
        <v>180</v>
      </c>
      <c r="AU263" s="153" t="s">
        <v>83</v>
      </c>
      <c r="AV263" s="151" t="s">
        <v>83</v>
      </c>
      <c r="AW263" s="151" t="s">
        <v>30</v>
      </c>
      <c r="AX263" s="151" t="s">
        <v>81</v>
      </c>
      <c r="AY263" s="153" t="s">
        <v>159</v>
      </c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</row>
    <row r="264" spans="1:65" ht="37.5" customHeight="1">
      <c r="A264" s="16"/>
      <c r="B264" s="17"/>
      <c r="C264" s="131" t="s">
        <v>366</v>
      </c>
      <c r="D264" s="131" t="s">
        <v>162</v>
      </c>
      <c r="E264" s="132" t="s">
        <v>964</v>
      </c>
      <c r="F264" s="133" t="s">
        <v>965</v>
      </c>
      <c r="G264" s="134" t="s">
        <v>791</v>
      </c>
      <c r="H264" s="135">
        <v>49.6</v>
      </c>
      <c r="I264" s="187"/>
      <c r="J264" s="135">
        <f>ROUND(I264*H264,2)</f>
        <v>0</v>
      </c>
      <c r="K264" s="133" t="s">
        <v>177</v>
      </c>
      <c r="L264" s="17"/>
      <c r="M264" s="136" t="s">
        <v>1</v>
      </c>
      <c r="N264" s="137" t="s">
        <v>39</v>
      </c>
      <c r="O264" s="16"/>
      <c r="P264" s="138">
        <f>O264*H264</f>
        <v>0</v>
      </c>
      <c r="Q264" s="138">
        <v>2.1000000000000001E-2</v>
      </c>
      <c r="R264" s="138">
        <f>Q264*H264</f>
        <v>1.0416000000000001</v>
      </c>
      <c r="S264" s="138">
        <v>0</v>
      </c>
      <c r="T264" s="139">
        <f>S264*H264</f>
        <v>0</v>
      </c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40" t="s">
        <v>166</v>
      </c>
      <c r="AS264" s="16"/>
      <c r="AT264" s="140" t="s">
        <v>162</v>
      </c>
      <c r="AU264" s="140" t="s">
        <v>83</v>
      </c>
      <c r="AV264" s="16"/>
      <c r="AW264" s="16"/>
      <c r="AX264" s="16"/>
      <c r="AY264" s="2" t="s">
        <v>159</v>
      </c>
      <c r="AZ264" s="16"/>
      <c r="BA264" s="16"/>
      <c r="BB264" s="16"/>
      <c r="BC264" s="16"/>
      <c r="BD264" s="16"/>
      <c r="BE264" s="141">
        <f>IF(N264="základní",J264,0)</f>
        <v>0</v>
      </c>
      <c r="BF264" s="141">
        <f>IF(N264="snížená",J264,0)</f>
        <v>0</v>
      </c>
      <c r="BG264" s="141">
        <f>IF(N264="zákl. přenesená",J264,0)</f>
        <v>0</v>
      </c>
      <c r="BH264" s="141">
        <f>IF(N264="sníž. přenesená",J264,0)</f>
        <v>0</v>
      </c>
      <c r="BI264" s="141">
        <f>IF(N264="nulová",J264,0)</f>
        <v>0</v>
      </c>
      <c r="BJ264" s="2" t="s">
        <v>81</v>
      </c>
      <c r="BK264" s="141">
        <f>ROUND(I264*H264,2)</f>
        <v>0</v>
      </c>
      <c r="BL264" s="2" t="s">
        <v>166</v>
      </c>
      <c r="BM264" s="140" t="s">
        <v>966</v>
      </c>
    </row>
    <row r="265" spans="1:65" ht="11.25" customHeight="1">
      <c r="A265" s="151"/>
      <c r="B265" s="152"/>
      <c r="C265" s="151"/>
      <c r="D265" s="142" t="s">
        <v>180</v>
      </c>
      <c r="E265" s="153" t="s">
        <v>1</v>
      </c>
      <c r="F265" s="154" t="s">
        <v>945</v>
      </c>
      <c r="G265" s="151"/>
      <c r="H265" s="155">
        <v>49.6</v>
      </c>
      <c r="I265" s="188"/>
      <c r="J265" s="151"/>
      <c r="K265" s="151"/>
      <c r="L265" s="152"/>
      <c r="M265" s="156"/>
      <c r="N265" s="151"/>
      <c r="O265" s="151"/>
      <c r="P265" s="151"/>
      <c r="Q265" s="151"/>
      <c r="R265" s="151"/>
      <c r="S265" s="151"/>
      <c r="T265" s="157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3" t="s">
        <v>180</v>
      </c>
      <c r="AU265" s="153" t="s">
        <v>83</v>
      </c>
      <c r="AV265" s="151" t="s">
        <v>83</v>
      </c>
      <c r="AW265" s="151" t="s">
        <v>30</v>
      </c>
      <c r="AX265" s="151" t="s">
        <v>81</v>
      </c>
      <c r="AY265" s="153" t="s">
        <v>159</v>
      </c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</row>
    <row r="266" spans="1:65" ht="24" customHeight="1">
      <c r="A266" s="16"/>
      <c r="B266" s="17"/>
      <c r="C266" s="131" t="s">
        <v>372</v>
      </c>
      <c r="D266" s="131" t="s">
        <v>162</v>
      </c>
      <c r="E266" s="132" t="s">
        <v>967</v>
      </c>
      <c r="F266" s="133" t="s">
        <v>968</v>
      </c>
      <c r="G266" s="134" t="s">
        <v>791</v>
      </c>
      <c r="H266" s="135">
        <v>82.26</v>
      </c>
      <c r="I266" s="187"/>
      <c r="J266" s="135">
        <f>ROUND(I266*H266,2)</f>
        <v>0</v>
      </c>
      <c r="K266" s="133" t="s">
        <v>1</v>
      </c>
      <c r="L266" s="17"/>
      <c r="M266" s="136" t="s">
        <v>1</v>
      </c>
      <c r="N266" s="137" t="s">
        <v>39</v>
      </c>
      <c r="O266" s="16"/>
      <c r="P266" s="138">
        <f>O266*H266</f>
        <v>0</v>
      </c>
      <c r="Q266" s="138">
        <v>2.1000000000000001E-2</v>
      </c>
      <c r="R266" s="138">
        <f>Q266*H266</f>
        <v>1.7274600000000002</v>
      </c>
      <c r="S266" s="138">
        <v>0</v>
      </c>
      <c r="T266" s="139">
        <f>S266*H266</f>
        <v>0</v>
      </c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40" t="s">
        <v>166</v>
      </c>
      <c r="AS266" s="16"/>
      <c r="AT266" s="140" t="s">
        <v>162</v>
      </c>
      <c r="AU266" s="140" t="s">
        <v>83</v>
      </c>
      <c r="AV266" s="16"/>
      <c r="AW266" s="16"/>
      <c r="AX266" s="16"/>
      <c r="AY266" s="2" t="s">
        <v>159</v>
      </c>
      <c r="AZ266" s="16"/>
      <c r="BA266" s="16"/>
      <c r="BB266" s="16"/>
      <c r="BC266" s="16"/>
      <c r="BD266" s="16"/>
      <c r="BE266" s="141">
        <f>IF(N266="základní",J266,0)</f>
        <v>0</v>
      </c>
      <c r="BF266" s="141">
        <f>IF(N266="snížená",J266,0)</f>
        <v>0</v>
      </c>
      <c r="BG266" s="141">
        <f>IF(N266="zákl. přenesená",J266,0)</f>
        <v>0</v>
      </c>
      <c r="BH266" s="141">
        <f>IF(N266="sníž. přenesená",J266,0)</f>
        <v>0</v>
      </c>
      <c r="BI266" s="141">
        <f>IF(N266="nulová",J266,0)</f>
        <v>0</v>
      </c>
      <c r="BJ266" s="2" t="s">
        <v>81</v>
      </c>
      <c r="BK266" s="141">
        <f>ROUND(I266*H266,2)</f>
        <v>0</v>
      </c>
      <c r="BL266" s="2" t="s">
        <v>166</v>
      </c>
      <c r="BM266" s="140" t="s">
        <v>969</v>
      </c>
    </row>
    <row r="267" spans="1:65" ht="11.25" customHeight="1">
      <c r="A267" s="145"/>
      <c r="B267" s="146"/>
      <c r="C267" s="145"/>
      <c r="D267" s="142" t="s">
        <v>180</v>
      </c>
      <c r="E267" s="147" t="s">
        <v>1</v>
      </c>
      <c r="F267" s="148" t="s">
        <v>846</v>
      </c>
      <c r="G267" s="145"/>
      <c r="H267" s="147" t="s">
        <v>1</v>
      </c>
      <c r="I267" s="193"/>
      <c r="J267" s="145"/>
      <c r="K267" s="145"/>
      <c r="L267" s="146"/>
      <c r="M267" s="149"/>
      <c r="N267" s="145"/>
      <c r="O267" s="145"/>
      <c r="P267" s="145"/>
      <c r="Q267" s="145"/>
      <c r="R267" s="145"/>
      <c r="S267" s="145"/>
      <c r="T267" s="150"/>
      <c r="U267" s="145"/>
      <c r="V267" s="145"/>
      <c r="W267" s="145"/>
      <c r="X267" s="145"/>
      <c r="Y267" s="145"/>
      <c r="Z267" s="145"/>
      <c r="AA267" s="145"/>
      <c r="AB267" s="145"/>
      <c r="AC267" s="145"/>
      <c r="AD267" s="145"/>
      <c r="AE267" s="145"/>
      <c r="AF267" s="145"/>
      <c r="AG267" s="145"/>
      <c r="AH267" s="145"/>
      <c r="AI267" s="145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7" t="s">
        <v>180</v>
      </c>
      <c r="AU267" s="147" t="s">
        <v>83</v>
      </c>
      <c r="AV267" s="145" t="s">
        <v>81</v>
      </c>
      <c r="AW267" s="145" t="s">
        <v>30</v>
      </c>
      <c r="AX267" s="145" t="s">
        <v>74</v>
      </c>
      <c r="AY267" s="147" t="s">
        <v>159</v>
      </c>
      <c r="AZ267" s="145"/>
      <c r="BA267" s="145"/>
      <c r="BB267" s="145"/>
      <c r="BC267" s="145"/>
      <c r="BD267" s="145"/>
      <c r="BE267" s="145"/>
      <c r="BF267" s="145"/>
      <c r="BG267" s="145"/>
      <c r="BH267" s="145"/>
      <c r="BI267" s="145"/>
      <c r="BJ267" s="145"/>
      <c r="BK267" s="145"/>
      <c r="BL267" s="145"/>
      <c r="BM267" s="145"/>
    </row>
    <row r="268" spans="1:65" ht="11.25" customHeight="1">
      <c r="A268" s="151"/>
      <c r="B268" s="152"/>
      <c r="C268" s="151"/>
      <c r="D268" s="142" t="s">
        <v>180</v>
      </c>
      <c r="E268" s="153" t="s">
        <v>1</v>
      </c>
      <c r="F268" s="154" t="s">
        <v>959</v>
      </c>
      <c r="G268" s="151"/>
      <c r="H268" s="155">
        <v>82.26</v>
      </c>
      <c r="I268" s="188"/>
      <c r="J268" s="151"/>
      <c r="K268" s="151"/>
      <c r="L268" s="152"/>
      <c r="M268" s="156"/>
      <c r="N268" s="151"/>
      <c r="O268" s="151"/>
      <c r="P268" s="151"/>
      <c r="Q268" s="151"/>
      <c r="R268" s="151"/>
      <c r="S268" s="151"/>
      <c r="T268" s="157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3" t="s">
        <v>180</v>
      </c>
      <c r="AU268" s="153" t="s">
        <v>83</v>
      </c>
      <c r="AV268" s="151" t="s">
        <v>83</v>
      </c>
      <c r="AW268" s="151" t="s">
        <v>30</v>
      </c>
      <c r="AX268" s="151" t="s">
        <v>81</v>
      </c>
      <c r="AY268" s="153" t="s">
        <v>159</v>
      </c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</row>
    <row r="269" spans="1:65" ht="24" customHeight="1">
      <c r="A269" s="16"/>
      <c r="B269" s="17"/>
      <c r="C269" s="131" t="s">
        <v>377</v>
      </c>
      <c r="D269" s="131" t="s">
        <v>162</v>
      </c>
      <c r="E269" s="132" t="s">
        <v>970</v>
      </c>
      <c r="F269" s="133" t="s">
        <v>971</v>
      </c>
      <c r="G269" s="134" t="s">
        <v>791</v>
      </c>
      <c r="H269" s="135">
        <v>307.45</v>
      </c>
      <c r="I269" s="187"/>
      <c r="J269" s="135">
        <f>ROUND(I269*H269,2)</f>
        <v>0</v>
      </c>
      <c r="K269" s="133" t="s">
        <v>177</v>
      </c>
      <c r="L269" s="17"/>
      <c r="M269" s="136" t="s">
        <v>1</v>
      </c>
      <c r="N269" s="137" t="s">
        <v>39</v>
      </c>
      <c r="O269" s="16"/>
      <c r="P269" s="138">
        <f>O269*H269</f>
        <v>0</v>
      </c>
      <c r="Q269" s="138">
        <v>9.8999999999999999E-4</v>
      </c>
      <c r="R269" s="138">
        <f>Q269*H269</f>
        <v>0.30437549999999997</v>
      </c>
      <c r="S269" s="138">
        <v>6.0000000000000002E-5</v>
      </c>
      <c r="T269" s="139">
        <f>S269*H269</f>
        <v>1.8446999999999998E-2</v>
      </c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40" t="s">
        <v>166</v>
      </c>
      <c r="AS269" s="16"/>
      <c r="AT269" s="140" t="s">
        <v>162</v>
      </c>
      <c r="AU269" s="140" t="s">
        <v>83</v>
      </c>
      <c r="AV269" s="16"/>
      <c r="AW269" s="16"/>
      <c r="AX269" s="16"/>
      <c r="AY269" s="2" t="s">
        <v>159</v>
      </c>
      <c r="AZ269" s="16"/>
      <c r="BA269" s="16"/>
      <c r="BB269" s="16"/>
      <c r="BC269" s="16"/>
      <c r="BD269" s="16"/>
      <c r="BE269" s="141">
        <f>IF(N269="základní",J269,0)</f>
        <v>0</v>
      </c>
      <c r="BF269" s="141">
        <f>IF(N269="snížená",J269,0)</f>
        <v>0</v>
      </c>
      <c r="BG269" s="141">
        <f>IF(N269="zákl. přenesená",J269,0)</f>
        <v>0</v>
      </c>
      <c r="BH269" s="141">
        <f>IF(N269="sníž. přenesená",J269,0)</f>
        <v>0</v>
      </c>
      <c r="BI269" s="141">
        <f>IF(N269="nulová",J269,0)</f>
        <v>0</v>
      </c>
      <c r="BJ269" s="2" t="s">
        <v>81</v>
      </c>
      <c r="BK269" s="141">
        <f>ROUND(I269*H269,2)</f>
        <v>0</v>
      </c>
      <c r="BL269" s="2" t="s">
        <v>166</v>
      </c>
      <c r="BM269" s="140" t="s">
        <v>972</v>
      </c>
    </row>
    <row r="270" spans="1:65" ht="11.25" customHeight="1">
      <c r="A270" s="151"/>
      <c r="B270" s="152"/>
      <c r="C270" s="151"/>
      <c r="D270" s="142" t="s">
        <v>180</v>
      </c>
      <c r="E270" s="153" t="s">
        <v>1</v>
      </c>
      <c r="F270" s="154" t="s">
        <v>973</v>
      </c>
      <c r="G270" s="151"/>
      <c r="H270" s="155">
        <v>100</v>
      </c>
      <c r="I270" s="188"/>
      <c r="J270" s="151"/>
      <c r="K270" s="151"/>
      <c r="L270" s="152"/>
      <c r="M270" s="156"/>
      <c r="N270" s="151"/>
      <c r="O270" s="151"/>
      <c r="P270" s="151"/>
      <c r="Q270" s="151"/>
      <c r="R270" s="151"/>
      <c r="S270" s="151"/>
      <c r="T270" s="157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3" t="s">
        <v>180</v>
      </c>
      <c r="AU270" s="153" t="s">
        <v>83</v>
      </c>
      <c r="AV270" s="151" t="s">
        <v>83</v>
      </c>
      <c r="AW270" s="151" t="s">
        <v>30</v>
      </c>
      <c r="AX270" s="151" t="s">
        <v>74</v>
      </c>
      <c r="AY270" s="153" t="s">
        <v>159</v>
      </c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</row>
    <row r="271" spans="1:65" ht="11.25" customHeight="1">
      <c r="A271" s="151"/>
      <c r="B271" s="152"/>
      <c r="C271" s="151"/>
      <c r="D271" s="142" t="s">
        <v>180</v>
      </c>
      <c r="E271" s="153" t="s">
        <v>1</v>
      </c>
      <c r="F271" s="154" t="s">
        <v>974</v>
      </c>
      <c r="G271" s="151"/>
      <c r="H271" s="155">
        <v>12.6</v>
      </c>
      <c r="I271" s="188"/>
      <c r="J271" s="151"/>
      <c r="K271" s="151"/>
      <c r="L271" s="152"/>
      <c r="M271" s="156"/>
      <c r="N271" s="151"/>
      <c r="O271" s="151"/>
      <c r="P271" s="151"/>
      <c r="Q271" s="151"/>
      <c r="R271" s="151"/>
      <c r="S271" s="151"/>
      <c r="T271" s="157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3" t="s">
        <v>180</v>
      </c>
      <c r="AU271" s="153" t="s">
        <v>83</v>
      </c>
      <c r="AV271" s="151" t="s">
        <v>83</v>
      </c>
      <c r="AW271" s="151" t="s">
        <v>30</v>
      </c>
      <c r="AX271" s="151" t="s">
        <v>74</v>
      </c>
      <c r="AY271" s="153" t="s">
        <v>159</v>
      </c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</row>
    <row r="272" spans="1:65" ht="11.25" customHeight="1">
      <c r="A272" s="151"/>
      <c r="B272" s="152"/>
      <c r="C272" s="151"/>
      <c r="D272" s="142" t="s">
        <v>180</v>
      </c>
      <c r="E272" s="153" t="s">
        <v>1</v>
      </c>
      <c r="F272" s="154" t="s">
        <v>975</v>
      </c>
      <c r="G272" s="151"/>
      <c r="H272" s="155">
        <v>77</v>
      </c>
      <c r="I272" s="188"/>
      <c r="J272" s="151"/>
      <c r="K272" s="151"/>
      <c r="L272" s="152"/>
      <c r="M272" s="156"/>
      <c r="N272" s="151"/>
      <c r="O272" s="151"/>
      <c r="P272" s="151"/>
      <c r="Q272" s="151"/>
      <c r="R272" s="151"/>
      <c r="S272" s="151"/>
      <c r="T272" s="157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3" t="s">
        <v>180</v>
      </c>
      <c r="AU272" s="153" t="s">
        <v>83</v>
      </c>
      <c r="AV272" s="151" t="s">
        <v>83</v>
      </c>
      <c r="AW272" s="151" t="s">
        <v>30</v>
      </c>
      <c r="AX272" s="151" t="s">
        <v>74</v>
      </c>
      <c r="AY272" s="153" t="s">
        <v>159</v>
      </c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</row>
    <row r="273" spans="1:65" ht="11.25" customHeight="1">
      <c r="A273" s="151"/>
      <c r="B273" s="152"/>
      <c r="C273" s="151"/>
      <c r="D273" s="142" t="s">
        <v>180</v>
      </c>
      <c r="E273" s="153" t="s">
        <v>1</v>
      </c>
      <c r="F273" s="154" t="s">
        <v>976</v>
      </c>
      <c r="G273" s="151"/>
      <c r="H273" s="155">
        <v>9.4</v>
      </c>
      <c r="I273" s="188"/>
      <c r="J273" s="151"/>
      <c r="K273" s="151"/>
      <c r="L273" s="152"/>
      <c r="M273" s="156"/>
      <c r="N273" s="151"/>
      <c r="O273" s="151"/>
      <c r="P273" s="151"/>
      <c r="Q273" s="151"/>
      <c r="R273" s="151"/>
      <c r="S273" s="151"/>
      <c r="T273" s="157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3" t="s">
        <v>180</v>
      </c>
      <c r="AU273" s="153" t="s">
        <v>83</v>
      </c>
      <c r="AV273" s="151" t="s">
        <v>83</v>
      </c>
      <c r="AW273" s="151" t="s">
        <v>30</v>
      </c>
      <c r="AX273" s="151" t="s">
        <v>74</v>
      </c>
      <c r="AY273" s="153" t="s">
        <v>159</v>
      </c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</row>
    <row r="274" spans="1:65" ht="11.25" customHeight="1">
      <c r="A274" s="151"/>
      <c r="B274" s="152"/>
      <c r="C274" s="151"/>
      <c r="D274" s="142" t="s">
        <v>180</v>
      </c>
      <c r="E274" s="153" t="s">
        <v>1</v>
      </c>
      <c r="F274" s="154" t="s">
        <v>977</v>
      </c>
      <c r="G274" s="151"/>
      <c r="H274" s="155">
        <v>8.4499999999999993</v>
      </c>
      <c r="I274" s="188"/>
      <c r="J274" s="151"/>
      <c r="K274" s="151"/>
      <c r="L274" s="152"/>
      <c r="M274" s="156"/>
      <c r="N274" s="151"/>
      <c r="O274" s="151"/>
      <c r="P274" s="151"/>
      <c r="Q274" s="151"/>
      <c r="R274" s="151"/>
      <c r="S274" s="151"/>
      <c r="T274" s="157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3" t="s">
        <v>180</v>
      </c>
      <c r="AU274" s="153" t="s">
        <v>83</v>
      </c>
      <c r="AV274" s="151" t="s">
        <v>83</v>
      </c>
      <c r="AW274" s="151" t="s">
        <v>30</v>
      </c>
      <c r="AX274" s="151" t="s">
        <v>74</v>
      </c>
      <c r="AY274" s="153" t="s">
        <v>159</v>
      </c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</row>
    <row r="275" spans="1:65" ht="11.25" customHeight="1">
      <c r="A275" s="151"/>
      <c r="B275" s="152"/>
      <c r="C275" s="151"/>
      <c r="D275" s="142" t="s">
        <v>180</v>
      </c>
      <c r="E275" s="153" t="s">
        <v>1</v>
      </c>
      <c r="F275" s="154" t="s">
        <v>978</v>
      </c>
      <c r="G275" s="151"/>
      <c r="H275" s="155">
        <v>100</v>
      </c>
      <c r="I275" s="188"/>
      <c r="J275" s="151"/>
      <c r="K275" s="151"/>
      <c r="L275" s="152"/>
      <c r="M275" s="156"/>
      <c r="N275" s="151"/>
      <c r="O275" s="151"/>
      <c r="P275" s="151"/>
      <c r="Q275" s="151"/>
      <c r="R275" s="151"/>
      <c r="S275" s="151"/>
      <c r="T275" s="157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3" t="s">
        <v>180</v>
      </c>
      <c r="AU275" s="153" t="s">
        <v>83</v>
      </c>
      <c r="AV275" s="151" t="s">
        <v>83</v>
      </c>
      <c r="AW275" s="151" t="s">
        <v>30</v>
      </c>
      <c r="AX275" s="151" t="s">
        <v>74</v>
      </c>
      <c r="AY275" s="153" t="s">
        <v>159</v>
      </c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</row>
    <row r="276" spans="1:65" ht="11.25" customHeight="1">
      <c r="A276" s="158"/>
      <c r="B276" s="159"/>
      <c r="C276" s="158"/>
      <c r="D276" s="142" t="s">
        <v>180</v>
      </c>
      <c r="E276" s="160" t="s">
        <v>1</v>
      </c>
      <c r="F276" s="161" t="s">
        <v>187</v>
      </c>
      <c r="G276" s="158"/>
      <c r="H276" s="162">
        <v>307.45</v>
      </c>
      <c r="I276" s="189"/>
      <c r="J276" s="158"/>
      <c r="K276" s="158"/>
      <c r="L276" s="159"/>
      <c r="M276" s="163"/>
      <c r="N276" s="158"/>
      <c r="O276" s="158"/>
      <c r="P276" s="158"/>
      <c r="Q276" s="158"/>
      <c r="R276" s="158"/>
      <c r="S276" s="158"/>
      <c r="T276" s="164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  <c r="AG276" s="158"/>
      <c r="AH276" s="158"/>
      <c r="AI276" s="158"/>
      <c r="AJ276" s="158"/>
      <c r="AK276" s="158"/>
      <c r="AL276" s="158"/>
      <c r="AM276" s="158"/>
      <c r="AN276" s="158"/>
      <c r="AO276" s="158"/>
      <c r="AP276" s="158"/>
      <c r="AQ276" s="158"/>
      <c r="AR276" s="158"/>
      <c r="AS276" s="158"/>
      <c r="AT276" s="160" t="s">
        <v>180</v>
      </c>
      <c r="AU276" s="160" t="s">
        <v>83</v>
      </c>
      <c r="AV276" s="158" t="s">
        <v>166</v>
      </c>
      <c r="AW276" s="158" t="s">
        <v>30</v>
      </c>
      <c r="AX276" s="158" t="s">
        <v>81</v>
      </c>
      <c r="AY276" s="160" t="s">
        <v>159</v>
      </c>
      <c r="AZ276" s="158"/>
      <c r="BA276" s="158"/>
      <c r="BB276" s="158"/>
      <c r="BC276" s="158"/>
      <c r="BD276" s="158"/>
      <c r="BE276" s="158"/>
      <c r="BF276" s="158"/>
      <c r="BG276" s="158"/>
      <c r="BH276" s="158"/>
      <c r="BI276" s="158"/>
      <c r="BJ276" s="158"/>
      <c r="BK276" s="158"/>
      <c r="BL276" s="158"/>
      <c r="BM276" s="158"/>
    </row>
    <row r="277" spans="1:65" ht="33" customHeight="1">
      <c r="A277" s="16"/>
      <c r="B277" s="17"/>
      <c r="C277" s="131" t="s">
        <v>382</v>
      </c>
      <c r="D277" s="131" t="s">
        <v>162</v>
      </c>
      <c r="E277" s="132" t="s">
        <v>979</v>
      </c>
      <c r="F277" s="133" t="s">
        <v>980</v>
      </c>
      <c r="G277" s="134" t="s">
        <v>791</v>
      </c>
      <c r="H277" s="135">
        <v>150</v>
      </c>
      <c r="I277" s="187"/>
      <c r="J277" s="135">
        <f>ROUND(I277*H277,2)</f>
        <v>0</v>
      </c>
      <c r="K277" s="133" t="s">
        <v>177</v>
      </c>
      <c r="L277" s="17"/>
      <c r="M277" s="136" t="s">
        <v>1</v>
      </c>
      <c r="N277" s="137" t="s">
        <v>39</v>
      </c>
      <c r="O277" s="16"/>
      <c r="P277" s="138">
        <f>O277*H277</f>
        <v>0</v>
      </c>
      <c r="Q277" s="138">
        <v>1.98E-3</v>
      </c>
      <c r="R277" s="138">
        <f>Q277*H277</f>
        <v>0.29699999999999999</v>
      </c>
      <c r="S277" s="138">
        <v>6.0000000000000002E-5</v>
      </c>
      <c r="T277" s="139">
        <f>S277*H277</f>
        <v>9.0000000000000011E-3</v>
      </c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40" t="s">
        <v>166</v>
      </c>
      <c r="AS277" s="16"/>
      <c r="AT277" s="140" t="s">
        <v>162</v>
      </c>
      <c r="AU277" s="140" t="s">
        <v>83</v>
      </c>
      <c r="AV277" s="16"/>
      <c r="AW277" s="16"/>
      <c r="AX277" s="16"/>
      <c r="AY277" s="2" t="s">
        <v>159</v>
      </c>
      <c r="AZ277" s="16"/>
      <c r="BA277" s="16"/>
      <c r="BB277" s="16"/>
      <c r="BC277" s="16"/>
      <c r="BD277" s="16"/>
      <c r="BE277" s="141">
        <f>IF(N277="základní",J277,0)</f>
        <v>0</v>
      </c>
      <c r="BF277" s="141">
        <f>IF(N277="snížená",J277,0)</f>
        <v>0</v>
      </c>
      <c r="BG277" s="141">
        <f>IF(N277="zákl. přenesená",J277,0)</f>
        <v>0</v>
      </c>
      <c r="BH277" s="141">
        <f>IF(N277="sníž. přenesená",J277,0)</f>
        <v>0</v>
      </c>
      <c r="BI277" s="141">
        <f>IF(N277="nulová",J277,0)</f>
        <v>0</v>
      </c>
      <c r="BJ277" s="2" t="s">
        <v>81</v>
      </c>
      <c r="BK277" s="141">
        <f>ROUND(I277*H277,2)</f>
        <v>0</v>
      </c>
      <c r="BL277" s="2" t="s">
        <v>166</v>
      </c>
      <c r="BM277" s="140" t="s">
        <v>981</v>
      </c>
    </row>
    <row r="278" spans="1:65" ht="11.25" customHeight="1">
      <c r="A278" s="151"/>
      <c r="B278" s="152"/>
      <c r="C278" s="151"/>
      <c r="D278" s="142" t="s">
        <v>180</v>
      </c>
      <c r="E278" s="153" t="s">
        <v>1</v>
      </c>
      <c r="F278" s="154" t="s">
        <v>982</v>
      </c>
      <c r="G278" s="151"/>
      <c r="H278" s="155">
        <v>150</v>
      </c>
      <c r="I278" s="188"/>
      <c r="J278" s="151"/>
      <c r="K278" s="151"/>
      <c r="L278" s="152"/>
      <c r="M278" s="156"/>
      <c r="N278" s="151"/>
      <c r="O278" s="151"/>
      <c r="P278" s="151"/>
      <c r="Q278" s="151"/>
      <c r="R278" s="151"/>
      <c r="S278" s="151"/>
      <c r="T278" s="157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3" t="s">
        <v>180</v>
      </c>
      <c r="AU278" s="153" t="s">
        <v>83</v>
      </c>
      <c r="AV278" s="151" t="s">
        <v>83</v>
      </c>
      <c r="AW278" s="151" t="s">
        <v>30</v>
      </c>
      <c r="AX278" s="151" t="s">
        <v>81</v>
      </c>
      <c r="AY278" s="153" t="s">
        <v>159</v>
      </c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</row>
    <row r="279" spans="1:65" ht="24" customHeight="1">
      <c r="A279" s="16"/>
      <c r="B279" s="17"/>
      <c r="C279" s="131" t="s">
        <v>386</v>
      </c>
      <c r="D279" s="131" t="s">
        <v>162</v>
      </c>
      <c r="E279" s="132" t="s">
        <v>983</v>
      </c>
      <c r="F279" s="133" t="s">
        <v>984</v>
      </c>
      <c r="G279" s="134" t="s">
        <v>176</v>
      </c>
      <c r="H279" s="135">
        <v>54.8</v>
      </c>
      <c r="I279" s="187"/>
      <c r="J279" s="135">
        <f>ROUND(I279*H279,2)</f>
        <v>0</v>
      </c>
      <c r="K279" s="133" t="s">
        <v>177</v>
      </c>
      <c r="L279" s="17"/>
      <c r="M279" s="136" t="s">
        <v>1</v>
      </c>
      <c r="N279" s="137" t="s">
        <v>39</v>
      </c>
      <c r="O279" s="16"/>
      <c r="P279" s="138">
        <f>O279*H279</f>
        <v>0</v>
      </c>
      <c r="Q279" s="138">
        <v>1.5E-3</v>
      </c>
      <c r="R279" s="138">
        <f>Q279*H279</f>
        <v>8.2199999999999995E-2</v>
      </c>
      <c r="S279" s="138">
        <v>0</v>
      </c>
      <c r="T279" s="139">
        <f>S279*H279</f>
        <v>0</v>
      </c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40" t="s">
        <v>166</v>
      </c>
      <c r="AS279" s="16"/>
      <c r="AT279" s="140" t="s">
        <v>162</v>
      </c>
      <c r="AU279" s="140" t="s">
        <v>83</v>
      </c>
      <c r="AV279" s="16"/>
      <c r="AW279" s="16"/>
      <c r="AX279" s="16"/>
      <c r="AY279" s="2" t="s">
        <v>159</v>
      </c>
      <c r="AZ279" s="16"/>
      <c r="BA279" s="16"/>
      <c r="BB279" s="16"/>
      <c r="BC279" s="16"/>
      <c r="BD279" s="16"/>
      <c r="BE279" s="141">
        <f>IF(N279="základní",J279,0)</f>
        <v>0</v>
      </c>
      <c r="BF279" s="141">
        <f>IF(N279="snížená",J279,0)</f>
        <v>0</v>
      </c>
      <c r="BG279" s="141">
        <f>IF(N279="zákl. přenesená",J279,0)</f>
        <v>0</v>
      </c>
      <c r="BH279" s="141">
        <f>IF(N279="sníž. přenesená",J279,0)</f>
        <v>0</v>
      </c>
      <c r="BI279" s="141">
        <f>IF(N279="nulová",J279,0)</f>
        <v>0</v>
      </c>
      <c r="BJ279" s="2" t="s">
        <v>81</v>
      </c>
      <c r="BK279" s="141">
        <f>ROUND(I279*H279,2)</f>
        <v>0</v>
      </c>
      <c r="BL279" s="2" t="s">
        <v>166</v>
      </c>
      <c r="BM279" s="140" t="s">
        <v>985</v>
      </c>
    </row>
    <row r="280" spans="1:65" ht="11.25" customHeight="1">
      <c r="A280" s="151"/>
      <c r="B280" s="152"/>
      <c r="C280" s="151"/>
      <c r="D280" s="142" t="s">
        <v>180</v>
      </c>
      <c r="E280" s="153" t="s">
        <v>1</v>
      </c>
      <c r="F280" s="154" t="s">
        <v>986</v>
      </c>
      <c r="G280" s="151"/>
      <c r="H280" s="155">
        <v>50</v>
      </c>
      <c r="I280" s="188"/>
      <c r="J280" s="151"/>
      <c r="K280" s="151"/>
      <c r="L280" s="152"/>
      <c r="M280" s="156"/>
      <c r="N280" s="151"/>
      <c r="O280" s="151"/>
      <c r="P280" s="151"/>
      <c r="Q280" s="151"/>
      <c r="R280" s="151"/>
      <c r="S280" s="151"/>
      <c r="T280" s="157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3" t="s">
        <v>180</v>
      </c>
      <c r="AU280" s="153" t="s">
        <v>83</v>
      </c>
      <c r="AV280" s="151" t="s">
        <v>83</v>
      </c>
      <c r="AW280" s="151" t="s">
        <v>30</v>
      </c>
      <c r="AX280" s="151" t="s">
        <v>74</v>
      </c>
      <c r="AY280" s="153" t="s">
        <v>159</v>
      </c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</row>
    <row r="281" spans="1:65" ht="11.25" customHeight="1">
      <c r="A281" s="145"/>
      <c r="B281" s="146"/>
      <c r="C281" s="145"/>
      <c r="D281" s="142" t="s">
        <v>180</v>
      </c>
      <c r="E281" s="147" t="s">
        <v>1</v>
      </c>
      <c r="F281" s="148" t="s">
        <v>846</v>
      </c>
      <c r="G281" s="145"/>
      <c r="H281" s="147" t="s">
        <v>1</v>
      </c>
      <c r="I281" s="193"/>
      <c r="J281" s="145"/>
      <c r="K281" s="145"/>
      <c r="L281" s="146"/>
      <c r="M281" s="149"/>
      <c r="N281" s="145"/>
      <c r="O281" s="145"/>
      <c r="P281" s="145"/>
      <c r="Q281" s="145"/>
      <c r="R281" s="145"/>
      <c r="S281" s="145"/>
      <c r="T281" s="150"/>
      <c r="U281" s="145"/>
      <c r="V281" s="145"/>
      <c r="W281" s="145"/>
      <c r="X281" s="145"/>
      <c r="Y281" s="145"/>
      <c r="Z281" s="145"/>
      <c r="AA281" s="145"/>
      <c r="AB281" s="145"/>
      <c r="AC281" s="145"/>
      <c r="AD281" s="145"/>
      <c r="AE281" s="145"/>
      <c r="AF281" s="145"/>
      <c r="AG281" s="145"/>
      <c r="AH281" s="145"/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7" t="s">
        <v>180</v>
      </c>
      <c r="AU281" s="147" t="s">
        <v>83</v>
      </c>
      <c r="AV281" s="145" t="s">
        <v>81</v>
      </c>
      <c r="AW281" s="145" t="s">
        <v>30</v>
      </c>
      <c r="AX281" s="145" t="s">
        <v>74</v>
      </c>
      <c r="AY281" s="147" t="s">
        <v>159</v>
      </c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  <c r="BM281" s="145"/>
    </row>
    <row r="282" spans="1:65" ht="11.25" customHeight="1">
      <c r="A282" s="151"/>
      <c r="B282" s="152"/>
      <c r="C282" s="151"/>
      <c r="D282" s="142" t="s">
        <v>180</v>
      </c>
      <c r="E282" s="153" t="s">
        <v>1</v>
      </c>
      <c r="F282" s="154" t="s">
        <v>987</v>
      </c>
      <c r="G282" s="151"/>
      <c r="H282" s="155">
        <v>4.8</v>
      </c>
      <c r="I282" s="188"/>
      <c r="J282" s="151"/>
      <c r="K282" s="151"/>
      <c r="L282" s="152"/>
      <c r="M282" s="156"/>
      <c r="N282" s="151"/>
      <c r="O282" s="151"/>
      <c r="P282" s="151"/>
      <c r="Q282" s="151"/>
      <c r="R282" s="151"/>
      <c r="S282" s="151"/>
      <c r="T282" s="157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3" t="s">
        <v>180</v>
      </c>
      <c r="AU282" s="153" t="s">
        <v>83</v>
      </c>
      <c r="AV282" s="151" t="s">
        <v>83</v>
      </c>
      <c r="AW282" s="151" t="s">
        <v>30</v>
      </c>
      <c r="AX282" s="151" t="s">
        <v>74</v>
      </c>
      <c r="AY282" s="153" t="s">
        <v>159</v>
      </c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</row>
    <row r="283" spans="1:65" ht="11.25" customHeight="1">
      <c r="A283" s="158"/>
      <c r="B283" s="159"/>
      <c r="C283" s="158"/>
      <c r="D283" s="142" t="s">
        <v>180</v>
      </c>
      <c r="E283" s="160" t="s">
        <v>1</v>
      </c>
      <c r="F283" s="161" t="s">
        <v>187</v>
      </c>
      <c r="G283" s="158"/>
      <c r="H283" s="162">
        <v>54.8</v>
      </c>
      <c r="I283" s="189"/>
      <c r="J283" s="158"/>
      <c r="K283" s="158"/>
      <c r="L283" s="159"/>
      <c r="M283" s="163"/>
      <c r="N283" s="158"/>
      <c r="O283" s="158"/>
      <c r="P283" s="158"/>
      <c r="Q283" s="158"/>
      <c r="R283" s="158"/>
      <c r="S283" s="158"/>
      <c r="T283" s="164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60" t="s">
        <v>180</v>
      </c>
      <c r="AU283" s="160" t="s">
        <v>83</v>
      </c>
      <c r="AV283" s="158" t="s">
        <v>166</v>
      </c>
      <c r="AW283" s="158" t="s">
        <v>30</v>
      </c>
      <c r="AX283" s="158" t="s">
        <v>81</v>
      </c>
      <c r="AY283" s="160" t="s">
        <v>159</v>
      </c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58"/>
    </row>
    <row r="284" spans="1:65" ht="21.75" customHeight="1">
      <c r="A284" s="16"/>
      <c r="B284" s="17"/>
      <c r="C284" s="131" t="s">
        <v>390</v>
      </c>
      <c r="D284" s="131" t="s">
        <v>162</v>
      </c>
      <c r="E284" s="132" t="s">
        <v>988</v>
      </c>
      <c r="F284" s="133" t="s">
        <v>989</v>
      </c>
      <c r="G284" s="134" t="s">
        <v>286</v>
      </c>
      <c r="H284" s="135">
        <v>3</v>
      </c>
      <c r="I284" s="187"/>
      <c r="J284" s="135">
        <f>ROUND(I284*H284,2)</f>
        <v>0</v>
      </c>
      <c r="K284" s="133" t="s">
        <v>1</v>
      </c>
      <c r="L284" s="17"/>
      <c r="M284" s="136" t="s">
        <v>1</v>
      </c>
      <c r="N284" s="137" t="s">
        <v>39</v>
      </c>
      <c r="O284" s="16"/>
      <c r="P284" s="138">
        <f>O284*H284</f>
        <v>0</v>
      </c>
      <c r="Q284" s="138">
        <v>0</v>
      </c>
      <c r="R284" s="138">
        <f>Q284*H284</f>
        <v>0</v>
      </c>
      <c r="S284" s="138">
        <v>0</v>
      </c>
      <c r="T284" s="139">
        <f>S284*H284</f>
        <v>0</v>
      </c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40" t="s">
        <v>166</v>
      </c>
      <c r="AS284" s="16"/>
      <c r="AT284" s="140" t="s">
        <v>162</v>
      </c>
      <c r="AU284" s="140" t="s">
        <v>83</v>
      </c>
      <c r="AV284" s="16"/>
      <c r="AW284" s="16"/>
      <c r="AX284" s="16"/>
      <c r="AY284" s="2" t="s">
        <v>159</v>
      </c>
      <c r="AZ284" s="16"/>
      <c r="BA284" s="16"/>
      <c r="BB284" s="16"/>
      <c r="BC284" s="16"/>
      <c r="BD284" s="16"/>
      <c r="BE284" s="141">
        <f>IF(N284="základní",J284,0)</f>
        <v>0</v>
      </c>
      <c r="BF284" s="141">
        <f>IF(N284="snížená",J284,0)</f>
        <v>0</v>
      </c>
      <c r="BG284" s="141">
        <f>IF(N284="zákl. přenesená",J284,0)</f>
        <v>0</v>
      </c>
      <c r="BH284" s="141">
        <f>IF(N284="sníž. přenesená",J284,0)</f>
        <v>0</v>
      </c>
      <c r="BI284" s="141">
        <f>IF(N284="nulová",J284,0)</f>
        <v>0</v>
      </c>
      <c r="BJ284" s="2" t="s">
        <v>81</v>
      </c>
      <c r="BK284" s="141">
        <f>ROUND(I284*H284,2)</f>
        <v>0</v>
      </c>
      <c r="BL284" s="2" t="s">
        <v>166</v>
      </c>
      <c r="BM284" s="140" t="s">
        <v>990</v>
      </c>
    </row>
    <row r="285" spans="1:65" ht="11.25" customHeight="1">
      <c r="A285" s="151"/>
      <c r="B285" s="152"/>
      <c r="C285" s="151"/>
      <c r="D285" s="142" t="s">
        <v>180</v>
      </c>
      <c r="E285" s="153" t="s">
        <v>1</v>
      </c>
      <c r="F285" s="154" t="s">
        <v>991</v>
      </c>
      <c r="G285" s="151"/>
      <c r="H285" s="155">
        <v>3</v>
      </c>
      <c r="I285" s="188"/>
      <c r="J285" s="151"/>
      <c r="K285" s="151"/>
      <c r="L285" s="152"/>
      <c r="M285" s="156"/>
      <c r="N285" s="151"/>
      <c r="O285" s="151"/>
      <c r="P285" s="151"/>
      <c r="Q285" s="151"/>
      <c r="R285" s="151"/>
      <c r="S285" s="151"/>
      <c r="T285" s="157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3" t="s">
        <v>180</v>
      </c>
      <c r="AU285" s="153" t="s">
        <v>83</v>
      </c>
      <c r="AV285" s="151" t="s">
        <v>83</v>
      </c>
      <c r="AW285" s="151" t="s">
        <v>30</v>
      </c>
      <c r="AX285" s="151" t="s">
        <v>81</v>
      </c>
      <c r="AY285" s="153" t="s">
        <v>159</v>
      </c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</row>
    <row r="286" spans="1:65" ht="33" customHeight="1">
      <c r="A286" s="16"/>
      <c r="B286" s="17"/>
      <c r="C286" s="131" t="s">
        <v>394</v>
      </c>
      <c r="D286" s="131" t="s">
        <v>162</v>
      </c>
      <c r="E286" s="132" t="s">
        <v>992</v>
      </c>
      <c r="F286" s="133" t="s">
        <v>993</v>
      </c>
      <c r="G286" s="134" t="s">
        <v>799</v>
      </c>
      <c r="H286" s="135">
        <v>7.11</v>
      </c>
      <c r="I286" s="187"/>
      <c r="J286" s="135">
        <f>ROUND(I286*H286,2)</f>
        <v>0</v>
      </c>
      <c r="K286" s="133" t="s">
        <v>177</v>
      </c>
      <c r="L286" s="17"/>
      <c r="M286" s="136" t="s">
        <v>1</v>
      </c>
      <c r="N286" s="137" t="s">
        <v>39</v>
      </c>
      <c r="O286" s="16"/>
      <c r="P286" s="138">
        <f>O286*H286</f>
        <v>0</v>
      </c>
      <c r="Q286" s="138">
        <v>2.5018699999999998</v>
      </c>
      <c r="R286" s="138">
        <f>Q286*H286</f>
        <v>17.788295699999999</v>
      </c>
      <c r="S286" s="138">
        <v>0</v>
      </c>
      <c r="T286" s="139">
        <f>S286*H286</f>
        <v>0</v>
      </c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40" t="s">
        <v>166</v>
      </c>
      <c r="AS286" s="16"/>
      <c r="AT286" s="140" t="s">
        <v>162</v>
      </c>
      <c r="AU286" s="140" t="s">
        <v>83</v>
      </c>
      <c r="AV286" s="16"/>
      <c r="AW286" s="16"/>
      <c r="AX286" s="16"/>
      <c r="AY286" s="2" t="s">
        <v>159</v>
      </c>
      <c r="AZ286" s="16"/>
      <c r="BA286" s="16"/>
      <c r="BB286" s="16"/>
      <c r="BC286" s="16"/>
      <c r="BD286" s="16"/>
      <c r="BE286" s="141">
        <f>IF(N286="základní",J286,0)</f>
        <v>0</v>
      </c>
      <c r="BF286" s="141">
        <f>IF(N286="snížená",J286,0)</f>
        <v>0</v>
      </c>
      <c r="BG286" s="141">
        <f>IF(N286="zákl. přenesená",J286,0)</f>
        <v>0</v>
      </c>
      <c r="BH286" s="141">
        <f>IF(N286="sníž. přenesená",J286,0)</f>
        <v>0</v>
      </c>
      <c r="BI286" s="141">
        <f>IF(N286="nulová",J286,0)</f>
        <v>0</v>
      </c>
      <c r="BJ286" s="2" t="s">
        <v>81</v>
      </c>
      <c r="BK286" s="141">
        <f>ROUND(I286*H286,2)</f>
        <v>0</v>
      </c>
      <c r="BL286" s="2" t="s">
        <v>166</v>
      </c>
      <c r="BM286" s="140" t="s">
        <v>994</v>
      </c>
    </row>
    <row r="287" spans="1:65" ht="11.25" customHeight="1">
      <c r="A287" s="151"/>
      <c r="B287" s="152"/>
      <c r="C287" s="151"/>
      <c r="D287" s="142" t="s">
        <v>180</v>
      </c>
      <c r="E287" s="153" t="s">
        <v>1</v>
      </c>
      <c r="F287" s="154" t="s">
        <v>995</v>
      </c>
      <c r="G287" s="151"/>
      <c r="H287" s="155">
        <v>1.496</v>
      </c>
      <c r="I287" s="188"/>
      <c r="J287" s="151"/>
      <c r="K287" s="151"/>
      <c r="L287" s="152"/>
      <c r="M287" s="156"/>
      <c r="N287" s="151"/>
      <c r="O287" s="151"/>
      <c r="P287" s="151"/>
      <c r="Q287" s="151"/>
      <c r="R287" s="151"/>
      <c r="S287" s="151"/>
      <c r="T287" s="157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3" t="s">
        <v>180</v>
      </c>
      <c r="AU287" s="153" t="s">
        <v>83</v>
      </c>
      <c r="AV287" s="151" t="s">
        <v>83</v>
      </c>
      <c r="AW287" s="151" t="s">
        <v>30</v>
      </c>
      <c r="AX287" s="151" t="s">
        <v>74</v>
      </c>
      <c r="AY287" s="153" t="s">
        <v>159</v>
      </c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</row>
    <row r="288" spans="1:65" ht="11.25" customHeight="1">
      <c r="A288" s="151"/>
      <c r="B288" s="152"/>
      <c r="C288" s="151"/>
      <c r="D288" s="142" t="s">
        <v>180</v>
      </c>
      <c r="E288" s="153" t="s">
        <v>1</v>
      </c>
      <c r="F288" s="154" t="s">
        <v>996</v>
      </c>
      <c r="G288" s="151"/>
      <c r="H288" s="155">
        <v>2.2010000000000001</v>
      </c>
      <c r="I288" s="188"/>
      <c r="J288" s="151"/>
      <c r="K288" s="151"/>
      <c r="L288" s="152"/>
      <c r="M288" s="156"/>
      <c r="N288" s="151"/>
      <c r="O288" s="151"/>
      <c r="P288" s="151"/>
      <c r="Q288" s="151"/>
      <c r="R288" s="151"/>
      <c r="S288" s="151"/>
      <c r="T288" s="157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3" t="s">
        <v>180</v>
      </c>
      <c r="AU288" s="153" t="s">
        <v>83</v>
      </c>
      <c r="AV288" s="151" t="s">
        <v>83</v>
      </c>
      <c r="AW288" s="151" t="s">
        <v>30</v>
      </c>
      <c r="AX288" s="151" t="s">
        <v>74</v>
      </c>
      <c r="AY288" s="153" t="s">
        <v>159</v>
      </c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</row>
    <row r="289" spans="1:65" ht="11.25" customHeight="1">
      <c r="A289" s="151"/>
      <c r="B289" s="152"/>
      <c r="C289" s="151"/>
      <c r="D289" s="142" t="s">
        <v>180</v>
      </c>
      <c r="E289" s="153" t="s">
        <v>1</v>
      </c>
      <c r="F289" s="154" t="s">
        <v>997</v>
      </c>
      <c r="G289" s="151"/>
      <c r="H289" s="155">
        <v>0.12</v>
      </c>
      <c r="I289" s="188"/>
      <c r="J289" s="151"/>
      <c r="K289" s="151"/>
      <c r="L289" s="152"/>
      <c r="M289" s="156"/>
      <c r="N289" s="151"/>
      <c r="O289" s="151"/>
      <c r="P289" s="151"/>
      <c r="Q289" s="151"/>
      <c r="R289" s="151"/>
      <c r="S289" s="151"/>
      <c r="T289" s="157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3" t="s">
        <v>180</v>
      </c>
      <c r="AU289" s="153" t="s">
        <v>83</v>
      </c>
      <c r="AV289" s="151" t="s">
        <v>83</v>
      </c>
      <c r="AW289" s="151" t="s">
        <v>30</v>
      </c>
      <c r="AX289" s="151" t="s">
        <v>74</v>
      </c>
      <c r="AY289" s="153" t="s">
        <v>159</v>
      </c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</row>
    <row r="290" spans="1:65" ht="11.25" customHeight="1">
      <c r="A290" s="151"/>
      <c r="B290" s="152"/>
      <c r="C290" s="151"/>
      <c r="D290" s="142" t="s">
        <v>180</v>
      </c>
      <c r="E290" s="153" t="s">
        <v>1</v>
      </c>
      <c r="F290" s="154" t="s">
        <v>998</v>
      </c>
      <c r="G290" s="151"/>
      <c r="H290" s="155">
        <v>0.40400000000000003</v>
      </c>
      <c r="I290" s="188"/>
      <c r="J290" s="151"/>
      <c r="K290" s="151"/>
      <c r="L290" s="152"/>
      <c r="M290" s="156"/>
      <c r="N290" s="151"/>
      <c r="O290" s="151"/>
      <c r="P290" s="151"/>
      <c r="Q290" s="151"/>
      <c r="R290" s="151"/>
      <c r="S290" s="151"/>
      <c r="T290" s="157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3" t="s">
        <v>180</v>
      </c>
      <c r="AU290" s="153" t="s">
        <v>83</v>
      </c>
      <c r="AV290" s="151" t="s">
        <v>83</v>
      </c>
      <c r="AW290" s="151" t="s">
        <v>30</v>
      </c>
      <c r="AX290" s="151" t="s">
        <v>74</v>
      </c>
      <c r="AY290" s="153" t="s">
        <v>159</v>
      </c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</row>
    <row r="291" spans="1:65" ht="11.25" customHeight="1">
      <c r="A291" s="151"/>
      <c r="B291" s="152"/>
      <c r="C291" s="151"/>
      <c r="D291" s="142" t="s">
        <v>180</v>
      </c>
      <c r="E291" s="153" t="s">
        <v>1</v>
      </c>
      <c r="F291" s="154" t="s">
        <v>999</v>
      </c>
      <c r="G291" s="151"/>
      <c r="H291" s="155">
        <v>1.0229999999999999</v>
      </c>
      <c r="I291" s="188"/>
      <c r="J291" s="151"/>
      <c r="K291" s="151"/>
      <c r="L291" s="152"/>
      <c r="M291" s="156"/>
      <c r="N291" s="151"/>
      <c r="O291" s="151"/>
      <c r="P291" s="151"/>
      <c r="Q291" s="151"/>
      <c r="R291" s="151"/>
      <c r="S291" s="151"/>
      <c r="T291" s="157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3" t="s">
        <v>180</v>
      </c>
      <c r="AU291" s="153" t="s">
        <v>83</v>
      </c>
      <c r="AV291" s="151" t="s">
        <v>83</v>
      </c>
      <c r="AW291" s="151" t="s">
        <v>30</v>
      </c>
      <c r="AX291" s="151" t="s">
        <v>74</v>
      </c>
      <c r="AY291" s="153" t="s">
        <v>159</v>
      </c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</row>
    <row r="292" spans="1:65" ht="11.25" customHeight="1">
      <c r="A292" s="151"/>
      <c r="B292" s="152"/>
      <c r="C292" s="151"/>
      <c r="D292" s="142" t="s">
        <v>180</v>
      </c>
      <c r="E292" s="153" t="s">
        <v>1</v>
      </c>
      <c r="F292" s="154" t="s">
        <v>1000</v>
      </c>
      <c r="G292" s="151"/>
      <c r="H292" s="155">
        <v>1.87</v>
      </c>
      <c r="I292" s="188"/>
      <c r="J292" s="151"/>
      <c r="K292" s="151"/>
      <c r="L292" s="152"/>
      <c r="M292" s="156"/>
      <c r="N292" s="151"/>
      <c r="O292" s="151"/>
      <c r="P292" s="151"/>
      <c r="Q292" s="151"/>
      <c r="R292" s="151"/>
      <c r="S292" s="151"/>
      <c r="T292" s="157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3" t="s">
        <v>180</v>
      </c>
      <c r="AU292" s="153" t="s">
        <v>83</v>
      </c>
      <c r="AV292" s="151" t="s">
        <v>83</v>
      </c>
      <c r="AW292" s="151" t="s">
        <v>30</v>
      </c>
      <c r="AX292" s="151" t="s">
        <v>74</v>
      </c>
      <c r="AY292" s="153" t="s">
        <v>159</v>
      </c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</row>
    <row r="293" spans="1:65" ht="11.25" customHeight="1">
      <c r="A293" s="158"/>
      <c r="B293" s="159"/>
      <c r="C293" s="158"/>
      <c r="D293" s="142" t="s">
        <v>180</v>
      </c>
      <c r="E293" s="160" t="s">
        <v>1</v>
      </c>
      <c r="F293" s="161" t="s">
        <v>187</v>
      </c>
      <c r="G293" s="158"/>
      <c r="H293" s="162">
        <v>7.1139999999999999</v>
      </c>
      <c r="I293" s="189"/>
      <c r="J293" s="158"/>
      <c r="K293" s="158"/>
      <c r="L293" s="159"/>
      <c r="M293" s="163"/>
      <c r="N293" s="158"/>
      <c r="O293" s="158"/>
      <c r="P293" s="158"/>
      <c r="Q293" s="158"/>
      <c r="R293" s="158"/>
      <c r="S293" s="158"/>
      <c r="T293" s="164"/>
      <c r="U293" s="158"/>
      <c r="V293" s="158"/>
      <c r="W293" s="158"/>
      <c r="X293" s="158"/>
      <c r="Y293" s="158"/>
      <c r="Z293" s="158"/>
      <c r="AA293" s="158"/>
      <c r="AB293" s="158"/>
      <c r="AC293" s="158"/>
      <c r="AD293" s="158"/>
      <c r="AE293" s="158"/>
      <c r="AF293" s="158"/>
      <c r="AG293" s="158"/>
      <c r="AH293" s="158"/>
      <c r="AI293" s="158"/>
      <c r="AJ293" s="158"/>
      <c r="AK293" s="158"/>
      <c r="AL293" s="158"/>
      <c r="AM293" s="158"/>
      <c r="AN293" s="158"/>
      <c r="AO293" s="158"/>
      <c r="AP293" s="158"/>
      <c r="AQ293" s="158"/>
      <c r="AR293" s="158"/>
      <c r="AS293" s="158"/>
      <c r="AT293" s="160" t="s">
        <v>180</v>
      </c>
      <c r="AU293" s="160" t="s">
        <v>83</v>
      </c>
      <c r="AV293" s="158" t="s">
        <v>166</v>
      </c>
      <c r="AW293" s="158" t="s">
        <v>30</v>
      </c>
      <c r="AX293" s="158" t="s">
        <v>81</v>
      </c>
      <c r="AY293" s="160" t="s">
        <v>159</v>
      </c>
      <c r="AZ293" s="158"/>
      <c r="BA293" s="158"/>
      <c r="BB293" s="158"/>
      <c r="BC293" s="158"/>
      <c r="BD293" s="158"/>
      <c r="BE293" s="158"/>
      <c r="BF293" s="158"/>
      <c r="BG293" s="158"/>
      <c r="BH293" s="158"/>
      <c r="BI293" s="158"/>
      <c r="BJ293" s="158"/>
      <c r="BK293" s="158"/>
      <c r="BL293" s="158"/>
      <c r="BM293" s="158"/>
    </row>
    <row r="294" spans="1:65" ht="44.25" customHeight="1">
      <c r="A294" s="16"/>
      <c r="B294" s="17"/>
      <c r="C294" s="131" t="s">
        <v>400</v>
      </c>
      <c r="D294" s="131" t="s">
        <v>162</v>
      </c>
      <c r="E294" s="132" t="s">
        <v>1001</v>
      </c>
      <c r="F294" s="133" t="s">
        <v>1002</v>
      </c>
      <c r="G294" s="134" t="s">
        <v>799</v>
      </c>
      <c r="H294" s="135">
        <v>7.11</v>
      </c>
      <c r="I294" s="187"/>
      <c r="J294" s="135">
        <f t="shared" ref="J294:J295" si="44">ROUND(I294*H294,2)</f>
        <v>0</v>
      </c>
      <c r="K294" s="133" t="s">
        <v>177</v>
      </c>
      <c r="L294" s="17"/>
      <c r="M294" s="136" t="s">
        <v>1</v>
      </c>
      <c r="N294" s="137" t="s">
        <v>39</v>
      </c>
      <c r="O294" s="16"/>
      <c r="P294" s="138">
        <f t="shared" ref="P294:P295" si="45">O294*H294</f>
        <v>0</v>
      </c>
      <c r="Q294" s="138">
        <v>0</v>
      </c>
      <c r="R294" s="138">
        <f t="shared" ref="R294:R295" si="46">Q294*H294</f>
        <v>0</v>
      </c>
      <c r="S294" s="138">
        <v>0</v>
      </c>
      <c r="T294" s="139">
        <f t="shared" ref="T294:T295" si="47">S294*H294</f>
        <v>0</v>
      </c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40" t="s">
        <v>166</v>
      </c>
      <c r="AS294" s="16"/>
      <c r="AT294" s="140" t="s">
        <v>162</v>
      </c>
      <c r="AU294" s="140" t="s">
        <v>83</v>
      </c>
      <c r="AV294" s="16"/>
      <c r="AW294" s="16"/>
      <c r="AX294" s="16"/>
      <c r="AY294" s="2" t="s">
        <v>159</v>
      </c>
      <c r="AZ294" s="16"/>
      <c r="BA294" s="16"/>
      <c r="BB294" s="16"/>
      <c r="BC294" s="16"/>
      <c r="BD294" s="16"/>
      <c r="BE294" s="141">
        <f t="shared" ref="BE294:BE295" si="48">IF(N294="základní",J294,0)</f>
        <v>0</v>
      </c>
      <c r="BF294" s="141">
        <f t="shared" ref="BF294:BF295" si="49">IF(N294="snížená",J294,0)</f>
        <v>0</v>
      </c>
      <c r="BG294" s="141">
        <f t="shared" ref="BG294:BG295" si="50">IF(N294="zákl. přenesená",J294,0)</f>
        <v>0</v>
      </c>
      <c r="BH294" s="141">
        <f t="shared" ref="BH294:BH295" si="51">IF(N294="sníž. přenesená",J294,0)</f>
        <v>0</v>
      </c>
      <c r="BI294" s="141">
        <f t="shared" ref="BI294:BI295" si="52">IF(N294="nulová",J294,0)</f>
        <v>0</v>
      </c>
      <c r="BJ294" s="2" t="s">
        <v>81</v>
      </c>
      <c r="BK294" s="141">
        <f t="shared" ref="BK294:BK295" si="53">ROUND(I294*H294,2)</f>
        <v>0</v>
      </c>
      <c r="BL294" s="2" t="s">
        <v>166</v>
      </c>
      <c r="BM294" s="140" t="s">
        <v>1003</v>
      </c>
    </row>
    <row r="295" spans="1:65" ht="21.75" customHeight="1">
      <c r="A295" s="16"/>
      <c r="B295" s="17"/>
      <c r="C295" s="131" t="s">
        <v>404</v>
      </c>
      <c r="D295" s="131" t="s">
        <v>162</v>
      </c>
      <c r="E295" s="132" t="s">
        <v>1004</v>
      </c>
      <c r="F295" s="133" t="s">
        <v>1005</v>
      </c>
      <c r="G295" s="134" t="s">
        <v>239</v>
      </c>
      <c r="H295" s="135">
        <v>0.53</v>
      </c>
      <c r="I295" s="187"/>
      <c r="J295" s="135">
        <f t="shared" si="44"/>
        <v>0</v>
      </c>
      <c r="K295" s="133" t="s">
        <v>177</v>
      </c>
      <c r="L295" s="17"/>
      <c r="M295" s="136" t="s">
        <v>1</v>
      </c>
      <c r="N295" s="137" t="s">
        <v>39</v>
      </c>
      <c r="O295" s="16"/>
      <c r="P295" s="138">
        <f t="shared" si="45"/>
        <v>0</v>
      </c>
      <c r="Q295" s="138">
        <v>1.06277</v>
      </c>
      <c r="R295" s="138">
        <f t="shared" si="46"/>
        <v>0.56326810000000005</v>
      </c>
      <c r="S295" s="138">
        <v>0</v>
      </c>
      <c r="T295" s="139">
        <f t="shared" si="47"/>
        <v>0</v>
      </c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40" t="s">
        <v>166</v>
      </c>
      <c r="AS295" s="16"/>
      <c r="AT295" s="140" t="s">
        <v>162</v>
      </c>
      <c r="AU295" s="140" t="s">
        <v>83</v>
      </c>
      <c r="AV295" s="16"/>
      <c r="AW295" s="16"/>
      <c r="AX295" s="16"/>
      <c r="AY295" s="2" t="s">
        <v>159</v>
      </c>
      <c r="AZ295" s="16"/>
      <c r="BA295" s="16"/>
      <c r="BB295" s="16"/>
      <c r="BC295" s="16"/>
      <c r="BD295" s="16"/>
      <c r="BE295" s="141">
        <f t="shared" si="48"/>
        <v>0</v>
      </c>
      <c r="BF295" s="141">
        <f t="shared" si="49"/>
        <v>0</v>
      </c>
      <c r="BG295" s="141">
        <f t="shared" si="50"/>
        <v>0</v>
      </c>
      <c r="BH295" s="141">
        <f t="shared" si="51"/>
        <v>0</v>
      </c>
      <c r="BI295" s="141">
        <f t="shared" si="52"/>
        <v>0</v>
      </c>
      <c r="BJ295" s="2" t="s">
        <v>81</v>
      </c>
      <c r="BK295" s="141">
        <f t="shared" si="53"/>
        <v>0</v>
      </c>
      <c r="BL295" s="2" t="s">
        <v>166</v>
      </c>
      <c r="BM295" s="140" t="s">
        <v>1006</v>
      </c>
    </row>
    <row r="296" spans="1:65" ht="11.25" customHeight="1">
      <c r="A296" s="151"/>
      <c r="B296" s="152"/>
      <c r="C296" s="151"/>
      <c r="D296" s="142" t="s">
        <v>180</v>
      </c>
      <c r="E296" s="153" t="s">
        <v>1</v>
      </c>
      <c r="F296" s="154" t="s">
        <v>1007</v>
      </c>
      <c r="G296" s="151"/>
      <c r="H296" s="155">
        <v>0.11799999999999999</v>
      </c>
      <c r="I296" s="188"/>
      <c r="J296" s="151"/>
      <c r="K296" s="151"/>
      <c r="L296" s="152"/>
      <c r="M296" s="156"/>
      <c r="N296" s="151"/>
      <c r="O296" s="151"/>
      <c r="P296" s="151"/>
      <c r="Q296" s="151"/>
      <c r="R296" s="151"/>
      <c r="S296" s="151"/>
      <c r="T296" s="157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3" t="s">
        <v>180</v>
      </c>
      <c r="AU296" s="153" t="s">
        <v>83</v>
      </c>
      <c r="AV296" s="151" t="s">
        <v>83</v>
      </c>
      <c r="AW296" s="151" t="s">
        <v>30</v>
      </c>
      <c r="AX296" s="151" t="s">
        <v>74</v>
      </c>
      <c r="AY296" s="153" t="s">
        <v>159</v>
      </c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</row>
    <row r="297" spans="1:65" ht="11.25" customHeight="1">
      <c r="A297" s="151"/>
      <c r="B297" s="152"/>
      <c r="C297" s="151"/>
      <c r="D297" s="142" t="s">
        <v>180</v>
      </c>
      <c r="E297" s="153" t="s">
        <v>1</v>
      </c>
      <c r="F297" s="154" t="s">
        <v>1008</v>
      </c>
      <c r="G297" s="151"/>
      <c r="H297" s="155">
        <v>0.158</v>
      </c>
      <c r="I297" s="188"/>
      <c r="J297" s="151"/>
      <c r="K297" s="151"/>
      <c r="L297" s="152"/>
      <c r="M297" s="156"/>
      <c r="N297" s="151"/>
      <c r="O297" s="151"/>
      <c r="P297" s="151"/>
      <c r="Q297" s="151"/>
      <c r="R297" s="151"/>
      <c r="S297" s="151"/>
      <c r="T297" s="157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3" t="s">
        <v>180</v>
      </c>
      <c r="AU297" s="153" t="s">
        <v>83</v>
      </c>
      <c r="AV297" s="151" t="s">
        <v>83</v>
      </c>
      <c r="AW297" s="151" t="s">
        <v>30</v>
      </c>
      <c r="AX297" s="151" t="s">
        <v>74</v>
      </c>
      <c r="AY297" s="153" t="s">
        <v>159</v>
      </c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</row>
    <row r="298" spans="1:65" ht="11.25" customHeight="1">
      <c r="A298" s="151"/>
      <c r="B298" s="152"/>
      <c r="C298" s="151"/>
      <c r="D298" s="142" t="s">
        <v>180</v>
      </c>
      <c r="E298" s="153" t="s">
        <v>1</v>
      </c>
      <c r="F298" s="154" t="s">
        <v>1009</v>
      </c>
      <c r="G298" s="151"/>
      <c r="H298" s="155">
        <v>8.9999999999999993E-3</v>
      </c>
      <c r="I298" s="188"/>
      <c r="J298" s="151"/>
      <c r="K298" s="151"/>
      <c r="L298" s="152"/>
      <c r="M298" s="156"/>
      <c r="N298" s="151"/>
      <c r="O298" s="151"/>
      <c r="P298" s="151"/>
      <c r="Q298" s="151"/>
      <c r="R298" s="151"/>
      <c r="S298" s="151"/>
      <c r="T298" s="157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3" t="s">
        <v>180</v>
      </c>
      <c r="AU298" s="153" t="s">
        <v>83</v>
      </c>
      <c r="AV298" s="151" t="s">
        <v>83</v>
      </c>
      <c r="AW298" s="151" t="s">
        <v>30</v>
      </c>
      <c r="AX298" s="151" t="s">
        <v>74</v>
      </c>
      <c r="AY298" s="153" t="s">
        <v>159</v>
      </c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</row>
    <row r="299" spans="1:65" ht="11.25" customHeight="1">
      <c r="A299" s="151"/>
      <c r="B299" s="152"/>
      <c r="C299" s="151"/>
      <c r="D299" s="142" t="s">
        <v>180</v>
      </c>
      <c r="E299" s="153" t="s">
        <v>1</v>
      </c>
      <c r="F299" s="154" t="s">
        <v>1010</v>
      </c>
      <c r="G299" s="151"/>
      <c r="H299" s="155">
        <v>3.2000000000000001E-2</v>
      </c>
      <c r="I299" s="188"/>
      <c r="J299" s="151"/>
      <c r="K299" s="151"/>
      <c r="L299" s="152"/>
      <c r="M299" s="156"/>
      <c r="N299" s="151"/>
      <c r="O299" s="151"/>
      <c r="P299" s="151"/>
      <c r="Q299" s="151"/>
      <c r="R299" s="151"/>
      <c r="S299" s="151"/>
      <c r="T299" s="157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3" t="s">
        <v>180</v>
      </c>
      <c r="AU299" s="153" t="s">
        <v>83</v>
      </c>
      <c r="AV299" s="151" t="s">
        <v>83</v>
      </c>
      <c r="AW299" s="151" t="s">
        <v>30</v>
      </c>
      <c r="AX299" s="151" t="s">
        <v>74</v>
      </c>
      <c r="AY299" s="153" t="s">
        <v>159</v>
      </c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</row>
    <row r="300" spans="1:65" ht="11.25" customHeight="1">
      <c r="A300" s="151"/>
      <c r="B300" s="152"/>
      <c r="C300" s="151"/>
      <c r="D300" s="142" t="s">
        <v>180</v>
      </c>
      <c r="E300" s="153" t="s">
        <v>1</v>
      </c>
      <c r="F300" s="154" t="s">
        <v>1011</v>
      </c>
      <c r="G300" s="151"/>
      <c r="H300" s="155">
        <v>6.3E-2</v>
      </c>
      <c r="I300" s="188"/>
      <c r="J300" s="151"/>
      <c r="K300" s="151"/>
      <c r="L300" s="152"/>
      <c r="M300" s="156"/>
      <c r="N300" s="151"/>
      <c r="O300" s="151"/>
      <c r="P300" s="151"/>
      <c r="Q300" s="151"/>
      <c r="R300" s="151"/>
      <c r="S300" s="151"/>
      <c r="T300" s="157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3" t="s">
        <v>180</v>
      </c>
      <c r="AU300" s="153" t="s">
        <v>83</v>
      </c>
      <c r="AV300" s="151" t="s">
        <v>83</v>
      </c>
      <c r="AW300" s="151" t="s">
        <v>30</v>
      </c>
      <c r="AX300" s="151" t="s">
        <v>74</v>
      </c>
      <c r="AY300" s="153" t="s">
        <v>159</v>
      </c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</row>
    <row r="301" spans="1:65" ht="11.25" customHeight="1">
      <c r="A301" s="151"/>
      <c r="B301" s="152"/>
      <c r="C301" s="151"/>
      <c r="D301" s="142" t="s">
        <v>180</v>
      </c>
      <c r="E301" s="153" t="s">
        <v>1</v>
      </c>
      <c r="F301" s="154" t="s">
        <v>1012</v>
      </c>
      <c r="G301" s="151"/>
      <c r="H301" s="155">
        <v>0.14699999999999999</v>
      </c>
      <c r="I301" s="188"/>
      <c r="J301" s="151"/>
      <c r="K301" s="151"/>
      <c r="L301" s="152"/>
      <c r="M301" s="156"/>
      <c r="N301" s="151"/>
      <c r="O301" s="151"/>
      <c r="P301" s="151"/>
      <c r="Q301" s="151"/>
      <c r="R301" s="151"/>
      <c r="S301" s="151"/>
      <c r="T301" s="157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3" t="s">
        <v>180</v>
      </c>
      <c r="AU301" s="153" t="s">
        <v>83</v>
      </c>
      <c r="AV301" s="151" t="s">
        <v>83</v>
      </c>
      <c r="AW301" s="151" t="s">
        <v>30</v>
      </c>
      <c r="AX301" s="151" t="s">
        <v>74</v>
      </c>
      <c r="AY301" s="153" t="s">
        <v>159</v>
      </c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</row>
    <row r="302" spans="1:65" ht="11.25" customHeight="1">
      <c r="A302" s="158"/>
      <c r="B302" s="159"/>
      <c r="C302" s="158"/>
      <c r="D302" s="142" t="s">
        <v>180</v>
      </c>
      <c r="E302" s="160" t="s">
        <v>1</v>
      </c>
      <c r="F302" s="161" t="s">
        <v>187</v>
      </c>
      <c r="G302" s="158"/>
      <c r="H302" s="162">
        <v>0.52700000000000002</v>
      </c>
      <c r="I302" s="189"/>
      <c r="J302" s="158"/>
      <c r="K302" s="158"/>
      <c r="L302" s="159"/>
      <c r="M302" s="163"/>
      <c r="N302" s="158"/>
      <c r="O302" s="158"/>
      <c r="P302" s="158"/>
      <c r="Q302" s="158"/>
      <c r="R302" s="158"/>
      <c r="S302" s="158"/>
      <c r="T302" s="164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I302" s="158"/>
      <c r="AJ302" s="158"/>
      <c r="AK302" s="158"/>
      <c r="AL302" s="158"/>
      <c r="AM302" s="158"/>
      <c r="AN302" s="158"/>
      <c r="AO302" s="158"/>
      <c r="AP302" s="158"/>
      <c r="AQ302" s="158"/>
      <c r="AR302" s="158"/>
      <c r="AS302" s="158"/>
      <c r="AT302" s="160" t="s">
        <v>180</v>
      </c>
      <c r="AU302" s="160" t="s">
        <v>83</v>
      </c>
      <c r="AV302" s="158" t="s">
        <v>166</v>
      </c>
      <c r="AW302" s="158" t="s">
        <v>30</v>
      </c>
      <c r="AX302" s="158" t="s">
        <v>81</v>
      </c>
      <c r="AY302" s="160" t="s">
        <v>159</v>
      </c>
      <c r="AZ302" s="158"/>
      <c r="BA302" s="158"/>
      <c r="BB302" s="158"/>
      <c r="BC302" s="158"/>
      <c r="BD302" s="158"/>
      <c r="BE302" s="158"/>
      <c r="BF302" s="158"/>
      <c r="BG302" s="158"/>
      <c r="BH302" s="158"/>
      <c r="BI302" s="158"/>
      <c r="BJ302" s="158"/>
      <c r="BK302" s="158"/>
      <c r="BL302" s="158"/>
      <c r="BM302" s="158"/>
    </row>
    <row r="303" spans="1:65" ht="33" customHeight="1">
      <c r="A303" s="16"/>
      <c r="B303" s="17"/>
      <c r="C303" s="131" t="s">
        <v>408</v>
      </c>
      <c r="D303" s="131" t="s">
        <v>162</v>
      </c>
      <c r="E303" s="132" t="s">
        <v>1013</v>
      </c>
      <c r="F303" s="133" t="s">
        <v>1014</v>
      </c>
      <c r="G303" s="134" t="s">
        <v>791</v>
      </c>
      <c r="H303" s="135">
        <v>3</v>
      </c>
      <c r="I303" s="187"/>
      <c r="J303" s="135">
        <f>ROUND(I303*H303,2)</f>
        <v>0</v>
      </c>
      <c r="K303" s="133" t="s">
        <v>177</v>
      </c>
      <c r="L303" s="17"/>
      <c r="M303" s="136" t="s">
        <v>1</v>
      </c>
      <c r="N303" s="137" t="s">
        <v>39</v>
      </c>
      <c r="O303" s="16"/>
      <c r="P303" s="138">
        <f>O303*H303</f>
        <v>0</v>
      </c>
      <c r="Q303" s="138">
        <v>8.4000000000000005E-2</v>
      </c>
      <c r="R303" s="138">
        <f>Q303*H303</f>
        <v>0.252</v>
      </c>
      <c r="S303" s="138">
        <v>0</v>
      </c>
      <c r="T303" s="139">
        <f>S303*H303</f>
        <v>0</v>
      </c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16"/>
      <c r="AQ303" s="16"/>
      <c r="AR303" s="140" t="s">
        <v>166</v>
      </c>
      <c r="AS303" s="16"/>
      <c r="AT303" s="140" t="s">
        <v>162</v>
      </c>
      <c r="AU303" s="140" t="s">
        <v>83</v>
      </c>
      <c r="AV303" s="16"/>
      <c r="AW303" s="16"/>
      <c r="AX303" s="16"/>
      <c r="AY303" s="2" t="s">
        <v>159</v>
      </c>
      <c r="AZ303" s="16"/>
      <c r="BA303" s="16"/>
      <c r="BB303" s="16"/>
      <c r="BC303" s="16"/>
      <c r="BD303" s="16"/>
      <c r="BE303" s="141">
        <f>IF(N303="základní",J303,0)</f>
        <v>0</v>
      </c>
      <c r="BF303" s="141">
        <f>IF(N303="snížená",J303,0)</f>
        <v>0</v>
      </c>
      <c r="BG303" s="141">
        <f>IF(N303="zákl. přenesená",J303,0)</f>
        <v>0</v>
      </c>
      <c r="BH303" s="141">
        <f>IF(N303="sníž. přenesená",J303,0)</f>
        <v>0</v>
      </c>
      <c r="BI303" s="141">
        <f>IF(N303="nulová",J303,0)</f>
        <v>0</v>
      </c>
      <c r="BJ303" s="2" t="s">
        <v>81</v>
      </c>
      <c r="BK303" s="141">
        <f>ROUND(I303*H303,2)</f>
        <v>0</v>
      </c>
      <c r="BL303" s="2" t="s">
        <v>166</v>
      </c>
      <c r="BM303" s="140" t="s">
        <v>1015</v>
      </c>
    </row>
    <row r="304" spans="1:65" ht="11.25" customHeight="1">
      <c r="A304" s="151"/>
      <c r="B304" s="152"/>
      <c r="C304" s="151"/>
      <c r="D304" s="142" t="s">
        <v>180</v>
      </c>
      <c r="E304" s="153" t="s">
        <v>1</v>
      </c>
      <c r="F304" s="154" t="s">
        <v>1016</v>
      </c>
      <c r="G304" s="151"/>
      <c r="H304" s="155">
        <v>2</v>
      </c>
      <c r="I304" s="188"/>
      <c r="J304" s="151"/>
      <c r="K304" s="151"/>
      <c r="L304" s="152"/>
      <c r="M304" s="156"/>
      <c r="N304" s="151"/>
      <c r="O304" s="151"/>
      <c r="P304" s="151"/>
      <c r="Q304" s="151"/>
      <c r="R304" s="151"/>
      <c r="S304" s="151"/>
      <c r="T304" s="157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3" t="s">
        <v>180</v>
      </c>
      <c r="AU304" s="153" t="s">
        <v>83</v>
      </c>
      <c r="AV304" s="151" t="s">
        <v>83</v>
      </c>
      <c r="AW304" s="151" t="s">
        <v>30</v>
      </c>
      <c r="AX304" s="151" t="s">
        <v>74</v>
      </c>
      <c r="AY304" s="153" t="s">
        <v>159</v>
      </c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</row>
    <row r="305" spans="1:65" ht="11.25" customHeight="1">
      <c r="A305" s="151"/>
      <c r="B305" s="152"/>
      <c r="C305" s="151"/>
      <c r="D305" s="142" t="s">
        <v>180</v>
      </c>
      <c r="E305" s="153" t="s">
        <v>1</v>
      </c>
      <c r="F305" s="154" t="s">
        <v>915</v>
      </c>
      <c r="G305" s="151"/>
      <c r="H305" s="155">
        <v>1</v>
      </c>
      <c r="I305" s="188"/>
      <c r="J305" s="151"/>
      <c r="K305" s="151"/>
      <c r="L305" s="152"/>
      <c r="M305" s="156"/>
      <c r="N305" s="151"/>
      <c r="O305" s="151"/>
      <c r="P305" s="151"/>
      <c r="Q305" s="151"/>
      <c r="R305" s="151"/>
      <c r="S305" s="151"/>
      <c r="T305" s="157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3" t="s">
        <v>180</v>
      </c>
      <c r="AU305" s="153" t="s">
        <v>83</v>
      </c>
      <c r="AV305" s="151" t="s">
        <v>83</v>
      </c>
      <c r="AW305" s="151" t="s">
        <v>30</v>
      </c>
      <c r="AX305" s="151" t="s">
        <v>74</v>
      </c>
      <c r="AY305" s="153" t="s">
        <v>159</v>
      </c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</row>
    <row r="306" spans="1:65" ht="11.25" customHeight="1">
      <c r="A306" s="158"/>
      <c r="B306" s="159"/>
      <c r="C306" s="158"/>
      <c r="D306" s="142" t="s">
        <v>180</v>
      </c>
      <c r="E306" s="160" t="s">
        <v>1</v>
      </c>
      <c r="F306" s="161" t="s">
        <v>187</v>
      </c>
      <c r="G306" s="158"/>
      <c r="H306" s="162">
        <v>3</v>
      </c>
      <c r="I306" s="189"/>
      <c r="J306" s="158"/>
      <c r="K306" s="158"/>
      <c r="L306" s="159"/>
      <c r="M306" s="163"/>
      <c r="N306" s="158"/>
      <c r="O306" s="158"/>
      <c r="P306" s="158"/>
      <c r="Q306" s="158"/>
      <c r="R306" s="158"/>
      <c r="S306" s="158"/>
      <c r="T306" s="164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  <c r="AG306" s="158"/>
      <c r="AH306" s="158"/>
      <c r="AI306" s="158"/>
      <c r="AJ306" s="158"/>
      <c r="AK306" s="158"/>
      <c r="AL306" s="158"/>
      <c r="AM306" s="158"/>
      <c r="AN306" s="158"/>
      <c r="AO306" s="158"/>
      <c r="AP306" s="158"/>
      <c r="AQ306" s="158"/>
      <c r="AR306" s="158"/>
      <c r="AS306" s="158"/>
      <c r="AT306" s="160" t="s">
        <v>180</v>
      </c>
      <c r="AU306" s="160" t="s">
        <v>83</v>
      </c>
      <c r="AV306" s="158" t="s">
        <v>166</v>
      </c>
      <c r="AW306" s="158" t="s">
        <v>30</v>
      </c>
      <c r="AX306" s="158" t="s">
        <v>81</v>
      </c>
      <c r="AY306" s="160" t="s">
        <v>159</v>
      </c>
      <c r="AZ306" s="158"/>
      <c r="BA306" s="158"/>
      <c r="BB306" s="158"/>
      <c r="BC306" s="158"/>
      <c r="BD306" s="158"/>
      <c r="BE306" s="158"/>
      <c r="BF306" s="158"/>
      <c r="BG306" s="158"/>
      <c r="BH306" s="158"/>
      <c r="BI306" s="158"/>
      <c r="BJ306" s="158"/>
      <c r="BK306" s="158"/>
      <c r="BL306" s="158"/>
      <c r="BM306" s="158"/>
    </row>
    <row r="307" spans="1:65" ht="22.5" customHeight="1">
      <c r="A307" s="119"/>
      <c r="B307" s="120"/>
      <c r="C307" s="119"/>
      <c r="D307" s="121" t="s">
        <v>73</v>
      </c>
      <c r="E307" s="129" t="s">
        <v>211</v>
      </c>
      <c r="F307" s="129" t="s">
        <v>1017</v>
      </c>
      <c r="G307" s="119"/>
      <c r="H307" s="119"/>
      <c r="I307" s="191"/>
      <c r="J307" s="130">
        <f>BK307</f>
        <v>0</v>
      </c>
      <c r="K307" s="119"/>
      <c r="L307" s="120"/>
      <c r="M307" s="124"/>
      <c r="N307" s="119"/>
      <c r="O307" s="119"/>
      <c r="P307" s="125">
        <f>SUM(P308:P322)</f>
        <v>0</v>
      </c>
      <c r="Q307" s="119"/>
      <c r="R307" s="125">
        <f>SUM(R308:R322)</f>
        <v>1.5519099999999997</v>
      </c>
      <c r="S307" s="119"/>
      <c r="T307" s="126">
        <f>SUM(T308:T322)</f>
        <v>0.05</v>
      </c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  <c r="AN307" s="119"/>
      <c r="AO307" s="119"/>
      <c r="AP307" s="119"/>
      <c r="AQ307" s="119"/>
      <c r="AR307" s="121" t="s">
        <v>81</v>
      </c>
      <c r="AS307" s="119"/>
      <c r="AT307" s="127" t="s">
        <v>73</v>
      </c>
      <c r="AU307" s="127" t="s">
        <v>81</v>
      </c>
      <c r="AV307" s="119"/>
      <c r="AW307" s="119"/>
      <c r="AX307" s="119"/>
      <c r="AY307" s="121" t="s">
        <v>159</v>
      </c>
      <c r="AZ307" s="119"/>
      <c r="BA307" s="119"/>
      <c r="BB307" s="119"/>
      <c r="BC307" s="119"/>
      <c r="BD307" s="119"/>
      <c r="BE307" s="119"/>
      <c r="BF307" s="119"/>
      <c r="BG307" s="119"/>
      <c r="BH307" s="119"/>
      <c r="BI307" s="119"/>
      <c r="BJ307" s="119"/>
      <c r="BK307" s="128">
        <f>SUM(BK308:BK322)</f>
        <v>0</v>
      </c>
      <c r="BL307" s="119"/>
      <c r="BM307" s="119"/>
    </row>
    <row r="308" spans="1:65" ht="33" customHeight="1">
      <c r="A308" s="16"/>
      <c r="B308" s="17"/>
      <c r="C308" s="131" t="s">
        <v>412</v>
      </c>
      <c r="D308" s="131" t="s">
        <v>162</v>
      </c>
      <c r="E308" s="132" t="s">
        <v>1018</v>
      </c>
      <c r="F308" s="133" t="s">
        <v>1019</v>
      </c>
      <c r="G308" s="134" t="s">
        <v>799</v>
      </c>
      <c r="H308" s="135">
        <v>0.25</v>
      </c>
      <c r="I308" s="187"/>
      <c r="J308" s="135">
        <f>ROUND(I308*H308,2)</f>
        <v>0</v>
      </c>
      <c r="K308" s="133" t="s">
        <v>1</v>
      </c>
      <c r="L308" s="17"/>
      <c r="M308" s="136" t="s">
        <v>1</v>
      </c>
      <c r="N308" s="137" t="s">
        <v>39</v>
      </c>
      <c r="O308" s="16"/>
      <c r="P308" s="138">
        <f>O308*H308</f>
        <v>0</v>
      </c>
      <c r="Q308" s="138">
        <v>1.68544</v>
      </c>
      <c r="R308" s="138">
        <f>Q308*H308</f>
        <v>0.42136000000000001</v>
      </c>
      <c r="S308" s="138">
        <v>0</v>
      </c>
      <c r="T308" s="139">
        <f>S308*H308</f>
        <v>0</v>
      </c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40" t="s">
        <v>166</v>
      </c>
      <c r="AS308" s="16"/>
      <c r="AT308" s="140" t="s">
        <v>162</v>
      </c>
      <c r="AU308" s="140" t="s">
        <v>83</v>
      </c>
      <c r="AV308" s="16"/>
      <c r="AW308" s="16"/>
      <c r="AX308" s="16"/>
      <c r="AY308" s="2" t="s">
        <v>159</v>
      </c>
      <c r="AZ308" s="16"/>
      <c r="BA308" s="16"/>
      <c r="BB308" s="16"/>
      <c r="BC308" s="16"/>
      <c r="BD308" s="16"/>
      <c r="BE308" s="141">
        <f>IF(N308="základní",J308,0)</f>
        <v>0</v>
      </c>
      <c r="BF308" s="141">
        <f>IF(N308="snížená",J308,0)</f>
        <v>0</v>
      </c>
      <c r="BG308" s="141">
        <f>IF(N308="zákl. přenesená",J308,0)</f>
        <v>0</v>
      </c>
      <c r="BH308" s="141">
        <f>IF(N308="sníž. přenesená",J308,0)</f>
        <v>0</v>
      </c>
      <c r="BI308" s="141">
        <f>IF(N308="nulová",J308,0)</f>
        <v>0</v>
      </c>
      <c r="BJ308" s="2" t="s">
        <v>81</v>
      </c>
      <c r="BK308" s="141">
        <f>ROUND(I308*H308,2)</f>
        <v>0</v>
      </c>
      <c r="BL308" s="2" t="s">
        <v>166</v>
      </c>
      <c r="BM308" s="140" t="s">
        <v>1020</v>
      </c>
    </row>
    <row r="309" spans="1:65" ht="11.25" customHeight="1">
      <c r="A309" s="151"/>
      <c r="B309" s="152"/>
      <c r="C309" s="151"/>
      <c r="D309" s="142" t="s">
        <v>180</v>
      </c>
      <c r="E309" s="153" t="s">
        <v>1</v>
      </c>
      <c r="F309" s="154" t="s">
        <v>1021</v>
      </c>
      <c r="G309" s="151"/>
      <c r="H309" s="155">
        <v>0.25</v>
      </c>
      <c r="I309" s="188"/>
      <c r="J309" s="151"/>
      <c r="K309" s="151"/>
      <c r="L309" s="152"/>
      <c r="M309" s="156"/>
      <c r="N309" s="151"/>
      <c r="O309" s="151"/>
      <c r="P309" s="151"/>
      <c r="Q309" s="151"/>
      <c r="R309" s="151"/>
      <c r="S309" s="151"/>
      <c r="T309" s="157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3" t="s">
        <v>180</v>
      </c>
      <c r="AU309" s="153" t="s">
        <v>83</v>
      </c>
      <c r="AV309" s="151" t="s">
        <v>83</v>
      </c>
      <c r="AW309" s="151" t="s">
        <v>30</v>
      </c>
      <c r="AX309" s="151" t="s">
        <v>81</v>
      </c>
      <c r="AY309" s="153" t="s">
        <v>159</v>
      </c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</row>
    <row r="310" spans="1:65" ht="24" customHeight="1">
      <c r="A310" s="16"/>
      <c r="B310" s="17"/>
      <c r="C310" s="131" t="s">
        <v>416</v>
      </c>
      <c r="D310" s="131" t="s">
        <v>162</v>
      </c>
      <c r="E310" s="132" t="s">
        <v>1022</v>
      </c>
      <c r="F310" s="133" t="s">
        <v>1023</v>
      </c>
      <c r="G310" s="134" t="s">
        <v>286</v>
      </c>
      <c r="H310" s="135">
        <v>1</v>
      </c>
      <c r="I310" s="187"/>
      <c r="J310" s="135">
        <f>ROUND(I310*H310,2)</f>
        <v>0</v>
      </c>
      <c r="K310" s="133" t="s">
        <v>177</v>
      </c>
      <c r="L310" s="17"/>
      <c r="M310" s="136" t="s">
        <v>1</v>
      </c>
      <c r="N310" s="137" t="s">
        <v>39</v>
      </c>
      <c r="O310" s="16"/>
      <c r="P310" s="138">
        <f>O310*H310</f>
        <v>0</v>
      </c>
      <c r="Q310" s="138">
        <v>0</v>
      </c>
      <c r="R310" s="138">
        <f>Q310*H310</f>
        <v>0</v>
      </c>
      <c r="S310" s="138">
        <v>0.05</v>
      </c>
      <c r="T310" s="139">
        <f>S310*H310</f>
        <v>0.05</v>
      </c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40" t="s">
        <v>166</v>
      </c>
      <c r="AS310" s="16"/>
      <c r="AT310" s="140" t="s">
        <v>162</v>
      </c>
      <c r="AU310" s="140" t="s">
        <v>83</v>
      </c>
      <c r="AV310" s="16"/>
      <c r="AW310" s="16"/>
      <c r="AX310" s="16"/>
      <c r="AY310" s="2" t="s">
        <v>159</v>
      </c>
      <c r="AZ310" s="16"/>
      <c r="BA310" s="16"/>
      <c r="BB310" s="16"/>
      <c r="BC310" s="16"/>
      <c r="BD310" s="16"/>
      <c r="BE310" s="141">
        <f>IF(N310="základní",J310,0)</f>
        <v>0</v>
      </c>
      <c r="BF310" s="141">
        <f>IF(N310="snížená",J310,0)</f>
        <v>0</v>
      </c>
      <c r="BG310" s="141">
        <f>IF(N310="zákl. přenesená",J310,0)</f>
        <v>0</v>
      </c>
      <c r="BH310" s="141">
        <f>IF(N310="sníž. přenesená",J310,0)</f>
        <v>0</v>
      </c>
      <c r="BI310" s="141">
        <f>IF(N310="nulová",J310,0)</f>
        <v>0</v>
      </c>
      <c r="BJ310" s="2" t="s">
        <v>81</v>
      </c>
      <c r="BK310" s="141">
        <f>ROUND(I310*H310,2)</f>
        <v>0</v>
      </c>
      <c r="BL310" s="2" t="s">
        <v>166</v>
      </c>
      <c r="BM310" s="140" t="s">
        <v>1024</v>
      </c>
    </row>
    <row r="311" spans="1:65" ht="11.25" customHeight="1">
      <c r="A311" s="151"/>
      <c r="B311" s="152"/>
      <c r="C311" s="151"/>
      <c r="D311" s="142" t="s">
        <v>180</v>
      </c>
      <c r="E311" s="153" t="s">
        <v>1</v>
      </c>
      <c r="F311" s="154" t="s">
        <v>1025</v>
      </c>
      <c r="G311" s="151"/>
      <c r="H311" s="155">
        <v>1</v>
      </c>
      <c r="I311" s="188"/>
      <c r="J311" s="151"/>
      <c r="K311" s="151"/>
      <c r="L311" s="152"/>
      <c r="M311" s="156"/>
      <c r="N311" s="151"/>
      <c r="O311" s="151"/>
      <c r="P311" s="151"/>
      <c r="Q311" s="151"/>
      <c r="R311" s="151"/>
      <c r="S311" s="151"/>
      <c r="T311" s="157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3" t="s">
        <v>180</v>
      </c>
      <c r="AU311" s="153" t="s">
        <v>83</v>
      </c>
      <c r="AV311" s="151" t="s">
        <v>83</v>
      </c>
      <c r="AW311" s="151" t="s">
        <v>30</v>
      </c>
      <c r="AX311" s="151" t="s">
        <v>81</v>
      </c>
      <c r="AY311" s="153" t="s">
        <v>159</v>
      </c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</row>
    <row r="312" spans="1:65" ht="37.5" customHeight="1">
      <c r="A312" s="16"/>
      <c r="B312" s="17"/>
      <c r="C312" s="131" t="s">
        <v>420</v>
      </c>
      <c r="D312" s="131" t="s">
        <v>162</v>
      </c>
      <c r="E312" s="132" t="s">
        <v>1026</v>
      </c>
      <c r="F312" s="133" t="s">
        <v>1027</v>
      </c>
      <c r="G312" s="134" t="s">
        <v>286</v>
      </c>
      <c r="H312" s="135">
        <v>10</v>
      </c>
      <c r="I312" s="187"/>
      <c r="J312" s="135">
        <f>ROUND(I312*H312,2)</f>
        <v>0</v>
      </c>
      <c r="K312" s="133" t="s">
        <v>177</v>
      </c>
      <c r="L312" s="17"/>
      <c r="M312" s="136" t="s">
        <v>1</v>
      </c>
      <c r="N312" s="137" t="s">
        <v>39</v>
      </c>
      <c r="O312" s="16"/>
      <c r="P312" s="138">
        <f>O312*H312</f>
        <v>0</v>
      </c>
      <c r="Q312" s="138">
        <v>0.09</v>
      </c>
      <c r="R312" s="138">
        <f>Q312*H312</f>
        <v>0.89999999999999991</v>
      </c>
      <c r="S312" s="138">
        <v>0</v>
      </c>
      <c r="T312" s="139">
        <f>S312*H312</f>
        <v>0</v>
      </c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40" t="s">
        <v>166</v>
      </c>
      <c r="AS312" s="16"/>
      <c r="AT312" s="140" t="s">
        <v>162</v>
      </c>
      <c r="AU312" s="140" t="s">
        <v>83</v>
      </c>
      <c r="AV312" s="16"/>
      <c r="AW312" s="16"/>
      <c r="AX312" s="16"/>
      <c r="AY312" s="2" t="s">
        <v>159</v>
      </c>
      <c r="AZ312" s="16"/>
      <c r="BA312" s="16"/>
      <c r="BB312" s="16"/>
      <c r="BC312" s="16"/>
      <c r="BD312" s="16"/>
      <c r="BE312" s="141">
        <f>IF(N312="základní",J312,0)</f>
        <v>0</v>
      </c>
      <c r="BF312" s="141">
        <f>IF(N312="snížená",J312,0)</f>
        <v>0</v>
      </c>
      <c r="BG312" s="141">
        <f>IF(N312="zákl. přenesená",J312,0)</f>
        <v>0</v>
      </c>
      <c r="BH312" s="141">
        <f>IF(N312="sníž. přenesená",J312,0)</f>
        <v>0</v>
      </c>
      <c r="BI312" s="141">
        <f>IF(N312="nulová",J312,0)</f>
        <v>0</v>
      </c>
      <c r="BJ312" s="2" t="s">
        <v>81</v>
      </c>
      <c r="BK312" s="141">
        <f>ROUND(I312*H312,2)</f>
        <v>0</v>
      </c>
      <c r="BL312" s="2" t="s">
        <v>166</v>
      </c>
      <c r="BM312" s="140" t="s">
        <v>1028</v>
      </c>
    </row>
    <row r="313" spans="1:65" ht="11.25" customHeight="1">
      <c r="A313" s="151"/>
      <c r="B313" s="152"/>
      <c r="C313" s="151"/>
      <c r="D313" s="142" t="s">
        <v>180</v>
      </c>
      <c r="E313" s="153" t="s">
        <v>1</v>
      </c>
      <c r="F313" s="154" t="s">
        <v>1029</v>
      </c>
      <c r="G313" s="151"/>
      <c r="H313" s="155">
        <v>4</v>
      </c>
      <c r="I313" s="188"/>
      <c r="J313" s="151"/>
      <c r="K313" s="151"/>
      <c r="L313" s="152"/>
      <c r="M313" s="156"/>
      <c r="N313" s="151"/>
      <c r="O313" s="151"/>
      <c r="P313" s="151"/>
      <c r="Q313" s="151"/>
      <c r="R313" s="151"/>
      <c r="S313" s="151"/>
      <c r="T313" s="157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3" t="s">
        <v>180</v>
      </c>
      <c r="AU313" s="153" t="s">
        <v>83</v>
      </c>
      <c r="AV313" s="151" t="s">
        <v>83</v>
      </c>
      <c r="AW313" s="151" t="s">
        <v>30</v>
      </c>
      <c r="AX313" s="151" t="s">
        <v>74</v>
      </c>
      <c r="AY313" s="153" t="s">
        <v>159</v>
      </c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</row>
    <row r="314" spans="1:65" ht="11.25" customHeight="1">
      <c r="A314" s="151"/>
      <c r="B314" s="152"/>
      <c r="C314" s="151"/>
      <c r="D314" s="142" t="s">
        <v>180</v>
      </c>
      <c r="E314" s="153" t="s">
        <v>1</v>
      </c>
      <c r="F314" s="154" t="s">
        <v>1025</v>
      </c>
      <c r="G314" s="151"/>
      <c r="H314" s="155">
        <v>1</v>
      </c>
      <c r="I314" s="188"/>
      <c r="J314" s="151"/>
      <c r="K314" s="151"/>
      <c r="L314" s="152"/>
      <c r="M314" s="156"/>
      <c r="N314" s="151"/>
      <c r="O314" s="151"/>
      <c r="P314" s="151"/>
      <c r="Q314" s="151"/>
      <c r="R314" s="151"/>
      <c r="S314" s="151"/>
      <c r="T314" s="157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3" t="s">
        <v>180</v>
      </c>
      <c r="AU314" s="153" t="s">
        <v>83</v>
      </c>
      <c r="AV314" s="151" t="s">
        <v>83</v>
      </c>
      <c r="AW314" s="151" t="s">
        <v>30</v>
      </c>
      <c r="AX314" s="151" t="s">
        <v>74</v>
      </c>
      <c r="AY314" s="153" t="s">
        <v>159</v>
      </c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</row>
    <row r="315" spans="1:65" ht="11.25" customHeight="1">
      <c r="A315" s="151"/>
      <c r="B315" s="152"/>
      <c r="C315" s="151"/>
      <c r="D315" s="142" t="s">
        <v>180</v>
      </c>
      <c r="E315" s="153" t="s">
        <v>1</v>
      </c>
      <c r="F315" s="154" t="s">
        <v>1030</v>
      </c>
      <c r="G315" s="151"/>
      <c r="H315" s="155">
        <v>5</v>
      </c>
      <c r="I315" s="188"/>
      <c r="J315" s="151"/>
      <c r="K315" s="151"/>
      <c r="L315" s="152"/>
      <c r="M315" s="156"/>
      <c r="N315" s="151"/>
      <c r="O315" s="151"/>
      <c r="P315" s="151"/>
      <c r="Q315" s="151"/>
      <c r="R315" s="151"/>
      <c r="S315" s="151"/>
      <c r="T315" s="157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3" t="s">
        <v>180</v>
      </c>
      <c r="AU315" s="153" t="s">
        <v>83</v>
      </c>
      <c r="AV315" s="151" t="s">
        <v>83</v>
      </c>
      <c r="AW315" s="151" t="s">
        <v>30</v>
      </c>
      <c r="AX315" s="151" t="s">
        <v>74</v>
      </c>
      <c r="AY315" s="153" t="s">
        <v>159</v>
      </c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</row>
    <row r="316" spans="1:65" ht="11.25" customHeight="1">
      <c r="A316" s="158"/>
      <c r="B316" s="159"/>
      <c r="C316" s="158"/>
      <c r="D316" s="142" t="s">
        <v>180</v>
      </c>
      <c r="E316" s="160" t="s">
        <v>1</v>
      </c>
      <c r="F316" s="161" t="s">
        <v>187</v>
      </c>
      <c r="G316" s="158"/>
      <c r="H316" s="162">
        <v>10</v>
      </c>
      <c r="I316" s="189"/>
      <c r="J316" s="158"/>
      <c r="K316" s="158"/>
      <c r="L316" s="159"/>
      <c r="M316" s="163"/>
      <c r="N316" s="158"/>
      <c r="O316" s="158"/>
      <c r="P316" s="158"/>
      <c r="Q316" s="158"/>
      <c r="R316" s="158"/>
      <c r="S316" s="158"/>
      <c r="T316" s="164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I316" s="158"/>
      <c r="AJ316" s="158"/>
      <c r="AK316" s="158"/>
      <c r="AL316" s="158"/>
      <c r="AM316" s="158"/>
      <c r="AN316" s="158"/>
      <c r="AO316" s="158"/>
      <c r="AP316" s="158"/>
      <c r="AQ316" s="158"/>
      <c r="AR316" s="158"/>
      <c r="AS316" s="158"/>
      <c r="AT316" s="160" t="s">
        <v>180</v>
      </c>
      <c r="AU316" s="160" t="s">
        <v>83</v>
      </c>
      <c r="AV316" s="158" t="s">
        <v>166</v>
      </c>
      <c r="AW316" s="158" t="s">
        <v>30</v>
      </c>
      <c r="AX316" s="158" t="s">
        <v>81</v>
      </c>
      <c r="AY316" s="160" t="s">
        <v>159</v>
      </c>
      <c r="AZ316" s="158"/>
      <c r="BA316" s="158"/>
      <c r="BB316" s="158"/>
      <c r="BC316" s="158"/>
      <c r="BD316" s="158"/>
      <c r="BE316" s="158"/>
      <c r="BF316" s="158"/>
      <c r="BG316" s="158"/>
      <c r="BH316" s="158"/>
      <c r="BI316" s="158"/>
      <c r="BJ316" s="158"/>
      <c r="BK316" s="158"/>
      <c r="BL316" s="158"/>
      <c r="BM316" s="158"/>
    </row>
    <row r="317" spans="1:65" ht="37.5" customHeight="1">
      <c r="A317" s="16"/>
      <c r="B317" s="17"/>
      <c r="C317" s="165" t="s">
        <v>424</v>
      </c>
      <c r="D317" s="165" t="s">
        <v>188</v>
      </c>
      <c r="E317" s="166" t="s">
        <v>1031</v>
      </c>
      <c r="F317" s="167" t="s">
        <v>1032</v>
      </c>
      <c r="G317" s="168" t="s">
        <v>286</v>
      </c>
      <c r="H317" s="169">
        <v>9</v>
      </c>
      <c r="I317" s="190"/>
      <c r="J317" s="169">
        <f>ROUND(I317*H317,2)</f>
        <v>0</v>
      </c>
      <c r="K317" s="167" t="s">
        <v>177</v>
      </c>
      <c r="L317" s="170"/>
      <c r="M317" s="171" t="s">
        <v>1</v>
      </c>
      <c r="N317" s="172" t="s">
        <v>39</v>
      </c>
      <c r="O317" s="16"/>
      <c r="P317" s="138">
        <f>O317*H317</f>
        <v>0</v>
      </c>
      <c r="Q317" s="138">
        <v>1.03E-2</v>
      </c>
      <c r="R317" s="138">
        <f>Q317*H317</f>
        <v>9.2700000000000005E-2</v>
      </c>
      <c r="S317" s="138">
        <v>0</v>
      </c>
      <c r="T317" s="139">
        <f>S317*H317</f>
        <v>0</v>
      </c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40" t="s">
        <v>211</v>
      </c>
      <c r="AS317" s="16"/>
      <c r="AT317" s="140" t="s">
        <v>188</v>
      </c>
      <c r="AU317" s="140" t="s">
        <v>83</v>
      </c>
      <c r="AV317" s="16"/>
      <c r="AW317" s="16"/>
      <c r="AX317" s="16"/>
      <c r="AY317" s="2" t="s">
        <v>159</v>
      </c>
      <c r="AZ317" s="16"/>
      <c r="BA317" s="16"/>
      <c r="BB317" s="16"/>
      <c r="BC317" s="16"/>
      <c r="BD317" s="16"/>
      <c r="BE317" s="141">
        <f>IF(N317="základní",J317,0)</f>
        <v>0</v>
      </c>
      <c r="BF317" s="141">
        <f>IF(N317="snížená",J317,0)</f>
        <v>0</v>
      </c>
      <c r="BG317" s="141">
        <f>IF(N317="zákl. přenesená",J317,0)</f>
        <v>0</v>
      </c>
      <c r="BH317" s="141">
        <f>IF(N317="sníž. přenesená",J317,0)</f>
        <v>0</v>
      </c>
      <c r="BI317" s="141">
        <f>IF(N317="nulová",J317,0)</f>
        <v>0</v>
      </c>
      <c r="BJ317" s="2" t="s">
        <v>81</v>
      </c>
      <c r="BK317" s="141">
        <f>ROUND(I317*H317,2)</f>
        <v>0</v>
      </c>
      <c r="BL317" s="2" t="s">
        <v>166</v>
      </c>
      <c r="BM317" s="140" t="s">
        <v>1033</v>
      </c>
    </row>
    <row r="318" spans="1:65" ht="11.25" customHeight="1">
      <c r="A318" s="151"/>
      <c r="B318" s="152"/>
      <c r="C318" s="151"/>
      <c r="D318" s="142" t="s">
        <v>180</v>
      </c>
      <c r="E318" s="153" t="s">
        <v>1</v>
      </c>
      <c r="F318" s="154" t="s">
        <v>1034</v>
      </c>
      <c r="G318" s="151"/>
      <c r="H318" s="155">
        <v>9</v>
      </c>
      <c r="I318" s="188"/>
      <c r="J318" s="151"/>
      <c r="K318" s="151"/>
      <c r="L318" s="152"/>
      <c r="M318" s="156"/>
      <c r="N318" s="151"/>
      <c r="O318" s="151"/>
      <c r="P318" s="151"/>
      <c r="Q318" s="151"/>
      <c r="R318" s="151"/>
      <c r="S318" s="151"/>
      <c r="T318" s="157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3" t="s">
        <v>180</v>
      </c>
      <c r="AU318" s="153" t="s">
        <v>83</v>
      </c>
      <c r="AV318" s="151" t="s">
        <v>83</v>
      </c>
      <c r="AW318" s="151" t="s">
        <v>30</v>
      </c>
      <c r="AX318" s="151" t="s">
        <v>81</v>
      </c>
      <c r="AY318" s="153" t="s">
        <v>159</v>
      </c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</row>
    <row r="319" spans="1:65" ht="37.5" customHeight="1">
      <c r="A319" s="16"/>
      <c r="B319" s="17"/>
      <c r="C319" s="165" t="s">
        <v>428</v>
      </c>
      <c r="D319" s="165" t="s">
        <v>188</v>
      </c>
      <c r="E319" s="166" t="s">
        <v>1035</v>
      </c>
      <c r="F319" s="167" t="s">
        <v>1036</v>
      </c>
      <c r="G319" s="168" t="s">
        <v>286</v>
      </c>
      <c r="H319" s="169">
        <v>1</v>
      </c>
      <c r="I319" s="190"/>
      <c r="J319" s="169">
        <f t="shared" ref="J319:J320" si="54">ROUND(I319*H319,2)</f>
        <v>0</v>
      </c>
      <c r="K319" s="167" t="s">
        <v>177</v>
      </c>
      <c r="L319" s="170"/>
      <c r="M319" s="171" t="s">
        <v>1</v>
      </c>
      <c r="N319" s="172" t="s">
        <v>39</v>
      </c>
      <c r="O319" s="16"/>
      <c r="P319" s="138">
        <f t="shared" ref="P319:P320" si="55">O319*H319</f>
        <v>0</v>
      </c>
      <c r="Q319" s="138">
        <v>8.6E-3</v>
      </c>
      <c r="R319" s="138">
        <f t="shared" ref="R319:R320" si="56">Q319*H319</f>
        <v>8.6E-3</v>
      </c>
      <c r="S319" s="138">
        <v>0</v>
      </c>
      <c r="T319" s="139">
        <f t="shared" ref="T319:T320" si="57">S319*H319</f>
        <v>0</v>
      </c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16"/>
      <c r="AQ319" s="16"/>
      <c r="AR319" s="140" t="s">
        <v>211</v>
      </c>
      <c r="AS319" s="16"/>
      <c r="AT319" s="140" t="s">
        <v>188</v>
      </c>
      <c r="AU319" s="140" t="s">
        <v>83</v>
      </c>
      <c r="AV319" s="16"/>
      <c r="AW319" s="16"/>
      <c r="AX319" s="16"/>
      <c r="AY319" s="2" t="s">
        <v>159</v>
      </c>
      <c r="AZ319" s="16"/>
      <c r="BA319" s="16"/>
      <c r="BB319" s="16"/>
      <c r="BC319" s="16"/>
      <c r="BD319" s="16"/>
      <c r="BE319" s="141">
        <f t="shared" ref="BE319:BE320" si="58">IF(N319="základní",J319,0)</f>
        <v>0</v>
      </c>
      <c r="BF319" s="141">
        <f t="shared" ref="BF319:BF320" si="59">IF(N319="snížená",J319,0)</f>
        <v>0</v>
      </c>
      <c r="BG319" s="141">
        <f t="shared" ref="BG319:BG320" si="60">IF(N319="zákl. přenesená",J319,0)</f>
        <v>0</v>
      </c>
      <c r="BH319" s="141">
        <f t="shared" ref="BH319:BH320" si="61">IF(N319="sníž. přenesená",J319,0)</f>
        <v>0</v>
      </c>
      <c r="BI319" s="141">
        <f t="shared" ref="BI319:BI320" si="62">IF(N319="nulová",J319,0)</f>
        <v>0</v>
      </c>
      <c r="BJ319" s="2" t="s">
        <v>81</v>
      </c>
      <c r="BK319" s="141">
        <f t="shared" ref="BK319:BK320" si="63">ROUND(I319*H319,2)</f>
        <v>0</v>
      </c>
      <c r="BL319" s="2" t="s">
        <v>166</v>
      </c>
      <c r="BM319" s="140" t="s">
        <v>1037</v>
      </c>
    </row>
    <row r="320" spans="1:65" ht="33" customHeight="1">
      <c r="A320" s="16"/>
      <c r="B320" s="17"/>
      <c r="C320" s="131" t="s">
        <v>432</v>
      </c>
      <c r="D320" s="131" t="s">
        <v>162</v>
      </c>
      <c r="E320" s="132" t="s">
        <v>1038</v>
      </c>
      <c r="F320" s="133" t="s">
        <v>1039</v>
      </c>
      <c r="G320" s="134" t="s">
        <v>286</v>
      </c>
      <c r="H320" s="135">
        <v>1</v>
      </c>
      <c r="I320" s="187"/>
      <c r="J320" s="135">
        <f t="shared" si="54"/>
        <v>0</v>
      </c>
      <c r="K320" s="133" t="s">
        <v>177</v>
      </c>
      <c r="L320" s="17"/>
      <c r="M320" s="136" t="s">
        <v>1</v>
      </c>
      <c r="N320" s="137" t="s">
        <v>39</v>
      </c>
      <c r="O320" s="16"/>
      <c r="P320" s="138">
        <f t="shared" si="55"/>
        <v>0</v>
      </c>
      <c r="Q320" s="138">
        <v>7.4999999999999997E-2</v>
      </c>
      <c r="R320" s="138">
        <f t="shared" si="56"/>
        <v>7.4999999999999997E-2</v>
      </c>
      <c r="S320" s="138">
        <v>0</v>
      </c>
      <c r="T320" s="139">
        <f t="shared" si="57"/>
        <v>0</v>
      </c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40" t="s">
        <v>166</v>
      </c>
      <c r="AS320" s="16"/>
      <c r="AT320" s="140" t="s">
        <v>162</v>
      </c>
      <c r="AU320" s="140" t="s">
        <v>83</v>
      </c>
      <c r="AV320" s="16"/>
      <c r="AW320" s="16"/>
      <c r="AX320" s="16"/>
      <c r="AY320" s="2" t="s">
        <v>159</v>
      </c>
      <c r="AZ320" s="16"/>
      <c r="BA320" s="16"/>
      <c r="BB320" s="16"/>
      <c r="BC320" s="16"/>
      <c r="BD320" s="16"/>
      <c r="BE320" s="141">
        <f t="shared" si="58"/>
        <v>0</v>
      </c>
      <c r="BF320" s="141">
        <f t="shared" si="59"/>
        <v>0</v>
      </c>
      <c r="BG320" s="141">
        <f t="shared" si="60"/>
        <v>0</v>
      </c>
      <c r="BH320" s="141">
        <f t="shared" si="61"/>
        <v>0</v>
      </c>
      <c r="BI320" s="141">
        <f t="shared" si="62"/>
        <v>0</v>
      </c>
      <c r="BJ320" s="2" t="s">
        <v>81</v>
      </c>
      <c r="BK320" s="141">
        <f t="shared" si="63"/>
        <v>0</v>
      </c>
      <c r="BL320" s="2" t="s">
        <v>166</v>
      </c>
      <c r="BM320" s="140" t="s">
        <v>1040</v>
      </c>
    </row>
    <row r="321" spans="1:65" ht="11.25" customHeight="1">
      <c r="A321" s="151"/>
      <c r="B321" s="152"/>
      <c r="C321" s="151"/>
      <c r="D321" s="142" t="s">
        <v>180</v>
      </c>
      <c r="E321" s="153" t="s">
        <v>1</v>
      </c>
      <c r="F321" s="154" t="s">
        <v>1041</v>
      </c>
      <c r="G321" s="151"/>
      <c r="H321" s="155">
        <v>1</v>
      </c>
      <c r="I321" s="188"/>
      <c r="J321" s="151"/>
      <c r="K321" s="151"/>
      <c r="L321" s="152"/>
      <c r="M321" s="156"/>
      <c r="N321" s="151"/>
      <c r="O321" s="151"/>
      <c r="P321" s="151"/>
      <c r="Q321" s="151"/>
      <c r="R321" s="151"/>
      <c r="S321" s="151"/>
      <c r="T321" s="157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3" t="s">
        <v>180</v>
      </c>
      <c r="AU321" s="153" t="s">
        <v>83</v>
      </c>
      <c r="AV321" s="151" t="s">
        <v>83</v>
      </c>
      <c r="AW321" s="151" t="s">
        <v>30</v>
      </c>
      <c r="AX321" s="151" t="s">
        <v>81</v>
      </c>
      <c r="AY321" s="153" t="s">
        <v>159</v>
      </c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</row>
    <row r="322" spans="1:65" ht="24" customHeight="1">
      <c r="A322" s="16"/>
      <c r="B322" s="17"/>
      <c r="C322" s="165" t="s">
        <v>436</v>
      </c>
      <c r="D322" s="165" t="s">
        <v>188</v>
      </c>
      <c r="E322" s="166" t="s">
        <v>1042</v>
      </c>
      <c r="F322" s="167" t="s">
        <v>1043</v>
      </c>
      <c r="G322" s="168" t="s">
        <v>286</v>
      </c>
      <c r="H322" s="169">
        <v>1</v>
      </c>
      <c r="I322" s="190"/>
      <c r="J322" s="169">
        <f>ROUND(I322*H322,2)</f>
        <v>0</v>
      </c>
      <c r="K322" s="167" t="s">
        <v>177</v>
      </c>
      <c r="L322" s="170"/>
      <c r="M322" s="171" t="s">
        <v>1</v>
      </c>
      <c r="N322" s="172" t="s">
        <v>39</v>
      </c>
      <c r="O322" s="16"/>
      <c r="P322" s="138">
        <f>O322*H322</f>
        <v>0</v>
      </c>
      <c r="Q322" s="138">
        <v>5.425E-2</v>
      </c>
      <c r="R322" s="138">
        <f>Q322*H322</f>
        <v>5.425E-2</v>
      </c>
      <c r="S322" s="138">
        <v>0</v>
      </c>
      <c r="T322" s="139">
        <f>S322*H322</f>
        <v>0</v>
      </c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16"/>
      <c r="AQ322" s="16"/>
      <c r="AR322" s="140" t="s">
        <v>211</v>
      </c>
      <c r="AS322" s="16"/>
      <c r="AT322" s="140" t="s">
        <v>188</v>
      </c>
      <c r="AU322" s="140" t="s">
        <v>83</v>
      </c>
      <c r="AV322" s="16"/>
      <c r="AW322" s="16"/>
      <c r="AX322" s="16"/>
      <c r="AY322" s="2" t="s">
        <v>159</v>
      </c>
      <c r="AZ322" s="16"/>
      <c r="BA322" s="16"/>
      <c r="BB322" s="16"/>
      <c r="BC322" s="16"/>
      <c r="BD322" s="16"/>
      <c r="BE322" s="141">
        <f>IF(N322="základní",J322,0)</f>
        <v>0</v>
      </c>
      <c r="BF322" s="141">
        <f>IF(N322="snížená",J322,0)</f>
        <v>0</v>
      </c>
      <c r="BG322" s="141">
        <f>IF(N322="zákl. přenesená",J322,0)</f>
        <v>0</v>
      </c>
      <c r="BH322" s="141">
        <f>IF(N322="sníž. přenesená",J322,0)</f>
        <v>0</v>
      </c>
      <c r="BI322" s="141">
        <f>IF(N322="nulová",J322,0)</f>
        <v>0</v>
      </c>
      <c r="BJ322" s="2" t="s">
        <v>81</v>
      </c>
      <c r="BK322" s="141">
        <f>ROUND(I322*H322,2)</f>
        <v>0</v>
      </c>
      <c r="BL322" s="2" t="s">
        <v>166</v>
      </c>
      <c r="BM322" s="140" t="s">
        <v>1044</v>
      </c>
    </row>
    <row r="323" spans="1:65" ht="22.5" customHeight="1">
      <c r="A323" s="119"/>
      <c r="B323" s="120"/>
      <c r="C323" s="119"/>
      <c r="D323" s="121" t="s">
        <v>73</v>
      </c>
      <c r="E323" s="129" t="s">
        <v>216</v>
      </c>
      <c r="F323" s="129" t="s">
        <v>1045</v>
      </c>
      <c r="G323" s="119"/>
      <c r="H323" s="119"/>
      <c r="I323" s="191"/>
      <c r="J323" s="130">
        <f>BK323</f>
        <v>0</v>
      </c>
      <c r="K323" s="119"/>
      <c r="L323" s="120"/>
      <c r="M323" s="124"/>
      <c r="N323" s="119"/>
      <c r="O323" s="119"/>
      <c r="P323" s="125">
        <f>SUM(P324:P460)</f>
        <v>0</v>
      </c>
      <c r="Q323" s="119"/>
      <c r="R323" s="125">
        <f>SUM(R324:R460)</f>
        <v>1.8496159999999999</v>
      </c>
      <c r="S323" s="119"/>
      <c r="T323" s="126">
        <f>SUM(T324:T460)</f>
        <v>59.046110000000006</v>
      </c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  <c r="AO323" s="119"/>
      <c r="AP323" s="119"/>
      <c r="AQ323" s="119"/>
      <c r="AR323" s="121" t="s">
        <v>81</v>
      </c>
      <c r="AS323" s="119"/>
      <c r="AT323" s="127" t="s">
        <v>73</v>
      </c>
      <c r="AU323" s="127" t="s">
        <v>81</v>
      </c>
      <c r="AV323" s="119"/>
      <c r="AW323" s="119"/>
      <c r="AX323" s="119"/>
      <c r="AY323" s="121" t="s">
        <v>159</v>
      </c>
      <c r="AZ323" s="119"/>
      <c r="BA323" s="119"/>
      <c r="BB323" s="119"/>
      <c r="BC323" s="119"/>
      <c r="BD323" s="119"/>
      <c r="BE323" s="119"/>
      <c r="BF323" s="119"/>
      <c r="BG323" s="119"/>
      <c r="BH323" s="119"/>
      <c r="BI323" s="119"/>
      <c r="BJ323" s="119"/>
      <c r="BK323" s="128">
        <f>SUM(BK324:BK460)</f>
        <v>0</v>
      </c>
      <c r="BL323" s="119"/>
      <c r="BM323" s="119"/>
    </row>
    <row r="324" spans="1:65" ht="24" customHeight="1">
      <c r="A324" s="16"/>
      <c r="B324" s="17"/>
      <c r="C324" s="131" t="s">
        <v>440</v>
      </c>
      <c r="D324" s="131" t="s">
        <v>162</v>
      </c>
      <c r="E324" s="132" t="s">
        <v>1046</v>
      </c>
      <c r="F324" s="133" t="s">
        <v>1047</v>
      </c>
      <c r="G324" s="134" t="s">
        <v>286</v>
      </c>
      <c r="H324" s="135">
        <v>84</v>
      </c>
      <c r="I324" s="187"/>
      <c r="J324" s="135">
        <f>ROUND(I324*H324,2)</f>
        <v>0</v>
      </c>
      <c r="K324" s="133" t="s">
        <v>1</v>
      </c>
      <c r="L324" s="17"/>
      <c r="M324" s="136" t="s">
        <v>1</v>
      </c>
      <c r="N324" s="137" t="s">
        <v>39</v>
      </c>
      <c r="O324" s="16"/>
      <c r="P324" s="138">
        <f>O324*H324</f>
        <v>0</v>
      </c>
      <c r="Q324" s="138">
        <v>0</v>
      </c>
      <c r="R324" s="138">
        <f>Q324*H324</f>
        <v>0</v>
      </c>
      <c r="S324" s="138">
        <v>0</v>
      </c>
      <c r="T324" s="139">
        <f>S324*H324</f>
        <v>0</v>
      </c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16"/>
      <c r="AQ324" s="16"/>
      <c r="AR324" s="140" t="s">
        <v>166</v>
      </c>
      <c r="AS324" s="16"/>
      <c r="AT324" s="140" t="s">
        <v>162</v>
      </c>
      <c r="AU324" s="140" t="s">
        <v>83</v>
      </c>
      <c r="AV324" s="16"/>
      <c r="AW324" s="16"/>
      <c r="AX324" s="16"/>
      <c r="AY324" s="2" t="s">
        <v>159</v>
      </c>
      <c r="AZ324" s="16"/>
      <c r="BA324" s="16"/>
      <c r="BB324" s="16"/>
      <c r="BC324" s="16"/>
      <c r="BD324" s="16"/>
      <c r="BE324" s="141">
        <f>IF(N324="základní",J324,0)</f>
        <v>0</v>
      </c>
      <c r="BF324" s="141">
        <f>IF(N324="snížená",J324,0)</f>
        <v>0</v>
      </c>
      <c r="BG324" s="141">
        <f>IF(N324="zákl. přenesená",J324,0)</f>
        <v>0</v>
      </c>
      <c r="BH324" s="141">
        <f>IF(N324="sníž. přenesená",J324,0)</f>
        <v>0</v>
      </c>
      <c r="BI324" s="141">
        <f>IF(N324="nulová",J324,0)</f>
        <v>0</v>
      </c>
      <c r="BJ324" s="2" t="s">
        <v>81</v>
      </c>
      <c r="BK324" s="141">
        <f>ROUND(I324*H324,2)</f>
        <v>0</v>
      </c>
      <c r="BL324" s="2" t="s">
        <v>166</v>
      </c>
      <c r="BM324" s="140" t="s">
        <v>1048</v>
      </c>
    </row>
    <row r="325" spans="1:65" ht="11.25" customHeight="1">
      <c r="A325" s="151"/>
      <c r="B325" s="152"/>
      <c r="C325" s="151"/>
      <c r="D325" s="142" t="s">
        <v>180</v>
      </c>
      <c r="E325" s="153" t="s">
        <v>1</v>
      </c>
      <c r="F325" s="154" t="s">
        <v>1049</v>
      </c>
      <c r="G325" s="151"/>
      <c r="H325" s="155">
        <v>20</v>
      </c>
      <c r="I325" s="188"/>
      <c r="J325" s="151"/>
      <c r="K325" s="151"/>
      <c r="L325" s="152"/>
      <c r="M325" s="156"/>
      <c r="N325" s="151"/>
      <c r="O325" s="151"/>
      <c r="P325" s="151"/>
      <c r="Q325" s="151"/>
      <c r="R325" s="151"/>
      <c r="S325" s="151"/>
      <c r="T325" s="157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3" t="s">
        <v>180</v>
      </c>
      <c r="AU325" s="153" t="s">
        <v>83</v>
      </c>
      <c r="AV325" s="151" t="s">
        <v>83</v>
      </c>
      <c r="AW325" s="151" t="s">
        <v>30</v>
      </c>
      <c r="AX325" s="151" t="s">
        <v>74</v>
      </c>
      <c r="AY325" s="153" t="s">
        <v>159</v>
      </c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</row>
    <row r="326" spans="1:65" ht="11.25" customHeight="1">
      <c r="A326" s="151"/>
      <c r="B326" s="152"/>
      <c r="C326" s="151"/>
      <c r="D326" s="142" t="s">
        <v>180</v>
      </c>
      <c r="E326" s="153" t="s">
        <v>1</v>
      </c>
      <c r="F326" s="154" t="s">
        <v>1050</v>
      </c>
      <c r="G326" s="151"/>
      <c r="H326" s="155">
        <v>8</v>
      </c>
      <c r="I326" s="188"/>
      <c r="J326" s="151"/>
      <c r="K326" s="151"/>
      <c r="L326" s="152"/>
      <c r="M326" s="156"/>
      <c r="N326" s="151"/>
      <c r="O326" s="151"/>
      <c r="P326" s="151"/>
      <c r="Q326" s="151"/>
      <c r="R326" s="151"/>
      <c r="S326" s="151"/>
      <c r="T326" s="157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3" t="s">
        <v>180</v>
      </c>
      <c r="AU326" s="153" t="s">
        <v>83</v>
      </c>
      <c r="AV326" s="151" t="s">
        <v>83</v>
      </c>
      <c r="AW326" s="151" t="s">
        <v>30</v>
      </c>
      <c r="AX326" s="151" t="s">
        <v>74</v>
      </c>
      <c r="AY326" s="153" t="s">
        <v>159</v>
      </c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</row>
    <row r="327" spans="1:65" ht="11.25" customHeight="1">
      <c r="A327" s="151"/>
      <c r="B327" s="152"/>
      <c r="C327" s="151"/>
      <c r="D327" s="142" t="s">
        <v>180</v>
      </c>
      <c r="E327" s="153" t="s">
        <v>1</v>
      </c>
      <c r="F327" s="154" t="s">
        <v>1051</v>
      </c>
      <c r="G327" s="151"/>
      <c r="H327" s="155">
        <v>32</v>
      </c>
      <c r="I327" s="188"/>
      <c r="J327" s="151"/>
      <c r="K327" s="151"/>
      <c r="L327" s="152"/>
      <c r="M327" s="156"/>
      <c r="N327" s="151"/>
      <c r="O327" s="151"/>
      <c r="P327" s="151"/>
      <c r="Q327" s="151"/>
      <c r="R327" s="151"/>
      <c r="S327" s="151"/>
      <c r="T327" s="157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3" t="s">
        <v>180</v>
      </c>
      <c r="AU327" s="153" t="s">
        <v>83</v>
      </c>
      <c r="AV327" s="151" t="s">
        <v>83</v>
      </c>
      <c r="AW327" s="151" t="s">
        <v>30</v>
      </c>
      <c r="AX327" s="151" t="s">
        <v>74</v>
      </c>
      <c r="AY327" s="153" t="s">
        <v>159</v>
      </c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</row>
    <row r="328" spans="1:65" ht="11.25" customHeight="1">
      <c r="A328" s="151"/>
      <c r="B328" s="152"/>
      <c r="C328" s="151"/>
      <c r="D328" s="142" t="s">
        <v>180</v>
      </c>
      <c r="E328" s="153" t="s">
        <v>1</v>
      </c>
      <c r="F328" s="154" t="s">
        <v>1052</v>
      </c>
      <c r="G328" s="151"/>
      <c r="H328" s="155">
        <v>24</v>
      </c>
      <c r="I328" s="188"/>
      <c r="J328" s="151"/>
      <c r="K328" s="151"/>
      <c r="L328" s="152"/>
      <c r="M328" s="156"/>
      <c r="N328" s="151"/>
      <c r="O328" s="151"/>
      <c r="P328" s="151"/>
      <c r="Q328" s="151"/>
      <c r="R328" s="151"/>
      <c r="S328" s="151"/>
      <c r="T328" s="157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3" t="s">
        <v>180</v>
      </c>
      <c r="AU328" s="153" t="s">
        <v>83</v>
      </c>
      <c r="AV328" s="151" t="s">
        <v>83</v>
      </c>
      <c r="AW328" s="151" t="s">
        <v>30</v>
      </c>
      <c r="AX328" s="151" t="s">
        <v>74</v>
      </c>
      <c r="AY328" s="153" t="s">
        <v>159</v>
      </c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</row>
    <row r="329" spans="1:65" ht="11.25" customHeight="1">
      <c r="A329" s="158"/>
      <c r="B329" s="159"/>
      <c r="C329" s="158"/>
      <c r="D329" s="142" t="s">
        <v>180</v>
      </c>
      <c r="E329" s="160" t="s">
        <v>1</v>
      </c>
      <c r="F329" s="161" t="s">
        <v>187</v>
      </c>
      <c r="G329" s="158"/>
      <c r="H329" s="162">
        <v>84</v>
      </c>
      <c r="I329" s="189"/>
      <c r="J329" s="158"/>
      <c r="K329" s="158"/>
      <c r="L329" s="159"/>
      <c r="M329" s="163"/>
      <c r="N329" s="158"/>
      <c r="O329" s="158"/>
      <c r="P329" s="158"/>
      <c r="Q329" s="158"/>
      <c r="R329" s="158"/>
      <c r="S329" s="158"/>
      <c r="T329" s="164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  <c r="AE329" s="158"/>
      <c r="AF329" s="158"/>
      <c r="AG329" s="158"/>
      <c r="AH329" s="158"/>
      <c r="AI329" s="158"/>
      <c r="AJ329" s="158"/>
      <c r="AK329" s="158"/>
      <c r="AL329" s="158"/>
      <c r="AM329" s="158"/>
      <c r="AN329" s="158"/>
      <c r="AO329" s="158"/>
      <c r="AP329" s="158"/>
      <c r="AQ329" s="158"/>
      <c r="AR329" s="158"/>
      <c r="AS329" s="158"/>
      <c r="AT329" s="160" t="s">
        <v>180</v>
      </c>
      <c r="AU329" s="160" t="s">
        <v>83</v>
      </c>
      <c r="AV329" s="158" t="s">
        <v>166</v>
      </c>
      <c r="AW329" s="158" t="s">
        <v>30</v>
      </c>
      <c r="AX329" s="158" t="s">
        <v>81</v>
      </c>
      <c r="AY329" s="160" t="s">
        <v>159</v>
      </c>
      <c r="AZ329" s="158"/>
      <c r="BA329" s="158"/>
      <c r="BB329" s="158"/>
      <c r="BC329" s="158"/>
      <c r="BD329" s="158"/>
      <c r="BE329" s="158"/>
      <c r="BF329" s="158"/>
      <c r="BG329" s="158"/>
      <c r="BH329" s="158"/>
      <c r="BI329" s="158"/>
      <c r="BJ329" s="158"/>
      <c r="BK329" s="158"/>
      <c r="BL329" s="158"/>
      <c r="BM329" s="158"/>
    </row>
    <row r="330" spans="1:65" ht="37.5" customHeight="1">
      <c r="A330" s="16"/>
      <c r="B330" s="17"/>
      <c r="C330" s="131" t="s">
        <v>445</v>
      </c>
      <c r="D330" s="131" t="s">
        <v>162</v>
      </c>
      <c r="E330" s="132" t="s">
        <v>1053</v>
      </c>
      <c r="F330" s="133" t="s">
        <v>1054</v>
      </c>
      <c r="G330" s="134" t="s">
        <v>165</v>
      </c>
      <c r="H330" s="135">
        <v>11</v>
      </c>
      <c r="I330" s="187"/>
      <c r="J330" s="135">
        <f>ROUND(I330*H330,2)</f>
        <v>0</v>
      </c>
      <c r="K330" s="133" t="s">
        <v>1</v>
      </c>
      <c r="L330" s="17"/>
      <c r="M330" s="136" t="s">
        <v>1</v>
      </c>
      <c r="N330" s="137" t="s">
        <v>39</v>
      </c>
      <c r="O330" s="16"/>
      <c r="P330" s="138">
        <f>O330*H330</f>
        <v>0</v>
      </c>
      <c r="Q330" s="138">
        <v>0</v>
      </c>
      <c r="R330" s="138">
        <f>Q330*H330</f>
        <v>0</v>
      </c>
      <c r="S330" s="138">
        <v>0</v>
      </c>
      <c r="T330" s="139">
        <f>S330*H330</f>
        <v>0</v>
      </c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16"/>
      <c r="AQ330" s="16"/>
      <c r="AR330" s="140" t="s">
        <v>166</v>
      </c>
      <c r="AS330" s="16"/>
      <c r="AT330" s="140" t="s">
        <v>162</v>
      </c>
      <c r="AU330" s="140" t="s">
        <v>83</v>
      </c>
      <c r="AV330" s="16"/>
      <c r="AW330" s="16"/>
      <c r="AX330" s="16"/>
      <c r="AY330" s="2" t="s">
        <v>159</v>
      </c>
      <c r="AZ330" s="16"/>
      <c r="BA330" s="16"/>
      <c r="BB330" s="16"/>
      <c r="BC330" s="16"/>
      <c r="BD330" s="16"/>
      <c r="BE330" s="141">
        <f>IF(N330="základní",J330,0)</f>
        <v>0</v>
      </c>
      <c r="BF330" s="141">
        <f>IF(N330="snížená",J330,0)</f>
        <v>0</v>
      </c>
      <c r="BG330" s="141">
        <f>IF(N330="zákl. přenesená",J330,0)</f>
        <v>0</v>
      </c>
      <c r="BH330" s="141">
        <f>IF(N330="sníž. přenesená",J330,0)</f>
        <v>0</v>
      </c>
      <c r="BI330" s="141">
        <f>IF(N330="nulová",J330,0)</f>
        <v>0</v>
      </c>
      <c r="BJ330" s="2" t="s">
        <v>81</v>
      </c>
      <c r="BK330" s="141">
        <f>ROUND(I330*H330,2)</f>
        <v>0</v>
      </c>
      <c r="BL330" s="2" t="s">
        <v>166</v>
      </c>
      <c r="BM330" s="140" t="s">
        <v>1055</v>
      </c>
    </row>
    <row r="331" spans="1:65" ht="11.25" customHeight="1">
      <c r="A331" s="151"/>
      <c r="B331" s="152"/>
      <c r="C331" s="151"/>
      <c r="D331" s="142" t="s">
        <v>180</v>
      </c>
      <c r="E331" s="153" t="s">
        <v>1</v>
      </c>
      <c r="F331" s="154" t="s">
        <v>1056</v>
      </c>
      <c r="G331" s="151"/>
      <c r="H331" s="155">
        <v>4</v>
      </c>
      <c r="I331" s="188"/>
      <c r="J331" s="151"/>
      <c r="K331" s="151"/>
      <c r="L331" s="152"/>
      <c r="M331" s="156"/>
      <c r="N331" s="151"/>
      <c r="O331" s="151"/>
      <c r="P331" s="151"/>
      <c r="Q331" s="151"/>
      <c r="R331" s="151"/>
      <c r="S331" s="151"/>
      <c r="T331" s="157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3" t="s">
        <v>180</v>
      </c>
      <c r="AU331" s="153" t="s">
        <v>83</v>
      </c>
      <c r="AV331" s="151" t="s">
        <v>83</v>
      </c>
      <c r="AW331" s="151" t="s">
        <v>30</v>
      </c>
      <c r="AX331" s="151" t="s">
        <v>74</v>
      </c>
      <c r="AY331" s="153" t="s">
        <v>159</v>
      </c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</row>
    <row r="332" spans="1:65" ht="11.25" customHeight="1">
      <c r="A332" s="151"/>
      <c r="B332" s="152"/>
      <c r="C332" s="151"/>
      <c r="D332" s="142" t="s">
        <v>180</v>
      </c>
      <c r="E332" s="153" t="s">
        <v>1</v>
      </c>
      <c r="F332" s="154" t="s">
        <v>1057</v>
      </c>
      <c r="G332" s="151"/>
      <c r="H332" s="155">
        <v>2</v>
      </c>
      <c r="I332" s="188"/>
      <c r="J332" s="151"/>
      <c r="K332" s="151"/>
      <c r="L332" s="152"/>
      <c r="M332" s="156"/>
      <c r="N332" s="151"/>
      <c r="O332" s="151"/>
      <c r="P332" s="151"/>
      <c r="Q332" s="151"/>
      <c r="R332" s="151"/>
      <c r="S332" s="151"/>
      <c r="T332" s="157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3" t="s">
        <v>180</v>
      </c>
      <c r="AU332" s="153" t="s">
        <v>83</v>
      </c>
      <c r="AV332" s="151" t="s">
        <v>83</v>
      </c>
      <c r="AW332" s="151" t="s">
        <v>30</v>
      </c>
      <c r="AX332" s="151" t="s">
        <v>74</v>
      </c>
      <c r="AY332" s="153" t="s">
        <v>159</v>
      </c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</row>
    <row r="333" spans="1:65" ht="11.25" customHeight="1">
      <c r="A333" s="151"/>
      <c r="B333" s="152"/>
      <c r="C333" s="151"/>
      <c r="D333" s="142" t="s">
        <v>180</v>
      </c>
      <c r="E333" s="153" t="s">
        <v>1</v>
      </c>
      <c r="F333" s="154" t="s">
        <v>1030</v>
      </c>
      <c r="G333" s="151"/>
      <c r="H333" s="155">
        <v>5</v>
      </c>
      <c r="I333" s="188"/>
      <c r="J333" s="151"/>
      <c r="K333" s="151"/>
      <c r="L333" s="152"/>
      <c r="M333" s="156"/>
      <c r="N333" s="151"/>
      <c r="O333" s="151"/>
      <c r="P333" s="151"/>
      <c r="Q333" s="151"/>
      <c r="R333" s="151"/>
      <c r="S333" s="151"/>
      <c r="T333" s="157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3" t="s">
        <v>180</v>
      </c>
      <c r="AU333" s="153" t="s">
        <v>83</v>
      </c>
      <c r="AV333" s="151" t="s">
        <v>83</v>
      </c>
      <c r="AW333" s="151" t="s">
        <v>30</v>
      </c>
      <c r="AX333" s="151" t="s">
        <v>74</v>
      </c>
      <c r="AY333" s="153" t="s">
        <v>159</v>
      </c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</row>
    <row r="334" spans="1:65" ht="11.25" customHeight="1">
      <c r="A334" s="158"/>
      <c r="B334" s="159"/>
      <c r="C334" s="158"/>
      <c r="D334" s="142" t="s">
        <v>180</v>
      </c>
      <c r="E334" s="160" t="s">
        <v>1</v>
      </c>
      <c r="F334" s="161" t="s">
        <v>187</v>
      </c>
      <c r="G334" s="158"/>
      <c r="H334" s="162">
        <v>11</v>
      </c>
      <c r="I334" s="189"/>
      <c r="J334" s="158"/>
      <c r="K334" s="158"/>
      <c r="L334" s="159"/>
      <c r="M334" s="163"/>
      <c r="N334" s="158"/>
      <c r="O334" s="158"/>
      <c r="P334" s="158"/>
      <c r="Q334" s="158"/>
      <c r="R334" s="158"/>
      <c r="S334" s="158"/>
      <c r="T334" s="164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I334" s="158"/>
      <c r="AJ334" s="158"/>
      <c r="AK334" s="158"/>
      <c r="AL334" s="158"/>
      <c r="AM334" s="158"/>
      <c r="AN334" s="158"/>
      <c r="AO334" s="158"/>
      <c r="AP334" s="158"/>
      <c r="AQ334" s="158"/>
      <c r="AR334" s="158"/>
      <c r="AS334" s="158"/>
      <c r="AT334" s="160" t="s">
        <v>180</v>
      </c>
      <c r="AU334" s="160" t="s">
        <v>83</v>
      </c>
      <c r="AV334" s="158" t="s">
        <v>166</v>
      </c>
      <c r="AW334" s="158" t="s">
        <v>30</v>
      </c>
      <c r="AX334" s="158" t="s">
        <v>81</v>
      </c>
      <c r="AY334" s="160" t="s">
        <v>159</v>
      </c>
      <c r="AZ334" s="158"/>
      <c r="BA334" s="158"/>
      <c r="BB334" s="158"/>
      <c r="BC334" s="158"/>
      <c r="BD334" s="158"/>
      <c r="BE334" s="158"/>
      <c r="BF334" s="158"/>
      <c r="BG334" s="158"/>
      <c r="BH334" s="158"/>
      <c r="BI334" s="158"/>
      <c r="BJ334" s="158"/>
      <c r="BK334" s="158"/>
      <c r="BL334" s="158"/>
      <c r="BM334" s="158"/>
    </row>
    <row r="335" spans="1:65" ht="16.5" customHeight="1">
      <c r="A335" s="16"/>
      <c r="B335" s="17"/>
      <c r="C335" s="131" t="s">
        <v>450</v>
      </c>
      <c r="D335" s="131" t="s">
        <v>162</v>
      </c>
      <c r="E335" s="132" t="s">
        <v>1058</v>
      </c>
      <c r="F335" s="133" t="s">
        <v>1059</v>
      </c>
      <c r="G335" s="134" t="s">
        <v>286</v>
      </c>
      <c r="H335" s="135">
        <v>8</v>
      </c>
      <c r="I335" s="187"/>
      <c r="J335" s="135">
        <f>ROUND(I335*H335,2)</f>
        <v>0</v>
      </c>
      <c r="K335" s="133" t="s">
        <v>1</v>
      </c>
      <c r="L335" s="17"/>
      <c r="M335" s="136" t="s">
        <v>1</v>
      </c>
      <c r="N335" s="137" t="s">
        <v>39</v>
      </c>
      <c r="O335" s="16"/>
      <c r="P335" s="138">
        <f>O335*H335</f>
        <v>0</v>
      </c>
      <c r="Q335" s="138">
        <v>0</v>
      </c>
      <c r="R335" s="138">
        <f>Q335*H335</f>
        <v>0</v>
      </c>
      <c r="S335" s="138">
        <v>0</v>
      </c>
      <c r="T335" s="139">
        <f>S335*H335</f>
        <v>0</v>
      </c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16"/>
      <c r="AQ335" s="16"/>
      <c r="AR335" s="140" t="s">
        <v>166</v>
      </c>
      <c r="AS335" s="16"/>
      <c r="AT335" s="140" t="s">
        <v>162</v>
      </c>
      <c r="AU335" s="140" t="s">
        <v>83</v>
      </c>
      <c r="AV335" s="16"/>
      <c r="AW335" s="16"/>
      <c r="AX335" s="16"/>
      <c r="AY335" s="2" t="s">
        <v>159</v>
      </c>
      <c r="AZ335" s="16"/>
      <c r="BA335" s="16"/>
      <c r="BB335" s="16"/>
      <c r="BC335" s="16"/>
      <c r="BD335" s="16"/>
      <c r="BE335" s="141">
        <f>IF(N335="základní",J335,0)</f>
        <v>0</v>
      </c>
      <c r="BF335" s="141">
        <f>IF(N335="snížená",J335,0)</f>
        <v>0</v>
      </c>
      <c r="BG335" s="141">
        <f>IF(N335="zákl. přenesená",J335,0)</f>
        <v>0</v>
      </c>
      <c r="BH335" s="141">
        <f>IF(N335="sníž. přenesená",J335,0)</f>
        <v>0</v>
      </c>
      <c r="BI335" s="141">
        <f>IF(N335="nulová",J335,0)</f>
        <v>0</v>
      </c>
      <c r="BJ335" s="2" t="s">
        <v>81</v>
      </c>
      <c r="BK335" s="141">
        <f>ROUND(I335*H335,2)</f>
        <v>0</v>
      </c>
      <c r="BL335" s="2" t="s">
        <v>166</v>
      </c>
      <c r="BM335" s="140" t="s">
        <v>1060</v>
      </c>
    </row>
    <row r="336" spans="1:65" ht="11.25" customHeight="1">
      <c r="A336" s="151"/>
      <c r="B336" s="152"/>
      <c r="C336" s="151"/>
      <c r="D336" s="142" t="s">
        <v>180</v>
      </c>
      <c r="E336" s="153" t="s">
        <v>1</v>
      </c>
      <c r="F336" s="154" t="s">
        <v>1061</v>
      </c>
      <c r="G336" s="151"/>
      <c r="H336" s="155">
        <v>8</v>
      </c>
      <c r="I336" s="188"/>
      <c r="J336" s="151"/>
      <c r="K336" s="151"/>
      <c r="L336" s="152"/>
      <c r="M336" s="156"/>
      <c r="N336" s="151"/>
      <c r="O336" s="151"/>
      <c r="P336" s="151"/>
      <c r="Q336" s="151"/>
      <c r="R336" s="151"/>
      <c r="S336" s="151"/>
      <c r="T336" s="157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3" t="s">
        <v>180</v>
      </c>
      <c r="AU336" s="153" t="s">
        <v>83</v>
      </c>
      <c r="AV336" s="151" t="s">
        <v>83</v>
      </c>
      <c r="AW336" s="151" t="s">
        <v>30</v>
      </c>
      <c r="AX336" s="151" t="s">
        <v>81</v>
      </c>
      <c r="AY336" s="153" t="s">
        <v>159</v>
      </c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</row>
    <row r="337" spans="1:65" ht="24" customHeight="1">
      <c r="A337" s="16"/>
      <c r="B337" s="17"/>
      <c r="C337" s="131" t="s">
        <v>331</v>
      </c>
      <c r="D337" s="131" t="s">
        <v>162</v>
      </c>
      <c r="E337" s="132" t="s">
        <v>1062</v>
      </c>
      <c r="F337" s="133" t="s">
        <v>1063</v>
      </c>
      <c r="G337" s="134" t="s">
        <v>176</v>
      </c>
      <c r="H337" s="135">
        <v>26.2</v>
      </c>
      <c r="I337" s="187"/>
      <c r="J337" s="135">
        <f>ROUND(I337*H337,2)</f>
        <v>0</v>
      </c>
      <c r="K337" s="133" t="s">
        <v>177</v>
      </c>
      <c r="L337" s="17"/>
      <c r="M337" s="136" t="s">
        <v>1</v>
      </c>
      <c r="N337" s="137" t="s">
        <v>39</v>
      </c>
      <c r="O337" s="16"/>
      <c r="P337" s="138">
        <f>O337*H337</f>
        <v>0</v>
      </c>
      <c r="Q337" s="138">
        <v>0</v>
      </c>
      <c r="R337" s="138">
        <f>Q337*H337</f>
        <v>0</v>
      </c>
      <c r="S337" s="138">
        <v>0</v>
      </c>
      <c r="T337" s="139">
        <f>S337*H337</f>
        <v>0</v>
      </c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16"/>
      <c r="AQ337" s="16"/>
      <c r="AR337" s="140" t="s">
        <v>166</v>
      </c>
      <c r="AS337" s="16"/>
      <c r="AT337" s="140" t="s">
        <v>162</v>
      </c>
      <c r="AU337" s="140" t="s">
        <v>83</v>
      </c>
      <c r="AV337" s="16"/>
      <c r="AW337" s="16"/>
      <c r="AX337" s="16"/>
      <c r="AY337" s="2" t="s">
        <v>159</v>
      </c>
      <c r="AZ337" s="16"/>
      <c r="BA337" s="16"/>
      <c r="BB337" s="16"/>
      <c r="BC337" s="16"/>
      <c r="BD337" s="16"/>
      <c r="BE337" s="141">
        <f>IF(N337="základní",J337,0)</f>
        <v>0</v>
      </c>
      <c r="BF337" s="141">
        <f>IF(N337="snížená",J337,0)</f>
        <v>0</v>
      </c>
      <c r="BG337" s="141">
        <f>IF(N337="zákl. přenesená",J337,0)</f>
        <v>0</v>
      </c>
      <c r="BH337" s="141">
        <f>IF(N337="sníž. přenesená",J337,0)</f>
        <v>0</v>
      </c>
      <c r="BI337" s="141">
        <f>IF(N337="nulová",J337,0)</f>
        <v>0</v>
      </c>
      <c r="BJ337" s="2" t="s">
        <v>81</v>
      </c>
      <c r="BK337" s="141">
        <f>ROUND(I337*H337,2)</f>
        <v>0</v>
      </c>
      <c r="BL337" s="2" t="s">
        <v>166</v>
      </c>
      <c r="BM337" s="140" t="s">
        <v>1064</v>
      </c>
    </row>
    <row r="338" spans="1:65" ht="11.25" customHeight="1">
      <c r="A338" s="151"/>
      <c r="B338" s="152"/>
      <c r="C338" s="151"/>
      <c r="D338" s="142" t="s">
        <v>180</v>
      </c>
      <c r="E338" s="153" t="s">
        <v>1</v>
      </c>
      <c r="F338" s="154" t="s">
        <v>936</v>
      </c>
      <c r="G338" s="151"/>
      <c r="H338" s="155">
        <v>26.2</v>
      </c>
      <c r="I338" s="188"/>
      <c r="J338" s="151"/>
      <c r="K338" s="151"/>
      <c r="L338" s="152"/>
      <c r="M338" s="156"/>
      <c r="N338" s="151"/>
      <c r="O338" s="151"/>
      <c r="P338" s="151"/>
      <c r="Q338" s="151"/>
      <c r="R338" s="151"/>
      <c r="S338" s="151"/>
      <c r="T338" s="157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3" t="s">
        <v>180</v>
      </c>
      <c r="AU338" s="153" t="s">
        <v>83</v>
      </c>
      <c r="AV338" s="151" t="s">
        <v>83</v>
      </c>
      <c r="AW338" s="151" t="s">
        <v>30</v>
      </c>
      <c r="AX338" s="151" t="s">
        <v>81</v>
      </c>
      <c r="AY338" s="153" t="s">
        <v>159</v>
      </c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</row>
    <row r="339" spans="1:65" ht="24" customHeight="1">
      <c r="A339" s="16"/>
      <c r="B339" s="17"/>
      <c r="C339" s="131" t="s">
        <v>457</v>
      </c>
      <c r="D339" s="131" t="s">
        <v>162</v>
      </c>
      <c r="E339" s="132" t="s">
        <v>1065</v>
      </c>
      <c r="F339" s="133" t="s">
        <v>1066</v>
      </c>
      <c r="G339" s="134" t="s">
        <v>176</v>
      </c>
      <c r="H339" s="135">
        <v>77.900000000000006</v>
      </c>
      <c r="I339" s="187"/>
      <c r="J339" s="135">
        <f>ROUND(I339*H339,2)</f>
        <v>0</v>
      </c>
      <c r="K339" s="133" t="s">
        <v>177</v>
      </c>
      <c r="L339" s="17"/>
      <c r="M339" s="136" t="s">
        <v>1</v>
      </c>
      <c r="N339" s="137" t="s">
        <v>39</v>
      </c>
      <c r="O339" s="16"/>
      <c r="P339" s="138">
        <f>O339*H339</f>
        <v>0</v>
      </c>
      <c r="Q339" s="138">
        <v>2.0000000000000002E-5</v>
      </c>
      <c r="R339" s="138">
        <f>Q339*H339</f>
        <v>1.5580000000000001E-3</v>
      </c>
      <c r="S339" s="138">
        <v>0</v>
      </c>
      <c r="T339" s="139">
        <f>S339*H339</f>
        <v>0</v>
      </c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16"/>
      <c r="AQ339" s="16"/>
      <c r="AR339" s="140" t="s">
        <v>166</v>
      </c>
      <c r="AS339" s="16"/>
      <c r="AT339" s="140" t="s">
        <v>162</v>
      </c>
      <c r="AU339" s="140" t="s">
        <v>83</v>
      </c>
      <c r="AV339" s="16"/>
      <c r="AW339" s="16"/>
      <c r="AX339" s="16"/>
      <c r="AY339" s="2" t="s">
        <v>159</v>
      </c>
      <c r="AZ339" s="16"/>
      <c r="BA339" s="16"/>
      <c r="BB339" s="16"/>
      <c r="BC339" s="16"/>
      <c r="BD339" s="16"/>
      <c r="BE339" s="141">
        <f>IF(N339="základní",J339,0)</f>
        <v>0</v>
      </c>
      <c r="BF339" s="141">
        <f>IF(N339="snížená",J339,0)</f>
        <v>0</v>
      </c>
      <c r="BG339" s="141">
        <f>IF(N339="zákl. přenesená",J339,0)</f>
        <v>0</v>
      </c>
      <c r="BH339" s="141">
        <f>IF(N339="sníž. přenesená",J339,0)</f>
        <v>0</v>
      </c>
      <c r="BI339" s="141">
        <f>IF(N339="nulová",J339,0)</f>
        <v>0</v>
      </c>
      <c r="BJ339" s="2" t="s">
        <v>81</v>
      </c>
      <c r="BK339" s="141">
        <f>ROUND(I339*H339,2)</f>
        <v>0</v>
      </c>
      <c r="BL339" s="2" t="s">
        <v>166</v>
      </c>
      <c r="BM339" s="140" t="s">
        <v>1067</v>
      </c>
    </row>
    <row r="340" spans="1:65" ht="11.25" customHeight="1">
      <c r="A340" s="151"/>
      <c r="B340" s="152"/>
      <c r="C340" s="151"/>
      <c r="D340" s="142" t="s">
        <v>180</v>
      </c>
      <c r="E340" s="153" t="s">
        <v>1</v>
      </c>
      <c r="F340" s="154" t="s">
        <v>1068</v>
      </c>
      <c r="G340" s="151"/>
      <c r="H340" s="155">
        <v>29.6</v>
      </c>
      <c r="I340" s="188"/>
      <c r="J340" s="151"/>
      <c r="K340" s="151"/>
      <c r="L340" s="152"/>
      <c r="M340" s="156"/>
      <c r="N340" s="151"/>
      <c r="O340" s="151"/>
      <c r="P340" s="151"/>
      <c r="Q340" s="151"/>
      <c r="R340" s="151"/>
      <c r="S340" s="151"/>
      <c r="T340" s="157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3" t="s">
        <v>180</v>
      </c>
      <c r="AU340" s="153" t="s">
        <v>83</v>
      </c>
      <c r="AV340" s="151" t="s">
        <v>83</v>
      </c>
      <c r="AW340" s="151" t="s">
        <v>30</v>
      </c>
      <c r="AX340" s="151" t="s">
        <v>74</v>
      </c>
      <c r="AY340" s="153" t="s">
        <v>159</v>
      </c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</row>
    <row r="341" spans="1:65" ht="11.25" customHeight="1">
      <c r="A341" s="151"/>
      <c r="B341" s="152"/>
      <c r="C341" s="151"/>
      <c r="D341" s="142" t="s">
        <v>180</v>
      </c>
      <c r="E341" s="153" t="s">
        <v>1</v>
      </c>
      <c r="F341" s="154" t="s">
        <v>1069</v>
      </c>
      <c r="G341" s="151"/>
      <c r="H341" s="155">
        <v>11.3</v>
      </c>
      <c r="I341" s="188"/>
      <c r="J341" s="151"/>
      <c r="K341" s="151"/>
      <c r="L341" s="152"/>
      <c r="M341" s="156"/>
      <c r="N341" s="151"/>
      <c r="O341" s="151"/>
      <c r="P341" s="151"/>
      <c r="Q341" s="151"/>
      <c r="R341" s="151"/>
      <c r="S341" s="151"/>
      <c r="T341" s="157"/>
      <c r="U341" s="151"/>
      <c r="V341" s="151"/>
      <c r="W341" s="151"/>
      <c r="X341" s="151"/>
      <c r="Y341" s="151"/>
      <c r="Z341" s="151"/>
      <c r="AA341" s="151"/>
      <c r="AB341" s="151"/>
      <c r="AC341" s="151"/>
      <c r="AD341" s="151"/>
      <c r="AE341" s="151"/>
      <c r="AF341" s="151"/>
      <c r="AG341" s="151"/>
      <c r="AH341" s="151"/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3" t="s">
        <v>180</v>
      </c>
      <c r="AU341" s="153" t="s">
        <v>83</v>
      </c>
      <c r="AV341" s="151" t="s">
        <v>83</v>
      </c>
      <c r="AW341" s="151" t="s">
        <v>30</v>
      </c>
      <c r="AX341" s="151" t="s">
        <v>74</v>
      </c>
      <c r="AY341" s="153" t="s">
        <v>159</v>
      </c>
      <c r="AZ341" s="151"/>
      <c r="BA341" s="151"/>
      <c r="BB341" s="151"/>
      <c r="BC341" s="151"/>
      <c r="BD341" s="151"/>
      <c r="BE341" s="151"/>
      <c r="BF341" s="151"/>
      <c r="BG341" s="151"/>
      <c r="BH341" s="151"/>
      <c r="BI341" s="151"/>
      <c r="BJ341" s="151"/>
      <c r="BK341" s="151"/>
      <c r="BL341" s="151"/>
      <c r="BM341" s="151"/>
    </row>
    <row r="342" spans="1:65" ht="11.25" customHeight="1">
      <c r="A342" s="151"/>
      <c r="B342" s="152"/>
      <c r="C342" s="151"/>
      <c r="D342" s="142" t="s">
        <v>180</v>
      </c>
      <c r="E342" s="153" t="s">
        <v>1</v>
      </c>
      <c r="F342" s="154" t="s">
        <v>1070</v>
      </c>
      <c r="G342" s="151"/>
      <c r="H342" s="155">
        <v>37</v>
      </c>
      <c r="I342" s="188"/>
      <c r="J342" s="151"/>
      <c r="K342" s="151"/>
      <c r="L342" s="152"/>
      <c r="M342" s="156"/>
      <c r="N342" s="151"/>
      <c r="O342" s="151"/>
      <c r="P342" s="151"/>
      <c r="Q342" s="151"/>
      <c r="R342" s="151"/>
      <c r="S342" s="151"/>
      <c r="T342" s="157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3" t="s">
        <v>180</v>
      </c>
      <c r="AU342" s="153" t="s">
        <v>83</v>
      </c>
      <c r="AV342" s="151" t="s">
        <v>83</v>
      </c>
      <c r="AW342" s="151" t="s">
        <v>30</v>
      </c>
      <c r="AX342" s="151" t="s">
        <v>74</v>
      </c>
      <c r="AY342" s="153" t="s">
        <v>159</v>
      </c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</row>
    <row r="343" spans="1:65" ht="11.25" customHeight="1">
      <c r="A343" s="158"/>
      <c r="B343" s="159"/>
      <c r="C343" s="158"/>
      <c r="D343" s="142" t="s">
        <v>180</v>
      </c>
      <c r="E343" s="160" t="s">
        <v>1</v>
      </c>
      <c r="F343" s="161" t="s">
        <v>187</v>
      </c>
      <c r="G343" s="158"/>
      <c r="H343" s="162">
        <v>77.900000000000006</v>
      </c>
      <c r="I343" s="189"/>
      <c r="J343" s="158"/>
      <c r="K343" s="158"/>
      <c r="L343" s="159"/>
      <c r="M343" s="163"/>
      <c r="N343" s="158"/>
      <c r="O343" s="158"/>
      <c r="P343" s="158"/>
      <c r="Q343" s="158"/>
      <c r="R343" s="158"/>
      <c r="S343" s="158"/>
      <c r="T343" s="164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  <c r="AE343" s="158"/>
      <c r="AF343" s="158"/>
      <c r="AG343" s="158"/>
      <c r="AH343" s="158"/>
      <c r="AI343" s="158"/>
      <c r="AJ343" s="158"/>
      <c r="AK343" s="158"/>
      <c r="AL343" s="158"/>
      <c r="AM343" s="158"/>
      <c r="AN343" s="158"/>
      <c r="AO343" s="158"/>
      <c r="AP343" s="158"/>
      <c r="AQ343" s="158"/>
      <c r="AR343" s="158"/>
      <c r="AS343" s="158"/>
      <c r="AT343" s="160" t="s">
        <v>180</v>
      </c>
      <c r="AU343" s="160" t="s">
        <v>83</v>
      </c>
      <c r="AV343" s="158" t="s">
        <v>166</v>
      </c>
      <c r="AW343" s="158" t="s">
        <v>30</v>
      </c>
      <c r="AX343" s="158" t="s">
        <v>81</v>
      </c>
      <c r="AY343" s="160" t="s">
        <v>159</v>
      </c>
      <c r="AZ343" s="158"/>
      <c r="BA343" s="158"/>
      <c r="BB343" s="158"/>
      <c r="BC343" s="158"/>
      <c r="BD343" s="158"/>
      <c r="BE343" s="158"/>
      <c r="BF343" s="158"/>
      <c r="BG343" s="158"/>
      <c r="BH343" s="158"/>
      <c r="BI343" s="158"/>
      <c r="BJ343" s="158"/>
      <c r="BK343" s="158"/>
      <c r="BL343" s="158"/>
      <c r="BM343" s="158"/>
    </row>
    <row r="344" spans="1:65" ht="24" customHeight="1">
      <c r="A344" s="16"/>
      <c r="B344" s="17"/>
      <c r="C344" s="131" t="s">
        <v>465</v>
      </c>
      <c r="D344" s="131" t="s">
        <v>162</v>
      </c>
      <c r="E344" s="132" t="s">
        <v>1071</v>
      </c>
      <c r="F344" s="133" t="s">
        <v>1072</v>
      </c>
      <c r="G344" s="134" t="s">
        <v>176</v>
      </c>
      <c r="H344" s="135">
        <v>122</v>
      </c>
      <c r="I344" s="187"/>
      <c r="J344" s="135">
        <f>ROUND(I344*H344,2)</f>
        <v>0</v>
      </c>
      <c r="K344" s="133" t="s">
        <v>1</v>
      </c>
      <c r="L344" s="17"/>
      <c r="M344" s="136" t="s">
        <v>1</v>
      </c>
      <c r="N344" s="137" t="s">
        <v>39</v>
      </c>
      <c r="O344" s="16"/>
      <c r="P344" s="138">
        <f>O344*H344</f>
        <v>0</v>
      </c>
      <c r="Q344" s="138">
        <v>0</v>
      </c>
      <c r="R344" s="138">
        <f>Q344*H344</f>
        <v>0</v>
      </c>
      <c r="S344" s="138">
        <v>9.7000000000000003E-2</v>
      </c>
      <c r="T344" s="139">
        <f>S344*H344</f>
        <v>11.834</v>
      </c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16"/>
      <c r="AQ344" s="16"/>
      <c r="AR344" s="140" t="s">
        <v>166</v>
      </c>
      <c r="AS344" s="16"/>
      <c r="AT344" s="140" t="s">
        <v>162</v>
      </c>
      <c r="AU344" s="140" t="s">
        <v>83</v>
      </c>
      <c r="AV344" s="16"/>
      <c r="AW344" s="16"/>
      <c r="AX344" s="16"/>
      <c r="AY344" s="2" t="s">
        <v>159</v>
      </c>
      <c r="AZ344" s="16"/>
      <c r="BA344" s="16"/>
      <c r="BB344" s="16"/>
      <c r="BC344" s="16"/>
      <c r="BD344" s="16"/>
      <c r="BE344" s="141">
        <f>IF(N344="základní",J344,0)</f>
        <v>0</v>
      </c>
      <c r="BF344" s="141">
        <f>IF(N344="snížená",J344,0)</f>
        <v>0</v>
      </c>
      <c r="BG344" s="141">
        <f>IF(N344="zákl. přenesená",J344,0)</f>
        <v>0</v>
      </c>
      <c r="BH344" s="141">
        <f>IF(N344="sníž. přenesená",J344,0)</f>
        <v>0</v>
      </c>
      <c r="BI344" s="141">
        <f>IF(N344="nulová",J344,0)</f>
        <v>0</v>
      </c>
      <c r="BJ344" s="2" t="s">
        <v>81</v>
      </c>
      <c r="BK344" s="141">
        <f>ROUND(I344*H344,2)</f>
        <v>0</v>
      </c>
      <c r="BL344" s="2" t="s">
        <v>166</v>
      </c>
      <c r="BM344" s="140" t="s">
        <v>1073</v>
      </c>
    </row>
    <row r="345" spans="1:65" ht="11.25" customHeight="1">
      <c r="A345" s="151"/>
      <c r="B345" s="152"/>
      <c r="C345" s="151"/>
      <c r="D345" s="142" t="s">
        <v>180</v>
      </c>
      <c r="E345" s="153" t="s">
        <v>1</v>
      </c>
      <c r="F345" s="154" t="s">
        <v>1074</v>
      </c>
      <c r="G345" s="151"/>
      <c r="H345" s="155">
        <v>39</v>
      </c>
      <c r="I345" s="188"/>
      <c r="J345" s="151"/>
      <c r="K345" s="151"/>
      <c r="L345" s="152"/>
      <c r="M345" s="156"/>
      <c r="N345" s="151"/>
      <c r="O345" s="151"/>
      <c r="P345" s="151"/>
      <c r="Q345" s="151"/>
      <c r="R345" s="151"/>
      <c r="S345" s="151"/>
      <c r="T345" s="157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3" t="s">
        <v>180</v>
      </c>
      <c r="AU345" s="153" t="s">
        <v>83</v>
      </c>
      <c r="AV345" s="151" t="s">
        <v>83</v>
      </c>
      <c r="AW345" s="151" t="s">
        <v>30</v>
      </c>
      <c r="AX345" s="151" t="s">
        <v>74</v>
      </c>
      <c r="AY345" s="153" t="s">
        <v>159</v>
      </c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</row>
    <row r="346" spans="1:65" ht="11.25" customHeight="1">
      <c r="A346" s="151"/>
      <c r="B346" s="152"/>
      <c r="C346" s="151"/>
      <c r="D346" s="142" t="s">
        <v>180</v>
      </c>
      <c r="E346" s="153" t="s">
        <v>1</v>
      </c>
      <c r="F346" s="154" t="s">
        <v>1075</v>
      </c>
      <c r="G346" s="151"/>
      <c r="H346" s="155">
        <v>13</v>
      </c>
      <c r="I346" s="188"/>
      <c r="J346" s="151"/>
      <c r="K346" s="151"/>
      <c r="L346" s="152"/>
      <c r="M346" s="156"/>
      <c r="N346" s="151"/>
      <c r="O346" s="151"/>
      <c r="P346" s="151"/>
      <c r="Q346" s="151"/>
      <c r="R346" s="151"/>
      <c r="S346" s="151"/>
      <c r="T346" s="157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3" t="s">
        <v>180</v>
      </c>
      <c r="AU346" s="153" t="s">
        <v>83</v>
      </c>
      <c r="AV346" s="151" t="s">
        <v>83</v>
      </c>
      <c r="AW346" s="151" t="s">
        <v>30</v>
      </c>
      <c r="AX346" s="151" t="s">
        <v>74</v>
      </c>
      <c r="AY346" s="153" t="s">
        <v>159</v>
      </c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</row>
    <row r="347" spans="1:65" ht="11.25" customHeight="1">
      <c r="A347" s="151"/>
      <c r="B347" s="152"/>
      <c r="C347" s="151"/>
      <c r="D347" s="142" t="s">
        <v>180</v>
      </c>
      <c r="E347" s="153" t="s">
        <v>1</v>
      </c>
      <c r="F347" s="154" t="s">
        <v>1076</v>
      </c>
      <c r="G347" s="151"/>
      <c r="H347" s="155">
        <v>70</v>
      </c>
      <c r="I347" s="188"/>
      <c r="J347" s="151"/>
      <c r="K347" s="151"/>
      <c r="L347" s="152"/>
      <c r="M347" s="156"/>
      <c r="N347" s="151"/>
      <c r="O347" s="151"/>
      <c r="P347" s="151"/>
      <c r="Q347" s="151"/>
      <c r="R347" s="151"/>
      <c r="S347" s="151"/>
      <c r="T347" s="157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3" t="s">
        <v>180</v>
      </c>
      <c r="AU347" s="153" t="s">
        <v>83</v>
      </c>
      <c r="AV347" s="151" t="s">
        <v>83</v>
      </c>
      <c r="AW347" s="151" t="s">
        <v>30</v>
      </c>
      <c r="AX347" s="151" t="s">
        <v>74</v>
      </c>
      <c r="AY347" s="153" t="s">
        <v>159</v>
      </c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</row>
    <row r="348" spans="1:65" ht="11.25" customHeight="1">
      <c r="A348" s="158"/>
      <c r="B348" s="159"/>
      <c r="C348" s="158"/>
      <c r="D348" s="142" t="s">
        <v>180</v>
      </c>
      <c r="E348" s="160" t="s">
        <v>1</v>
      </c>
      <c r="F348" s="161" t="s">
        <v>187</v>
      </c>
      <c r="G348" s="158"/>
      <c r="H348" s="162">
        <v>122</v>
      </c>
      <c r="I348" s="189"/>
      <c r="J348" s="158"/>
      <c r="K348" s="158"/>
      <c r="L348" s="159"/>
      <c r="M348" s="163"/>
      <c r="N348" s="158"/>
      <c r="O348" s="158"/>
      <c r="P348" s="158"/>
      <c r="Q348" s="158"/>
      <c r="R348" s="158"/>
      <c r="S348" s="158"/>
      <c r="T348" s="164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58"/>
      <c r="AI348" s="158"/>
      <c r="AJ348" s="158"/>
      <c r="AK348" s="158"/>
      <c r="AL348" s="158"/>
      <c r="AM348" s="158"/>
      <c r="AN348" s="158"/>
      <c r="AO348" s="158"/>
      <c r="AP348" s="158"/>
      <c r="AQ348" s="158"/>
      <c r="AR348" s="158"/>
      <c r="AS348" s="158"/>
      <c r="AT348" s="160" t="s">
        <v>180</v>
      </c>
      <c r="AU348" s="160" t="s">
        <v>83</v>
      </c>
      <c r="AV348" s="158" t="s">
        <v>166</v>
      </c>
      <c r="AW348" s="158" t="s">
        <v>30</v>
      </c>
      <c r="AX348" s="158" t="s">
        <v>81</v>
      </c>
      <c r="AY348" s="160" t="s">
        <v>159</v>
      </c>
      <c r="AZ348" s="158"/>
      <c r="BA348" s="158"/>
      <c r="BB348" s="158"/>
      <c r="BC348" s="158"/>
      <c r="BD348" s="158"/>
      <c r="BE348" s="158"/>
      <c r="BF348" s="158"/>
      <c r="BG348" s="158"/>
      <c r="BH348" s="158"/>
      <c r="BI348" s="158"/>
      <c r="BJ348" s="158"/>
      <c r="BK348" s="158"/>
      <c r="BL348" s="158"/>
      <c r="BM348" s="158"/>
    </row>
    <row r="349" spans="1:65" ht="44.25" customHeight="1">
      <c r="A349" s="16"/>
      <c r="B349" s="17"/>
      <c r="C349" s="131" t="s">
        <v>471</v>
      </c>
      <c r="D349" s="131" t="s">
        <v>162</v>
      </c>
      <c r="E349" s="132" t="s">
        <v>1077</v>
      </c>
      <c r="F349" s="133" t="s">
        <v>1078</v>
      </c>
      <c r="G349" s="134" t="s">
        <v>791</v>
      </c>
      <c r="H349" s="135">
        <v>16</v>
      </c>
      <c r="I349" s="187"/>
      <c r="J349" s="135">
        <f>ROUND(I349*H349,2)</f>
        <v>0</v>
      </c>
      <c r="K349" s="133" t="s">
        <v>177</v>
      </c>
      <c r="L349" s="17"/>
      <c r="M349" s="136" t="s">
        <v>1</v>
      </c>
      <c r="N349" s="137" t="s">
        <v>39</v>
      </c>
      <c r="O349" s="16"/>
      <c r="P349" s="138">
        <f>O349*H349</f>
        <v>0</v>
      </c>
      <c r="Q349" s="138">
        <v>0</v>
      </c>
      <c r="R349" s="138">
        <f>Q349*H349</f>
        <v>0</v>
      </c>
      <c r="S349" s="138">
        <v>0</v>
      </c>
      <c r="T349" s="139">
        <f>S349*H349</f>
        <v>0</v>
      </c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40" t="s">
        <v>166</v>
      </c>
      <c r="AS349" s="16"/>
      <c r="AT349" s="140" t="s">
        <v>162</v>
      </c>
      <c r="AU349" s="140" t="s">
        <v>83</v>
      </c>
      <c r="AV349" s="16"/>
      <c r="AW349" s="16"/>
      <c r="AX349" s="16"/>
      <c r="AY349" s="2" t="s">
        <v>159</v>
      </c>
      <c r="AZ349" s="16"/>
      <c r="BA349" s="16"/>
      <c r="BB349" s="16"/>
      <c r="BC349" s="16"/>
      <c r="BD349" s="16"/>
      <c r="BE349" s="141">
        <f>IF(N349="základní",J349,0)</f>
        <v>0</v>
      </c>
      <c r="BF349" s="141">
        <f>IF(N349="snížená",J349,0)</f>
        <v>0</v>
      </c>
      <c r="BG349" s="141">
        <f>IF(N349="zákl. přenesená",J349,0)</f>
        <v>0</v>
      </c>
      <c r="BH349" s="141">
        <f>IF(N349="sníž. přenesená",J349,0)</f>
        <v>0</v>
      </c>
      <c r="BI349" s="141">
        <f>IF(N349="nulová",J349,0)</f>
        <v>0</v>
      </c>
      <c r="BJ349" s="2" t="s">
        <v>81</v>
      </c>
      <c r="BK349" s="141">
        <f>ROUND(I349*H349,2)</f>
        <v>0</v>
      </c>
      <c r="BL349" s="2" t="s">
        <v>166</v>
      </c>
      <c r="BM349" s="140" t="s">
        <v>1079</v>
      </c>
    </row>
    <row r="350" spans="1:65" ht="11.25" customHeight="1">
      <c r="A350" s="151"/>
      <c r="B350" s="152"/>
      <c r="C350" s="151"/>
      <c r="D350" s="142" t="s">
        <v>180</v>
      </c>
      <c r="E350" s="153" t="s">
        <v>1</v>
      </c>
      <c r="F350" s="154" t="s">
        <v>1080</v>
      </c>
      <c r="G350" s="151"/>
      <c r="H350" s="155">
        <v>16</v>
      </c>
      <c r="I350" s="188"/>
      <c r="J350" s="151"/>
      <c r="K350" s="151"/>
      <c r="L350" s="152"/>
      <c r="M350" s="156"/>
      <c r="N350" s="151"/>
      <c r="O350" s="151"/>
      <c r="P350" s="151"/>
      <c r="Q350" s="151"/>
      <c r="R350" s="151"/>
      <c r="S350" s="151"/>
      <c r="T350" s="157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3" t="s">
        <v>180</v>
      </c>
      <c r="AU350" s="153" t="s">
        <v>83</v>
      </c>
      <c r="AV350" s="151" t="s">
        <v>83</v>
      </c>
      <c r="AW350" s="151" t="s">
        <v>30</v>
      </c>
      <c r="AX350" s="151" t="s">
        <v>81</v>
      </c>
      <c r="AY350" s="153" t="s">
        <v>159</v>
      </c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</row>
    <row r="351" spans="1:65" ht="55.5" customHeight="1">
      <c r="A351" s="16"/>
      <c r="B351" s="17"/>
      <c r="C351" s="131" t="s">
        <v>476</v>
      </c>
      <c r="D351" s="131" t="s">
        <v>162</v>
      </c>
      <c r="E351" s="132" t="s">
        <v>1081</v>
      </c>
      <c r="F351" s="133" t="s">
        <v>1082</v>
      </c>
      <c r="G351" s="134" t="s">
        <v>791</v>
      </c>
      <c r="H351" s="135">
        <v>224</v>
      </c>
      <c r="I351" s="187"/>
      <c r="J351" s="135">
        <f>ROUND(I351*H351,2)</f>
        <v>0</v>
      </c>
      <c r="K351" s="133" t="s">
        <v>177</v>
      </c>
      <c r="L351" s="17"/>
      <c r="M351" s="136" t="s">
        <v>1</v>
      </c>
      <c r="N351" s="137" t="s">
        <v>39</v>
      </c>
      <c r="O351" s="16"/>
      <c r="P351" s="138">
        <f>O351*H351</f>
        <v>0</v>
      </c>
      <c r="Q351" s="138">
        <v>0</v>
      </c>
      <c r="R351" s="138">
        <f>Q351*H351</f>
        <v>0</v>
      </c>
      <c r="S351" s="138">
        <v>0</v>
      </c>
      <c r="T351" s="139">
        <f>S351*H351</f>
        <v>0</v>
      </c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16"/>
      <c r="AQ351" s="16"/>
      <c r="AR351" s="140" t="s">
        <v>166</v>
      </c>
      <c r="AS351" s="16"/>
      <c r="AT351" s="140" t="s">
        <v>162</v>
      </c>
      <c r="AU351" s="140" t="s">
        <v>83</v>
      </c>
      <c r="AV351" s="16"/>
      <c r="AW351" s="16"/>
      <c r="AX351" s="16"/>
      <c r="AY351" s="2" t="s">
        <v>159</v>
      </c>
      <c r="AZ351" s="16"/>
      <c r="BA351" s="16"/>
      <c r="BB351" s="16"/>
      <c r="BC351" s="16"/>
      <c r="BD351" s="16"/>
      <c r="BE351" s="141">
        <f>IF(N351="základní",J351,0)</f>
        <v>0</v>
      </c>
      <c r="BF351" s="141">
        <f>IF(N351="snížená",J351,0)</f>
        <v>0</v>
      </c>
      <c r="BG351" s="141">
        <f>IF(N351="zákl. přenesená",J351,0)</f>
        <v>0</v>
      </c>
      <c r="BH351" s="141">
        <f>IF(N351="sníž. přenesená",J351,0)</f>
        <v>0</v>
      </c>
      <c r="BI351" s="141">
        <f>IF(N351="nulová",J351,0)</f>
        <v>0</v>
      </c>
      <c r="BJ351" s="2" t="s">
        <v>81</v>
      </c>
      <c r="BK351" s="141">
        <f>ROUND(I351*H351,2)</f>
        <v>0</v>
      </c>
      <c r="BL351" s="2" t="s">
        <v>166</v>
      </c>
      <c r="BM351" s="140" t="s">
        <v>1083</v>
      </c>
    </row>
    <row r="352" spans="1:65" ht="11.25" customHeight="1">
      <c r="A352" s="151"/>
      <c r="B352" s="152"/>
      <c r="C352" s="151"/>
      <c r="D352" s="142" t="s">
        <v>180</v>
      </c>
      <c r="E352" s="153" t="s">
        <v>1</v>
      </c>
      <c r="F352" s="154" t="s">
        <v>1084</v>
      </c>
      <c r="G352" s="151"/>
      <c r="H352" s="155">
        <v>224</v>
      </c>
      <c r="I352" s="188"/>
      <c r="J352" s="151"/>
      <c r="K352" s="151"/>
      <c r="L352" s="152"/>
      <c r="M352" s="156"/>
      <c r="N352" s="151"/>
      <c r="O352" s="151"/>
      <c r="P352" s="151"/>
      <c r="Q352" s="151"/>
      <c r="R352" s="151"/>
      <c r="S352" s="151"/>
      <c r="T352" s="157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3" t="s">
        <v>180</v>
      </c>
      <c r="AU352" s="153" t="s">
        <v>83</v>
      </c>
      <c r="AV352" s="151" t="s">
        <v>83</v>
      </c>
      <c r="AW352" s="151" t="s">
        <v>30</v>
      </c>
      <c r="AX352" s="151" t="s">
        <v>81</v>
      </c>
      <c r="AY352" s="153" t="s">
        <v>159</v>
      </c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</row>
    <row r="353" spans="1:65" ht="44.25" customHeight="1">
      <c r="A353" s="16"/>
      <c r="B353" s="17"/>
      <c r="C353" s="131" t="s">
        <v>592</v>
      </c>
      <c r="D353" s="131" t="s">
        <v>162</v>
      </c>
      <c r="E353" s="132" t="s">
        <v>1085</v>
      </c>
      <c r="F353" s="133" t="s">
        <v>1086</v>
      </c>
      <c r="G353" s="134" t="s">
        <v>791</v>
      </c>
      <c r="H353" s="135">
        <v>16</v>
      </c>
      <c r="I353" s="187"/>
      <c r="J353" s="135">
        <f t="shared" ref="J353:J354" si="64">ROUND(I353*H353,2)</f>
        <v>0</v>
      </c>
      <c r="K353" s="133" t="s">
        <v>177</v>
      </c>
      <c r="L353" s="17"/>
      <c r="M353" s="136" t="s">
        <v>1</v>
      </c>
      <c r="N353" s="137" t="s">
        <v>39</v>
      </c>
      <c r="O353" s="16"/>
      <c r="P353" s="138">
        <f t="shared" ref="P353:P354" si="65">O353*H353</f>
        <v>0</v>
      </c>
      <c r="Q353" s="138">
        <v>0</v>
      </c>
      <c r="R353" s="138">
        <f t="shared" ref="R353:R354" si="66">Q353*H353</f>
        <v>0</v>
      </c>
      <c r="S353" s="138">
        <v>0</v>
      </c>
      <c r="T353" s="139">
        <f t="shared" ref="T353:T354" si="67">S353*H353</f>
        <v>0</v>
      </c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40" t="s">
        <v>166</v>
      </c>
      <c r="AS353" s="16"/>
      <c r="AT353" s="140" t="s">
        <v>162</v>
      </c>
      <c r="AU353" s="140" t="s">
        <v>83</v>
      </c>
      <c r="AV353" s="16"/>
      <c r="AW353" s="16"/>
      <c r="AX353" s="16"/>
      <c r="AY353" s="2" t="s">
        <v>159</v>
      </c>
      <c r="AZ353" s="16"/>
      <c r="BA353" s="16"/>
      <c r="BB353" s="16"/>
      <c r="BC353" s="16"/>
      <c r="BD353" s="16"/>
      <c r="BE353" s="141">
        <f t="shared" ref="BE353:BE354" si="68">IF(N353="základní",J353,0)</f>
        <v>0</v>
      </c>
      <c r="BF353" s="141">
        <f t="shared" ref="BF353:BF354" si="69">IF(N353="snížená",J353,0)</f>
        <v>0</v>
      </c>
      <c r="BG353" s="141">
        <f t="shared" ref="BG353:BG354" si="70">IF(N353="zákl. přenesená",J353,0)</f>
        <v>0</v>
      </c>
      <c r="BH353" s="141">
        <f t="shared" ref="BH353:BH354" si="71">IF(N353="sníž. přenesená",J353,0)</f>
        <v>0</v>
      </c>
      <c r="BI353" s="141">
        <f t="shared" ref="BI353:BI354" si="72">IF(N353="nulová",J353,0)</f>
        <v>0</v>
      </c>
      <c r="BJ353" s="2" t="s">
        <v>81</v>
      </c>
      <c r="BK353" s="141">
        <f t="shared" ref="BK353:BK354" si="73">ROUND(I353*H353,2)</f>
        <v>0</v>
      </c>
      <c r="BL353" s="2" t="s">
        <v>166</v>
      </c>
      <c r="BM353" s="140" t="s">
        <v>1087</v>
      </c>
    </row>
    <row r="354" spans="1:65" ht="37.5" customHeight="1">
      <c r="A354" s="16"/>
      <c r="B354" s="17"/>
      <c r="C354" s="131" t="s">
        <v>1088</v>
      </c>
      <c r="D354" s="131" t="s">
        <v>162</v>
      </c>
      <c r="E354" s="132" t="s">
        <v>1089</v>
      </c>
      <c r="F354" s="133" t="s">
        <v>1090</v>
      </c>
      <c r="G354" s="134" t="s">
        <v>791</v>
      </c>
      <c r="H354" s="135">
        <v>339.9</v>
      </c>
      <c r="I354" s="187"/>
      <c r="J354" s="135">
        <f t="shared" si="64"/>
        <v>0</v>
      </c>
      <c r="K354" s="133" t="s">
        <v>177</v>
      </c>
      <c r="L354" s="17"/>
      <c r="M354" s="136" t="s">
        <v>1</v>
      </c>
      <c r="N354" s="137" t="s">
        <v>39</v>
      </c>
      <c r="O354" s="16"/>
      <c r="P354" s="138">
        <f t="shared" si="65"/>
        <v>0</v>
      </c>
      <c r="Q354" s="138">
        <v>1.2999999999999999E-4</v>
      </c>
      <c r="R354" s="138">
        <f t="shared" si="66"/>
        <v>4.418699999999999E-2</v>
      </c>
      <c r="S354" s="138">
        <v>0</v>
      </c>
      <c r="T354" s="139">
        <f t="shared" si="67"/>
        <v>0</v>
      </c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40" t="s">
        <v>166</v>
      </c>
      <c r="AS354" s="16"/>
      <c r="AT354" s="140" t="s">
        <v>162</v>
      </c>
      <c r="AU354" s="140" t="s">
        <v>83</v>
      </c>
      <c r="AV354" s="16"/>
      <c r="AW354" s="16"/>
      <c r="AX354" s="16"/>
      <c r="AY354" s="2" t="s">
        <v>159</v>
      </c>
      <c r="AZ354" s="16"/>
      <c r="BA354" s="16"/>
      <c r="BB354" s="16"/>
      <c r="BC354" s="16"/>
      <c r="BD354" s="16"/>
      <c r="BE354" s="141">
        <f t="shared" si="68"/>
        <v>0</v>
      </c>
      <c r="BF354" s="141">
        <f t="shared" si="69"/>
        <v>0</v>
      </c>
      <c r="BG354" s="141">
        <f t="shared" si="70"/>
        <v>0</v>
      </c>
      <c r="BH354" s="141">
        <f t="shared" si="71"/>
        <v>0</v>
      </c>
      <c r="BI354" s="141">
        <f t="shared" si="72"/>
        <v>0</v>
      </c>
      <c r="BJ354" s="2" t="s">
        <v>81</v>
      </c>
      <c r="BK354" s="141">
        <f t="shared" si="73"/>
        <v>0</v>
      </c>
      <c r="BL354" s="2" t="s">
        <v>166</v>
      </c>
      <c r="BM354" s="140" t="s">
        <v>1091</v>
      </c>
    </row>
    <row r="355" spans="1:65" ht="11.25" customHeight="1">
      <c r="A355" s="151"/>
      <c r="B355" s="152"/>
      <c r="C355" s="151"/>
      <c r="D355" s="142" t="s">
        <v>180</v>
      </c>
      <c r="E355" s="153" t="s">
        <v>1</v>
      </c>
      <c r="F355" s="154" t="s">
        <v>1092</v>
      </c>
      <c r="G355" s="151"/>
      <c r="H355" s="155">
        <v>100</v>
      </c>
      <c r="I355" s="188"/>
      <c r="J355" s="151"/>
      <c r="K355" s="151"/>
      <c r="L355" s="152"/>
      <c r="M355" s="156"/>
      <c r="N355" s="151"/>
      <c r="O355" s="151"/>
      <c r="P355" s="151"/>
      <c r="Q355" s="151"/>
      <c r="R355" s="151"/>
      <c r="S355" s="151"/>
      <c r="T355" s="157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3" t="s">
        <v>180</v>
      </c>
      <c r="AU355" s="153" t="s">
        <v>83</v>
      </c>
      <c r="AV355" s="151" t="s">
        <v>83</v>
      </c>
      <c r="AW355" s="151" t="s">
        <v>30</v>
      </c>
      <c r="AX355" s="151" t="s">
        <v>74</v>
      </c>
      <c r="AY355" s="153" t="s">
        <v>159</v>
      </c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</row>
    <row r="356" spans="1:65" ht="11.25" customHeight="1">
      <c r="A356" s="151"/>
      <c r="B356" s="152"/>
      <c r="C356" s="151"/>
      <c r="D356" s="142" t="s">
        <v>180</v>
      </c>
      <c r="E356" s="153" t="s">
        <v>1</v>
      </c>
      <c r="F356" s="154" t="s">
        <v>974</v>
      </c>
      <c r="G356" s="151"/>
      <c r="H356" s="155">
        <v>12.6</v>
      </c>
      <c r="I356" s="188"/>
      <c r="J356" s="151"/>
      <c r="K356" s="151"/>
      <c r="L356" s="152"/>
      <c r="M356" s="156"/>
      <c r="N356" s="151"/>
      <c r="O356" s="151"/>
      <c r="P356" s="151"/>
      <c r="Q356" s="151"/>
      <c r="R356" s="151"/>
      <c r="S356" s="151"/>
      <c r="T356" s="157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3" t="s">
        <v>180</v>
      </c>
      <c r="AU356" s="153" t="s">
        <v>83</v>
      </c>
      <c r="AV356" s="151" t="s">
        <v>83</v>
      </c>
      <c r="AW356" s="151" t="s">
        <v>30</v>
      </c>
      <c r="AX356" s="151" t="s">
        <v>74</v>
      </c>
      <c r="AY356" s="153" t="s">
        <v>159</v>
      </c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</row>
    <row r="357" spans="1:65" ht="11.25" customHeight="1">
      <c r="A357" s="151"/>
      <c r="B357" s="152"/>
      <c r="C357" s="151"/>
      <c r="D357" s="142" t="s">
        <v>180</v>
      </c>
      <c r="E357" s="153" t="s">
        <v>1</v>
      </c>
      <c r="F357" s="154" t="s">
        <v>1093</v>
      </c>
      <c r="G357" s="151"/>
      <c r="H357" s="155">
        <v>77</v>
      </c>
      <c r="I357" s="188"/>
      <c r="J357" s="151"/>
      <c r="K357" s="151"/>
      <c r="L357" s="152"/>
      <c r="M357" s="156"/>
      <c r="N357" s="151"/>
      <c r="O357" s="151"/>
      <c r="P357" s="151"/>
      <c r="Q357" s="151"/>
      <c r="R357" s="151"/>
      <c r="S357" s="151"/>
      <c r="T357" s="157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3" t="s">
        <v>180</v>
      </c>
      <c r="AU357" s="153" t="s">
        <v>83</v>
      </c>
      <c r="AV357" s="151" t="s">
        <v>83</v>
      </c>
      <c r="AW357" s="151" t="s">
        <v>30</v>
      </c>
      <c r="AX357" s="151" t="s">
        <v>74</v>
      </c>
      <c r="AY357" s="153" t="s">
        <v>159</v>
      </c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</row>
    <row r="358" spans="1:65" ht="11.25" customHeight="1">
      <c r="A358" s="151"/>
      <c r="B358" s="152"/>
      <c r="C358" s="151"/>
      <c r="D358" s="142" t="s">
        <v>180</v>
      </c>
      <c r="E358" s="153" t="s">
        <v>1</v>
      </c>
      <c r="F358" s="154" t="s">
        <v>1094</v>
      </c>
      <c r="G358" s="151"/>
      <c r="H358" s="155">
        <v>9.4</v>
      </c>
      <c r="I358" s="188"/>
      <c r="J358" s="151"/>
      <c r="K358" s="151"/>
      <c r="L358" s="152"/>
      <c r="M358" s="156"/>
      <c r="N358" s="151"/>
      <c r="O358" s="151"/>
      <c r="P358" s="151"/>
      <c r="Q358" s="151"/>
      <c r="R358" s="151"/>
      <c r="S358" s="151"/>
      <c r="T358" s="157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3" t="s">
        <v>180</v>
      </c>
      <c r="AU358" s="153" t="s">
        <v>83</v>
      </c>
      <c r="AV358" s="151" t="s">
        <v>83</v>
      </c>
      <c r="AW358" s="151" t="s">
        <v>30</v>
      </c>
      <c r="AX358" s="151" t="s">
        <v>74</v>
      </c>
      <c r="AY358" s="153" t="s">
        <v>159</v>
      </c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</row>
    <row r="359" spans="1:65" ht="11.25" customHeight="1">
      <c r="A359" s="151"/>
      <c r="B359" s="152"/>
      <c r="C359" s="151"/>
      <c r="D359" s="142" t="s">
        <v>180</v>
      </c>
      <c r="E359" s="153" t="s">
        <v>1</v>
      </c>
      <c r="F359" s="154" t="s">
        <v>1095</v>
      </c>
      <c r="G359" s="151"/>
      <c r="H359" s="155">
        <v>8.5</v>
      </c>
      <c r="I359" s="188"/>
      <c r="J359" s="151"/>
      <c r="K359" s="151"/>
      <c r="L359" s="152"/>
      <c r="M359" s="156"/>
      <c r="N359" s="151"/>
      <c r="O359" s="151"/>
      <c r="P359" s="151"/>
      <c r="Q359" s="151"/>
      <c r="R359" s="151"/>
      <c r="S359" s="151"/>
      <c r="T359" s="157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3" t="s">
        <v>180</v>
      </c>
      <c r="AU359" s="153" t="s">
        <v>83</v>
      </c>
      <c r="AV359" s="151" t="s">
        <v>83</v>
      </c>
      <c r="AW359" s="151" t="s">
        <v>30</v>
      </c>
      <c r="AX359" s="151" t="s">
        <v>74</v>
      </c>
      <c r="AY359" s="153" t="s">
        <v>159</v>
      </c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</row>
    <row r="360" spans="1:65" ht="11.25" customHeight="1">
      <c r="A360" s="151"/>
      <c r="B360" s="152"/>
      <c r="C360" s="151"/>
      <c r="D360" s="142" t="s">
        <v>180</v>
      </c>
      <c r="E360" s="153" t="s">
        <v>1</v>
      </c>
      <c r="F360" s="154" t="s">
        <v>978</v>
      </c>
      <c r="G360" s="151"/>
      <c r="H360" s="155">
        <v>100</v>
      </c>
      <c r="I360" s="188"/>
      <c r="J360" s="151"/>
      <c r="K360" s="151"/>
      <c r="L360" s="152"/>
      <c r="M360" s="156"/>
      <c r="N360" s="151"/>
      <c r="O360" s="151"/>
      <c r="P360" s="151"/>
      <c r="Q360" s="151"/>
      <c r="R360" s="151"/>
      <c r="S360" s="151"/>
      <c r="T360" s="157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3" t="s">
        <v>180</v>
      </c>
      <c r="AU360" s="153" t="s">
        <v>83</v>
      </c>
      <c r="AV360" s="151" t="s">
        <v>83</v>
      </c>
      <c r="AW360" s="151" t="s">
        <v>30</v>
      </c>
      <c r="AX360" s="151" t="s">
        <v>74</v>
      </c>
      <c r="AY360" s="153" t="s">
        <v>159</v>
      </c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</row>
    <row r="361" spans="1:65" ht="11.25" customHeight="1">
      <c r="A361" s="178"/>
      <c r="B361" s="179"/>
      <c r="C361" s="178"/>
      <c r="D361" s="142" t="s">
        <v>180</v>
      </c>
      <c r="E361" s="180" t="s">
        <v>1</v>
      </c>
      <c r="F361" s="181" t="s">
        <v>845</v>
      </c>
      <c r="G361" s="178"/>
      <c r="H361" s="197">
        <v>307.5</v>
      </c>
      <c r="I361" s="192"/>
      <c r="J361" s="178"/>
      <c r="K361" s="178"/>
      <c r="L361" s="179"/>
      <c r="M361" s="182"/>
      <c r="N361" s="178"/>
      <c r="O361" s="178"/>
      <c r="P361" s="178"/>
      <c r="Q361" s="178"/>
      <c r="R361" s="178"/>
      <c r="S361" s="178"/>
      <c r="T361" s="183"/>
      <c r="U361" s="178"/>
      <c r="V361" s="178"/>
      <c r="W361" s="178"/>
      <c r="X361" s="178"/>
      <c r="Y361" s="178"/>
      <c r="Z361" s="178"/>
      <c r="AA361" s="178"/>
      <c r="AB361" s="178"/>
      <c r="AC361" s="178"/>
      <c r="AD361" s="178"/>
      <c r="AE361" s="178"/>
      <c r="AF361" s="178"/>
      <c r="AG361" s="178"/>
      <c r="AH361" s="178"/>
      <c r="AI361" s="178"/>
      <c r="AJ361" s="178"/>
      <c r="AK361" s="178"/>
      <c r="AL361" s="178"/>
      <c r="AM361" s="178"/>
      <c r="AN361" s="178"/>
      <c r="AO361" s="178"/>
      <c r="AP361" s="178"/>
      <c r="AQ361" s="178"/>
      <c r="AR361" s="178"/>
      <c r="AS361" s="178"/>
      <c r="AT361" s="180" t="s">
        <v>180</v>
      </c>
      <c r="AU361" s="180" t="s">
        <v>83</v>
      </c>
      <c r="AV361" s="178" t="s">
        <v>91</v>
      </c>
      <c r="AW361" s="178" t="s">
        <v>30</v>
      </c>
      <c r="AX361" s="178" t="s">
        <v>74</v>
      </c>
      <c r="AY361" s="180" t="s">
        <v>159</v>
      </c>
      <c r="AZ361" s="178"/>
      <c r="BA361" s="178"/>
      <c r="BB361" s="178"/>
      <c r="BC361" s="178"/>
      <c r="BD361" s="178"/>
      <c r="BE361" s="178"/>
      <c r="BF361" s="178"/>
      <c r="BG361" s="178"/>
      <c r="BH361" s="178"/>
      <c r="BI361" s="178"/>
      <c r="BJ361" s="178"/>
      <c r="BK361" s="178"/>
      <c r="BL361" s="178"/>
      <c r="BM361" s="178"/>
    </row>
    <row r="362" spans="1:65" ht="11.25" customHeight="1">
      <c r="A362" s="145"/>
      <c r="B362" s="146"/>
      <c r="C362" s="145"/>
      <c r="D362" s="142" t="s">
        <v>180</v>
      </c>
      <c r="E362" s="147" t="s">
        <v>1</v>
      </c>
      <c r="F362" s="148" t="s">
        <v>846</v>
      </c>
      <c r="G362" s="145"/>
      <c r="H362" s="147" t="s">
        <v>1</v>
      </c>
      <c r="I362" s="193"/>
      <c r="J362" s="145"/>
      <c r="K362" s="145"/>
      <c r="L362" s="146"/>
      <c r="M362" s="149"/>
      <c r="N362" s="145"/>
      <c r="O362" s="145"/>
      <c r="P362" s="145"/>
      <c r="Q362" s="145"/>
      <c r="R362" s="145"/>
      <c r="S362" s="145"/>
      <c r="T362" s="150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7" t="s">
        <v>180</v>
      </c>
      <c r="AU362" s="147" t="s">
        <v>83</v>
      </c>
      <c r="AV362" s="145" t="s">
        <v>81</v>
      </c>
      <c r="AW362" s="145" t="s">
        <v>30</v>
      </c>
      <c r="AX362" s="145" t="s">
        <v>74</v>
      </c>
      <c r="AY362" s="147" t="s">
        <v>159</v>
      </c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</row>
    <row r="363" spans="1:65" ht="11.25" customHeight="1">
      <c r="A363" s="151"/>
      <c r="B363" s="152"/>
      <c r="C363" s="151"/>
      <c r="D363" s="142" t="s">
        <v>180</v>
      </c>
      <c r="E363" s="153" t="s">
        <v>1</v>
      </c>
      <c r="F363" s="154" t="s">
        <v>1096</v>
      </c>
      <c r="G363" s="151"/>
      <c r="H363" s="155">
        <v>32.4</v>
      </c>
      <c r="I363" s="188"/>
      <c r="J363" s="151"/>
      <c r="K363" s="151"/>
      <c r="L363" s="152"/>
      <c r="M363" s="156"/>
      <c r="N363" s="151"/>
      <c r="O363" s="151"/>
      <c r="P363" s="151"/>
      <c r="Q363" s="151"/>
      <c r="R363" s="151"/>
      <c r="S363" s="151"/>
      <c r="T363" s="157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3" t="s">
        <v>180</v>
      </c>
      <c r="AU363" s="153" t="s">
        <v>83</v>
      </c>
      <c r="AV363" s="151" t="s">
        <v>83</v>
      </c>
      <c r="AW363" s="151" t="s">
        <v>30</v>
      </c>
      <c r="AX363" s="151" t="s">
        <v>74</v>
      </c>
      <c r="AY363" s="153" t="s">
        <v>159</v>
      </c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</row>
    <row r="364" spans="1:65" ht="11.25" customHeight="1">
      <c r="A364" s="178"/>
      <c r="B364" s="179"/>
      <c r="C364" s="178"/>
      <c r="D364" s="142" t="s">
        <v>180</v>
      </c>
      <c r="E364" s="180" t="s">
        <v>1</v>
      </c>
      <c r="F364" s="181" t="s">
        <v>845</v>
      </c>
      <c r="G364" s="178"/>
      <c r="H364" s="197">
        <v>32.4</v>
      </c>
      <c r="I364" s="192"/>
      <c r="J364" s="178"/>
      <c r="K364" s="178"/>
      <c r="L364" s="179"/>
      <c r="M364" s="182"/>
      <c r="N364" s="178"/>
      <c r="O364" s="178"/>
      <c r="P364" s="178"/>
      <c r="Q364" s="178"/>
      <c r="R364" s="178"/>
      <c r="S364" s="178"/>
      <c r="T364" s="183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  <c r="AE364" s="178"/>
      <c r="AF364" s="178"/>
      <c r="AG364" s="178"/>
      <c r="AH364" s="178"/>
      <c r="AI364" s="178"/>
      <c r="AJ364" s="178"/>
      <c r="AK364" s="178"/>
      <c r="AL364" s="178"/>
      <c r="AM364" s="178"/>
      <c r="AN364" s="178"/>
      <c r="AO364" s="178"/>
      <c r="AP364" s="178"/>
      <c r="AQ364" s="178"/>
      <c r="AR364" s="178"/>
      <c r="AS364" s="178"/>
      <c r="AT364" s="180" t="s">
        <v>180</v>
      </c>
      <c r="AU364" s="180" t="s">
        <v>83</v>
      </c>
      <c r="AV364" s="178" t="s">
        <v>91</v>
      </c>
      <c r="AW364" s="178" t="s">
        <v>30</v>
      </c>
      <c r="AX364" s="178" t="s">
        <v>74</v>
      </c>
      <c r="AY364" s="180" t="s">
        <v>159</v>
      </c>
      <c r="AZ364" s="178"/>
      <c r="BA364" s="178"/>
      <c r="BB364" s="178"/>
      <c r="BC364" s="178"/>
      <c r="BD364" s="178"/>
      <c r="BE364" s="178"/>
      <c r="BF364" s="178"/>
      <c r="BG364" s="178"/>
      <c r="BH364" s="178"/>
      <c r="BI364" s="178"/>
      <c r="BJ364" s="178"/>
      <c r="BK364" s="178"/>
      <c r="BL364" s="178"/>
      <c r="BM364" s="178"/>
    </row>
    <row r="365" spans="1:65" ht="11.25" customHeight="1">
      <c r="A365" s="158"/>
      <c r="B365" s="159"/>
      <c r="C365" s="158"/>
      <c r="D365" s="142" t="s">
        <v>180</v>
      </c>
      <c r="E365" s="160" t="s">
        <v>1</v>
      </c>
      <c r="F365" s="161" t="s">
        <v>187</v>
      </c>
      <c r="G365" s="158"/>
      <c r="H365" s="162">
        <v>339.9</v>
      </c>
      <c r="I365" s="189"/>
      <c r="J365" s="158"/>
      <c r="K365" s="158"/>
      <c r="L365" s="159"/>
      <c r="M365" s="163"/>
      <c r="N365" s="158"/>
      <c r="O365" s="158"/>
      <c r="P365" s="158"/>
      <c r="Q365" s="158"/>
      <c r="R365" s="158"/>
      <c r="S365" s="158"/>
      <c r="T365" s="164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  <c r="AE365" s="158"/>
      <c r="AF365" s="158"/>
      <c r="AG365" s="158"/>
      <c r="AH365" s="158"/>
      <c r="AI365" s="158"/>
      <c r="AJ365" s="158"/>
      <c r="AK365" s="158"/>
      <c r="AL365" s="158"/>
      <c r="AM365" s="158"/>
      <c r="AN365" s="158"/>
      <c r="AO365" s="158"/>
      <c r="AP365" s="158"/>
      <c r="AQ365" s="158"/>
      <c r="AR365" s="158"/>
      <c r="AS365" s="158"/>
      <c r="AT365" s="160" t="s">
        <v>180</v>
      </c>
      <c r="AU365" s="160" t="s">
        <v>83</v>
      </c>
      <c r="AV365" s="158" t="s">
        <v>166</v>
      </c>
      <c r="AW365" s="158" t="s">
        <v>30</v>
      </c>
      <c r="AX365" s="158" t="s">
        <v>81</v>
      </c>
      <c r="AY365" s="160" t="s">
        <v>159</v>
      </c>
      <c r="AZ365" s="158"/>
      <c r="BA365" s="158"/>
      <c r="BB365" s="158"/>
      <c r="BC365" s="158"/>
      <c r="BD365" s="158"/>
      <c r="BE365" s="158"/>
      <c r="BF365" s="158"/>
      <c r="BG365" s="158"/>
      <c r="BH365" s="158"/>
      <c r="BI365" s="158"/>
      <c r="BJ365" s="158"/>
      <c r="BK365" s="158"/>
      <c r="BL365" s="158"/>
      <c r="BM365" s="158"/>
    </row>
    <row r="366" spans="1:65" ht="37.5" customHeight="1">
      <c r="A366" s="16"/>
      <c r="B366" s="17"/>
      <c r="C366" s="131" t="s">
        <v>1097</v>
      </c>
      <c r="D366" s="131" t="s">
        <v>162</v>
      </c>
      <c r="E366" s="132" t="s">
        <v>1098</v>
      </c>
      <c r="F366" s="133" t="s">
        <v>1099</v>
      </c>
      <c r="G366" s="134" t="s">
        <v>791</v>
      </c>
      <c r="H366" s="135">
        <v>339.9</v>
      </c>
      <c r="I366" s="187"/>
      <c r="J366" s="135">
        <f t="shared" ref="J366:J367" si="74">ROUND(I366*H366,2)</f>
        <v>0</v>
      </c>
      <c r="K366" s="133" t="s">
        <v>177</v>
      </c>
      <c r="L366" s="17"/>
      <c r="M366" s="136" t="s">
        <v>1</v>
      </c>
      <c r="N366" s="137" t="s">
        <v>39</v>
      </c>
      <c r="O366" s="16"/>
      <c r="P366" s="138">
        <f t="shared" ref="P366:P367" si="75">O366*H366</f>
        <v>0</v>
      </c>
      <c r="Q366" s="138">
        <v>4.0000000000000003E-5</v>
      </c>
      <c r="R366" s="138">
        <f t="shared" ref="R366:R367" si="76">Q366*H366</f>
        <v>1.3596E-2</v>
      </c>
      <c r="S366" s="138">
        <v>0</v>
      </c>
      <c r="T366" s="139">
        <f t="shared" ref="T366:T367" si="77">S366*H366</f>
        <v>0</v>
      </c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16"/>
      <c r="AQ366" s="16"/>
      <c r="AR366" s="140" t="s">
        <v>166</v>
      </c>
      <c r="AS366" s="16"/>
      <c r="AT366" s="140" t="s">
        <v>162</v>
      </c>
      <c r="AU366" s="140" t="s">
        <v>83</v>
      </c>
      <c r="AV366" s="16"/>
      <c r="AW366" s="16"/>
      <c r="AX366" s="16"/>
      <c r="AY366" s="2" t="s">
        <v>159</v>
      </c>
      <c r="AZ366" s="16"/>
      <c r="BA366" s="16"/>
      <c r="BB366" s="16"/>
      <c r="BC366" s="16"/>
      <c r="BD366" s="16"/>
      <c r="BE366" s="141">
        <f t="shared" ref="BE366:BE367" si="78">IF(N366="základní",J366,0)</f>
        <v>0</v>
      </c>
      <c r="BF366" s="141">
        <f t="shared" ref="BF366:BF367" si="79">IF(N366="snížená",J366,0)</f>
        <v>0</v>
      </c>
      <c r="BG366" s="141">
        <f t="shared" ref="BG366:BG367" si="80">IF(N366="zákl. přenesená",J366,0)</f>
        <v>0</v>
      </c>
      <c r="BH366" s="141">
        <f t="shared" ref="BH366:BH367" si="81">IF(N366="sníž. přenesená",J366,0)</f>
        <v>0</v>
      </c>
      <c r="BI366" s="141">
        <f t="shared" ref="BI366:BI367" si="82">IF(N366="nulová",J366,0)</f>
        <v>0</v>
      </c>
      <c r="BJ366" s="2" t="s">
        <v>81</v>
      </c>
      <c r="BK366" s="141">
        <f t="shared" ref="BK366:BK367" si="83">ROUND(I366*H366,2)</f>
        <v>0</v>
      </c>
      <c r="BL366" s="2" t="s">
        <v>166</v>
      </c>
      <c r="BM366" s="140" t="s">
        <v>1100</v>
      </c>
    </row>
    <row r="367" spans="1:65" ht="16.5" customHeight="1">
      <c r="A367" s="16"/>
      <c r="B367" s="17"/>
      <c r="C367" s="131" t="s">
        <v>1101</v>
      </c>
      <c r="D367" s="131" t="s">
        <v>162</v>
      </c>
      <c r="E367" s="132" t="s">
        <v>1102</v>
      </c>
      <c r="F367" s="133" t="s">
        <v>1103</v>
      </c>
      <c r="G367" s="134" t="s">
        <v>799</v>
      </c>
      <c r="H367" s="135">
        <v>3.29</v>
      </c>
      <c r="I367" s="187"/>
      <c r="J367" s="135">
        <f t="shared" si="74"/>
        <v>0</v>
      </c>
      <c r="K367" s="133" t="s">
        <v>177</v>
      </c>
      <c r="L367" s="17"/>
      <c r="M367" s="136" t="s">
        <v>1</v>
      </c>
      <c r="N367" s="137" t="s">
        <v>39</v>
      </c>
      <c r="O367" s="16"/>
      <c r="P367" s="138">
        <f t="shared" si="75"/>
        <v>0</v>
      </c>
      <c r="Q367" s="138">
        <v>0</v>
      </c>
      <c r="R367" s="138">
        <f t="shared" si="76"/>
        <v>0</v>
      </c>
      <c r="S367" s="138">
        <v>2.4</v>
      </c>
      <c r="T367" s="139">
        <f t="shared" si="77"/>
        <v>7.8959999999999999</v>
      </c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40" t="s">
        <v>166</v>
      </c>
      <c r="AS367" s="16"/>
      <c r="AT367" s="140" t="s">
        <v>162</v>
      </c>
      <c r="AU367" s="140" t="s">
        <v>83</v>
      </c>
      <c r="AV367" s="16"/>
      <c r="AW367" s="16"/>
      <c r="AX367" s="16"/>
      <c r="AY367" s="2" t="s">
        <v>159</v>
      </c>
      <c r="AZ367" s="16"/>
      <c r="BA367" s="16"/>
      <c r="BB367" s="16"/>
      <c r="BC367" s="16"/>
      <c r="BD367" s="16"/>
      <c r="BE367" s="141">
        <f t="shared" si="78"/>
        <v>0</v>
      </c>
      <c r="BF367" s="141">
        <f t="shared" si="79"/>
        <v>0</v>
      </c>
      <c r="BG367" s="141">
        <f t="shared" si="80"/>
        <v>0</v>
      </c>
      <c r="BH367" s="141">
        <f t="shared" si="81"/>
        <v>0</v>
      </c>
      <c r="BI367" s="141">
        <f t="shared" si="82"/>
        <v>0</v>
      </c>
      <c r="BJ367" s="2" t="s">
        <v>81</v>
      </c>
      <c r="BK367" s="141">
        <f t="shared" si="83"/>
        <v>0</v>
      </c>
      <c r="BL367" s="2" t="s">
        <v>166</v>
      </c>
      <c r="BM367" s="140" t="s">
        <v>1104</v>
      </c>
    </row>
    <row r="368" spans="1:65" ht="11.25" customHeight="1">
      <c r="A368" s="151"/>
      <c r="B368" s="152"/>
      <c r="C368" s="151"/>
      <c r="D368" s="142" t="s">
        <v>180</v>
      </c>
      <c r="E368" s="153" t="s">
        <v>1</v>
      </c>
      <c r="F368" s="154" t="s">
        <v>1105</v>
      </c>
      <c r="G368" s="151"/>
      <c r="H368" s="155">
        <v>0.38300000000000001</v>
      </c>
      <c r="I368" s="188"/>
      <c r="J368" s="151"/>
      <c r="K368" s="151"/>
      <c r="L368" s="152"/>
      <c r="M368" s="156"/>
      <c r="N368" s="151"/>
      <c r="O368" s="151"/>
      <c r="P368" s="151"/>
      <c r="Q368" s="151"/>
      <c r="R368" s="151"/>
      <c r="S368" s="151"/>
      <c r="T368" s="157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3" t="s">
        <v>180</v>
      </c>
      <c r="AU368" s="153" t="s">
        <v>83</v>
      </c>
      <c r="AV368" s="151" t="s">
        <v>83</v>
      </c>
      <c r="AW368" s="151" t="s">
        <v>30</v>
      </c>
      <c r="AX368" s="151" t="s">
        <v>74</v>
      </c>
      <c r="AY368" s="153" t="s">
        <v>159</v>
      </c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</row>
    <row r="369" spans="1:65" ht="11.25" customHeight="1">
      <c r="A369" s="145"/>
      <c r="B369" s="146"/>
      <c r="C369" s="145"/>
      <c r="D369" s="142" t="s">
        <v>180</v>
      </c>
      <c r="E369" s="147" t="s">
        <v>1</v>
      </c>
      <c r="F369" s="148" t="s">
        <v>846</v>
      </c>
      <c r="G369" s="145"/>
      <c r="H369" s="147" t="s">
        <v>1</v>
      </c>
      <c r="I369" s="193"/>
      <c r="J369" s="145"/>
      <c r="K369" s="145"/>
      <c r="L369" s="146"/>
      <c r="M369" s="149"/>
      <c r="N369" s="145"/>
      <c r="O369" s="145"/>
      <c r="P369" s="145"/>
      <c r="Q369" s="145"/>
      <c r="R369" s="145"/>
      <c r="S369" s="145"/>
      <c r="T369" s="150"/>
      <c r="U369" s="145"/>
      <c r="V369" s="145"/>
      <c r="W369" s="145"/>
      <c r="X369" s="145"/>
      <c r="Y369" s="145"/>
      <c r="Z369" s="145"/>
      <c r="AA369" s="145"/>
      <c r="AB369" s="145"/>
      <c r="AC369" s="145"/>
      <c r="AD369" s="145"/>
      <c r="AE369" s="145"/>
      <c r="AF369" s="145"/>
      <c r="AG369" s="145"/>
      <c r="AH369" s="145"/>
      <c r="AI369" s="145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7" t="s">
        <v>180</v>
      </c>
      <c r="AU369" s="147" t="s">
        <v>83</v>
      </c>
      <c r="AV369" s="145" t="s">
        <v>81</v>
      </c>
      <c r="AW369" s="145" t="s">
        <v>30</v>
      </c>
      <c r="AX369" s="145" t="s">
        <v>74</v>
      </c>
      <c r="AY369" s="147" t="s">
        <v>159</v>
      </c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  <c r="BM369" s="145"/>
    </row>
    <row r="370" spans="1:65" ht="11.25" customHeight="1">
      <c r="A370" s="151"/>
      <c r="B370" s="152"/>
      <c r="C370" s="151"/>
      <c r="D370" s="142" t="s">
        <v>180</v>
      </c>
      <c r="E370" s="153" t="s">
        <v>1</v>
      </c>
      <c r="F370" s="154" t="s">
        <v>1106</v>
      </c>
      <c r="G370" s="151"/>
      <c r="H370" s="155">
        <v>1.95</v>
      </c>
      <c r="I370" s="188"/>
      <c r="J370" s="151"/>
      <c r="K370" s="151"/>
      <c r="L370" s="152"/>
      <c r="M370" s="156"/>
      <c r="N370" s="151"/>
      <c r="O370" s="151"/>
      <c r="P370" s="151"/>
      <c r="Q370" s="151"/>
      <c r="R370" s="151"/>
      <c r="S370" s="151"/>
      <c r="T370" s="157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3" t="s">
        <v>180</v>
      </c>
      <c r="AU370" s="153" t="s">
        <v>83</v>
      </c>
      <c r="AV370" s="151" t="s">
        <v>83</v>
      </c>
      <c r="AW370" s="151" t="s">
        <v>30</v>
      </c>
      <c r="AX370" s="151" t="s">
        <v>74</v>
      </c>
      <c r="AY370" s="153" t="s">
        <v>159</v>
      </c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</row>
    <row r="371" spans="1:65" ht="11.25" customHeight="1">
      <c r="A371" s="151"/>
      <c r="B371" s="152"/>
      <c r="C371" s="151"/>
      <c r="D371" s="142" t="s">
        <v>180</v>
      </c>
      <c r="E371" s="153" t="s">
        <v>1</v>
      </c>
      <c r="F371" s="154" t="s">
        <v>1107</v>
      </c>
      <c r="G371" s="151"/>
      <c r="H371" s="155">
        <v>0.96</v>
      </c>
      <c r="I371" s="188"/>
      <c r="J371" s="151"/>
      <c r="K371" s="151"/>
      <c r="L371" s="152"/>
      <c r="M371" s="156"/>
      <c r="N371" s="151"/>
      <c r="O371" s="151"/>
      <c r="P371" s="151"/>
      <c r="Q371" s="151"/>
      <c r="R371" s="151"/>
      <c r="S371" s="151"/>
      <c r="T371" s="157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3" t="s">
        <v>180</v>
      </c>
      <c r="AU371" s="153" t="s">
        <v>83</v>
      </c>
      <c r="AV371" s="151" t="s">
        <v>83</v>
      </c>
      <c r="AW371" s="151" t="s">
        <v>30</v>
      </c>
      <c r="AX371" s="151" t="s">
        <v>74</v>
      </c>
      <c r="AY371" s="153" t="s">
        <v>159</v>
      </c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</row>
    <row r="372" spans="1:65" ht="11.25" customHeight="1">
      <c r="A372" s="158"/>
      <c r="B372" s="159"/>
      <c r="C372" s="158"/>
      <c r="D372" s="142" t="s">
        <v>180</v>
      </c>
      <c r="E372" s="160" t="s">
        <v>1</v>
      </c>
      <c r="F372" s="161" t="s">
        <v>187</v>
      </c>
      <c r="G372" s="158"/>
      <c r="H372" s="162">
        <v>3.2930000000000001</v>
      </c>
      <c r="I372" s="189"/>
      <c r="J372" s="158"/>
      <c r="K372" s="158"/>
      <c r="L372" s="159"/>
      <c r="M372" s="163"/>
      <c r="N372" s="158"/>
      <c r="O372" s="158"/>
      <c r="P372" s="158"/>
      <c r="Q372" s="158"/>
      <c r="R372" s="158"/>
      <c r="S372" s="158"/>
      <c r="T372" s="164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  <c r="AE372" s="158"/>
      <c r="AF372" s="158"/>
      <c r="AG372" s="158"/>
      <c r="AH372" s="158"/>
      <c r="AI372" s="158"/>
      <c r="AJ372" s="158"/>
      <c r="AK372" s="158"/>
      <c r="AL372" s="158"/>
      <c r="AM372" s="158"/>
      <c r="AN372" s="158"/>
      <c r="AO372" s="158"/>
      <c r="AP372" s="158"/>
      <c r="AQ372" s="158"/>
      <c r="AR372" s="158"/>
      <c r="AS372" s="158"/>
      <c r="AT372" s="160" t="s">
        <v>180</v>
      </c>
      <c r="AU372" s="160" t="s">
        <v>83</v>
      </c>
      <c r="AV372" s="158" t="s">
        <v>166</v>
      </c>
      <c r="AW372" s="158" t="s">
        <v>30</v>
      </c>
      <c r="AX372" s="158" t="s">
        <v>81</v>
      </c>
      <c r="AY372" s="160" t="s">
        <v>159</v>
      </c>
      <c r="AZ372" s="158"/>
      <c r="BA372" s="158"/>
      <c r="BB372" s="158"/>
      <c r="BC372" s="158"/>
      <c r="BD372" s="158"/>
      <c r="BE372" s="158"/>
      <c r="BF372" s="158"/>
      <c r="BG372" s="158"/>
      <c r="BH372" s="158"/>
      <c r="BI372" s="158"/>
      <c r="BJ372" s="158"/>
      <c r="BK372" s="158"/>
      <c r="BL372" s="158"/>
      <c r="BM372" s="158"/>
    </row>
    <row r="373" spans="1:65" ht="37.5" customHeight="1">
      <c r="A373" s="16"/>
      <c r="B373" s="17"/>
      <c r="C373" s="131" t="s">
        <v>513</v>
      </c>
      <c r="D373" s="131" t="s">
        <v>162</v>
      </c>
      <c r="E373" s="132" t="s">
        <v>1108</v>
      </c>
      <c r="F373" s="133" t="s">
        <v>1109</v>
      </c>
      <c r="G373" s="134" t="s">
        <v>799</v>
      </c>
      <c r="H373" s="135">
        <v>5.37</v>
      </c>
      <c r="I373" s="187"/>
      <c r="J373" s="135">
        <f>ROUND(I373*H373,2)</f>
        <v>0</v>
      </c>
      <c r="K373" s="133" t="s">
        <v>177</v>
      </c>
      <c r="L373" s="17"/>
      <c r="M373" s="136" t="s">
        <v>1</v>
      </c>
      <c r="N373" s="137" t="s">
        <v>39</v>
      </c>
      <c r="O373" s="16"/>
      <c r="P373" s="138">
        <f>O373*H373</f>
        <v>0</v>
      </c>
      <c r="Q373" s="138">
        <v>0</v>
      </c>
      <c r="R373" s="138">
        <f>Q373*H373</f>
        <v>0</v>
      </c>
      <c r="S373" s="138">
        <v>2.1</v>
      </c>
      <c r="T373" s="139">
        <f>S373*H373</f>
        <v>11.277000000000001</v>
      </c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40" t="s">
        <v>166</v>
      </c>
      <c r="AS373" s="16"/>
      <c r="AT373" s="140" t="s">
        <v>162</v>
      </c>
      <c r="AU373" s="140" t="s">
        <v>83</v>
      </c>
      <c r="AV373" s="16"/>
      <c r="AW373" s="16"/>
      <c r="AX373" s="16"/>
      <c r="AY373" s="2" t="s">
        <v>159</v>
      </c>
      <c r="AZ373" s="16"/>
      <c r="BA373" s="16"/>
      <c r="BB373" s="16"/>
      <c r="BC373" s="16"/>
      <c r="BD373" s="16"/>
      <c r="BE373" s="141">
        <f>IF(N373="základní",J373,0)</f>
        <v>0</v>
      </c>
      <c r="BF373" s="141">
        <f>IF(N373="snížená",J373,0)</f>
        <v>0</v>
      </c>
      <c r="BG373" s="141">
        <f>IF(N373="zákl. přenesená",J373,0)</f>
        <v>0</v>
      </c>
      <c r="BH373" s="141">
        <f>IF(N373="sníž. přenesená",J373,0)</f>
        <v>0</v>
      </c>
      <c r="BI373" s="141">
        <f>IF(N373="nulová",J373,0)</f>
        <v>0</v>
      </c>
      <c r="BJ373" s="2" t="s">
        <v>81</v>
      </c>
      <c r="BK373" s="141">
        <f>ROUND(I373*H373,2)</f>
        <v>0</v>
      </c>
      <c r="BL373" s="2" t="s">
        <v>166</v>
      </c>
      <c r="BM373" s="140" t="s">
        <v>1110</v>
      </c>
    </row>
    <row r="374" spans="1:65" ht="11.25" customHeight="1">
      <c r="A374" s="151"/>
      <c r="B374" s="152"/>
      <c r="C374" s="151"/>
      <c r="D374" s="142" t="s">
        <v>180</v>
      </c>
      <c r="E374" s="153" t="s">
        <v>1</v>
      </c>
      <c r="F374" s="154" t="s">
        <v>1111</v>
      </c>
      <c r="G374" s="151"/>
      <c r="H374" s="155">
        <v>1.2</v>
      </c>
      <c r="I374" s="188"/>
      <c r="J374" s="151"/>
      <c r="K374" s="151"/>
      <c r="L374" s="152"/>
      <c r="M374" s="156"/>
      <c r="N374" s="151"/>
      <c r="O374" s="151"/>
      <c r="P374" s="151"/>
      <c r="Q374" s="151"/>
      <c r="R374" s="151"/>
      <c r="S374" s="151"/>
      <c r="T374" s="157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3" t="s">
        <v>180</v>
      </c>
      <c r="AU374" s="153" t="s">
        <v>83</v>
      </c>
      <c r="AV374" s="151" t="s">
        <v>83</v>
      </c>
      <c r="AW374" s="151" t="s">
        <v>30</v>
      </c>
      <c r="AX374" s="151" t="s">
        <v>74</v>
      </c>
      <c r="AY374" s="153" t="s">
        <v>159</v>
      </c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</row>
    <row r="375" spans="1:65" ht="11.25" customHeight="1">
      <c r="A375" s="151"/>
      <c r="B375" s="152"/>
      <c r="C375" s="151"/>
      <c r="D375" s="142" t="s">
        <v>180</v>
      </c>
      <c r="E375" s="153" t="s">
        <v>1</v>
      </c>
      <c r="F375" s="154" t="s">
        <v>1112</v>
      </c>
      <c r="G375" s="151"/>
      <c r="H375" s="155">
        <v>1.5720000000000001</v>
      </c>
      <c r="I375" s="188"/>
      <c r="J375" s="151"/>
      <c r="K375" s="151"/>
      <c r="L375" s="152"/>
      <c r="M375" s="156"/>
      <c r="N375" s="151"/>
      <c r="O375" s="151"/>
      <c r="P375" s="151"/>
      <c r="Q375" s="151"/>
      <c r="R375" s="151"/>
      <c r="S375" s="151"/>
      <c r="T375" s="157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3" t="s">
        <v>180</v>
      </c>
      <c r="AU375" s="153" t="s">
        <v>83</v>
      </c>
      <c r="AV375" s="151" t="s">
        <v>83</v>
      </c>
      <c r="AW375" s="151" t="s">
        <v>30</v>
      </c>
      <c r="AX375" s="151" t="s">
        <v>74</v>
      </c>
      <c r="AY375" s="153" t="s">
        <v>159</v>
      </c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</row>
    <row r="376" spans="1:65" ht="11.25" customHeight="1">
      <c r="A376" s="151"/>
      <c r="B376" s="152"/>
      <c r="C376" s="151"/>
      <c r="D376" s="142" t="s">
        <v>180</v>
      </c>
      <c r="E376" s="153" t="s">
        <v>1</v>
      </c>
      <c r="F376" s="154" t="s">
        <v>1113</v>
      </c>
      <c r="G376" s="151"/>
      <c r="H376" s="155">
        <v>0.36799999999999999</v>
      </c>
      <c r="I376" s="188"/>
      <c r="J376" s="151"/>
      <c r="K376" s="151"/>
      <c r="L376" s="152"/>
      <c r="M376" s="156"/>
      <c r="N376" s="151"/>
      <c r="O376" s="151"/>
      <c r="P376" s="151"/>
      <c r="Q376" s="151"/>
      <c r="R376" s="151"/>
      <c r="S376" s="151"/>
      <c r="T376" s="157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3" t="s">
        <v>180</v>
      </c>
      <c r="AU376" s="153" t="s">
        <v>83</v>
      </c>
      <c r="AV376" s="151" t="s">
        <v>83</v>
      </c>
      <c r="AW376" s="151" t="s">
        <v>30</v>
      </c>
      <c r="AX376" s="151" t="s">
        <v>74</v>
      </c>
      <c r="AY376" s="153" t="s">
        <v>159</v>
      </c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</row>
    <row r="377" spans="1:65" ht="11.25" customHeight="1">
      <c r="A377" s="151"/>
      <c r="B377" s="152"/>
      <c r="C377" s="151"/>
      <c r="D377" s="142" t="s">
        <v>180</v>
      </c>
      <c r="E377" s="153" t="s">
        <v>1</v>
      </c>
      <c r="F377" s="154" t="s">
        <v>1114</v>
      </c>
      <c r="G377" s="151"/>
      <c r="H377" s="155">
        <v>0.73099999999999998</v>
      </c>
      <c r="I377" s="188"/>
      <c r="J377" s="151"/>
      <c r="K377" s="151"/>
      <c r="L377" s="152"/>
      <c r="M377" s="156"/>
      <c r="N377" s="151"/>
      <c r="O377" s="151"/>
      <c r="P377" s="151"/>
      <c r="Q377" s="151"/>
      <c r="R377" s="151"/>
      <c r="S377" s="151"/>
      <c r="T377" s="157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3" t="s">
        <v>180</v>
      </c>
      <c r="AU377" s="153" t="s">
        <v>83</v>
      </c>
      <c r="AV377" s="151" t="s">
        <v>83</v>
      </c>
      <c r="AW377" s="151" t="s">
        <v>30</v>
      </c>
      <c r="AX377" s="151" t="s">
        <v>74</v>
      </c>
      <c r="AY377" s="153" t="s">
        <v>159</v>
      </c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</row>
    <row r="378" spans="1:65" ht="11.25" customHeight="1">
      <c r="A378" s="151"/>
      <c r="B378" s="152"/>
      <c r="C378" s="151"/>
      <c r="D378" s="142" t="s">
        <v>180</v>
      </c>
      <c r="E378" s="153" t="s">
        <v>1</v>
      </c>
      <c r="F378" s="154" t="s">
        <v>1115</v>
      </c>
      <c r="G378" s="151"/>
      <c r="H378" s="155">
        <v>1.5</v>
      </c>
      <c r="I378" s="188"/>
      <c r="J378" s="151"/>
      <c r="K378" s="151"/>
      <c r="L378" s="152"/>
      <c r="M378" s="156"/>
      <c r="N378" s="151"/>
      <c r="O378" s="151"/>
      <c r="P378" s="151"/>
      <c r="Q378" s="151"/>
      <c r="R378" s="151"/>
      <c r="S378" s="151"/>
      <c r="T378" s="157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3" t="s">
        <v>180</v>
      </c>
      <c r="AU378" s="153" t="s">
        <v>83</v>
      </c>
      <c r="AV378" s="151" t="s">
        <v>83</v>
      </c>
      <c r="AW378" s="151" t="s">
        <v>30</v>
      </c>
      <c r="AX378" s="151" t="s">
        <v>74</v>
      </c>
      <c r="AY378" s="153" t="s">
        <v>159</v>
      </c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</row>
    <row r="379" spans="1:65" ht="11.25" customHeight="1">
      <c r="A379" s="158"/>
      <c r="B379" s="159"/>
      <c r="C379" s="158"/>
      <c r="D379" s="142" t="s">
        <v>180</v>
      </c>
      <c r="E379" s="160" t="s">
        <v>1</v>
      </c>
      <c r="F379" s="161" t="s">
        <v>187</v>
      </c>
      <c r="G379" s="158"/>
      <c r="H379" s="162">
        <v>5.3710000000000004</v>
      </c>
      <c r="I379" s="189"/>
      <c r="J379" s="158"/>
      <c r="K379" s="158"/>
      <c r="L379" s="159"/>
      <c r="M379" s="163"/>
      <c r="N379" s="158"/>
      <c r="O379" s="158"/>
      <c r="P379" s="158"/>
      <c r="Q379" s="158"/>
      <c r="R379" s="158"/>
      <c r="S379" s="158"/>
      <c r="T379" s="164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  <c r="AE379" s="158"/>
      <c r="AF379" s="158"/>
      <c r="AG379" s="158"/>
      <c r="AH379" s="158"/>
      <c r="AI379" s="158"/>
      <c r="AJ379" s="158"/>
      <c r="AK379" s="158"/>
      <c r="AL379" s="158"/>
      <c r="AM379" s="158"/>
      <c r="AN379" s="158"/>
      <c r="AO379" s="158"/>
      <c r="AP379" s="158"/>
      <c r="AQ379" s="158"/>
      <c r="AR379" s="158"/>
      <c r="AS379" s="158"/>
      <c r="AT379" s="160" t="s">
        <v>180</v>
      </c>
      <c r="AU379" s="160" t="s">
        <v>83</v>
      </c>
      <c r="AV379" s="158" t="s">
        <v>166</v>
      </c>
      <c r="AW379" s="158" t="s">
        <v>30</v>
      </c>
      <c r="AX379" s="158" t="s">
        <v>81</v>
      </c>
      <c r="AY379" s="160" t="s">
        <v>159</v>
      </c>
      <c r="AZ379" s="158"/>
      <c r="BA379" s="158"/>
      <c r="BB379" s="158"/>
      <c r="BC379" s="158"/>
      <c r="BD379" s="158"/>
      <c r="BE379" s="158"/>
      <c r="BF379" s="158"/>
      <c r="BG379" s="158"/>
      <c r="BH379" s="158"/>
      <c r="BI379" s="158"/>
      <c r="BJ379" s="158"/>
      <c r="BK379" s="158"/>
      <c r="BL379" s="158"/>
      <c r="BM379" s="158"/>
    </row>
    <row r="380" spans="1:65" ht="24" customHeight="1">
      <c r="A380" s="16"/>
      <c r="B380" s="17"/>
      <c r="C380" s="131" t="s">
        <v>1116</v>
      </c>
      <c r="D380" s="131" t="s">
        <v>162</v>
      </c>
      <c r="E380" s="132" t="s">
        <v>1117</v>
      </c>
      <c r="F380" s="133" t="s">
        <v>1118</v>
      </c>
      <c r="G380" s="134" t="s">
        <v>799</v>
      </c>
      <c r="H380" s="135">
        <v>0.2</v>
      </c>
      <c r="I380" s="187"/>
      <c r="J380" s="135">
        <f>ROUND(I380*H380,2)</f>
        <v>0</v>
      </c>
      <c r="K380" s="133" t="s">
        <v>177</v>
      </c>
      <c r="L380" s="17"/>
      <c r="M380" s="136" t="s">
        <v>1</v>
      </c>
      <c r="N380" s="137" t="s">
        <v>39</v>
      </c>
      <c r="O380" s="16"/>
      <c r="P380" s="138">
        <f>O380*H380</f>
        <v>0</v>
      </c>
      <c r="Q380" s="138">
        <v>0</v>
      </c>
      <c r="R380" s="138">
        <f>Q380*H380</f>
        <v>0</v>
      </c>
      <c r="S380" s="138">
        <v>2.2000000000000002</v>
      </c>
      <c r="T380" s="139">
        <f>S380*H380</f>
        <v>0.44000000000000006</v>
      </c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16"/>
      <c r="AQ380" s="16"/>
      <c r="AR380" s="140" t="s">
        <v>166</v>
      </c>
      <c r="AS380" s="16"/>
      <c r="AT380" s="140" t="s">
        <v>162</v>
      </c>
      <c r="AU380" s="140" t="s">
        <v>83</v>
      </c>
      <c r="AV380" s="16"/>
      <c r="AW380" s="16"/>
      <c r="AX380" s="16"/>
      <c r="AY380" s="2" t="s">
        <v>159</v>
      </c>
      <c r="AZ380" s="16"/>
      <c r="BA380" s="16"/>
      <c r="BB380" s="16"/>
      <c r="BC380" s="16"/>
      <c r="BD380" s="16"/>
      <c r="BE380" s="141">
        <f>IF(N380="základní",J380,0)</f>
        <v>0</v>
      </c>
      <c r="BF380" s="141">
        <f>IF(N380="snížená",J380,0)</f>
        <v>0</v>
      </c>
      <c r="BG380" s="141">
        <f>IF(N380="zákl. přenesená",J380,0)</f>
        <v>0</v>
      </c>
      <c r="BH380" s="141">
        <f>IF(N380="sníž. přenesená",J380,0)</f>
        <v>0</v>
      </c>
      <c r="BI380" s="141">
        <f>IF(N380="nulová",J380,0)</f>
        <v>0</v>
      </c>
      <c r="BJ380" s="2" t="s">
        <v>81</v>
      </c>
      <c r="BK380" s="141">
        <f>ROUND(I380*H380,2)</f>
        <v>0</v>
      </c>
      <c r="BL380" s="2" t="s">
        <v>166</v>
      </c>
      <c r="BM380" s="140" t="s">
        <v>1119</v>
      </c>
    </row>
    <row r="381" spans="1:65" ht="11.25" customHeight="1">
      <c r="A381" s="151"/>
      <c r="B381" s="152"/>
      <c r="C381" s="151"/>
      <c r="D381" s="142" t="s">
        <v>180</v>
      </c>
      <c r="E381" s="153" t="s">
        <v>1</v>
      </c>
      <c r="F381" s="154" t="s">
        <v>1120</v>
      </c>
      <c r="G381" s="151"/>
      <c r="H381" s="155">
        <v>0.2</v>
      </c>
      <c r="I381" s="188"/>
      <c r="J381" s="151"/>
      <c r="K381" s="151"/>
      <c r="L381" s="152"/>
      <c r="M381" s="156"/>
      <c r="N381" s="151"/>
      <c r="O381" s="151"/>
      <c r="P381" s="151"/>
      <c r="Q381" s="151"/>
      <c r="R381" s="151"/>
      <c r="S381" s="151"/>
      <c r="T381" s="157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3" t="s">
        <v>180</v>
      </c>
      <c r="AU381" s="153" t="s">
        <v>83</v>
      </c>
      <c r="AV381" s="151" t="s">
        <v>83</v>
      </c>
      <c r="AW381" s="151" t="s">
        <v>30</v>
      </c>
      <c r="AX381" s="151" t="s">
        <v>81</v>
      </c>
      <c r="AY381" s="153" t="s">
        <v>159</v>
      </c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</row>
    <row r="382" spans="1:65" ht="24" customHeight="1">
      <c r="A382" s="16"/>
      <c r="B382" s="17"/>
      <c r="C382" s="131" t="s">
        <v>1121</v>
      </c>
      <c r="D382" s="131" t="s">
        <v>162</v>
      </c>
      <c r="E382" s="132" t="s">
        <v>1122</v>
      </c>
      <c r="F382" s="133" t="s">
        <v>1123</v>
      </c>
      <c r="G382" s="134" t="s">
        <v>799</v>
      </c>
      <c r="H382" s="135">
        <v>3.43</v>
      </c>
      <c r="I382" s="187"/>
      <c r="J382" s="135">
        <f>ROUND(I382*H382,2)</f>
        <v>0</v>
      </c>
      <c r="K382" s="133" t="s">
        <v>177</v>
      </c>
      <c r="L382" s="17"/>
      <c r="M382" s="136" t="s">
        <v>1</v>
      </c>
      <c r="N382" s="137" t="s">
        <v>39</v>
      </c>
      <c r="O382" s="16"/>
      <c r="P382" s="138">
        <f>O382*H382</f>
        <v>0</v>
      </c>
      <c r="Q382" s="138">
        <v>0</v>
      </c>
      <c r="R382" s="138">
        <f>Q382*H382</f>
        <v>0</v>
      </c>
      <c r="S382" s="138">
        <v>2.2000000000000002</v>
      </c>
      <c r="T382" s="139">
        <f>S382*H382</f>
        <v>7.5460000000000012</v>
      </c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16"/>
      <c r="AQ382" s="16"/>
      <c r="AR382" s="140" t="s">
        <v>166</v>
      </c>
      <c r="AS382" s="16"/>
      <c r="AT382" s="140" t="s">
        <v>162</v>
      </c>
      <c r="AU382" s="140" t="s">
        <v>83</v>
      </c>
      <c r="AV382" s="16"/>
      <c r="AW382" s="16"/>
      <c r="AX382" s="16"/>
      <c r="AY382" s="2" t="s">
        <v>159</v>
      </c>
      <c r="AZ382" s="16"/>
      <c r="BA382" s="16"/>
      <c r="BB382" s="16"/>
      <c r="BC382" s="16"/>
      <c r="BD382" s="16"/>
      <c r="BE382" s="141">
        <f>IF(N382="základní",J382,0)</f>
        <v>0</v>
      </c>
      <c r="BF382" s="141">
        <f>IF(N382="snížená",J382,0)</f>
        <v>0</v>
      </c>
      <c r="BG382" s="141">
        <f>IF(N382="zákl. přenesená",J382,0)</f>
        <v>0</v>
      </c>
      <c r="BH382" s="141">
        <f>IF(N382="sníž. přenesená",J382,0)</f>
        <v>0</v>
      </c>
      <c r="BI382" s="141">
        <f>IF(N382="nulová",J382,0)</f>
        <v>0</v>
      </c>
      <c r="BJ382" s="2" t="s">
        <v>81</v>
      </c>
      <c r="BK382" s="141">
        <f>ROUND(I382*H382,2)</f>
        <v>0</v>
      </c>
      <c r="BL382" s="2" t="s">
        <v>166</v>
      </c>
      <c r="BM382" s="140" t="s">
        <v>1124</v>
      </c>
    </row>
    <row r="383" spans="1:65" ht="11.25" customHeight="1">
      <c r="A383" s="151"/>
      <c r="B383" s="152"/>
      <c r="C383" s="151"/>
      <c r="D383" s="142" t="s">
        <v>180</v>
      </c>
      <c r="E383" s="153" t="s">
        <v>1</v>
      </c>
      <c r="F383" s="154" t="s">
        <v>1125</v>
      </c>
      <c r="G383" s="151"/>
      <c r="H383" s="155">
        <v>1.36</v>
      </c>
      <c r="I383" s="188"/>
      <c r="J383" s="151"/>
      <c r="K383" s="151"/>
      <c r="L383" s="152"/>
      <c r="M383" s="156"/>
      <c r="N383" s="151"/>
      <c r="O383" s="151"/>
      <c r="P383" s="151"/>
      <c r="Q383" s="151"/>
      <c r="R383" s="151"/>
      <c r="S383" s="151"/>
      <c r="T383" s="157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3" t="s">
        <v>180</v>
      </c>
      <c r="AU383" s="153" t="s">
        <v>83</v>
      </c>
      <c r="AV383" s="151" t="s">
        <v>83</v>
      </c>
      <c r="AW383" s="151" t="s">
        <v>30</v>
      </c>
      <c r="AX383" s="151" t="s">
        <v>74</v>
      </c>
      <c r="AY383" s="153" t="s">
        <v>159</v>
      </c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</row>
    <row r="384" spans="1:65" ht="11.25" customHeight="1">
      <c r="A384" s="151"/>
      <c r="B384" s="152"/>
      <c r="C384" s="151"/>
      <c r="D384" s="142" t="s">
        <v>180</v>
      </c>
      <c r="E384" s="153" t="s">
        <v>1</v>
      </c>
      <c r="F384" s="154" t="s">
        <v>1113</v>
      </c>
      <c r="G384" s="151"/>
      <c r="H384" s="155">
        <v>0.36799999999999999</v>
      </c>
      <c r="I384" s="188"/>
      <c r="J384" s="151"/>
      <c r="K384" s="151"/>
      <c r="L384" s="152"/>
      <c r="M384" s="156"/>
      <c r="N384" s="151"/>
      <c r="O384" s="151"/>
      <c r="P384" s="151"/>
      <c r="Q384" s="151"/>
      <c r="R384" s="151"/>
      <c r="S384" s="151"/>
      <c r="T384" s="157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3" t="s">
        <v>180</v>
      </c>
      <c r="AU384" s="153" t="s">
        <v>83</v>
      </c>
      <c r="AV384" s="151" t="s">
        <v>83</v>
      </c>
      <c r="AW384" s="151" t="s">
        <v>30</v>
      </c>
      <c r="AX384" s="151" t="s">
        <v>74</v>
      </c>
      <c r="AY384" s="153" t="s">
        <v>159</v>
      </c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</row>
    <row r="385" spans="1:65" ht="11.25" customHeight="1">
      <c r="A385" s="151"/>
      <c r="B385" s="152"/>
      <c r="C385" s="151"/>
      <c r="D385" s="142" t="s">
        <v>180</v>
      </c>
      <c r="E385" s="153" t="s">
        <v>1</v>
      </c>
      <c r="F385" s="154" t="s">
        <v>1126</v>
      </c>
      <c r="G385" s="151"/>
      <c r="H385" s="155">
        <v>1.7</v>
      </c>
      <c r="I385" s="188"/>
      <c r="J385" s="151"/>
      <c r="K385" s="151"/>
      <c r="L385" s="152"/>
      <c r="M385" s="156"/>
      <c r="N385" s="151"/>
      <c r="O385" s="151"/>
      <c r="P385" s="151"/>
      <c r="Q385" s="151"/>
      <c r="R385" s="151"/>
      <c r="S385" s="151"/>
      <c r="T385" s="157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3" t="s">
        <v>180</v>
      </c>
      <c r="AU385" s="153" t="s">
        <v>83</v>
      </c>
      <c r="AV385" s="151" t="s">
        <v>83</v>
      </c>
      <c r="AW385" s="151" t="s">
        <v>30</v>
      </c>
      <c r="AX385" s="151" t="s">
        <v>74</v>
      </c>
      <c r="AY385" s="153" t="s">
        <v>159</v>
      </c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</row>
    <row r="386" spans="1:65" ht="11.25" customHeight="1">
      <c r="A386" s="158"/>
      <c r="B386" s="159"/>
      <c r="C386" s="158"/>
      <c r="D386" s="142" t="s">
        <v>180</v>
      </c>
      <c r="E386" s="160" t="s">
        <v>1</v>
      </c>
      <c r="F386" s="161" t="s">
        <v>187</v>
      </c>
      <c r="G386" s="158"/>
      <c r="H386" s="162">
        <v>3.4279999999999999</v>
      </c>
      <c r="I386" s="189"/>
      <c r="J386" s="158"/>
      <c r="K386" s="158"/>
      <c r="L386" s="159"/>
      <c r="M386" s="163"/>
      <c r="N386" s="158"/>
      <c r="O386" s="158"/>
      <c r="P386" s="158"/>
      <c r="Q386" s="158"/>
      <c r="R386" s="158"/>
      <c r="S386" s="158"/>
      <c r="T386" s="164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  <c r="AE386" s="158"/>
      <c r="AF386" s="158"/>
      <c r="AG386" s="158"/>
      <c r="AH386" s="158"/>
      <c r="AI386" s="158"/>
      <c r="AJ386" s="158"/>
      <c r="AK386" s="158"/>
      <c r="AL386" s="158"/>
      <c r="AM386" s="158"/>
      <c r="AN386" s="158"/>
      <c r="AO386" s="158"/>
      <c r="AP386" s="158"/>
      <c r="AQ386" s="158"/>
      <c r="AR386" s="158"/>
      <c r="AS386" s="158"/>
      <c r="AT386" s="160" t="s">
        <v>180</v>
      </c>
      <c r="AU386" s="160" t="s">
        <v>83</v>
      </c>
      <c r="AV386" s="158" t="s">
        <v>166</v>
      </c>
      <c r="AW386" s="158" t="s">
        <v>30</v>
      </c>
      <c r="AX386" s="158" t="s">
        <v>81</v>
      </c>
      <c r="AY386" s="160" t="s">
        <v>159</v>
      </c>
      <c r="AZ386" s="158"/>
      <c r="BA386" s="158"/>
      <c r="BB386" s="158"/>
      <c r="BC386" s="158"/>
      <c r="BD386" s="158"/>
      <c r="BE386" s="158"/>
      <c r="BF386" s="158"/>
      <c r="BG386" s="158"/>
      <c r="BH386" s="158"/>
      <c r="BI386" s="158"/>
      <c r="BJ386" s="158"/>
      <c r="BK386" s="158"/>
      <c r="BL386" s="158"/>
      <c r="BM386" s="158"/>
    </row>
    <row r="387" spans="1:65" ht="24" customHeight="1">
      <c r="A387" s="16"/>
      <c r="B387" s="17"/>
      <c r="C387" s="131" t="s">
        <v>1127</v>
      </c>
      <c r="D387" s="131" t="s">
        <v>162</v>
      </c>
      <c r="E387" s="132" t="s">
        <v>1128</v>
      </c>
      <c r="F387" s="133" t="s">
        <v>1129</v>
      </c>
      <c r="G387" s="134" t="s">
        <v>799</v>
      </c>
      <c r="H387" s="135">
        <v>2.57</v>
      </c>
      <c r="I387" s="187"/>
      <c r="J387" s="135">
        <f>ROUND(I387*H387,2)</f>
        <v>0</v>
      </c>
      <c r="K387" s="133" t="s">
        <v>177</v>
      </c>
      <c r="L387" s="17"/>
      <c r="M387" s="136" t="s">
        <v>1</v>
      </c>
      <c r="N387" s="137" t="s">
        <v>39</v>
      </c>
      <c r="O387" s="16"/>
      <c r="P387" s="138">
        <f>O387*H387</f>
        <v>0</v>
      </c>
      <c r="Q387" s="138">
        <v>0</v>
      </c>
      <c r="R387" s="138">
        <f>Q387*H387</f>
        <v>0</v>
      </c>
      <c r="S387" s="138">
        <v>2.2000000000000002</v>
      </c>
      <c r="T387" s="139">
        <f>S387*H387</f>
        <v>5.6539999999999999</v>
      </c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40" t="s">
        <v>166</v>
      </c>
      <c r="AS387" s="16"/>
      <c r="AT387" s="140" t="s">
        <v>162</v>
      </c>
      <c r="AU387" s="140" t="s">
        <v>83</v>
      </c>
      <c r="AV387" s="16"/>
      <c r="AW387" s="16"/>
      <c r="AX387" s="16"/>
      <c r="AY387" s="2" t="s">
        <v>159</v>
      </c>
      <c r="AZ387" s="16"/>
      <c r="BA387" s="16"/>
      <c r="BB387" s="16"/>
      <c r="BC387" s="16"/>
      <c r="BD387" s="16"/>
      <c r="BE387" s="141">
        <f>IF(N387="základní",J387,0)</f>
        <v>0</v>
      </c>
      <c r="BF387" s="141">
        <f>IF(N387="snížená",J387,0)</f>
        <v>0</v>
      </c>
      <c r="BG387" s="141">
        <f>IF(N387="zákl. přenesená",J387,0)</f>
        <v>0</v>
      </c>
      <c r="BH387" s="141">
        <f>IF(N387="sníž. přenesená",J387,0)</f>
        <v>0</v>
      </c>
      <c r="BI387" s="141">
        <f>IF(N387="nulová",J387,0)</f>
        <v>0</v>
      </c>
      <c r="BJ387" s="2" t="s">
        <v>81</v>
      </c>
      <c r="BK387" s="141">
        <f>ROUND(I387*H387,2)</f>
        <v>0</v>
      </c>
      <c r="BL387" s="2" t="s">
        <v>166</v>
      </c>
      <c r="BM387" s="140" t="s">
        <v>1130</v>
      </c>
    </row>
    <row r="388" spans="1:65" ht="11.25" customHeight="1">
      <c r="A388" s="151"/>
      <c r="B388" s="152"/>
      <c r="C388" s="151"/>
      <c r="D388" s="142" t="s">
        <v>180</v>
      </c>
      <c r="E388" s="153" t="s">
        <v>1</v>
      </c>
      <c r="F388" s="154" t="s">
        <v>1131</v>
      </c>
      <c r="G388" s="151"/>
      <c r="H388" s="155">
        <v>1.8340000000000001</v>
      </c>
      <c r="I388" s="188"/>
      <c r="J388" s="151"/>
      <c r="K388" s="151"/>
      <c r="L388" s="152"/>
      <c r="M388" s="156"/>
      <c r="N388" s="151"/>
      <c r="O388" s="151"/>
      <c r="P388" s="151"/>
      <c r="Q388" s="151"/>
      <c r="R388" s="151"/>
      <c r="S388" s="151"/>
      <c r="T388" s="157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3" t="s">
        <v>180</v>
      </c>
      <c r="AU388" s="153" t="s">
        <v>83</v>
      </c>
      <c r="AV388" s="151" t="s">
        <v>83</v>
      </c>
      <c r="AW388" s="151" t="s">
        <v>30</v>
      </c>
      <c r="AX388" s="151" t="s">
        <v>74</v>
      </c>
      <c r="AY388" s="153" t="s">
        <v>159</v>
      </c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</row>
    <row r="389" spans="1:65" ht="11.25" customHeight="1">
      <c r="A389" s="151"/>
      <c r="B389" s="152"/>
      <c r="C389" s="151"/>
      <c r="D389" s="142" t="s">
        <v>180</v>
      </c>
      <c r="E389" s="153" t="s">
        <v>1</v>
      </c>
      <c r="F389" s="154" t="s">
        <v>1114</v>
      </c>
      <c r="G389" s="151"/>
      <c r="H389" s="155">
        <v>0.73099999999999998</v>
      </c>
      <c r="I389" s="188"/>
      <c r="J389" s="151"/>
      <c r="K389" s="151"/>
      <c r="L389" s="152"/>
      <c r="M389" s="156"/>
      <c r="N389" s="151"/>
      <c r="O389" s="151"/>
      <c r="P389" s="151"/>
      <c r="Q389" s="151"/>
      <c r="R389" s="151"/>
      <c r="S389" s="151"/>
      <c r="T389" s="157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3" t="s">
        <v>180</v>
      </c>
      <c r="AU389" s="153" t="s">
        <v>83</v>
      </c>
      <c r="AV389" s="151" t="s">
        <v>83</v>
      </c>
      <c r="AW389" s="151" t="s">
        <v>30</v>
      </c>
      <c r="AX389" s="151" t="s">
        <v>74</v>
      </c>
      <c r="AY389" s="153" t="s">
        <v>159</v>
      </c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</row>
    <row r="390" spans="1:65" ht="11.25" customHeight="1">
      <c r="A390" s="158"/>
      <c r="B390" s="159"/>
      <c r="C390" s="158"/>
      <c r="D390" s="142" t="s">
        <v>180</v>
      </c>
      <c r="E390" s="160" t="s">
        <v>1</v>
      </c>
      <c r="F390" s="161" t="s">
        <v>187</v>
      </c>
      <c r="G390" s="158"/>
      <c r="H390" s="162">
        <v>2.5649999999999999</v>
      </c>
      <c r="I390" s="189"/>
      <c r="J390" s="158"/>
      <c r="K390" s="158"/>
      <c r="L390" s="159"/>
      <c r="M390" s="163"/>
      <c r="N390" s="158"/>
      <c r="O390" s="158"/>
      <c r="P390" s="158"/>
      <c r="Q390" s="158"/>
      <c r="R390" s="158"/>
      <c r="S390" s="158"/>
      <c r="T390" s="164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  <c r="AE390" s="158"/>
      <c r="AF390" s="158"/>
      <c r="AG390" s="158"/>
      <c r="AH390" s="158"/>
      <c r="AI390" s="158"/>
      <c r="AJ390" s="158"/>
      <c r="AK390" s="158"/>
      <c r="AL390" s="158"/>
      <c r="AM390" s="158"/>
      <c r="AN390" s="158"/>
      <c r="AO390" s="158"/>
      <c r="AP390" s="158"/>
      <c r="AQ390" s="158"/>
      <c r="AR390" s="158"/>
      <c r="AS390" s="158"/>
      <c r="AT390" s="160" t="s">
        <v>180</v>
      </c>
      <c r="AU390" s="160" t="s">
        <v>83</v>
      </c>
      <c r="AV390" s="158" t="s">
        <v>166</v>
      </c>
      <c r="AW390" s="158" t="s">
        <v>30</v>
      </c>
      <c r="AX390" s="158" t="s">
        <v>81</v>
      </c>
      <c r="AY390" s="160" t="s">
        <v>159</v>
      </c>
      <c r="AZ390" s="158"/>
      <c r="BA390" s="158"/>
      <c r="BB390" s="158"/>
      <c r="BC390" s="158"/>
      <c r="BD390" s="158"/>
      <c r="BE390" s="158"/>
      <c r="BF390" s="158"/>
      <c r="BG390" s="158"/>
      <c r="BH390" s="158"/>
      <c r="BI390" s="158"/>
      <c r="BJ390" s="158"/>
      <c r="BK390" s="158"/>
      <c r="BL390" s="158"/>
      <c r="BM390" s="158"/>
    </row>
    <row r="391" spans="1:65" ht="44.25" customHeight="1">
      <c r="A391" s="16"/>
      <c r="B391" s="17"/>
      <c r="C391" s="131" t="s">
        <v>1132</v>
      </c>
      <c r="D391" s="131" t="s">
        <v>162</v>
      </c>
      <c r="E391" s="132" t="s">
        <v>1133</v>
      </c>
      <c r="F391" s="133" t="s">
        <v>1134</v>
      </c>
      <c r="G391" s="134" t="s">
        <v>791</v>
      </c>
      <c r="H391" s="135">
        <v>1</v>
      </c>
      <c r="I391" s="187"/>
      <c r="J391" s="135">
        <f>ROUND(I391*H391,2)</f>
        <v>0</v>
      </c>
      <c r="K391" s="133" t="s">
        <v>177</v>
      </c>
      <c r="L391" s="17"/>
      <c r="M391" s="136" t="s">
        <v>1</v>
      </c>
      <c r="N391" s="137" t="s">
        <v>39</v>
      </c>
      <c r="O391" s="16"/>
      <c r="P391" s="138">
        <f>O391*H391</f>
        <v>0</v>
      </c>
      <c r="Q391" s="138">
        <v>0</v>
      </c>
      <c r="R391" s="138">
        <f>Q391*H391</f>
        <v>0</v>
      </c>
      <c r="S391" s="138">
        <v>5.7000000000000002E-2</v>
      </c>
      <c r="T391" s="139">
        <f>S391*H391</f>
        <v>5.7000000000000002E-2</v>
      </c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16"/>
      <c r="AQ391" s="16"/>
      <c r="AR391" s="140" t="s">
        <v>166</v>
      </c>
      <c r="AS391" s="16"/>
      <c r="AT391" s="140" t="s">
        <v>162</v>
      </c>
      <c r="AU391" s="140" t="s">
        <v>83</v>
      </c>
      <c r="AV391" s="16"/>
      <c r="AW391" s="16"/>
      <c r="AX391" s="16"/>
      <c r="AY391" s="2" t="s">
        <v>159</v>
      </c>
      <c r="AZ391" s="16"/>
      <c r="BA391" s="16"/>
      <c r="BB391" s="16"/>
      <c r="BC391" s="16"/>
      <c r="BD391" s="16"/>
      <c r="BE391" s="141">
        <f>IF(N391="základní",J391,0)</f>
        <v>0</v>
      </c>
      <c r="BF391" s="141">
        <f>IF(N391="snížená",J391,0)</f>
        <v>0</v>
      </c>
      <c r="BG391" s="141">
        <f>IF(N391="zákl. přenesená",J391,0)</f>
        <v>0</v>
      </c>
      <c r="BH391" s="141">
        <f>IF(N391="sníž. přenesená",J391,0)</f>
        <v>0</v>
      </c>
      <c r="BI391" s="141">
        <f>IF(N391="nulová",J391,0)</f>
        <v>0</v>
      </c>
      <c r="BJ391" s="2" t="s">
        <v>81</v>
      </c>
      <c r="BK391" s="141">
        <f>ROUND(I391*H391,2)</f>
        <v>0</v>
      </c>
      <c r="BL391" s="2" t="s">
        <v>166</v>
      </c>
      <c r="BM391" s="140" t="s">
        <v>1135</v>
      </c>
    </row>
    <row r="392" spans="1:65" ht="11.25" customHeight="1">
      <c r="A392" s="151"/>
      <c r="B392" s="152"/>
      <c r="C392" s="151"/>
      <c r="D392" s="142" t="s">
        <v>180</v>
      </c>
      <c r="E392" s="153" t="s">
        <v>1</v>
      </c>
      <c r="F392" s="154" t="s">
        <v>920</v>
      </c>
      <c r="G392" s="151"/>
      <c r="H392" s="155">
        <v>1</v>
      </c>
      <c r="I392" s="188"/>
      <c r="J392" s="151"/>
      <c r="K392" s="151"/>
      <c r="L392" s="152"/>
      <c r="M392" s="156"/>
      <c r="N392" s="151"/>
      <c r="O392" s="151"/>
      <c r="P392" s="151"/>
      <c r="Q392" s="151"/>
      <c r="R392" s="151"/>
      <c r="S392" s="151"/>
      <c r="T392" s="157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3" t="s">
        <v>180</v>
      </c>
      <c r="AU392" s="153" t="s">
        <v>83</v>
      </c>
      <c r="AV392" s="151" t="s">
        <v>83</v>
      </c>
      <c r="AW392" s="151" t="s">
        <v>30</v>
      </c>
      <c r="AX392" s="151" t="s">
        <v>81</v>
      </c>
      <c r="AY392" s="153" t="s">
        <v>159</v>
      </c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</row>
    <row r="393" spans="1:65" ht="44.25" customHeight="1">
      <c r="A393" s="16"/>
      <c r="B393" s="17"/>
      <c r="C393" s="131" t="s">
        <v>616</v>
      </c>
      <c r="D393" s="131" t="s">
        <v>162</v>
      </c>
      <c r="E393" s="132" t="s">
        <v>1136</v>
      </c>
      <c r="F393" s="133" t="s">
        <v>1137</v>
      </c>
      <c r="G393" s="134" t="s">
        <v>791</v>
      </c>
      <c r="H393" s="135">
        <v>46.88</v>
      </c>
      <c r="I393" s="187"/>
      <c r="J393" s="135">
        <f>ROUND(I393*H393,2)</f>
        <v>0</v>
      </c>
      <c r="K393" s="133" t="s">
        <v>177</v>
      </c>
      <c r="L393" s="17"/>
      <c r="M393" s="136" t="s">
        <v>1</v>
      </c>
      <c r="N393" s="137" t="s">
        <v>39</v>
      </c>
      <c r="O393" s="16"/>
      <c r="P393" s="138">
        <f>O393*H393</f>
        <v>0</v>
      </c>
      <c r="Q393" s="138">
        <v>0</v>
      </c>
      <c r="R393" s="138">
        <f>Q393*H393</f>
        <v>0</v>
      </c>
      <c r="S393" s="138">
        <v>5.7000000000000002E-2</v>
      </c>
      <c r="T393" s="139">
        <f>S393*H393</f>
        <v>2.6721600000000003</v>
      </c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40" t="s">
        <v>166</v>
      </c>
      <c r="AS393" s="16"/>
      <c r="AT393" s="140" t="s">
        <v>162</v>
      </c>
      <c r="AU393" s="140" t="s">
        <v>83</v>
      </c>
      <c r="AV393" s="16"/>
      <c r="AW393" s="16"/>
      <c r="AX393" s="16"/>
      <c r="AY393" s="2" t="s">
        <v>159</v>
      </c>
      <c r="AZ393" s="16"/>
      <c r="BA393" s="16"/>
      <c r="BB393" s="16"/>
      <c r="BC393" s="16"/>
      <c r="BD393" s="16"/>
      <c r="BE393" s="141">
        <f>IF(N393="základní",J393,0)</f>
        <v>0</v>
      </c>
      <c r="BF393" s="141">
        <f>IF(N393="snížená",J393,0)</f>
        <v>0</v>
      </c>
      <c r="BG393" s="141">
        <f>IF(N393="zákl. přenesená",J393,0)</f>
        <v>0</v>
      </c>
      <c r="BH393" s="141">
        <f>IF(N393="sníž. přenesená",J393,0)</f>
        <v>0</v>
      </c>
      <c r="BI393" s="141">
        <f>IF(N393="nulová",J393,0)</f>
        <v>0</v>
      </c>
      <c r="BJ393" s="2" t="s">
        <v>81</v>
      </c>
      <c r="BK393" s="141">
        <f>ROUND(I393*H393,2)</f>
        <v>0</v>
      </c>
      <c r="BL393" s="2" t="s">
        <v>166</v>
      </c>
      <c r="BM393" s="140" t="s">
        <v>1138</v>
      </c>
    </row>
    <row r="394" spans="1:65" ht="11.25" customHeight="1">
      <c r="A394" s="151"/>
      <c r="B394" s="152"/>
      <c r="C394" s="151"/>
      <c r="D394" s="142" t="s">
        <v>180</v>
      </c>
      <c r="E394" s="153" t="s">
        <v>1</v>
      </c>
      <c r="F394" s="154" t="s">
        <v>1139</v>
      </c>
      <c r="G394" s="151"/>
      <c r="H394" s="155">
        <v>13.6</v>
      </c>
      <c r="I394" s="188"/>
      <c r="J394" s="151"/>
      <c r="K394" s="151"/>
      <c r="L394" s="152"/>
      <c r="M394" s="156"/>
      <c r="N394" s="151"/>
      <c r="O394" s="151"/>
      <c r="P394" s="151"/>
      <c r="Q394" s="151"/>
      <c r="R394" s="151"/>
      <c r="S394" s="151"/>
      <c r="T394" s="157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3" t="s">
        <v>180</v>
      </c>
      <c r="AU394" s="153" t="s">
        <v>83</v>
      </c>
      <c r="AV394" s="151" t="s">
        <v>83</v>
      </c>
      <c r="AW394" s="151" t="s">
        <v>30</v>
      </c>
      <c r="AX394" s="151" t="s">
        <v>74</v>
      </c>
      <c r="AY394" s="153" t="s">
        <v>159</v>
      </c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</row>
    <row r="395" spans="1:65" ht="11.25" customHeight="1">
      <c r="A395" s="151"/>
      <c r="B395" s="152"/>
      <c r="C395" s="151"/>
      <c r="D395" s="142" t="s">
        <v>180</v>
      </c>
      <c r="E395" s="153" t="s">
        <v>1</v>
      </c>
      <c r="F395" s="154" t="s">
        <v>974</v>
      </c>
      <c r="G395" s="151"/>
      <c r="H395" s="155">
        <v>12.6</v>
      </c>
      <c r="I395" s="188"/>
      <c r="J395" s="151"/>
      <c r="K395" s="151"/>
      <c r="L395" s="152"/>
      <c r="M395" s="156"/>
      <c r="N395" s="151"/>
      <c r="O395" s="151"/>
      <c r="P395" s="151"/>
      <c r="Q395" s="151"/>
      <c r="R395" s="151"/>
      <c r="S395" s="151"/>
      <c r="T395" s="157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3" t="s">
        <v>180</v>
      </c>
      <c r="AU395" s="153" t="s">
        <v>83</v>
      </c>
      <c r="AV395" s="151" t="s">
        <v>83</v>
      </c>
      <c r="AW395" s="151" t="s">
        <v>30</v>
      </c>
      <c r="AX395" s="151" t="s">
        <v>74</v>
      </c>
      <c r="AY395" s="153" t="s">
        <v>159</v>
      </c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</row>
    <row r="396" spans="1:65" ht="11.25" customHeight="1">
      <c r="A396" s="151"/>
      <c r="B396" s="152"/>
      <c r="C396" s="151"/>
      <c r="D396" s="142" t="s">
        <v>180</v>
      </c>
      <c r="E396" s="153" t="s">
        <v>1</v>
      </c>
      <c r="F396" s="154" t="s">
        <v>1140</v>
      </c>
      <c r="G396" s="151"/>
      <c r="H396" s="155">
        <v>3.6749999999999998</v>
      </c>
      <c r="I396" s="188"/>
      <c r="J396" s="151"/>
      <c r="K396" s="151"/>
      <c r="L396" s="152"/>
      <c r="M396" s="156"/>
      <c r="N396" s="151"/>
      <c r="O396" s="151"/>
      <c r="P396" s="151"/>
      <c r="Q396" s="151"/>
      <c r="R396" s="151"/>
      <c r="S396" s="151"/>
      <c r="T396" s="157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3" t="s">
        <v>180</v>
      </c>
      <c r="AU396" s="153" t="s">
        <v>83</v>
      </c>
      <c r="AV396" s="151" t="s">
        <v>83</v>
      </c>
      <c r="AW396" s="151" t="s">
        <v>30</v>
      </c>
      <c r="AX396" s="151" t="s">
        <v>74</v>
      </c>
      <c r="AY396" s="153" t="s">
        <v>159</v>
      </c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</row>
    <row r="397" spans="1:65" ht="11.25" customHeight="1">
      <c r="A397" s="151"/>
      <c r="B397" s="152"/>
      <c r="C397" s="151"/>
      <c r="D397" s="142" t="s">
        <v>180</v>
      </c>
      <c r="E397" s="153" t="s">
        <v>1</v>
      </c>
      <c r="F397" s="154" t="s">
        <v>1141</v>
      </c>
      <c r="G397" s="151"/>
      <c r="H397" s="155">
        <v>17</v>
      </c>
      <c r="I397" s="188"/>
      <c r="J397" s="151"/>
      <c r="K397" s="151"/>
      <c r="L397" s="152"/>
      <c r="M397" s="156"/>
      <c r="N397" s="151"/>
      <c r="O397" s="151"/>
      <c r="P397" s="151"/>
      <c r="Q397" s="151"/>
      <c r="R397" s="151"/>
      <c r="S397" s="151"/>
      <c r="T397" s="157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3" t="s">
        <v>180</v>
      </c>
      <c r="AU397" s="153" t="s">
        <v>83</v>
      </c>
      <c r="AV397" s="151" t="s">
        <v>83</v>
      </c>
      <c r="AW397" s="151" t="s">
        <v>30</v>
      </c>
      <c r="AX397" s="151" t="s">
        <v>74</v>
      </c>
      <c r="AY397" s="153" t="s">
        <v>159</v>
      </c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</row>
    <row r="398" spans="1:65" ht="11.25" customHeight="1">
      <c r="A398" s="158"/>
      <c r="B398" s="159"/>
      <c r="C398" s="158"/>
      <c r="D398" s="142" t="s">
        <v>180</v>
      </c>
      <c r="E398" s="160" t="s">
        <v>1</v>
      </c>
      <c r="F398" s="161" t="s">
        <v>187</v>
      </c>
      <c r="G398" s="158"/>
      <c r="H398" s="162">
        <v>46.875</v>
      </c>
      <c r="I398" s="189"/>
      <c r="J398" s="158"/>
      <c r="K398" s="158"/>
      <c r="L398" s="159"/>
      <c r="M398" s="163"/>
      <c r="N398" s="158"/>
      <c r="O398" s="158"/>
      <c r="P398" s="158"/>
      <c r="Q398" s="158"/>
      <c r="R398" s="158"/>
      <c r="S398" s="158"/>
      <c r="T398" s="164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  <c r="AE398" s="158"/>
      <c r="AF398" s="158"/>
      <c r="AG398" s="158"/>
      <c r="AH398" s="158"/>
      <c r="AI398" s="158"/>
      <c r="AJ398" s="158"/>
      <c r="AK398" s="158"/>
      <c r="AL398" s="158"/>
      <c r="AM398" s="158"/>
      <c r="AN398" s="158"/>
      <c r="AO398" s="158"/>
      <c r="AP398" s="158"/>
      <c r="AQ398" s="158"/>
      <c r="AR398" s="158"/>
      <c r="AS398" s="158"/>
      <c r="AT398" s="160" t="s">
        <v>180</v>
      </c>
      <c r="AU398" s="160" t="s">
        <v>83</v>
      </c>
      <c r="AV398" s="158" t="s">
        <v>166</v>
      </c>
      <c r="AW398" s="158" t="s">
        <v>30</v>
      </c>
      <c r="AX398" s="158" t="s">
        <v>81</v>
      </c>
      <c r="AY398" s="160" t="s">
        <v>159</v>
      </c>
      <c r="AZ398" s="158"/>
      <c r="BA398" s="158"/>
      <c r="BB398" s="158"/>
      <c r="BC398" s="158"/>
      <c r="BD398" s="158"/>
      <c r="BE398" s="158"/>
      <c r="BF398" s="158"/>
      <c r="BG398" s="158"/>
      <c r="BH398" s="158"/>
      <c r="BI398" s="158"/>
      <c r="BJ398" s="158"/>
      <c r="BK398" s="158"/>
      <c r="BL398" s="158"/>
      <c r="BM398" s="158"/>
    </row>
    <row r="399" spans="1:65" ht="33" customHeight="1">
      <c r="A399" s="16"/>
      <c r="B399" s="17"/>
      <c r="C399" s="131" t="s">
        <v>1142</v>
      </c>
      <c r="D399" s="131" t="s">
        <v>162</v>
      </c>
      <c r="E399" s="132" t="s">
        <v>1143</v>
      </c>
      <c r="F399" s="133" t="s">
        <v>1144</v>
      </c>
      <c r="G399" s="134" t="s">
        <v>799</v>
      </c>
      <c r="H399" s="135">
        <v>0.25</v>
      </c>
      <c r="I399" s="187"/>
      <c r="J399" s="135">
        <f>ROUND(I399*H399,2)</f>
        <v>0</v>
      </c>
      <c r="K399" s="133" t="s">
        <v>177</v>
      </c>
      <c r="L399" s="17"/>
      <c r="M399" s="136" t="s">
        <v>1</v>
      </c>
      <c r="N399" s="137" t="s">
        <v>39</v>
      </c>
      <c r="O399" s="16"/>
      <c r="P399" s="138">
        <f>O399*H399</f>
        <v>0</v>
      </c>
      <c r="Q399" s="138">
        <v>0</v>
      </c>
      <c r="R399" s="138">
        <f>Q399*H399</f>
        <v>0</v>
      </c>
      <c r="S399" s="138">
        <v>1.4</v>
      </c>
      <c r="T399" s="139">
        <f>S399*H399</f>
        <v>0.35</v>
      </c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16"/>
      <c r="AQ399" s="16"/>
      <c r="AR399" s="140" t="s">
        <v>166</v>
      </c>
      <c r="AS399" s="16"/>
      <c r="AT399" s="140" t="s">
        <v>162</v>
      </c>
      <c r="AU399" s="140" t="s">
        <v>83</v>
      </c>
      <c r="AV399" s="16"/>
      <c r="AW399" s="16"/>
      <c r="AX399" s="16"/>
      <c r="AY399" s="2" t="s">
        <v>159</v>
      </c>
      <c r="AZ399" s="16"/>
      <c r="BA399" s="16"/>
      <c r="BB399" s="16"/>
      <c r="BC399" s="16"/>
      <c r="BD399" s="16"/>
      <c r="BE399" s="141">
        <f>IF(N399="základní",J399,0)</f>
        <v>0</v>
      </c>
      <c r="BF399" s="141">
        <f>IF(N399="snížená",J399,0)</f>
        <v>0</v>
      </c>
      <c r="BG399" s="141">
        <f>IF(N399="zákl. přenesená",J399,0)</f>
        <v>0</v>
      </c>
      <c r="BH399" s="141">
        <f>IF(N399="sníž. přenesená",J399,0)</f>
        <v>0</v>
      </c>
      <c r="BI399" s="141">
        <f>IF(N399="nulová",J399,0)</f>
        <v>0</v>
      </c>
      <c r="BJ399" s="2" t="s">
        <v>81</v>
      </c>
      <c r="BK399" s="141">
        <f>ROUND(I399*H399,2)</f>
        <v>0</v>
      </c>
      <c r="BL399" s="2" t="s">
        <v>166</v>
      </c>
      <c r="BM399" s="140" t="s">
        <v>1145</v>
      </c>
    </row>
    <row r="400" spans="1:65" ht="11.25" customHeight="1">
      <c r="A400" s="151"/>
      <c r="B400" s="152"/>
      <c r="C400" s="151"/>
      <c r="D400" s="142" t="s">
        <v>180</v>
      </c>
      <c r="E400" s="153" t="s">
        <v>1</v>
      </c>
      <c r="F400" s="154" t="s">
        <v>1146</v>
      </c>
      <c r="G400" s="151"/>
      <c r="H400" s="155">
        <v>0.25</v>
      </c>
      <c r="I400" s="188"/>
      <c r="J400" s="151"/>
      <c r="K400" s="151"/>
      <c r="L400" s="152"/>
      <c r="M400" s="156"/>
      <c r="N400" s="151"/>
      <c r="O400" s="151"/>
      <c r="P400" s="151"/>
      <c r="Q400" s="151"/>
      <c r="R400" s="151"/>
      <c r="S400" s="151"/>
      <c r="T400" s="157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3" t="s">
        <v>180</v>
      </c>
      <c r="AU400" s="153" t="s">
        <v>83</v>
      </c>
      <c r="AV400" s="151" t="s">
        <v>83</v>
      </c>
      <c r="AW400" s="151" t="s">
        <v>30</v>
      </c>
      <c r="AX400" s="151" t="s">
        <v>81</v>
      </c>
      <c r="AY400" s="153" t="s">
        <v>159</v>
      </c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</row>
    <row r="401" spans="1:65" ht="44.25" customHeight="1">
      <c r="A401" s="16"/>
      <c r="B401" s="17"/>
      <c r="C401" s="131" t="s">
        <v>1147</v>
      </c>
      <c r="D401" s="131" t="s">
        <v>162</v>
      </c>
      <c r="E401" s="132" t="s">
        <v>1148</v>
      </c>
      <c r="F401" s="133" t="s">
        <v>1149</v>
      </c>
      <c r="G401" s="134" t="s">
        <v>791</v>
      </c>
      <c r="H401" s="135">
        <v>2.25</v>
      </c>
      <c r="I401" s="187"/>
      <c r="J401" s="135">
        <f>ROUND(I401*H401,2)</f>
        <v>0</v>
      </c>
      <c r="K401" s="133" t="s">
        <v>177</v>
      </c>
      <c r="L401" s="17"/>
      <c r="M401" s="136" t="s">
        <v>1</v>
      </c>
      <c r="N401" s="137" t="s">
        <v>39</v>
      </c>
      <c r="O401" s="16"/>
      <c r="P401" s="138">
        <f>O401*H401</f>
        <v>0</v>
      </c>
      <c r="Q401" s="138">
        <v>0</v>
      </c>
      <c r="R401" s="138">
        <f>Q401*H401</f>
        <v>0</v>
      </c>
      <c r="S401" s="138">
        <v>4.1000000000000002E-2</v>
      </c>
      <c r="T401" s="139">
        <f>S401*H401</f>
        <v>9.2249999999999999E-2</v>
      </c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16"/>
      <c r="AQ401" s="16"/>
      <c r="AR401" s="140" t="s">
        <v>166</v>
      </c>
      <c r="AS401" s="16"/>
      <c r="AT401" s="140" t="s">
        <v>162</v>
      </c>
      <c r="AU401" s="140" t="s">
        <v>83</v>
      </c>
      <c r="AV401" s="16"/>
      <c r="AW401" s="16"/>
      <c r="AX401" s="16"/>
      <c r="AY401" s="2" t="s">
        <v>159</v>
      </c>
      <c r="AZ401" s="16"/>
      <c r="BA401" s="16"/>
      <c r="BB401" s="16"/>
      <c r="BC401" s="16"/>
      <c r="BD401" s="16"/>
      <c r="BE401" s="141">
        <f>IF(N401="základní",J401,0)</f>
        <v>0</v>
      </c>
      <c r="BF401" s="141">
        <f>IF(N401="snížená",J401,0)</f>
        <v>0</v>
      </c>
      <c r="BG401" s="141">
        <f>IF(N401="zákl. přenesená",J401,0)</f>
        <v>0</v>
      </c>
      <c r="BH401" s="141">
        <f>IF(N401="sníž. přenesená",J401,0)</f>
        <v>0</v>
      </c>
      <c r="BI401" s="141">
        <f>IF(N401="nulová",J401,0)</f>
        <v>0</v>
      </c>
      <c r="BJ401" s="2" t="s">
        <v>81</v>
      </c>
      <c r="BK401" s="141">
        <f>ROUND(I401*H401,2)</f>
        <v>0</v>
      </c>
      <c r="BL401" s="2" t="s">
        <v>166</v>
      </c>
      <c r="BM401" s="140" t="s">
        <v>1150</v>
      </c>
    </row>
    <row r="402" spans="1:65" ht="11.25" customHeight="1">
      <c r="A402" s="145"/>
      <c r="B402" s="146"/>
      <c r="C402" s="145"/>
      <c r="D402" s="142" t="s">
        <v>180</v>
      </c>
      <c r="E402" s="147" t="s">
        <v>1</v>
      </c>
      <c r="F402" s="148" t="s">
        <v>846</v>
      </c>
      <c r="G402" s="145"/>
      <c r="H402" s="147" t="s">
        <v>1</v>
      </c>
      <c r="I402" s="193"/>
      <c r="J402" s="145"/>
      <c r="K402" s="145"/>
      <c r="L402" s="146"/>
      <c r="M402" s="149"/>
      <c r="N402" s="145"/>
      <c r="O402" s="145"/>
      <c r="P402" s="145"/>
      <c r="Q402" s="145"/>
      <c r="R402" s="145"/>
      <c r="S402" s="145"/>
      <c r="T402" s="150"/>
      <c r="U402" s="145"/>
      <c r="V402" s="145"/>
      <c r="W402" s="145"/>
      <c r="X402" s="145"/>
      <c r="Y402" s="145"/>
      <c r="Z402" s="145"/>
      <c r="AA402" s="145"/>
      <c r="AB402" s="145"/>
      <c r="AC402" s="145"/>
      <c r="AD402" s="145"/>
      <c r="AE402" s="145"/>
      <c r="AF402" s="145"/>
      <c r="AG402" s="145"/>
      <c r="AH402" s="145"/>
      <c r="AI402" s="145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7" t="s">
        <v>180</v>
      </c>
      <c r="AU402" s="147" t="s">
        <v>83</v>
      </c>
      <c r="AV402" s="145" t="s">
        <v>81</v>
      </c>
      <c r="AW402" s="145" t="s">
        <v>30</v>
      </c>
      <c r="AX402" s="145" t="s">
        <v>74</v>
      </c>
      <c r="AY402" s="147" t="s">
        <v>159</v>
      </c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  <c r="BM402" s="145"/>
    </row>
    <row r="403" spans="1:65" ht="11.25" customHeight="1">
      <c r="A403" s="151"/>
      <c r="B403" s="152"/>
      <c r="C403" s="151"/>
      <c r="D403" s="142" t="s">
        <v>180</v>
      </c>
      <c r="E403" s="153" t="s">
        <v>1</v>
      </c>
      <c r="F403" s="154" t="s">
        <v>1151</v>
      </c>
      <c r="G403" s="151"/>
      <c r="H403" s="155">
        <v>2.25</v>
      </c>
      <c r="I403" s="188"/>
      <c r="J403" s="151"/>
      <c r="K403" s="151"/>
      <c r="L403" s="152"/>
      <c r="M403" s="156"/>
      <c r="N403" s="151"/>
      <c r="O403" s="151"/>
      <c r="P403" s="151"/>
      <c r="Q403" s="151"/>
      <c r="R403" s="151"/>
      <c r="S403" s="151"/>
      <c r="T403" s="157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3" t="s">
        <v>180</v>
      </c>
      <c r="AU403" s="153" t="s">
        <v>83</v>
      </c>
      <c r="AV403" s="151" t="s">
        <v>83</v>
      </c>
      <c r="AW403" s="151" t="s">
        <v>30</v>
      </c>
      <c r="AX403" s="151" t="s">
        <v>81</v>
      </c>
      <c r="AY403" s="153" t="s">
        <v>159</v>
      </c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</row>
    <row r="404" spans="1:65" ht="55.5" customHeight="1">
      <c r="A404" s="16"/>
      <c r="B404" s="17"/>
      <c r="C404" s="131" t="s">
        <v>1152</v>
      </c>
      <c r="D404" s="131" t="s">
        <v>162</v>
      </c>
      <c r="E404" s="132" t="s">
        <v>1153</v>
      </c>
      <c r="F404" s="133" t="s">
        <v>1154</v>
      </c>
      <c r="G404" s="134" t="s">
        <v>286</v>
      </c>
      <c r="H404" s="135">
        <v>17</v>
      </c>
      <c r="I404" s="187"/>
      <c r="J404" s="135">
        <f>ROUND(I404*H404,2)</f>
        <v>0</v>
      </c>
      <c r="K404" s="133" t="s">
        <v>177</v>
      </c>
      <c r="L404" s="17"/>
      <c r="M404" s="136" t="s">
        <v>1</v>
      </c>
      <c r="N404" s="137" t="s">
        <v>39</v>
      </c>
      <c r="O404" s="16"/>
      <c r="P404" s="138">
        <f>O404*H404</f>
        <v>0</v>
      </c>
      <c r="Q404" s="138">
        <v>0</v>
      </c>
      <c r="R404" s="138">
        <f>Q404*H404</f>
        <v>0</v>
      </c>
      <c r="S404" s="138">
        <v>0.13800000000000001</v>
      </c>
      <c r="T404" s="139">
        <f>S404*H404</f>
        <v>2.3460000000000001</v>
      </c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40" t="s">
        <v>166</v>
      </c>
      <c r="AS404" s="16"/>
      <c r="AT404" s="140" t="s">
        <v>162</v>
      </c>
      <c r="AU404" s="140" t="s">
        <v>83</v>
      </c>
      <c r="AV404" s="16"/>
      <c r="AW404" s="16"/>
      <c r="AX404" s="16"/>
      <c r="AY404" s="2" t="s">
        <v>159</v>
      </c>
      <c r="AZ404" s="16"/>
      <c r="BA404" s="16"/>
      <c r="BB404" s="16"/>
      <c r="BC404" s="16"/>
      <c r="BD404" s="16"/>
      <c r="BE404" s="141">
        <f>IF(N404="základní",J404,0)</f>
        <v>0</v>
      </c>
      <c r="BF404" s="141">
        <f>IF(N404="snížená",J404,0)</f>
        <v>0</v>
      </c>
      <c r="BG404" s="141">
        <f>IF(N404="zákl. přenesená",J404,0)</f>
        <v>0</v>
      </c>
      <c r="BH404" s="141">
        <f>IF(N404="sníž. přenesená",J404,0)</f>
        <v>0</v>
      </c>
      <c r="BI404" s="141">
        <f>IF(N404="nulová",J404,0)</f>
        <v>0</v>
      </c>
      <c r="BJ404" s="2" t="s">
        <v>81</v>
      </c>
      <c r="BK404" s="141">
        <f>ROUND(I404*H404,2)</f>
        <v>0</v>
      </c>
      <c r="BL404" s="2" t="s">
        <v>166</v>
      </c>
      <c r="BM404" s="140" t="s">
        <v>1155</v>
      </c>
    </row>
    <row r="405" spans="1:65" ht="11.25" customHeight="1">
      <c r="A405" s="151"/>
      <c r="B405" s="152"/>
      <c r="C405" s="151"/>
      <c r="D405" s="142" t="s">
        <v>180</v>
      </c>
      <c r="E405" s="153" t="s">
        <v>1</v>
      </c>
      <c r="F405" s="154" t="s">
        <v>837</v>
      </c>
      <c r="G405" s="151"/>
      <c r="H405" s="155">
        <v>3</v>
      </c>
      <c r="I405" s="188"/>
      <c r="J405" s="151"/>
      <c r="K405" s="151"/>
      <c r="L405" s="152"/>
      <c r="M405" s="156"/>
      <c r="N405" s="151"/>
      <c r="O405" s="151"/>
      <c r="P405" s="151"/>
      <c r="Q405" s="151"/>
      <c r="R405" s="151"/>
      <c r="S405" s="151"/>
      <c r="T405" s="157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3" t="s">
        <v>180</v>
      </c>
      <c r="AU405" s="153" t="s">
        <v>83</v>
      </c>
      <c r="AV405" s="151" t="s">
        <v>83</v>
      </c>
      <c r="AW405" s="151" t="s">
        <v>30</v>
      </c>
      <c r="AX405" s="151" t="s">
        <v>74</v>
      </c>
      <c r="AY405" s="153" t="s">
        <v>159</v>
      </c>
      <c r="AZ405" s="151"/>
      <c r="BA405" s="151"/>
      <c r="BB405" s="151"/>
      <c r="BC405" s="151"/>
      <c r="BD405" s="151"/>
      <c r="BE405" s="151"/>
      <c r="BF405" s="151"/>
      <c r="BG405" s="151"/>
      <c r="BH405" s="151"/>
      <c r="BI405" s="151"/>
      <c r="BJ405" s="151"/>
      <c r="BK405" s="151"/>
      <c r="BL405" s="151"/>
      <c r="BM405" s="151"/>
    </row>
    <row r="406" spans="1:65" ht="11.25" customHeight="1">
      <c r="A406" s="151"/>
      <c r="B406" s="152"/>
      <c r="C406" s="151"/>
      <c r="D406" s="142" t="s">
        <v>180</v>
      </c>
      <c r="E406" s="153" t="s">
        <v>1</v>
      </c>
      <c r="F406" s="154" t="s">
        <v>1156</v>
      </c>
      <c r="G406" s="151"/>
      <c r="H406" s="155">
        <v>8</v>
      </c>
      <c r="I406" s="188"/>
      <c r="J406" s="151"/>
      <c r="K406" s="151"/>
      <c r="L406" s="152"/>
      <c r="M406" s="156"/>
      <c r="N406" s="151"/>
      <c r="O406" s="151"/>
      <c r="P406" s="151"/>
      <c r="Q406" s="151"/>
      <c r="R406" s="151"/>
      <c r="S406" s="151"/>
      <c r="T406" s="157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3" t="s">
        <v>180</v>
      </c>
      <c r="AU406" s="153" t="s">
        <v>83</v>
      </c>
      <c r="AV406" s="151" t="s">
        <v>83</v>
      </c>
      <c r="AW406" s="151" t="s">
        <v>30</v>
      </c>
      <c r="AX406" s="151" t="s">
        <v>74</v>
      </c>
      <c r="AY406" s="153" t="s">
        <v>159</v>
      </c>
      <c r="AZ406" s="151"/>
      <c r="BA406" s="151"/>
      <c r="BB406" s="151"/>
      <c r="BC406" s="151"/>
      <c r="BD406" s="151"/>
      <c r="BE406" s="151"/>
      <c r="BF406" s="151"/>
      <c r="BG406" s="151"/>
      <c r="BH406" s="151"/>
      <c r="BI406" s="151"/>
      <c r="BJ406" s="151"/>
      <c r="BK406" s="151"/>
      <c r="BL406" s="151"/>
      <c r="BM406" s="151"/>
    </row>
    <row r="407" spans="1:65" ht="11.25" customHeight="1">
      <c r="A407" s="151"/>
      <c r="B407" s="152"/>
      <c r="C407" s="151"/>
      <c r="D407" s="142" t="s">
        <v>180</v>
      </c>
      <c r="E407" s="153" t="s">
        <v>1</v>
      </c>
      <c r="F407" s="154" t="s">
        <v>1157</v>
      </c>
      <c r="G407" s="151"/>
      <c r="H407" s="155">
        <v>6</v>
      </c>
      <c r="I407" s="188"/>
      <c r="J407" s="151"/>
      <c r="K407" s="151"/>
      <c r="L407" s="152"/>
      <c r="M407" s="156"/>
      <c r="N407" s="151"/>
      <c r="O407" s="151"/>
      <c r="P407" s="151"/>
      <c r="Q407" s="151"/>
      <c r="R407" s="151"/>
      <c r="S407" s="151"/>
      <c r="T407" s="157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3" t="s">
        <v>180</v>
      </c>
      <c r="AU407" s="153" t="s">
        <v>83</v>
      </c>
      <c r="AV407" s="151" t="s">
        <v>83</v>
      </c>
      <c r="AW407" s="151" t="s">
        <v>30</v>
      </c>
      <c r="AX407" s="151" t="s">
        <v>74</v>
      </c>
      <c r="AY407" s="153" t="s">
        <v>159</v>
      </c>
      <c r="AZ407" s="151"/>
      <c r="BA407" s="151"/>
      <c r="BB407" s="151"/>
      <c r="BC407" s="151"/>
      <c r="BD407" s="151"/>
      <c r="BE407" s="151"/>
      <c r="BF407" s="151"/>
      <c r="BG407" s="151"/>
      <c r="BH407" s="151"/>
      <c r="BI407" s="151"/>
      <c r="BJ407" s="151"/>
      <c r="BK407" s="151"/>
      <c r="BL407" s="151"/>
      <c r="BM407" s="151"/>
    </row>
    <row r="408" spans="1:65" ht="11.25" customHeight="1">
      <c r="A408" s="158"/>
      <c r="B408" s="159"/>
      <c r="C408" s="158"/>
      <c r="D408" s="142" t="s">
        <v>180</v>
      </c>
      <c r="E408" s="160" t="s">
        <v>1</v>
      </c>
      <c r="F408" s="161" t="s">
        <v>187</v>
      </c>
      <c r="G408" s="158"/>
      <c r="H408" s="162">
        <v>17</v>
      </c>
      <c r="I408" s="189"/>
      <c r="J408" s="158"/>
      <c r="K408" s="158"/>
      <c r="L408" s="159"/>
      <c r="M408" s="163"/>
      <c r="N408" s="158"/>
      <c r="O408" s="158"/>
      <c r="P408" s="158"/>
      <c r="Q408" s="158"/>
      <c r="R408" s="158"/>
      <c r="S408" s="158"/>
      <c r="T408" s="164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  <c r="AG408" s="158"/>
      <c r="AH408" s="158"/>
      <c r="AI408" s="158"/>
      <c r="AJ408" s="158"/>
      <c r="AK408" s="158"/>
      <c r="AL408" s="158"/>
      <c r="AM408" s="158"/>
      <c r="AN408" s="158"/>
      <c r="AO408" s="158"/>
      <c r="AP408" s="158"/>
      <c r="AQ408" s="158"/>
      <c r="AR408" s="158"/>
      <c r="AS408" s="158"/>
      <c r="AT408" s="160" t="s">
        <v>180</v>
      </c>
      <c r="AU408" s="160" t="s">
        <v>83</v>
      </c>
      <c r="AV408" s="158" t="s">
        <v>166</v>
      </c>
      <c r="AW408" s="158" t="s">
        <v>30</v>
      </c>
      <c r="AX408" s="158" t="s">
        <v>81</v>
      </c>
      <c r="AY408" s="160" t="s">
        <v>159</v>
      </c>
      <c r="AZ408" s="158"/>
      <c r="BA408" s="158"/>
      <c r="BB408" s="158"/>
      <c r="BC408" s="158"/>
      <c r="BD408" s="158"/>
      <c r="BE408" s="158"/>
      <c r="BF408" s="158"/>
      <c r="BG408" s="158"/>
      <c r="BH408" s="158"/>
      <c r="BI408" s="158"/>
      <c r="BJ408" s="158"/>
      <c r="BK408" s="158"/>
      <c r="BL408" s="158"/>
      <c r="BM408" s="158"/>
    </row>
    <row r="409" spans="1:65" ht="55.5" customHeight="1">
      <c r="A409" s="16"/>
      <c r="B409" s="17"/>
      <c r="C409" s="131" t="s">
        <v>1158</v>
      </c>
      <c r="D409" s="131" t="s">
        <v>162</v>
      </c>
      <c r="E409" s="132" t="s">
        <v>1159</v>
      </c>
      <c r="F409" s="133" t="s">
        <v>1160</v>
      </c>
      <c r="G409" s="134" t="s">
        <v>799</v>
      </c>
      <c r="H409" s="135">
        <v>0.46</v>
      </c>
      <c r="I409" s="187"/>
      <c r="J409" s="135">
        <f>ROUND(I409*H409,2)</f>
        <v>0</v>
      </c>
      <c r="K409" s="133" t="s">
        <v>177</v>
      </c>
      <c r="L409" s="17"/>
      <c r="M409" s="136" t="s">
        <v>1</v>
      </c>
      <c r="N409" s="137" t="s">
        <v>39</v>
      </c>
      <c r="O409" s="16"/>
      <c r="P409" s="138">
        <f>O409*H409</f>
        <v>0</v>
      </c>
      <c r="Q409" s="138">
        <v>0</v>
      </c>
      <c r="R409" s="138">
        <f>Q409*H409</f>
        <v>0</v>
      </c>
      <c r="S409" s="138">
        <v>1.8</v>
      </c>
      <c r="T409" s="139">
        <f>S409*H409</f>
        <v>0.82800000000000007</v>
      </c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16"/>
      <c r="AQ409" s="16"/>
      <c r="AR409" s="140" t="s">
        <v>166</v>
      </c>
      <c r="AS409" s="16"/>
      <c r="AT409" s="140" t="s">
        <v>162</v>
      </c>
      <c r="AU409" s="140" t="s">
        <v>83</v>
      </c>
      <c r="AV409" s="16"/>
      <c r="AW409" s="16"/>
      <c r="AX409" s="16"/>
      <c r="AY409" s="2" t="s">
        <v>159</v>
      </c>
      <c r="AZ409" s="16"/>
      <c r="BA409" s="16"/>
      <c r="BB409" s="16"/>
      <c r="BC409" s="16"/>
      <c r="BD409" s="16"/>
      <c r="BE409" s="141">
        <f>IF(N409="základní",J409,0)</f>
        <v>0</v>
      </c>
      <c r="BF409" s="141">
        <f>IF(N409="snížená",J409,0)</f>
        <v>0</v>
      </c>
      <c r="BG409" s="141">
        <f>IF(N409="zákl. přenesená",J409,0)</f>
        <v>0</v>
      </c>
      <c r="BH409" s="141">
        <f>IF(N409="sníž. přenesená",J409,0)</f>
        <v>0</v>
      </c>
      <c r="BI409" s="141">
        <f>IF(N409="nulová",J409,0)</f>
        <v>0</v>
      </c>
      <c r="BJ409" s="2" t="s">
        <v>81</v>
      </c>
      <c r="BK409" s="141">
        <f>ROUND(I409*H409,2)</f>
        <v>0</v>
      </c>
      <c r="BL409" s="2" t="s">
        <v>166</v>
      </c>
      <c r="BM409" s="140" t="s">
        <v>1161</v>
      </c>
    </row>
    <row r="410" spans="1:65" ht="11.25" customHeight="1">
      <c r="A410" s="151"/>
      <c r="B410" s="152"/>
      <c r="C410" s="151"/>
      <c r="D410" s="142" t="s">
        <v>180</v>
      </c>
      <c r="E410" s="153" t="s">
        <v>1</v>
      </c>
      <c r="F410" s="154" t="s">
        <v>1162</v>
      </c>
      <c r="G410" s="151"/>
      <c r="H410" s="155">
        <v>0.16200000000000001</v>
      </c>
      <c r="I410" s="188"/>
      <c r="J410" s="151"/>
      <c r="K410" s="151"/>
      <c r="L410" s="152"/>
      <c r="M410" s="156"/>
      <c r="N410" s="151"/>
      <c r="O410" s="151"/>
      <c r="P410" s="151"/>
      <c r="Q410" s="151"/>
      <c r="R410" s="151"/>
      <c r="S410" s="151"/>
      <c r="T410" s="157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3" t="s">
        <v>180</v>
      </c>
      <c r="AU410" s="153" t="s">
        <v>83</v>
      </c>
      <c r="AV410" s="151" t="s">
        <v>83</v>
      </c>
      <c r="AW410" s="151" t="s">
        <v>30</v>
      </c>
      <c r="AX410" s="151" t="s">
        <v>74</v>
      </c>
      <c r="AY410" s="153" t="s">
        <v>159</v>
      </c>
      <c r="AZ410" s="151"/>
      <c r="BA410" s="151"/>
      <c r="BB410" s="151"/>
      <c r="BC410" s="151"/>
      <c r="BD410" s="151"/>
      <c r="BE410" s="151"/>
      <c r="BF410" s="151"/>
      <c r="BG410" s="151"/>
      <c r="BH410" s="151"/>
      <c r="BI410" s="151"/>
      <c r="BJ410" s="151"/>
      <c r="BK410" s="151"/>
      <c r="BL410" s="151"/>
      <c r="BM410" s="151"/>
    </row>
    <row r="411" spans="1:65" ht="11.25" customHeight="1">
      <c r="A411" s="145"/>
      <c r="B411" s="146"/>
      <c r="C411" s="145"/>
      <c r="D411" s="142" t="s">
        <v>180</v>
      </c>
      <c r="E411" s="147" t="s">
        <v>1</v>
      </c>
      <c r="F411" s="148" t="s">
        <v>846</v>
      </c>
      <c r="G411" s="145"/>
      <c r="H411" s="147" t="s">
        <v>1</v>
      </c>
      <c r="I411" s="193"/>
      <c r="J411" s="145"/>
      <c r="K411" s="145"/>
      <c r="L411" s="146"/>
      <c r="M411" s="149"/>
      <c r="N411" s="145"/>
      <c r="O411" s="145"/>
      <c r="P411" s="145"/>
      <c r="Q411" s="145"/>
      <c r="R411" s="145"/>
      <c r="S411" s="145"/>
      <c r="T411" s="150"/>
      <c r="U411" s="145"/>
      <c r="V411" s="145"/>
      <c r="W411" s="145"/>
      <c r="X411" s="145"/>
      <c r="Y411" s="145"/>
      <c r="Z411" s="145"/>
      <c r="AA411" s="145"/>
      <c r="AB411" s="145"/>
      <c r="AC411" s="145"/>
      <c r="AD411" s="145"/>
      <c r="AE411" s="145"/>
      <c r="AF411" s="145"/>
      <c r="AG411" s="145"/>
      <c r="AH411" s="145"/>
      <c r="AI411" s="145"/>
      <c r="AJ411" s="145"/>
      <c r="AK411" s="145"/>
      <c r="AL411" s="145"/>
      <c r="AM411" s="145"/>
      <c r="AN411" s="145"/>
      <c r="AO411" s="145"/>
      <c r="AP411" s="145"/>
      <c r="AQ411" s="145"/>
      <c r="AR411" s="145"/>
      <c r="AS411" s="145"/>
      <c r="AT411" s="147" t="s">
        <v>180</v>
      </c>
      <c r="AU411" s="147" t="s">
        <v>83</v>
      </c>
      <c r="AV411" s="145" t="s">
        <v>81</v>
      </c>
      <c r="AW411" s="145" t="s">
        <v>30</v>
      </c>
      <c r="AX411" s="145" t="s">
        <v>74</v>
      </c>
      <c r="AY411" s="147" t="s">
        <v>159</v>
      </c>
      <c r="AZ411" s="145"/>
      <c r="BA411" s="145"/>
      <c r="BB411" s="145"/>
      <c r="BC411" s="145"/>
      <c r="BD411" s="145"/>
      <c r="BE411" s="145"/>
      <c r="BF411" s="145"/>
      <c r="BG411" s="145"/>
      <c r="BH411" s="145"/>
      <c r="BI411" s="145"/>
      <c r="BJ411" s="145"/>
      <c r="BK411" s="145"/>
      <c r="BL411" s="145"/>
      <c r="BM411" s="145"/>
    </row>
    <row r="412" spans="1:65" ht="11.25" customHeight="1">
      <c r="A412" s="151"/>
      <c r="B412" s="152"/>
      <c r="C412" s="151"/>
      <c r="D412" s="142" t="s">
        <v>180</v>
      </c>
      <c r="E412" s="153" t="s">
        <v>1</v>
      </c>
      <c r="F412" s="154" t="s">
        <v>1163</v>
      </c>
      <c r="G412" s="151"/>
      <c r="H412" s="155">
        <v>0.18</v>
      </c>
      <c r="I412" s="188"/>
      <c r="J412" s="151"/>
      <c r="K412" s="151"/>
      <c r="L412" s="152"/>
      <c r="M412" s="156"/>
      <c r="N412" s="151"/>
      <c r="O412" s="151"/>
      <c r="P412" s="151"/>
      <c r="Q412" s="151"/>
      <c r="R412" s="151"/>
      <c r="S412" s="151"/>
      <c r="T412" s="157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3" t="s">
        <v>180</v>
      </c>
      <c r="AU412" s="153" t="s">
        <v>83</v>
      </c>
      <c r="AV412" s="151" t="s">
        <v>83</v>
      </c>
      <c r="AW412" s="151" t="s">
        <v>30</v>
      </c>
      <c r="AX412" s="151" t="s">
        <v>74</v>
      </c>
      <c r="AY412" s="153" t="s">
        <v>159</v>
      </c>
      <c r="AZ412" s="151"/>
      <c r="BA412" s="151"/>
      <c r="BB412" s="151"/>
      <c r="BC412" s="151"/>
      <c r="BD412" s="151"/>
      <c r="BE412" s="151"/>
      <c r="BF412" s="151"/>
      <c r="BG412" s="151"/>
      <c r="BH412" s="151"/>
      <c r="BI412" s="151"/>
      <c r="BJ412" s="151"/>
      <c r="BK412" s="151"/>
      <c r="BL412" s="151"/>
      <c r="BM412" s="151"/>
    </row>
    <row r="413" spans="1:65" ht="11.25" customHeight="1">
      <c r="A413" s="151"/>
      <c r="B413" s="152"/>
      <c r="C413" s="151"/>
      <c r="D413" s="142" t="s">
        <v>180</v>
      </c>
      <c r="E413" s="153" t="s">
        <v>1</v>
      </c>
      <c r="F413" s="154" t="s">
        <v>1164</v>
      </c>
      <c r="G413" s="151"/>
      <c r="H413" s="155">
        <v>0.12</v>
      </c>
      <c r="I413" s="188"/>
      <c r="J413" s="151"/>
      <c r="K413" s="151"/>
      <c r="L413" s="152"/>
      <c r="M413" s="156"/>
      <c r="N413" s="151"/>
      <c r="O413" s="151"/>
      <c r="P413" s="151"/>
      <c r="Q413" s="151"/>
      <c r="R413" s="151"/>
      <c r="S413" s="151"/>
      <c r="T413" s="157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3" t="s">
        <v>180</v>
      </c>
      <c r="AU413" s="153" t="s">
        <v>83</v>
      </c>
      <c r="AV413" s="151" t="s">
        <v>83</v>
      </c>
      <c r="AW413" s="151" t="s">
        <v>30</v>
      </c>
      <c r="AX413" s="151" t="s">
        <v>74</v>
      </c>
      <c r="AY413" s="153" t="s">
        <v>159</v>
      </c>
      <c r="AZ413" s="151"/>
      <c r="BA413" s="151"/>
      <c r="BB413" s="151"/>
      <c r="BC413" s="151"/>
      <c r="BD413" s="151"/>
      <c r="BE413" s="151"/>
      <c r="BF413" s="151"/>
      <c r="BG413" s="151"/>
      <c r="BH413" s="151"/>
      <c r="BI413" s="151"/>
      <c r="BJ413" s="151"/>
      <c r="BK413" s="151"/>
      <c r="BL413" s="151"/>
      <c r="BM413" s="151"/>
    </row>
    <row r="414" spans="1:65" ht="11.25" customHeight="1">
      <c r="A414" s="158"/>
      <c r="B414" s="159"/>
      <c r="C414" s="158"/>
      <c r="D414" s="142" t="s">
        <v>180</v>
      </c>
      <c r="E414" s="160" t="s">
        <v>1</v>
      </c>
      <c r="F414" s="161" t="s">
        <v>187</v>
      </c>
      <c r="G414" s="158"/>
      <c r="H414" s="162">
        <v>0.46199999999999997</v>
      </c>
      <c r="I414" s="189"/>
      <c r="J414" s="158"/>
      <c r="K414" s="158"/>
      <c r="L414" s="159"/>
      <c r="M414" s="163"/>
      <c r="N414" s="158"/>
      <c r="O414" s="158"/>
      <c r="P414" s="158"/>
      <c r="Q414" s="158"/>
      <c r="R414" s="158"/>
      <c r="S414" s="158"/>
      <c r="T414" s="164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  <c r="AE414" s="158"/>
      <c r="AF414" s="158"/>
      <c r="AG414" s="158"/>
      <c r="AH414" s="158"/>
      <c r="AI414" s="158"/>
      <c r="AJ414" s="158"/>
      <c r="AK414" s="158"/>
      <c r="AL414" s="158"/>
      <c r="AM414" s="158"/>
      <c r="AN414" s="158"/>
      <c r="AO414" s="158"/>
      <c r="AP414" s="158"/>
      <c r="AQ414" s="158"/>
      <c r="AR414" s="158"/>
      <c r="AS414" s="158"/>
      <c r="AT414" s="160" t="s">
        <v>180</v>
      </c>
      <c r="AU414" s="160" t="s">
        <v>83</v>
      </c>
      <c r="AV414" s="158" t="s">
        <v>166</v>
      </c>
      <c r="AW414" s="158" t="s">
        <v>30</v>
      </c>
      <c r="AX414" s="158" t="s">
        <v>81</v>
      </c>
      <c r="AY414" s="160" t="s">
        <v>159</v>
      </c>
      <c r="AZ414" s="158"/>
      <c r="BA414" s="158"/>
      <c r="BB414" s="158"/>
      <c r="BC414" s="158"/>
      <c r="BD414" s="158"/>
      <c r="BE414" s="158"/>
      <c r="BF414" s="158"/>
      <c r="BG414" s="158"/>
      <c r="BH414" s="158"/>
      <c r="BI414" s="158"/>
      <c r="BJ414" s="158"/>
      <c r="BK414" s="158"/>
      <c r="BL414" s="158"/>
      <c r="BM414" s="158"/>
    </row>
    <row r="415" spans="1:65" ht="55.5" customHeight="1">
      <c r="A415" s="16"/>
      <c r="B415" s="17"/>
      <c r="C415" s="131" t="s">
        <v>1165</v>
      </c>
      <c r="D415" s="131" t="s">
        <v>162</v>
      </c>
      <c r="E415" s="132" t="s">
        <v>1166</v>
      </c>
      <c r="F415" s="133" t="s">
        <v>1167</v>
      </c>
      <c r="G415" s="134" t="s">
        <v>799</v>
      </c>
      <c r="H415" s="135">
        <v>0.41</v>
      </c>
      <c r="I415" s="187"/>
      <c r="J415" s="135">
        <f>ROUND(I415*H415,2)</f>
        <v>0</v>
      </c>
      <c r="K415" s="133" t="s">
        <v>177</v>
      </c>
      <c r="L415" s="17"/>
      <c r="M415" s="136" t="s">
        <v>1</v>
      </c>
      <c r="N415" s="137" t="s">
        <v>39</v>
      </c>
      <c r="O415" s="16"/>
      <c r="P415" s="138">
        <f>O415*H415</f>
        <v>0</v>
      </c>
      <c r="Q415" s="138">
        <v>0</v>
      </c>
      <c r="R415" s="138">
        <f>Q415*H415</f>
        <v>0</v>
      </c>
      <c r="S415" s="138">
        <v>1.8</v>
      </c>
      <c r="T415" s="139">
        <f>S415*H415</f>
        <v>0.73799999999999999</v>
      </c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16"/>
      <c r="AQ415" s="16"/>
      <c r="AR415" s="140" t="s">
        <v>166</v>
      </c>
      <c r="AS415" s="16"/>
      <c r="AT415" s="140" t="s">
        <v>162</v>
      </c>
      <c r="AU415" s="140" t="s">
        <v>83</v>
      </c>
      <c r="AV415" s="16"/>
      <c r="AW415" s="16"/>
      <c r="AX415" s="16"/>
      <c r="AY415" s="2" t="s">
        <v>159</v>
      </c>
      <c r="AZ415" s="16"/>
      <c r="BA415" s="16"/>
      <c r="BB415" s="16"/>
      <c r="BC415" s="16"/>
      <c r="BD415" s="16"/>
      <c r="BE415" s="141">
        <f>IF(N415="základní",J415,0)</f>
        <v>0</v>
      </c>
      <c r="BF415" s="141">
        <f>IF(N415="snížená",J415,0)</f>
        <v>0</v>
      </c>
      <c r="BG415" s="141">
        <f>IF(N415="zákl. přenesená",J415,0)</f>
        <v>0</v>
      </c>
      <c r="BH415" s="141">
        <f>IF(N415="sníž. přenesená",J415,0)</f>
        <v>0</v>
      </c>
      <c r="BI415" s="141">
        <f>IF(N415="nulová",J415,0)</f>
        <v>0</v>
      </c>
      <c r="BJ415" s="2" t="s">
        <v>81</v>
      </c>
      <c r="BK415" s="141">
        <f>ROUND(I415*H415,2)</f>
        <v>0</v>
      </c>
      <c r="BL415" s="2" t="s">
        <v>166</v>
      </c>
      <c r="BM415" s="140" t="s">
        <v>1168</v>
      </c>
    </row>
    <row r="416" spans="1:65" ht="11.25" customHeight="1">
      <c r="A416" s="151"/>
      <c r="B416" s="152"/>
      <c r="C416" s="151"/>
      <c r="D416" s="142" t="s">
        <v>180</v>
      </c>
      <c r="E416" s="153" t="s">
        <v>1</v>
      </c>
      <c r="F416" s="154" t="s">
        <v>1169</v>
      </c>
      <c r="G416" s="151"/>
      <c r="H416" s="155">
        <v>0.41299999999999998</v>
      </c>
      <c r="I416" s="188"/>
      <c r="J416" s="151"/>
      <c r="K416" s="151"/>
      <c r="L416" s="152"/>
      <c r="M416" s="156"/>
      <c r="N416" s="151"/>
      <c r="O416" s="151"/>
      <c r="P416" s="151"/>
      <c r="Q416" s="151"/>
      <c r="R416" s="151"/>
      <c r="S416" s="151"/>
      <c r="T416" s="157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3" t="s">
        <v>180</v>
      </c>
      <c r="AU416" s="153" t="s">
        <v>83</v>
      </c>
      <c r="AV416" s="151" t="s">
        <v>83</v>
      </c>
      <c r="AW416" s="151" t="s">
        <v>30</v>
      </c>
      <c r="AX416" s="151" t="s">
        <v>81</v>
      </c>
      <c r="AY416" s="153" t="s">
        <v>159</v>
      </c>
      <c r="AZ416" s="151"/>
      <c r="BA416" s="151"/>
      <c r="BB416" s="151"/>
      <c r="BC416" s="151"/>
      <c r="BD416" s="151"/>
      <c r="BE416" s="151"/>
      <c r="BF416" s="151"/>
      <c r="BG416" s="151"/>
      <c r="BH416" s="151"/>
      <c r="BI416" s="151"/>
      <c r="BJ416" s="151"/>
      <c r="BK416" s="151"/>
      <c r="BL416" s="151"/>
      <c r="BM416" s="151"/>
    </row>
    <row r="417" spans="1:65" ht="44.25" customHeight="1">
      <c r="A417" s="16"/>
      <c r="B417" s="17"/>
      <c r="C417" s="131" t="s">
        <v>1170</v>
      </c>
      <c r="D417" s="131" t="s">
        <v>162</v>
      </c>
      <c r="E417" s="132" t="s">
        <v>1171</v>
      </c>
      <c r="F417" s="133" t="s">
        <v>1172</v>
      </c>
      <c r="G417" s="134" t="s">
        <v>176</v>
      </c>
      <c r="H417" s="135">
        <v>1.2</v>
      </c>
      <c r="I417" s="187"/>
      <c r="J417" s="135">
        <f>ROUND(I417*H417,2)</f>
        <v>0</v>
      </c>
      <c r="K417" s="133" t="s">
        <v>177</v>
      </c>
      <c r="L417" s="17"/>
      <c r="M417" s="136" t="s">
        <v>1</v>
      </c>
      <c r="N417" s="137" t="s">
        <v>39</v>
      </c>
      <c r="O417" s="16"/>
      <c r="P417" s="138">
        <f>O417*H417</f>
        <v>0</v>
      </c>
      <c r="Q417" s="138">
        <v>1.0499999999999999E-3</v>
      </c>
      <c r="R417" s="138">
        <f>Q417*H417</f>
        <v>1.2599999999999998E-3</v>
      </c>
      <c r="S417" s="138">
        <v>6.1999999999999998E-3</v>
      </c>
      <c r="T417" s="139">
        <f>S417*H417</f>
        <v>7.4399999999999996E-3</v>
      </c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16"/>
      <c r="AQ417" s="16"/>
      <c r="AR417" s="140" t="s">
        <v>166</v>
      </c>
      <c r="AS417" s="16"/>
      <c r="AT417" s="140" t="s">
        <v>162</v>
      </c>
      <c r="AU417" s="140" t="s">
        <v>83</v>
      </c>
      <c r="AV417" s="16"/>
      <c r="AW417" s="16"/>
      <c r="AX417" s="16"/>
      <c r="AY417" s="2" t="s">
        <v>159</v>
      </c>
      <c r="AZ417" s="16"/>
      <c r="BA417" s="16"/>
      <c r="BB417" s="16"/>
      <c r="BC417" s="16"/>
      <c r="BD417" s="16"/>
      <c r="BE417" s="141">
        <f>IF(N417="základní",J417,0)</f>
        <v>0</v>
      </c>
      <c r="BF417" s="141">
        <f>IF(N417="snížená",J417,0)</f>
        <v>0</v>
      </c>
      <c r="BG417" s="141">
        <f>IF(N417="zákl. přenesená",J417,0)</f>
        <v>0</v>
      </c>
      <c r="BH417" s="141">
        <f>IF(N417="sníž. přenesená",J417,0)</f>
        <v>0</v>
      </c>
      <c r="BI417" s="141">
        <f>IF(N417="nulová",J417,0)</f>
        <v>0</v>
      </c>
      <c r="BJ417" s="2" t="s">
        <v>81</v>
      </c>
      <c r="BK417" s="141">
        <f>ROUND(I417*H417,2)</f>
        <v>0</v>
      </c>
      <c r="BL417" s="2" t="s">
        <v>166</v>
      </c>
      <c r="BM417" s="140" t="s">
        <v>1173</v>
      </c>
    </row>
    <row r="418" spans="1:65" ht="11.25" customHeight="1">
      <c r="A418" s="151"/>
      <c r="B418" s="152"/>
      <c r="C418" s="151"/>
      <c r="D418" s="142" t="s">
        <v>180</v>
      </c>
      <c r="E418" s="153" t="s">
        <v>1</v>
      </c>
      <c r="F418" s="154" t="s">
        <v>1174</v>
      </c>
      <c r="G418" s="151"/>
      <c r="H418" s="155">
        <v>1.2</v>
      </c>
      <c r="I418" s="188"/>
      <c r="J418" s="151"/>
      <c r="K418" s="151"/>
      <c r="L418" s="152"/>
      <c r="M418" s="156"/>
      <c r="N418" s="151"/>
      <c r="O418" s="151"/>
      <c r="P418" s="151"/>
      <c r="Q418" s="151"/>
      <c r="R418" s="151"/>
      <c r="S418" s="151"/>
      <c r="T418" s="157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3" t="s">
        <v>180</v>
      </c>
      <c r="AU418" s="153" t="s">
        <v>83</v>
      </c>
      <c r="AV418" s="151" t="s">
        <v>83</v>
      </c>
      <c r="AW418" s="151" t="s">
        <v>30</v>
      </c>
      <c r="AX418" s="151" t="s">
        <v>81</v>
      </c>
      <c r="AY418" s="153" t="s">
        <v>159</v>
      </c>
      <c r="AZ418" s="151"/>
      <c r="BA418" s="151"/>
      <c r="BB418" s="151"/>
      <c r="BC418" s="151"/>
      <c r="BD418" s="151"/>
      <c r="BE418" s="151"/>
      <c r="BF418" s="151"/>
      <c r="BG418" s="151"/>
      <c r="BH418" s="151"/>
      <c r="BI418" s="151"/>
      <c r="BJ418" s="151"/>
      <c r="BK418" s="151"/>
      <c r="BL418" s="151"/>
      <c r="BM418" s="151"/>
    </row>
    <row r="419" spans="1:65" ht="44.25" customHeight="1">
      <c r="A419" s="16"/>
      <c r="B419" s="17"/>
      <c r="C419" s="131" t="s">
        <v>1175</v>
      </c>
      <c r="D419" s="131" t="s">
        <v>162</v>
      </c>
      <c r="E419" s="132" t="s">
        <v>1176</v>
      </c>
      <c r="F419" s="133" t="s">
        <v>1177</v>
      </c>
      <c r="G419" s="134" t="s">
        <v>176</v>
      </c>
      <c r="H419" s="135">
        <v>0.8</v>
      </c>
      <c r="I419" s="187"/>
      <c r="J419" s="135">
        <f>ROUND(I419*H419,2)</f>
        <v>0</v>
      </c>
      <c r="K419" s="133" t="s">
        <v>177</v>
      </c>
      <c r="L419" s="17"/>
      <c r="M419" s="136" t="s">
        <v>1</v>
      </c>
      <c r="N419" s="137" t="s">
        <v>39</v>
      </c>
      <c r="O419" s="16"/>
      <c r="P419" s="138">
        <f>O419*H419</f>
        <v>0</v>
      </c>
      <c r="Q419" s="138">
        <v>1.1299999999999999E-3</v>
      </c>
      <c r="R419" s="138">
        <f>Q419*H419</f>
        <v>9.0399999999999996E-4</v>
      </c>
      <c r="S419" s="138">
        <v>1.0999999999999999E-2</v>
      </c>
      <c r="T419" s="139">
        <f>S419*H419</f>
        <v>8.8000000000000005E-3</v>
      </c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16"/>
      <c r="AQ419" s="16"/>
      <c r="AR419" s="140" t="s">
        <v>166</v>
      </c>
      <c r="AS419" s="16"/>
      <c r="AT419" s="140" t="s">
        <v>162</v>
      </c>
      <c r="AU419" s="140" t="s">
        <v>83</v>
      </c>
      <c r="AV419" s="16"/>
      <c r="AW419" s="16"/>
      <c r="AX419" s="16"/>
      <c r="AY419" s="2" t="s">
        <v>159</v>
      </c>
      <c r="AZ419" s="16"/>
      <c r="BA419" s="16"/>
      <c r="BB419" s="16"/>
      <c r="BC419" s="16"/>
      <c r="BD419" s="16"/>
      <c r="BE419" s="141">
        <f>IF(N419="základní",J419,0)</f>
        <v>0</v>
      </c>
      <c r="BF419" s="141">
        <f>IF(N419="snížená",J419,0)</f>
        <v>0</v>
      </c>
      <c r="BG419" s="141">
        <f>IF(N419="zákl. přenesená",J419,0)</f>
        <v>0</v>
      </c>
      <c r="BH419" s="141">
        <f>IF(N419="sníž. přenesená",J419,0)</f>
        <v>0</v>
      </c>
      <c r="BI419" s="141">
        <f>IF(N419="nulová",J419,0)</f>
        <v>0</v>
      </c>
      <c r="BJ419" s="2" t="s">
        <v>81</v>
      </c>
      <c r="BK419" s="141">
        <f>ROUND(I419*H419,2)</f>
        <v>0</v>
      </c>
      <c r="BL419" s="2" t="s">
        <v>166</v>
      </c>
      <c r="BM419" s="140" t="s">
        <v>1178</v>
      </c>
    </row>
    <row r="420" spans="1:65" ht="11.25" customHeight="1">
      <c r="A420" s="151"/>
      <c r="B420" s="152"/>
      <c r="C420" s="151"/>
      <c r="D420" s="142" t="s">
        <v>180</v>
      </c>
      <c r="E420" s="153" t="s">
        <v>1</v>
      </c>
      <c r="F420" s="154" t="s">
        <v>1179</v>
      </c>
      <c r="G420" s="151"/>
      <c r="H420" s="155">
        <v>0.8</v>
      </c>
      <c r="I420" s="188"/>
      <c r="J420" s="151"/>
      <c r="K420" s="151"/>
      <c r="L420" s="152"/>
      <c r="M420" s="156"/>
      <c r="N420" s="151"/>
      <c r="O420" s="151"/>
      <c r="P420" s="151"/>
      <c r="Q420" s="151"/>
      <c r="R420" s="151"/>
      <c r="S420" s="151"/>
      <c r="T420" s="157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3" t="s">
        <v>180</v>
      </c>
      <c r="AU420" s="153" t="s">
        <v>83</v>
      </c>
      <c r="AV420" s="151" t="s">
        <v>83</v>
      </c>
      <c r="AW420" s="151" t="s">
        <v>30</v>
      </c>
      <c r="AX420" s="151" t="s">
        <v>81</v>
      </c>
      <c r="AY420" s="153" t="s">
        <v>159</v>
      </c>
      <c r="AZ420" s="151"/>
      <c r="BA420" s="151"/>
      <c r="BB420" s="151"/>
      <c r="BC420" s="151"/>
      <c r="BD420" s="151"/>
      <c r="BE420" s="151"/>
      <c r="BF420" s="151"/>
      <c r="BG420" s="151"/>
      <c r="BH420" s="151"/>
      <c r="BI420" s="151"/>
      <c r="BJ420" s="151"/>
      <c r="BK420" s="151"/>
      <c r="BL420" s="151"/>
      <c r="BM420" s="151"/>
    </row>
    <row r="421" spans="1:65" ht="44.25" customHeight="1">
      <c r="A421" s="16"/>
      <c r="B421" s="17"/>
      <c r="C421" s="131" t="s">
        <v>1180</v>
      </c>
      <c r="D421" s="131" t="s">
        <v>162</v>
      </c>
      <c r="E421" s="132" t="s">
        <v>1181</v>
      </c>
      <c r="F421" s="133" t="s">
        <v>1182</v>
      </c>
      <c r="G421" s="134" t="s">
        <v>791</v>
      </c>
      <c r="H421" s="135">
        <v>49.6</v>
      </c>
      <c r="I421" s="187"/>
      <c r="J421" s="135">
        <f>ROUND(I421*H421,2)</f>
        <v>0</v>
      </c>
      <c r="K421" s="133" t="s">
        <v>177</v>
      </c>
      <c r="L421" s="17"/>
      <c r="M421" s="136" t="s">
        <v>1</v>
      </c>
      <c r="N421" s="137" t="s">
        <v>39</v>
      </c>
      <c r="O421" s="16"/>
      <c r="P421" s="138">
        <f>O421*H421</f>
        <v>0</v>
      </c>
      <c r="Q421" s="138">
        <v>0</v>
      </c>
      <c r="R421" s="138">
        <f>Q421*H421</f>
        <v>0</v>
      </c>
      <c r="S421" s="138">
        <v>4.5999999999999999E-2</v>
      </c>
      <c r="T421" s="139">
        <f>S421*H421</f>
        <v>2.2816000000000001</v>
      </c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16"/>
      <c r="AQ421" s="16"/>
      <c r="AR421" s="140" t="s">
        <v>166</v>
      </c>
      <c r="AS421" s="16"/>
      <c r="AT421" s="140" t="s">
        <v>162</v>
      </c>
      <c r="AU421" s="140" t="s">
        <v>83</v>
      </c>
      <c r="AV421" s="16"/>
      <c r="AW421" s="16"/>
      <c r="AX421" s="16"/>
      <c r="AY421" s="2" t="s">
        <v>159</v>
      </c>
      <c r="AZ421" s="16"/>
      <c r="BA421" s="16"/>
      <c r="BB421" s="16"/>
      <c r="BC421" s="16"/>
      <c r="BD421" s="16"/>
      <c r="BE421" s="141">
        <f>IF(N421="základní",J421,0)</f>
        <v>0</v>
      </c>
      <c r="BF421" s="141">
        <f>IF(N421="snížená",J421,0)</f>
        <v>0</v>
      </c>
      <c r="BG421" s="141">
        <f>IF(N421="zákl. přenesená",J421,0)</f>
        <v>0</v>
      </c>
      <c r="BH421" s="141">
        <f>IF(N421="sníž. přenesená",J421,0)</f>
        <v>0</v>
      </c>
      <c r="BI421" s="141">
        <f>IF(N421="nulová",J421,0)</f>
        <v>0</v>
      </c>
      <c r="BJ421" s="2" t="s">
        <v>81</v>
      </c>
      <c r="BK421" s="141">
        <f>ROUND(I421*H421,2)</f>
        <v>0</v>
      </c>
      <c r="BL421" s="2" t="s">
        <v>166</v>
      </c>
      <c r="BM421" s="140" t="s">
        <v>1183</v>
      </c>
    </row>
    <row r="422" spans="1:65" ht="11.25" customHeight="1">
      <c r="A422" s="151"/>
      <c r="B422" s="152"/>
      <c r="C422" s="151"/>
      <c r="D422" s="142" t="s">
        <v>180</v>
      </c>
      <c r="E422" s="153" t="s">
        <v>1</v>
      </c>
      <c r="F422" s="154" t="s">
        <v>945</v>
      </c>
      <c r="G422" s="151"/>
      <c r="H422" s="155">
        <v>49.6</v>
      </c>
      <c r="I422" s="188"/>
      <c r="J422" s="151"/>
      <c r="K422" s="151"/>
      <c r="L422" s="152"/>
      <c r="M422" s="156"/>
      <c r="N422" s="151"/>
      <c r="O422" s="151"/>
      <c r="P422" s="151"/>
      <c r="Q422" s="151"/>
      <c r="R422" s="151"/>
      <c r="S422" s="151"/>
      <c r="T422" s="157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3" t="s">
        <v>180</v>
      </c>
      <c r="AU422" s="153" t="s">
        <v>83</v>
      </c>
      <c r="AV422" s="151" t="s">
        <v>83</v>
      </c>
      <c r="AW422" s="151" t="s">
        <v>30</v>
      </c>
      <c r="AX422" s="151" t="s">
        <v>81</v>
      </c>
      <c r="AY422" s="153" t="s">
        <v>159</v>
      </c>
      <c r="AZ422" s="151"/>
      <c r="BA422" s="151"/>
      <c r="BB422" s="151"/>
      <c r="BC422" s="151"/>
      <c r="BD422" s="151"/>
      <c r="BE422" s="151"/>
      <c r="BF422" s="151"/>
      <c r="BG422" s="151"/>
      <c r="BH422" s="151"/>
      <c r="BI422" s="151"/>
      <c r="BJ422" s="151"/>
      <c r="BK422" s="151"/>
      <c r="BL422" s="151"/>
      <c r="BM422" s="151"/>
    </row>
    <row r="423" spans="1:65" ht="24" customHeight="1">
      <c r="A423" s="16"/>
      <c r="B423" s="17"/>
      <c r="C423" s="131" t="s">
        <v>1184</v>
      </c>
      <c r="D423" s="131" t="s">
        <v>162</v>
      </c>
      <c r="E423" s="132" t="s">
        <v>1185</v>
      </c>
      <c r="F423" s="133" t="s">
        <v>1186</v>
      </c>
      <c r="G423" s="134" t="s">
        <v>791</v>
      </c>
      <c r="H423" s="135">
        <v>82.26</v>
      </c>
      <c r="I423" s="187"/>
      <c r="J423" s="135">
        <f>ROUND(I423*H423,2)</f>
        <v>0</v>
      </c>
      <c r="K423" s="133" t="s">
        <v>177</v>
      </c>
      <c r="L423" s="17"/>
      <c r="M423" s="136" t="s">
        <v>1</v>
      </c>
      <c r="N423" s="137" t="s">
        <v>39</v>
      </c>
      <c r="O423" s="16"/>
      <c r="P423" s="138">
        <f>O423*H423</f>
        <v>0</v>
      </c>
      <c r="Q423" s="138">
        <v>0</v>
      </c>
      <c r="R423" s="138">
        <f>Q423*H423</f>
        <v>0</v>
      </c>
      <c r="S423" s="138">
        <v>6.0999999999999999E-2</v>
      </c>
      <c r="T423" s="139">
        <f>S423*H423</f>
        <v>5.0178599999999998</v>
      </c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16"/>
      <c r="AQ423" s="16"/>
      <c r="AR423" s="140" t="s">
        <v>166</v>
      </c>
      <c r="AS423" s="16"/>
      <c r="AT423" s="140" t="s">
        <v>162</v>
      </c>
      <c r="AU423" s="140" t="s">
        <v>83</v>
      </c>
      <c r="AV423" s="16"/>
      <c r="AW423" s="16"/>
      <c r="AX423" s="16"/>
      <c r="AY423" s="2" t="s">
        <v>159</v>
      </c>
      <c r="AZ423" s="16"/>
      <c r="BA423" s="16"/>
      <c r="BB423" s="16"/>
      <c r="BC423" s="16"/>
      <c r="BD423" s="16"/>
      <c r="BE423" s="141">
        <f>IF(N423="základní",J423,0)</f>
        <v>0</v>
      </c>
      <c r="BF423" s="141">
        <f>IF(N423="snížená",J423,0)</f>
        <v>0</v>
      </c>
      <c r="BG423" s="141">
        <f>IF(N423="zákl. přenesená",J423,0)</f>
        <v>0</v>
      </c>
      <c r="BH423" s="141">
        <f>IF(N423="sníž. přenesená",J423,0)</f>
        <v>0</v>
      </c>
      <c r="BI423" s="141">
        <f>IF(N423="nulová",J423,0)</f>
        <v>0</v>
      </c>
      <c r="BJ423" s="2" t="s">
        <v>81</v>
      </c>
      <c r="BK423" s="141">
        <f>ROUND(I423*H423,2)</f>
        <v>0</v>
      </c>
      <c r="BL423" s="2" t="s">
        <v>166</v>
      </c>
      <c r="BM423" s="140" t="s">
        <v>1187</v>
      </c>
    </row>
    <row r="424" spans="1:65" ht="11.25" customHeight="1">
      <c r="A424" s="145"/>
      <c r="B424" s="146"/>
      <c r="C424" s="145"/>
      <c r="D424" s="142" t="s">
        <v>180</v>
      </c>
      <c r="E424" s="147" t="s">
        <v>1</v>
      </c>
      <c r="F424" s="148" t="s">
        <v>846</v>
      </c>
      <c r="G424" s="145"/>
      <c r="H424" s="147" t="s">
        <v>1</v>
      </c>
      <c r="I424" s="193"/>
      <c r="J424" s="145"/>
      <c r="K424" s="145"/>
      <c r="L424" s="146"/>
      <c r="M424" s="149"/>
      <c r="N424" s="145"/>
      <c r="O424" s="145"/>
      <c r="P424" s="145"/>
      <c r="Q424" s="145"/>
      <c r="R424" s="145"/>
      <c r="S424" s="145"/>
      <c r="T424" s="150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5"/>
      <c r="AM424" s="145"/>
      <c r="AN424" s="145"/>
      <c r="AO424" s="145"/>
      <c r="AP424" s="145"/>
      <c r="AQ424" s="145"/>
      <c r="AR424" s="145"/>
      <c r="AS424" s="145"/>
      <c r="AT424" s="147" t="s">
        <v>180</v>
      </c>
      <c r="AU424" s="147" t="s">
        <v>83</v>
      </c>
      <c r="AV424" s="145" t="s">
        <v>81</v>
      </c>
      <c r="AW424" s="145" t="s">
        <v>30</v>
      </c>
      <c r="AX424" s="145" t="s">
        <v>74</v>
      </c>
      <c r="AY424" s="147" t="s">
        <v>159</v>
      </c>
      <c r="AZ424" s="145"/>
      <c r="BA424" s="145"/>
      <c r="BB424" s="145"/>
      <c r="BC424" s="145"/>
      <c r="BD424" s="145"/>
      <c r="BE424" s="145"/>
      <c r="BF424" s="145"/>
      <c r="BG424" s="145"/>
      <c r="BH424" s="145"/>
      <c r="BI424" s="145"/>
      <c r="BJ424" s="145"/>
      <c r="BK424" s="145"/>
      <c r="BL424" s="145"/>
      <c r="BM424" s="145"/>
    </row>
    <row r="425" spans="1:65" ht="11.25" customHeight="1">
      <c r="A425" s="151"/>
      <c r="B425" s="152"/>
      <c r="C425" s="151"/>
      <c r="D425" s="142" t="s">
        <v>180</v>
      </c>
      <c r="E425" s="153" t="s">
        <v>1</v>
      </c>
      <c r="F425" s="154" t="s">
        <v>946</v>
      </c>
      <c r="G425" s="151"/>
      <c r="H425" s="155">
        <v>82.26</v>
      </c>
      <c r="I425" s="188"/>
      <c r="J425" s="151"/>
      <c r="K425" s="151"/>
      <c r="L425" s="152"/>
      <c r="M425" s="156"/>
      <c r="N425" s="151"/>
      <c r="O425" s="151"/>
      <c r="P425" s="151"/>
      <c r="Q425" s="151"/>
      <c r="R425" s="151"/>
      <c r="S425" s="151"/>
      <c r="T425" s="157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3" t="s">
        <v>180</v>
      </c>
      <c r="AU425" s="153" t="s">
        <v>83</v>
      </c>
      <c r="AV425" s="151" t="s">
        <v>83</v>
      </c>
      <c r="AW425" s="151" t="s">
        <v>30</v>
      </c>
      <c r="AX425" s="151" t="s">
        <v>81</v>
      </c>
      <c r="AY425" s="153" t="s">
        <v>159</v>
      </c>
      <c r="AZ425" s="151"/>
      <c r="BA425" s="151"/>
      <c r="BB425" s="151"/>
      <c r="BC425" s="151"/>
      <c r="BD425" s="151"/>
      <c r="BE425" s="151"/>
      <c r="BF425" s="151"/>
      <c r="BG425" s="151"/>
      <c r="BH425" s="151"/>
      <c r="BI425" s="151"/>
      <c r="BJ425" s="151"/>
      <c r="BK425" s="151"/>
      <c r="BL425" s="151"/>
      <c r="BM425" s="151"/>
    </row>
    <row r="426" spans="1:65" ht="24" customHeight="1">
      <c r="A426" s="16"/>
      <c r="B426" s="17"/>
      <c r="C426" s="131" t="s">
        <v>1188</v>
      </c>
      <c r="D426" s="131" t="s">
        <v>162</v>
      </c>
      <c r="E426" s="132" t="s">
        <v>1189</v>
      </c>
      <c r="F426" s="133" t="s">
        <v>1190</v>
      </c>
      <c r="G426" s="134" t="s">
        <v>791</v>
      </c>
      <c r="H426" s="135">
        <v>32.4</v>
      </c>
      <c r="I426" s="187"/>
      <c r="J426" s="135">
        <f>ROUND(I426*H426,2)</f>
        <v>0</v>
      </c>
      <c r="K426" s="133" t="s">
        <v>177</v>
      </c>
      <c r="L426" s="17"/>
      <c r="M426" s="136" t="s">
        <v>1</v>
      </c>
      <c r="N426" s="137" t="s">
        <v>39</v>
      </c>
      <c r="O426" s="16"/>
      <c r="P426" s="138">
        <f>O426*H426</f>
        <v>0</v>
      </c>
      <c r="Q426" s="138">
        <v>0</v>
      </c>
      <c r="R426" s="138">
        <f>Q426*H426</f>
        <v>0</v>
      </c>
      <c r="S426" s="138">
        <v>0</v>
      </c>
      <c r="T426" s="139">
        <f>S426*H426</f>
        <v>0</v>
      </c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16"/>
      <c r="AQ426" s="16"/>
      <c r="AR426" s="140" t="s">
        <v>166</v>
      </c>
      <c r="AS426" s="16"/>
      <c r="AT426" s="140" t="s">
        <v>162</v>
      </c>
      <c r="AU426" s="140" t="s">
        <v>83</v>
      </c>
      <c r="AV426" s="16"/>
      <c r="AW426" s="16"/>
      <c r="AX426" s="16"/>
      <c r="AY426" s="2" t="s">
        <v>159</v>
      </c>
      <c r="AZ426" s="16"/>
      <c r="BA426" s="16"/>
      <c r="BB426" s="16"/>
      <c r="BC426" s="16"/>
      <c r="BD426" s="16"/>
      <c r="BE426" s="141">
        <f>IF(N426="základní",J426,0)</f>
        <v>0</v>
      </c>
      <c r="BF426" s="141">
        <f>IF(N426="snížená",J426,0)</f>
        <v>0</v>
      </c>
      <c r="BG426" s="141">
        <f>IF(N426="zákl. přenesená",J426,0)</f>
        <v>0</v>
      </c>
      <c r="BH426" s="141">
        <f>IF(N426="sníž. přenesená",J426,0)</f>
        <v>0</v>
      </c>
      <c r="BI426" s="141">
        <f>IF(N426="nulová",J426,0)</f>
        <v>0</v>
      </c>
      <c r="BJ426" s="2" t="s">
        <v>81</v>
      </c>
      <c r="BK426" s="141">
        <f>ROUND(I426*H426,2)</f>
        <v>0</v>
      </c>
      <c r="BL426" s="2" t="s">
        <v>166</v>
      </c>
      <c r="BM426" s="140" t="s">
        <v>1191</v>
      </c>
    </row>
    <row r="427" spans="1:65" ht="11.25" customHeight="1">
      <c r="A427" s="145"/>
      <c r="B427" s="146"/>
      <c r="C427" s="145"/>
      <c r="D427" s="142" t="s">
        <v>180</v>
      </c>
      <c r="E427" s="147" t="s">
        <v>1</v>
      </c>
      <c r="F427" s="148" t="s">
        <v>846</v>
      </c>
      <c r="G427" s="145"/>
      <c r="H427" s="147" t="s">
        <v>1</v>
      </c>
      <c r="I427" s="193"/>
      <c r="J427" s="145"/>
      <c r="K427" s="145"/>
      <c r="L427" s="146"/>
      <c r="M427" s="149"/>
      <c r="N427" s="145"/>
      <c r="O427" s="145"/>
      <c r="P427" s="145"/>
      <c r="Q427" s="145"/>
      <c r="R427" s="145"/>
      <c r="S427" s="145"/>
      <c r="T427" s="150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5"/>
      <c r="AM427" s="145"/>
      <c r="AN427" s="145"/>
      <c r="AO427" s="145"/>
      <c r="AP427" s="145"/>
      <c r="AQ427" s="145"/>
      <c r="AR427" s="145"/>
      <c r="AS427" s="145"/>
      <c r="AT427" s="147" t="s">
        <v>180</v>
      </c>
      <c r="AU427" s="147" t="s">
        <v>83</v>
      </c>
      <c r="AV427" s="145" t="s">
        <v>81</v>
      </c>
      <c r="AW427" s="145" t="s">
        <v>30</v>
      </c>
      <c r="AX427" s="145" t="s">
        <v>74</v>
      </c>
      <c r="AY427" s="147" t="s">
        <v>159</v>
      </c>
      <c r="AZ427" s="145"/>
      <c r="BA427" s="145"/>
      <c r="BB427" s="145"/>
      <c r="BC427" s="145"/>
      <c r="BD427" s="145"/>
      <c r="BE427" s="145"/>
      <c r="BF427" s="145"/>
      <c r="BG427" s="145"/>
      <c r="BH427" s="145"/>
      <c r="BI427" s="145"/>
      <c r="BJ427" s="145"/>
      <c r="BK427" s="145"/>
      <c r="BL427" s="145"/>
      <c r="BM427" s="145"/>
    </row>
    <row r="428" spans="1:65" ht="11.25" customHeight="1">
      <c r="A428" s="151"/>
      <c r="B428" s="152"/>
      <c r="C428" s="151"/>
      <c r="D428" s="142" t="s">
        <v>180</v>
      </c>
      <c r="E428" s="153" t="s">
        <v>1</v>
      </c>
      <c r="F428" s="154" t="s">
        <v>1192</v>
      </c>
      <c r="G428" s="151"/>
      <c r="H428" s="155">
        <v>32.4</v>
      </c>
      <c r="I428" s="188"/>
      <c r="J428" s="151"/>
      <c r="K428" s="151"/>
      <c r="L428" s="152"/>
      <c r="M428" s="156"/>
      <c r="N428" s="151"/>
      <c r="O428" s="151"/>
      <c r="P428" s="151"/>
      <c r="Q428" s="151"/>
      <c r="R428" s="151"/>
      <c r="S428" s="151"/>
      <c r="T428" s="157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3" t="s">
        <v>180</v>
      </c>
      <c r="AU428" s="153" t="s">
        <v>83</v>
      </c>
      <c r="AV428" s="151" t="s">
        <v>83</v>
      </c>
      <c r="AW428" s="151" t="s">
        <v>30</v>
      </c>
      <c r="AX428" s="151" t="s">
        <v>81</v>
      </c>
      <c r="AY428" s="153" t="s">
        <v>159</v>
      </c>
      <c r="AZ428" s="151"/>
      <c r="BA428" s="151"/>
      <c r="BB428" s="151"/>
      <c r="BC428" s="151"/>
      <c r="BD428" s="151"/>
      <c r="BE428" s="151"/>
      <c r="BF428" s="151"/>
      <c r="BG428" s="151"/>
      <c r="BH428" s="151"/>
      <c r="BI428" s="151"/>
      <c r="BJ428" s="151"/>
      <c r="BK428" s="151"/>
      <c r="BL428" s="151"/>
      <c r="BM428" s="151"/>
    </row>
    <row r="429" spans="1:65" ht="33" customHeight="1">
      <c r="A429" s="16"/>
      <c r="B429" s="17"/>
      <c r="C429" s="131" t="s">
        <v>1193</v>
      </c>
      <c r="D429" s="131" t="s">
        <v>162</v>
      </c>
      <c r="E429" s="132" t="s">
        <v>1194</v>
      </c>
      <c r="F429" s="133" t="s">
        <v>1195</v>
      </c>
      <c r="G429" s="134" t="s">
        <v>791</v>
      </c>
      <c r="H429" s="135">
        <v>29.2</v>
      </c>
      <c r="I429" s="187"/>
      <c r="J429" s="135">
        <f>ROUND(I429*H429,2)</f>
        <v>0</v>
      </c>
      <c r="K429" s="133" t="s">
        <v>177</v>
      </c>
      <c r="L429" s="17"/>
      <c r="M429" s="136" t="s">
        <v>1</v>
      </c>
      <c r="N429" s="137" t="s">
        <v>39</v>
      </c>
      <c r="O429" s="16"/>
      <c r="P429" s="138">
        <f>O429*H429</f>
        <v>0</v>
      </c>
      <c r="Q429" s="138">
        <v>3.8850000000000003E-2</v>
      </c>
      <c r="R429" s="138">
        <f>Q429*H429</f>
        <v>1.13442</v>
      </c>
      <c r="S429" s="138">
        <v>0</v>
      </c>
      <c r="T429" s="139">
        <f>S429*H429</f>
        <v>0</v>
      </c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16"/>
      <c r="AQ429" s="16"/>
      <c r="AR429" s="140" t="s">
        <v>166</v>
      </c>
      <c r="AS429" s="16"/>
      <c r="AT429" s="140" t="s">
        <v>162</v>
      </c>
      <c r="AU429" s="140" t="s">
        <v>83</v>
      </c>
      <c r="AV429" s="16"/>
      <c r="AW429" s="16"/>
      <c r="AX429" s="16"/>
      <c r="AY429" s="2" t="s">
        <v>159</v>
      </c>
      <c r="AZ429" s="16"/>
      <c r="BA429" s="16"/>
      <c r="BB429" s="16"/>
      <c r="BC429" s="16"/>
      <c r="BD429" s="16"/>
      <c r="BE429" s="141">
        <f>IF(N429="základní",J429,0)</f>
        <v>0</v>
      </c>
      <c r="BF429" s="141">
        <f>IF(N429="snížená",J429,0)</f>
        <v>0</v>
      </c>
      <c r="BG429" s="141">
        <f>IF(N429="zákl. přenesená",J429,0)</f>
        <v>0</v>
      </c>
      <c r="BH429" s="141">
        <f>IF(N429="sníž. přenesená",J429,0)</f>
        <v>0</v>
      </c>
      <c r="BI429" s="141">
        <f>IF(N429="nulová",J429,0)</f>
        <v>0</v>
      </c>
      <c r="BJ429" s="2" t="s">
        <v>81</v>
      </c>
      <c r="BK429" s="141">
        <f>ROUND(I429*H429,2)</f>
        <v>0</v>
      </c>
      <c r="BL429" s="2" t="s">
        <v>166</v>
      </c>
      <c r="BM429" s="140" t="s">
        <v>1196</v>
      </c>
    </row>
    <row r="430" spans="1:65" ht="11.25" customHeight="1">
      <c r="A430" s="151"/>
      <c r="B430" s="152"/>
      <c r="C430" s="151"/>
      <c r="D430" s="142" t="s">
        <v>180</v>
      </c>
      <c r="E430" s="153" t="s">
        <v>1</v>
      </c>
      <c r="F430" s="154" t="s">
        <v>1197</v>
      </c>
      <c r="G430" s="151"/>
      <c r="H430" s="155">
        <v>10.92</v>
      </c>
      <c r="I430" s="188"/>
      <c r="J430" s="151"/>
      <c r="K430" s="151"/>
      <c r="L430" s="152"/>
      <c r="M430" s="156"/>
      <c r="N430" s="151"/>
      <c r="O430" s="151"/>
      <c r="P430" s="151"/>
      <c r="Q430" s="151"/>
      <c r="R430" s="151"/>
      <c r="S430" s="151"/>
      <c r="T430" s="157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3" t="s">
        <v>180</v>
      </c>
      <c r="AU430" s="153" t="s">
        <v>83</v>
      </c>
      <c r="AV430" s="151" t="s">
        <v>83</v>
      </c>
      <c r="AW430" s="151" t="s">
        <v>30</v>
      </c>
      <c r="AX430" s="151" t="s">
        <v>74</v>
      </c>
      <c r="AY430" s="153" t="s">
        <v>159</v>
      </c>
      <c r="AZ430" s="151"/>
      <c r="BA430" s="151"/>
      <c r="BB430" s="151"/>
      <c r="BC430" s="151"/>
      <c r="BD430" s="151"/>
      <c r="BE430" s="151"/>
      <c r="BF430" s="151"/>
      <c r="BG430" s="151"/>
      <c r="BH430" s="151"/>
      <c r="BI430" s="151"/>
      <c r="BJ430" s="151"/>
      <c r="BK430" s="151"/>
      <c r="BL430" s="151"/>
      <c r="BM430" s="151"/>
    </row>
    <row r="431" spans="1:65" ht="11.25" customHeight="1">
      <c r="A431" s="151"/>
      <c r="B431" s="152"/>
      <c r="C431" s="151"/>
      <c r="D431" s="142" t="s">
        <v>180</v>
      </c>
      <c r="E431" s="153" t="s">
        <v>1</v>
      </c>
      <c r="F431" s="154" t="s">
        <v>1198</v>
      </c>
      <c r="G431" s="151"/>
      <c r="H431" s="155">
        <v>1.2150000000000001</v>
      </c>
      <c r="I431" s="188"/>
      <c r="J431" s="151"/>
      <c r="K431" s="151"/>
      <c r="L431" s="152"/>
      <c r="M431" s="156"/>
      <c r="N431" s="151"/>
      <c r="O431" s="151"/>
      <c r="P431" s="151"/>
      <c r="Q431" s="151"/>
      <c r="R431" s="151"/>
      <c r="S431" s="151"/>
      <c r="T431" s="157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3" t="s">
        <v>180</v>
      </c>
      <c r="AU431" s="153" t="s">
        <v>83</v>
      </c>
      <c r="AV431" s="151" t="s">
        <v>83</v>
      </c>
      <c r="AW431" s="151" t="s">
        <v>30</v>
      </c>
      <c r="AX431" s="151" t="s">
        <v>74</v>
      </c>
      <c r="AY431" s="153" t="s">
        <v>159</v>
      </c>
      <c r="AZ431" s="151"/>
      <c r="BA431" s="151"/>
      <c r="BB431" s="151"/>
      <c r="BC431" s="151"/>
      <c r="BD431" s="151"/>
      <c r="BE431" s="151"/>
      <c r="BF431" s="151"/>
      <c r="BG431" s="151"/>
      <c r="BH431" s="151"/>
      <c r="BI431" s="151"/>
      <c r="BJ431" s="151"/>
      <c r="BK431" s="151"/>
      <c r="BL431" s="151"/>
      <c r="BM431" s="151"/>
    </row>
    <row r="432" spans="1:65" ht="11.25" customHeight="1">
      <c r="A432" s="151"/>
      <c r="B432" s="152"/>
      <c r="C432" s="151"/>
      <c r="D432" s="142" t="s">
        <v>180</v>
      </c>
      <c r="E432" s="153" t="s">
        <v>1</v>
      </c>
      <c r="F432" s="154" t="s">
        <v>1199</v>
      </c>
      <c r="G432" s="151"/>
      <c r="H432" s="155">
        <v>14.75</v>
      </c>
      <c r="I432" s="188"/>
      <c r="J432" s="151"/>
      <c r="K432" s="151"/>
      <c r="L432" s="152"/>
      <c r="M432" s="156"/>
      <c r="N432" s="151"/>
      <c r="O432" s="151"/>
      <c r="P432" s="151"/>
      <c r="Q432" s="151"/>
      <c r="R432" s="151"/>
      <c r="S432" s="151"/>
      <c r="T432" s="157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3" t="s">
        <v>180</v>
      </c>
      <c r="AU432" s="153" t="s">
        <v>83</v>
      </c>
      <c r="AV432" s="151" t="s">
        <v>83</v>
      </c>
      <c r="AW432" s="151" t="s">
        <v>30</v>
      </c>
      <c r="AX432" s="151" t="s">
        <v>74</v>
      </c>
      <c r="AY432" s="153" t="s">
        <v>159</v>
      </c>
      <c r="AZ432" s="151"/>
      <c r="BA432" s="151"/>
      <c r="BB432" s="151"/>
      <c r="BC432" s="151"/>
      <c r="BD432" s="151"/>
      <c r="BE432" s="151"/>
      <c r="BF432" s="151"/>
      <c r="BG432" s="151"/>
      <c r="BH432" s="151"/>
      <c r="BI432" s="151"/>
      <c r="BJ432" s="151"/>
      <c r="BK432" s="151"/>
      <c r="BL432" s="151"/>
      <c r="BM432" s="151"/>
    </row>
    <row r="433" spans="1:65" ht="11.25" customHeight="1">
      <c r="A433" s="178"/>
      <c r="B433" s="179"/>
      <c r="C433" s="178"/>
      <c r="D433" s="142" t="s">
        <v>180</v>
      </c>
      <c r="E433" s="180" t="s">
        <v>1</v>
      </c>
      <c r="F433" s="181" t="s">
        <v>845</v>
      </c>
      <c r="G433" s="178"/>
      <c r="H433" s="197">
        <v>26.884999999999998</v>
      </c>
      <c r="I433" s="192"/>
      <c r="J433" s="178"/>
      <c r="K433" s="178"/>
      <c r="L433" s="179"/>
      <c r="M433" s="182"/>
      <c r="N433" s="178"/>
      <c r="O433" s="178"/>
      <c r="P433" s="178"/>
      <c r="Q433" s="178"/>
      <c r="R433" s="178"/>
      <c r="S433" s="178"/>
      <c r="T433" s="183"/>
      <c r="U433" s="178"/>
      <c r="V433" s="178"/>
      <c r="W433" s="178"/>
      <c r="X433" s="178"/>
      <c r="Y433" s="178"/>
      <c r="Z433" s="178"/>
      <c r="AA433" s="178"/>
      <c r="AB433" s="178"/>
      <c r="AC433" s="178"/>
      <c r="AD433" s="178"/>
      <c r="AE433" s="178"/>
      <c r="AF433" s="178"/>
      <c r="AG433" s="178"/>
      <c r="AH433" s="178"/>
      <c r="AI433" s="178"/>
      <c r="AJ433" s="178"/>
      <c r="AK433" s="178"/>
      <c r="AL433" s="178"/>
      <c r="AM433" s="178"/>
      <c r="AN433" s="178"/>
      <c r="AO433" s="178"/>
      <c r="AP433" s="178"/>
      <c r="AQ433" s="178"/>
      <c r="AR433" s="178"/>
      <c r="AS433" s="178"/>
      <c r="AT433" s="180" t="s">
        <v>180</v>
      </c>
      <c r="AU433" s="180" t="s">
        <v>83</v>
      </c>
      <c r="AV433" s="178" t="s">
        <v>91</v>
      </c>
      <c r="AW433" s="178" t="s">
        <v>30</v>
      </c>
      <c r="AX433" s="178" t="s">
        <v>74</v>
      </c>
      <c r="AY433" s="180" t="s">
        <v>159</v>
      </c>
      <c r="AZ433" s="178"/>
      <c r="BA433" s="178"/>
      <c r="BB433" s="178"/>
      <c r="BC433" s="178"/>
      <c r="BD433" s="178"/>
      <c r="BE433" s="178"/>
      <c r="BF433" s="178"/>
      <c r="BG433" s="178"/>
      <c r="BH433" s="178"/>
      <c r="BI433" s="178"/>
      <c r="BJ433" s="178"/>
      <c r="BK433" s="178"/>
      <c r="BL433" s="178"/>
      <c r="BM433" s="178"/>
    </row>
    <row r="434" spans="1:65" ht="11.25" customHeight="1">
      <c r="A434" s="145"/>
      <c r="B434" s="146"/>
      <c r="C434" s="145"/>
      <c r="D434" s="142" t="s">
        <v>180</v>
      </c>
      <c r="E434" s="147" t="s">
        <v>1</v>
      </c>
      <c r="F434" s="148" t="s">
        <v>846</v>
      </c>
      <c r="G434" s="145"/>
      <c r="H434" s="147" t="s">
        <v>1</v>
      </c>
      <c r="I434" s="193"/>
      <c r="J434" s="145"/>
      <c r="K434" s="145"/>
      <c r="L434" s="146"/>
      <c r="M434" s="149"/>
      <c r="N434" s="145"/>
      <c r="O434" s="145"/>
      <c r="P434" s="145"/>
      <c r="Q434" s="145"/>
      <c r="R434" s="145"/>
      <c r="S434" s="145"/>
      <c r="T434" s="150"/>
      <c r="U434" s="145"/>
      <c r="V434" s="145"/>
      <c r="W434" s="145"/>
      <c r="X434" s="145"/>
      <c r="Y434" s="145"/>
      <c r="Z434" s="145"/>
      <c r="AA434" s="145"/>
      <c r="AB434" s="145"/>
      <c r="AC434" s="145"/>
      <c r="AD434" s="145"/>
      <c r="AE434" s="145"/>
      <c r="AF434" s="145"/>
      <c r="AG434" s="145"/>
      <c r="AH434" s="145"/>
      <c r="AI434" s="145"/>
      <c r="AJ434" s="145"/>
      <c r="AK434" s="145"/>
      <c r="AL434" s="145"/>
      <c r="AM434" s="145"/>
      <c r="AN434" s="145"/>
      <c r="AO434" s="145"/>
      <c r="AP434" s="145"/>
      <c r="AQ434" s="145"/>
      <c r="AR434" s="145"/>
      <c r="AS434" s="145"/>
      <c r="AT434" s="147" t="s">
        <v>180</v>
      </c>
      <c r="AU434" s="147" t="s">
        <v>83</v>
      </c>
      <c r="AV434" s="145" t="s">
        <v>81</v>
      </c>
      <c r="AW434" s="145" t="s">
        <v>30</v>
      </c>
      <c r="AX434" s="145" t="s">
        <v>74</v>
      </c>
      <c r="AY434" s="147" t="s">
        <v>159</v>
      </c>
      <c r="AZ434" s="145"/>
      <c r="BA434" s="145"/>
      <c r="BB434" s="145"/>
      <c r="BC434" s="145"/>
      <c r="BD434" s="145"/>
      <c r="BE434" s="145"/>
      <c r="BF434" s="145"/>
      <c r="BG434" s="145"/>
      <c r="BH434" s="145"/>
      <c r="BI434" s="145"/>
      <c r="BJ434" s="145"/>
      <c r="BK434" s="145"/>
      <c r="BL434" s="145"/>
      <c r="BM434" s="145"/>
    </row>
    <row r="435" spans="1:65" ht="11.25" customHeight="1">
      <c r="A435" s="145"/>
      <c r="B435" s="146"/>
      <c r="C435" s="145"/>
      <c r="D435" s="142" t="s">
        <v>180</v>
      </c>
      <c r="E435" s="147" t="s">
        <v>1</v>
      </c>
      <c r="F435" s="148" t="s">
        <v>1200</v>
      </c>
      <c r="G435" s="145"/>
      <c r="H435" s="147" t="s">
        <v>1</v>
      </c>
      <c r="I435" s="193"/>
      <c r="J435" s="145"/>
      <c r="K435" s="145"/>
      <c r="L435" s="146"/>
      <c r="M435" s="149"/>
      <c r="N435" s="145"/>
      <c r="O435" s="145"/>
      <c r="P435" s="145"/>
      <c r="Q435" s="145"/>
      <c r="R435" s="145"/>
      <c r="S435" s="145"/>
      <c r="T435" s="150"/>
      <c r="U435" s="145"/>
      <c r="V435" s="145"/>
      <c r="W435" s="145"/>
      <c r="X435" s="145"/>
      <c r="Y435" s="145"/>
      <c r="Z435" s="145"/>
      <c r="AA435" s="145"/>
      <c r="AB435" s="145"/>
      <c r="AC435" s="145"/>
      <c r="AD435" s="145"/>
      <c r="AE435" s="145"/>
      <c r="AF435" s="145"/>
      <c r="AG435" s="145"/>
      <c r="AH435" s="145"/>
      <c r="AI435" s="145"/>
      <c r="AJ435" s="145"/>
      <c r="AK435" s="145"/>
      <c r="AL435" s="145"/>
      <c r="AM435" s="145"/>
      <c r="AN435" s="145"/>
      <c r="AO435" s="145"/>
      <c r="AP435" s="145"/>
      <c r="AQ435" s="145"/>
      <c r="AR435" s="145"/>
      <c r="AS435" s="145"/>
      <c r="AT435" s="147" t="s">
        <v>180</v>
      </c>
      <c r="AU435" s="147" t="s">
        <v>83</v>
      </c>
      <c r="AV435" s="145" t="s">
        <v>81</v>
      </c>
      <c r="AW435" s="145" t="s">
        <v>30</v>
      </c>
      <c r="AX435" s="145" t="s">
        <v>74</v>
      </c>
      <c r="AY435" s="147" t="s">
        <v>159</v>
      </c>
      <c r="AZ435" s="145"/>
      <c r="BA435" s="145"/>
      <c r="BB435" s="145"/>
      <c r="BC435" s="145"/>
      <c r="BD435" s="145"/>
      <c r="BE435" s="145"/>
      <c r="BF435" s="145"/>
      <c r="BG435" s="145"/>
      <c r="BH435" s="145"/>
      <c r="BI435" s="145"/>
      <c r="BJ435" s="145"/>
      <c r="BK435" s="145"/>
      <c r="BL435" s="145"/>
      <c r="BM435" s="145"/>
    </row>
    <row r="436" spans="1:65" ht="11.25" customHeight="1">
      <c r="A436" s="151"/>
      <c r="B436" s="152"/>
      <c r="C436" s="151"/>
      <c r="D436" s="142" t="s">
        <v>180</v>
      </c>
      <c r="E436" s="153" t="s">
        <v>1</v>
      </c>
      <c r="F436" s="154" t="s">
        <v>1201</v>
      </c>
      <c r="G436" s="151"/>
      <c r="H436" s="155">
        <v>2.31</v>
      </c>
      <c r="I436" s="188"/>
      <c r="J436" s="151"/>
      <c r="K436" s="151"/>
      <c r="L436" s="152"/>
      <c r="M436" s="156"/>
      <c r="N436" s="151"/>
      <c r="O436" s="151"/>
      <c r="P436" s="151"/>
      <c r="Q436" s="151"/>
      <c r="R436" s="151"/>
      <c r="S436" s="151"/>
      <c r="T436" s="157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3" t="s">
        <v>180</v>
      </c>
      <c r="AU436" s="153" t="s">
        <v>83</v>
      </c>
      <c r="AV436" s="151" t="s">
        <v>83</v>
      </c>
      <c r="AW436" s="151" t="s">
        <v>30</v>
      </c>
      <c r="AX436" s="151" t="s">
        <v>74</v>
      </c>
      <c r="AY436" s="153" t="s">
        <v>159</v>
      </c>
      <c r="AZ436" s="151"/>
      <c r="BA436" s="151"/>
      <c r="BB436" s="151"/>
      <c r="BC436" s="151"/>
      <c r="BD436" s="151"/>
      <c r="BE436" s="151"/>
      <c r="BF436" s="151"/>
      <c r="BG436" s="151"/>
      <c r="BH436" s="151"/>
      <c r="BI436" s="151"/>
      <c r="BJ436" s="151"/>
      <c r="BK436" s="151"/>
      <c r="BL436" s="151"/>
      <c r="BM436" s="151"/>
    </row>
    <row r="437" spans="1:65" ht="11.25" customHeight="1">
      <c r="A437" s="178"/>
      <c r="B437" s="179"/>
      <c r="C437" s="178"/>
      <c r="D437" s="142" t="s">
        <v>180</v>
      </c>
      <c r="E437" s="180" t="s">
        <v>1</v>
      </c>
      <c r="F437" s="181" t="s">
        <v>845</v>
      </c>
      <c r="G437" s="178"/>
      <c r="H437" s="197">
        <v>2.31</v>
      </c>
      <c r="I437" s="192"/>
      <c r="J437" s="178"/>
      <c r="K437" s="178"/>
      <c r="L437" s="179"/>
      <c r="M437" s="182"/>
      <c r="N437" s="178"/>
      <c r="O437" s="178"/>
      <c r="P437" s="178"/>
      <c r="Q437" s="178"/>
      <c r="R437" s="178"/>
      <c r="S437" s="178"/>
      <c r="T437" s="183"/>
      <c r="U437" s="178"/>
      <c r="V437" s="178"/>
      <c r="W437" s="178"/>
      <c r="X437" s="178"/>
      <c r="Y437" s="178"/>
      <c r="Z437" s="178"/>
      <c r="AA437" s="178"/>
      <c r="AB437" s="178"/>
      <c r="AC437" s="178"/>
      <c r="AD437" s="178"/>
      <c r="AE437" s="178"/>
      <c r="AF437" s="178"/>
      <c r="AG437" s="178"/>
      <c r="AH437" s="178"/>
      <c r="AI437" s="178"/>
      <c r="AJ437" s="178"/>
      <c r="AK437" s="178"/>
      <c r="AL437" s="178"/>
      <c r="AM437" s="178"/>
      <c r="AN437" s="178"/>
      <c r="AO437" s="178"/>
      <c r="AP437" s="178"/>
      <c r="AQ437" s="178"/>
      <c r="AR437" s="178"/>
      <c r="AS437" s="178"/>
      <c r="AT437" s="180" t="s">
        <v>180</v>
      </c>
      <c r="AU437" s="180" t="s">
        <v>83</v>
      </c>
      <c r="AV437" s="178" t="s">
        <v>91</v>
      </c>
      <c r="AW437" s="178" t="s">
        <v>30</v>
      </c>
      <c r="AX437" s="178" t="s">
        <v>74</v>
      </c>
      <c r="AY437" s="180" t="s">
        <v>159</v>
      </c>
      <c r="AZ437" s="178"/>
      <c r="BA437" s="178"/>
      <c r="BB437" s="178"/>
      <c r="BC437" s="178"/>
      <c r="BD437" s="178"/>
      <c r="BE437" s="178"/>
      <c r="BF437" s="178"/>
      <c r="BG437" s="178"/>
      <c r="BH437" s="178"/>
      <c r="BI437" s="178"/>
      <c r="BJ437" s="178"/>
      <c r="BK437" s="178"/>
      <c r="BL437" s="178"/>
      <c r="BM437" s="178"/>
    </row>
    <row r="438" spans="1:65" ht="11.25" customHeight="1">
      <c r="A438" s="158"/>
      <c r="B438" s="159"/>
      <c r="C438" s="158"/>
      <c r="D438" s="142" t="s">
        <v>180</v>
      </c>
      <c r="E438" s="160" t="s">
        <v>1</v>
      </c>
      <c r="F438" s="161" t="s">
        <v>187</v>
      </c>
      <c r="G438" s="158"/>
      <c r="H438" s="162">
        <v>29.194999999999997</v>
      </c>
      <c r="I438" s="189"/>
      <c r="J438" s="158"/>
      <c r="K438" s="158"/>
      <c r="L438" s="159"/>
      <c r="M438" s="163"/>
      <c r="N438" s="158"/>
      <c r="O438" s="158"/>
      <c r="P438" s="158"/>
      <c r="Q438" s="158"/>
      <c r="R438" s="158"/>
      <c r="S438" s="158"/>
      <c r="T438" s="164"/>
      <c r="U438" s="158"/>
      <c r="V438" s="158"/>
      <c r="W438" s="158"/>
      <c r="X438" s="158"/>
      <c r="Y438" s="158"/>
      <c r="Z438" s="158"/>
      <c r="AA438" s="158"/>
      <c r="AB438" s="158"/>
      <c r="AC438" s="158"/>
      <c r="AD438" s="158"/>
      <c r="AE438" s="158"/>
      <c r="AF438" s="158"/>
      <c r="AG438" s="158"/>
      <c r="AH438" s="158"/>
      <c r="AI438" s="158"/>
      <c r="AJ438" s="158"/>
      <c r="AK438" s="158"/>
      <c r="AL438" s="158"/>
      <c r="AM438" s="158"/>
      <c r="AN438" s="158"/>
      <c r="AO438" s="158"/>
      <c r="AP438" s="158"/>
      <c r="AQ438" s="158"/>
      <c r="AR438" s="158"/>
      <c r="AS438" s="158"/>
      <c r="AT438" s="160" t="s">
        <v>180</v>
      </c>
      <c r="AU438" s="160" t="s">
        <v>83</v>
      </c>
      <c r="AV438" s="158" t="s">
        <v>166</v>
      </c>
      <c r="AW438" s="158" t="s">
        <v>30</v>
      </c>
      <c r="AX438" s="158" t="s">
        <v>81</v>
      </c>
      <c r="AY438" s="160" t="s">
        <v>159</v>
      </c>
      <c r="AZ438" s="158"/>
      <c r="BA438" s="158"/>
      <c r="BB438" s="158"/>
      <c r="BC438" s="158"/>
      <c r="BD438" s="158"/>
      <c r="BE438" s="158"/>
      <c r="BF438" s="158"/>
      <c r="BG438" s="158"/>
      <c r="BH438" s="158"/>
      <c r="BI438" s="158"/>
      <c r="BJ438" s="158"/>
      <c r="BK438" s="158"/>
      <c r="BL438" s="158"/>
      <c r="BM438" s="158"/>
    </row>
    <row r="439" spans="1:65" ht="37.5" customHeight="1">
      <c r="A439" s="16"/>
      <c r="B439" s="17"/>
      <c r="C439" s="131" t="s">
        <v>1202</v>
      </c>
      <c r="D439" s="131" t="s">
        <v>162</v>
      </c>
      <c r="E439" s="132" t="s">
        <v>1203</v>
      </c>
      <c r="F439" s="133" t="s">
        <v>1204</v>
      </c>
      <c r="G439" s="134" t="s">
        <v>791</v>
      </c>
      <c r="H439" s="135">
        <v>13.2</v>
      </c>
      <c r="I439" s="187"/>
      <c r="J439" s="135">
        <f>ROUND(I439*H439,2)</f>
        <v>0</v>
      </c>
      <c r="K439" s="133" t="s">
        <v>177</v>
      </c>
      <c r="L439" s="17"/>
      <c r="M439" s="136" t="s">
        <v>1</v>
      </c>
      <c r="N439" s="137" t="s">
        <v>39</v>
      </c>
      <c r="O439" s="16"/>
      <c r="P439" s="138">
        <f>O439*H439</f>
        <v>0</v>
      </c>
      <c r="Q439" s="138">
        <v>4.0289999999999999E-2</v>
      </c>
      <c r="R439" s="138">
        <f>Q439*H439</f>
        <v>0.53182799999999997</v>
      </c>
      <c r="S439" s="138">
        <v>0</v>
      </c>
      <c r="T439" s="139">
        <f>S439*H439</f>
        <v>0</v>
      </c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16"/>
      <c r="AQ439" s="16"/>
      <c r="AR439" s="140" t="s">
        <v>178</v>
      </c>
      <c r="AS439" s="16"/>
      <c r="AT439" s="140" t="s">
        <v>162</v>
      </c>
      <c r="AU439" s="140" t="s">
        <v>83</v>
      </c>
      <c r="AV439" s="16"/>
      <c r="AW439" s="16"/>
      <c r="AX439" s="16"/>
      <c r="AY439" s="2" t="s">
        <v>159</v>
      </c>
      <c r="AZ439" s="16"/>
      <c r="BA439" s="16"/>
      <c r="BB439" s="16"/>
      <c r="BC439" s="16"/>
      <c r="BD439" s="16"/>
      <c r="BE439" s="141">
        <f>IF(N439="základní",J439,0)</f>
        <v>0</v>
      </c>
      <c r="BF439" s="141">
        <f>IF(N439="snížená",J439,0)</f>
        <v>0</v>
      </c>
      <c r="BG439" s="141">
        <f>IF(N439="zákl. přenesená",J439,0)</f>
        <v>0</v>
      </c>
      <c r="BH439" s="141">
        <f>IF(N439="sníž. přenesená",J439,0)</f>
        <v>0</v>
      </c>
      <c r="BI439" s="141">
        <f>IF(N439="nulová",J439,0)</f>
        <v>0</v>
      </c>
      <c r="BJ439" s="2" t="s">
        <v>81</v>
      </c>
      <c r="BK439" s="141">
        <f>ROUND(I439*H439,2)</f>
        <v>0</v>
      </c>
      <c r="BL439" s="2" t="s">
        <v>178</v>
      </c>
      <c r="BM439" s="140" t="s">
        <v>1205</v>
      </c>
    </row>
    <row r="440" spans="1:65" ht="11.25" customHeight="1">
      <c r="A440" s="151"/>
      <c r="B440" s="152"/>
      <c r="C440" s="151"/>
      <c r="D440" s="142" t="s">
        <v>180</v>
      </c>
      <c r="E440" s="153" t="s">
        <v>1</v>
      </c>
      <c r="F440" s="154" t="s">
        <v>1206</v>
      </c>
      <c r="G440" s="151"/>
      <c r="H440" s="155">
        <v>4.29</v>
      </c>
      <c r="I440" s="188"/>
      <c r="J440" s="151"/>
      <c r="K440" s="151"/>
      <c r="L440" s="152"/>
      <c r="M440" s="156"/>
      <c r="N440" s="151"/>
      <c r="O440" s="151"/>
      <c r="P440" s="151"/>
      <c r="Q440" s="151"/>
      <c r="R440" s="151"/>
      <c r="S440" s="151"/>
      <c r="T440" s="157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3" t="s">
        <v>180</v>
      </c>
      <c r="AU440" s="153" t="s">
        <v>83</v>
      </c>
      <c r="AV440" s="151" t="s">
        <v>83</v>
      </c>
      <c r="AW440" s="151" t="s">
        <v>30</v>
      </c>
      <c r="AX440" s="151" t="s">
        <v>74</v>
      </c>
      <c r="AY440" s="153" t="s">
        <v>159</v>
      </c>
      <c r="AZ440" s="151"/>
      <c r="BA440" s="151"/>
      <c r="BB440" s="151"/>
      <c r="BC440" s="151"/>
      <c r="BD440" s="151"/>
      <c r="BE440" s="151"/>
      <c r="BF440" s="151"/>
      <c r="BG440" s="151"/>
      <c r="BH440" s="151"/>
      <c r="BI440" s="151"/>
      <c r="BJ440" s="151"/>
      <c r="BK440" s="151"/>
      <c r="BL440" s="151"/>
      <c r="BM440" s="151"/>
    </row>
    <row r="441" spans="1:65" ht="11.25" customHeight="1">
      <c r="A441" s="151"/>
      <c r="B441" s="152"/>
      <c r="C441" s="151"/>
      <c r="D441" s="142" t="s">
        <v>180</v>
      </c>
      <c r="E441" s="153" t="s">
        <v>1</v>
      </c>
      <c r="F441" s="154" t="s">
        <v>1207</v>
      </c>
      <c r="G441" s="151"/>
      <c r="H441" s="155">
        <v>1.08</v>
      </c>
      <c r="I441" s="188"/>
      <c r="J441" s="151"/>
      <c r="K441" s="151"/>
      <c r="L441" s="152"/>
      <c r="M441" s="156"/>
      <c r="N441" s="151"/>
      <c r="O441" s="151"/>
      <c r="P441" s="151"/>
      <c r="Q441" s="151"/>
      <c r="R441" s="151"/>
      <c r="S441" s="151"/>
      <c r="T441" s="157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3" t="s">
        <v>180</v>
      </c>
      <c r="AU441" s="153" t="s">
        <v>83</v>
      </c>
      <c r="AV441" s="151" t="s">
        <v>83</v>
      </c>
      <c r="AW441" s="151" t="s">
        <v>30</v>
      </c>
      <c r="AX441" s="151" t="s">
        <v>74</v>
      </c>
      <c r="AY441" s="153" t="s">
        <v>159</v>
      </c>
      <c r="AZ441" s="151"/>
      <c r="BA441" s="151"/>
      <c r="BB441" s="151"/>
      <c r="BC441" s="151"/>
      <c r="BD441" s="151"/>
      <c r="BE441" s="151"/>
      <c r="BF441" s="151"/>
      <c r="BG441" s="151"/>
      <c r="BH441" s="151"/>
      <c r="BI441" s="151"/>
      <c r="BJ441" s="151"/>
      <c r="BK441" s="151"/>
      <c r="BL441" s="151"/>
      <c r="BM441" s="151"/>
    </row>
    <row r="442" spans="1:65" ht="11.25" customHeight="1">
      <c r="A442" s="151"/>
      <c r="B442" s="152"/>
      <c r="C442" s="151"/>
      <c r="D442" s="142" t="s">
        <v>180</v>
      </c>
      <c r="E442" s="153" t="s">
        <v>1</v>
      </c>
      <c r="F442" s="154" t="s">
        <v>1208</v>
      </c>
      <c r="G442" s="151"/>
      <c r="H442" s="155">
        <v>7.375</v>
      </c>
      <c r="I442" s="188"/>
      <c r="J442" s="151"/>
      <c r="K442" s="151"/>
      <c r="L442" s="152"/>
      <c r="M442" s="156"/>
      <c r="N442" s="151"/>
      <c r="O442" s="151"/>
      <c r="P442" s="151"/>
      <c r="Q442" s="151"/>
      <c r="R442" s="151"/>
      <c r="S442" s="151"/>
      <c r="T442" s="157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3" t="s">
        <v>180</v>
      </c>
      <c r="AU442" s="153" t="s">
        <v>83</v>
      </c>
      <c r="AV442" s="151" t="s">
        <v>83</v>
      </c>
      <c r="AW442" s="151" t="s">
        <v>30</v>
      </c>
      <c r="AX442" s="151" t="s">
        <v>74</v>
      </c>
      <c r="AY442" s="153" t="s">
        <v>159</v>
      </c>
      <c r="AZ442" s="151"/>
      <c r="BA442" s="151"/>
      <c r="BB442" s="151"/>
      <c r="BC442" s="151"/>
      <c r="BD442" s="151"/>
      <c r="BE442" s="151"/>
      <c r="BF442" s="151"/>
      <c r="BG442" s="151"/>
      <c r="BH442" s="151"/>
      <c r="BI442" s="151"/>
      <c r="BJ442" s="151"/>
      <c r="BK442" s="151"/>
      <c r="BL442" s="151"/>
      <c r="BM442" s="151"/>
    </row>
    <row r="443" spans="1:65" ht="11.25" customHeight="1">
      <c r="A443" s="178"/>
      <c r="B443" s="179"/>
      <c r="C443" s="178"/>
      <c r="D443" s="142" t="s">
        <v>180</v>
      </c>
      <c r="E443" s="180" t="s">
        <v>1</v>
      </c>
      <c r="F443" s="181" t="s">
        <v>845</v>
      </c>
      <c r="G443" s="178"/>
      <c r="H443" s="197">
        <v>12.745000000000001</v>
      </c>
      <c r="I443" s="192"/>
      <c r="J443" s="178"/>
      <c r="K443" s="178"/>
      <c r="L443" s="179"/>
      <c r="M443" s="182"/>
      <c r="N443" s="178"/>
      <c r="O443" s="178"/>
      <c r="P443" s="178"/>
      <c r="Q443" s="178"/>
      <c r="R443" s="178"/>
      <c r="S443" s="178"/>
      <c r="T443" s="183"/>
      <c r="U443" s="178"/>
      <c r="V443" s="178"/>
      <c r="W443" s="178"/>
      <c r="X443" s="178"/>
      <c r="Y443" s="178"/>
      <c r="Z443" s="178"/>
      <c r="AA443" s="178"/>
      <c r="AB443" s="178"/>
      <c r="AC443" s="178"/>
      <c r="AD443" s="178"/>
      <c r="AE443" s="178"/>
      <c r="AF443" s="178"/>
      <c r="AG443" s="178"/>
      <c r="AH443" s="178"/>
      <c r="AI443" s="178"/>
      <c r="AJ443" s="178"/>
      <c r="AK443" s="178"/>
      <c r="AL443" s="178"/>
      <c r="AM443" s="178"/>
      <c r="AN443" s="178"/>
      <c r="AO443" s="178"/>
      <c r="AP443" s="178"/>
      <c r="AQ443" s="178"/>
      <c r="AR443" s="178"/>
      <c r="AS443" s="178"/>
      <c r="AT443" s="180" t="s">
        <v>180</v>
      </c>
      <c r="AU443" s="180" t="s">
        <v>83</v>
      </c>
      <c r="AV443" s="178" t="s">
        <v>91</v>
      </c>
      <c r="AW443" s="178" t="s">
        <v>30</v>
      </c>
      <c r="AX443" s="178" t="s">
        <v>74</v>
      </c>
      <c r="AY443" s="180" t="s">
        <v>159</v>
      </c>
      <c r="AZ443" s="178"/>
      <c r="BA443" s="178"/>
      <c r="BB443" s="178"/>
      <c r="BC443" s="178"/>
      <c r="BD443" s="178"/>
      <c r="BE443" s="178"/>
      <c r="BF443" s="178"/>
      <c r="BG443" s="178"/>
      <c r="BH443" s="178"/>
      <c r="BI443" s="178"/>
      <c r="BJ443" s="178"/>
      <c r="BK443" s="178"/>
      <c r="BL443" s="178"/>
      <c r="BM443" s="178"/>
    </row>
    <row r="444" spans="1:65" ht="11.25" customHeight="1">
      <c r="A444" s="145"/>
      <c r="B444" s="146"/>
      <c r="C444" s="145"/>
      <c r="D444" s="142" t="s">
        <v>180</v>
      </c>
      <c r="E444" s="147" t="s">
        <v>1</v>
      </c>
      <c r="F444" s="148" t="s">
        <v>846</v>
      </c>
      <c r="G444" s="145"/>
      <c r="H444" s="147" t="s">
        <v>1</v>
      </c>
      <c r="I444" s="193"/>
      <c r="J444" s="145"/>
      <c r="K444" s="145"/>
      <c r="L444" s="146"/>
      <c r="M444" s="149"/>
      <c r="N444" s="145"/>
      <c r="O444" s="145"/>
      <c r="P444" s="145"/>
      <c r="Q444" s="145"/>
      <c r="R444" s="145"/>
      <c r="S444" s="145"/>
      <c r="T444" s="150"/>
      <c r="U444" s="145"/>
      <c r="V444" s="145"/>
      <c r="W444" s="145"/>
      <c r="X444" s="145"/>
      <c r="Y444" s="145"/>
      <c r="Z444" s="145"/>
      <c r="AA444" s="145"/>
      <c r="AB444" s="145"/>
      <c r="AC444" s="145"/>
      <c r="AD444" s="145"/>
      <c r="AE444" s="145"/>
      <c r="AF444" s="145"/>
      <c r="AG444" s="145"/>
      <c r="AH444" s="145"/>
      <c r="AI444" s="145"/>
      <c r="AJ444" s="145"/>
      <c r="AK444" s="145"/>
      <c r="AL444" s="145"/>
      <c r="AM444" s="145"/>
      <c r="AN444" s="145"/>
      <c r="AO444" s="145"/>
      <c r="AP444" s="145"/>
      <c r="AQ444" s="145"/>
      <c r="AR444" s="145"/>
      <c r="AS444" s="145"/>
      <c r="AT444" s="147" t="s">
        <v>180</v>
      </c>
      <c r="AU444" s="147" t="s">
        <v>83</v>
      </c>
      <c r="AV444" s="145" t="s">
        <v>81</v>
      </c>
      <c r="AW444" s="145" t="s">
        <v>30</v>
      </c>
      <c r="AX444" s="145" t="s">
        <v>74</v>
      </c>
      <c r="AY444" s="147" t="s">
        <v>159</v>
      </c>
      <c r="AZ444" s="145"/>
      <c r="BA444" s="145"/>
      <c r="BB444" s="145"/>
      <c r="BC444" s="145"/>
      <c r="BD444" s="145"/>
      <c r="BE444" s="145"/>
      <c r="BF444" s="145"/>
      <c r="BG444" s="145"/>
      <c r="BH444" s="145"/>
      <c r="BI444" s="145"/>
      <c r="BJ444" s="145"/>
      <c r="BK444" s="145"/>
      <c r="BL444" s="145"/>
      <c r="BM444" s="145"/>
    </row>
    <row r="445" spans="1:65" ht="11.25" customHeight="1">
      <c r="A445" s="145"/>
      <c r="B445" s="146"/>
      <c r="C445" s="145"/>
      <c r="D445" s="142" t="s">
        <v>180</v>
      </c>
      <c r="E445" s="147" t="s">
        <v>1</v>
      </c>
      <c r="F445" s="148" t="s">
        <v>1200</v>
      </c>
      <c r="G445" s="145"/>
      <c r="H445" s="147" t="s">
        <v>1</v>
      </c>
      <c r="I445" s="193"/>
      <c r="J445" s="145"/>
      <c r="K445" s="145"/>
      <c r="L445" s="146"/>
      <c r="M445" s="149"/>
      <c r="N445" s="145"/>
      <c r="O445" s="145"/>
      <c r="P445" s="145"/>
      <c r="Q445" s="145"/>
      <c r="R445" s="145"/>
      <c r="S445" s="145"/>
      <c r="T445" s="150"/>
      <c r="U445" s="145"/>
      <c r="V445" s="145"/>
      <c r="W445" s="145"/>
      <c r="X445" s="145"/>
      <c r="Y445" s="145"/>
      <c r="Z445" s="145"/>
      <c r="AA445" s="145"/>
      <c r="AB445" s="145"/>
      <c r="AC445" s="145"/>
      <c r="AD445" s="145"/>
      <c r="AE445" s="145"/>
      <c r="AF445" s="145"/>
      <c r="AG445" s="145"/>
      <c r="AH445" s="145"/>
      <c r="AI445" s="145"/>
      <c r="AJ445" s="145"/>
      <c r="AK445" s="145"/>
      <c r="AL445" s="145"/>
      <c r="AM445" s="145"/>
      <c r="AN445" s="145"/>
      <c r="AO445" s="145"/>
      <c r="AP445" s="145"/>
      <c r="AQ445" s="145"/>
      <c r="AR445" s="145"/>
      <c r="AS445" s="145"/>
      <c r="AT445" s="147" t="s">
        <v>180</v>
      </c>
      <c r="AU445" s="147" t="s">
        <v>83</v>
      </c>
      <c r="AV445" s="145" t="s">
        <v>81</v>
      </c>
      <c r="AW445" s="145" t="s">
        <v>30</v>
      </c>
      <c r="AX445" s="145" t="s">
        <v>74</v>
      </c>
      <c r="AY445" s="147" t="s">
        <v>159</v>
      </c>
      <c r="AZ445" s="145"/>
      <c r="BA445" s="145"/>
      <c r="BB445" s="145"/>
      <c r="BC445" s="145"/>
      <c r="BD445" s="145"/>
      <c r="BE445" s="145"/>
      <c r="BF445" s="145"/>
      <c r="BG445" s="145"/>
      <c r="BH445" s="145"/>
      <c r="BI445" s="145"/>
      <c r="BJ445" s="145"/>
      <c r="BK445" s="145"/>
      <c r="BL445" s="145"/>
      <c r="BM445" s="145"/>
    </row>
    <row r="446" spans="1:65" ht="11.25" customHeight="1">
      <c r="A446" s="151"/>
      <c r="B446" s="152"/>
      <c r="C446" s="151"/>
      <c r="D446" s="142" t="s">
        <v>180</v>
      </c>
      <c r="E446" s="153" t="s">
        <v>1</v>
      </c>
      <c r="F446" s="154" t="s">
        <v>1209</v>
      </c>
      <c r="G446" s="151"/>
      <c r="H446" s="155">
        <v>0.45</v>
      </c>
      <c r="I446" s="188"/>
      <c r="J446" s="151"/>
      <c r="K446" s="151"/>
      <c r="L446" s="152"/>
      <c r="M446" s="156"/>
      <c r="N446" s="151"/>
      <c r="O446" s="151"/>
      <c r="P446" s="151"/>
      <c r="Q446" s="151"/>
      <c r="R446" s="151"/>
      <c r="S446" s="151"/>
      <c r="T446" s="157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3" t="s">
        <v>180</v>
      </c>
      <c r="AU446" s="153" t="s">
        <v>83</v>
      </c>
      <c r="AV446" s="151" t="s">
        <v>83</v>
      </c>
      <c r="AW446" s="151" t="s">
        <v>30</v>
      </c>
      <c r="AX446" s="151" t="s">
        <v>74</v>
      </c>
      <c r="AY446" s="153" t="s">
        <v>159</v>
      </c>
      <c r="AZ446" s="151"/>
      <c r="BA446" s="151"/>
      <c r="BB446" s="151"/>
      <c r="BC446" s="151"/>
      <c r="BD446" s="151"/>
      <c r="BE446" s="151"/>
      <c r="BF446" s="151"/>
      <c r="BG446" s="151"/>
      <c r="BH446" s="151"/>
      <c r="BI446" s="151"/>
      <c r="BJ446" s="151"/>
      <c r="BK446" s="151"/>
      <c r="BL446" s="151"/>
      <c r="BM446" s="151"/>
    </row>
    <row r="447" spans="1:65" ht="11.25" customHeight="1">
      <c r="A447" s="178"/>
      <c r="B447" s="179"/>
      <c r="C447" s="178"/>
      <c r="D447" s="142" t="s">
        <v>180</v>
      </c>
      <c r="E447" s="180" t="s">
        <v>1</v>
      </c>
      <c r="F447" s="181" t="s">
        <v>845</v>
      </c>
      <c r="G447" s="178"/>
      <c r="H447" s="197">
        <v>0.45</v>
      </c>
      <c r="I447" s="192"/>
      <c r="J447" s="178"/>
      <c r="K447" s="178"/>
      <c r="L447" s="179"/>
      <c r="M447" s="182"/>
      <c r="N447" s="178"/>
      <c r="O447" s="178"/>
      <c r="P447" s="178"/>
      <c r="Q447" s="178"/>
      <c r="R447" s="178"/>
      <c r="S447" s="178"/>
      <c r="T447" s="183"/>
      <c r="U447" s="178"/>
      <c r="V447" s="178"/>
      <c r="W447" s="178"/>
      <c r="X447" s="178"/>
      <c r="Y447" s="178"/>
      <c r="Z447" s="178"/>
      <c r="AA447" s="178"/>
      <c r="AB447" s="178"/>
      <c r="AC447" s="178"/>
      <c r="AD447" s="178"/>
      <c r="AE447" s="178"/>
      <c r="AF447" s="178"/>
      <c r="AG447" s="178"/>
      <c r="AH447" s="178"/>
      <c r="AI447" s="178"/>
      <c r="AJ447" s="178"/>
      <c r="AK447" s="178"/>
      <c r="AL447" s="178"/>
      <c r="AM447" s="178"/>
      <c r="AN447" s="178"/>
      <c r="AO447" s="178"/>
      <c r="AP447" s="178"/>
      <c r="AQ447" s="178"/>
      <c r="AR447" s="178"/>
      <c r="AS447" s="178"/>
      <c r="AT447" s="180" t="s">
        <v>180</v>
      </c>
      <c r="AU447" s="180" t="s">
        <v>83</v>
      </c>
      <c r="AV447" s="178" t="s">
        <v>91</v>
      </c>
      <c r="AW447" s="178" t="s">
        <v>30</v>
      </c>
      <c r="AX447" s="178" t="s">
        <v>74</v>
      </c>
      <c r="AY447" s="180" t="s">
        <v>159</v>
      </c>
      <c r="AZ447" s="178"/>
      <c r="BA447" s="178"/>
      <c r="BB447" s="178"/>
      <c r="BC447" s="178"/>
      <c r="BD447" s="178"/>
      <c r="BE447" s="178"/>
      <c r="BF447" s="178"/>
      <c r="BG447" s="178"/>
      <c r="BH447" s="178"/>
      <c r="BI447" s="178"/>
      <c r="BJ447" s="178"/>
      <c r="BK447" s="178"/>
      <c r="BL447" s="178"/>
      <c r="BM447" s="178"/>
    </row>
    <row r="448" spans="1:65" ht="11.25" customHeight="1">
      <c r="A448" s="158"/>
      <c r="B448" s="159"/>
      <c r="C448" s="158"/>
      <c r="D448" s="142" t="s">
        <v>180</v>
      </c>
      <c r="E448" s="160" t="s">
        <v>1</v>
      </c>
      <c r="F448" s="161" t="s">
        <v>187</v>
      </c>
      <c r="G448" s="158"/>
      <c r="H448" s="162">
        <v>13.195</v>
      </c>
      <c r="I448" s="189"/>
      <c r="J448" s="158"/>
      <c r="K448" s="158"/>
      <c r="L448" s="159"/>
      <c r="M448" s="163"/>
      <c r="N448" s="158"/>
      <c r="O448" s="158"/>
      <c r="P448" s="158"/>
      <c r="Q448" s="158"/>
      <c r="R448" s="158"/>
      <c r="S448" s="158"/>
      <c r="T448" s="164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  <c r="AE448" s="158"/>
      <c r="AF448" s="158"/>
      <c r="AG448" s="158"/>
      <c r="AH448" s="158"/>
      <c r="AI448" s="158"/>
      <c r="AJ448" s="158"/>
      <c r="AK448" s="158"/>
      <c r="AL448" s="158"/>
      <c r="AM448" s="158"/>
      <c r="AN448" s="158"/>
      <c r="AO448" s="158"/>
      <c r="AP448" s="158"/>
      <c r="AQ448" s="158"/>
      <c r="AR448" s="158"/>
      <c r="AS448" s="158"/>
      <c r="AT448" s="160" t="s">
        <v>180</v>
      </c>
      <c r="AU448" s="160" t="s">
        <v>83</v>
      </c>
      <c r="AV448" s="158" t="s">
        <v>166</v>
      </c>
      <c r="AW448" s="158" t="s">
        <v>30</v>
      </c>
      <c r="AX448" s="158" t="s">
        <v>81</v>
      </c>
      <c r="AY448" s="160" t="s">
        <v>159</v>
      </c>
      <c r="AZ448" s="158"/>
      <c r="BA448" s="158"/>
      <c r="BB448" s="158"/>
      <c r="BC448" s="158"/>
      <c r="BD448" s="158"/>
      <c r="BE448" s="158"/>
      <c r="BF448" s="158"/>
      <c r="BG448" s="158"/>
      <c r="BH448" s="158"/>
      <c r="BI448" s="158"/>
      <c r="BJ448" s="158"/>
      <c r="BK448" s="158"/>
      <c r="BL448" s="158"/>
      <c r="BM448" s="158"/>
    </row>
    <row r="449" spans="1:65" ht="21.75" customHeight="1">
      <c r="A449" s="16"/>
      <c r="B449" s="17"/>
      <c r="C449" s="131" t="s">
        <v>1210</v>
      </c>
      <c r="D449" s="131" t="s">
        <v>162</v>
      </c>
      <c r="E449" s="132" t="s">
        <v>1211</v>
      </c>
      <c r="F449" s="133" t="s">
        <v>1212</v>
      </c>
      <c r="G449" s="134" t="s">
        <v>791</v>
      </c>
      <c r="H449" s="135">
        <v>58.03</v>
      </c>
      <c r="I449" s="187"/>
      <c r="J449" s="135">
        <f>ROUND(I449*H449,2)</f>
        <v>0</v>
      </c>
      <c r="K449" s="133" t="s">
        <v>1</v>
      </c>
      <c r="L449" s="17"/>
      <c r="M449" s="136" t="s">
        <v>1</v>
      </c>
      <c r="N449" s="137" t="s">
        <v>39</v>
      </c>
      <c r="O449" s="16"/>
      <c r="P449" s="138">
        <f>O449*H449</f>
        <v>0</v>
      </c>
      <c r="Q449" s="138">
        <v>2.0999999999999999E-3</v>
      </c>
      <c r="R449" s="138">
        <f>Q449*H449</f>
        <v>0.121863</v>
      </c>
      <c r="S449" s="138">
        <v>0</v>
      </c>
      <c r="T449" s="139">
        <f>S449*H449</f>
        <v>0</v>
      </c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16"/>
      <c r="AQ449" s="16"/>
      <c r="AR449" s="140" t="s">
        <v>166</v>
      </c>
      <c r="AS449" s="16"/>
      <c r="AT449" s="140" t="s">
        <v>162</v>
      </c>
      <c r="AU449" s="140" t="s">
        <v>83</v>
      </c>
      <c r="AV449" s="16"/>
      <c r="AW449" s="16"/>
      <c r="AX449" s="16"/>
      <c r="AY449" s="2" t="s">
        <v>159</v>
      </c>
      <c r="AZ449" s="16"/>
      <c r="BA449" s="16"/>
      <c r="BB449" s="16"/>
      <c r="BC449" s="16"/>
      <c r="BD449" s="16"/>
      <c r="BE449" s="141">
        <f>IF(N449="základní",J449,0)</f>
        <v>0</v>
      </c>
      <c r="BF449" s="141">
        <f>IF(N449="snížená",J449,0)</f>
        <v>0</v>
      </c>
      <c r="BG449" s="141">
        <f>IF(N449="zákl. přenesená",J449,0)</f>
        <v>0</v>
      </c>
      <c r="BH449" s="141">
        <f>IF(N449="sníž. přenesená",J449,0)</f>
        <v>0</v>
      </c>
      <c r="BI449" s="141">
        <f>IF(N449="nulová",J449,0)</f>
        <v>0</v>
      </c>
      <c r="BJ449" s="2" t="s">
        <v>81</v>
      </c>
      <c r="BK449" s="141">
        <f>ROUND(I449*H449,2)</f>
        <v>0</v>
      </c>
      <c r="BL449" s="2" t="s">
        <v>166</v>
      </c>
      <c r="BM449" s="140" t="s">
        <v>1213</v>
      </c>
    </row>
    <row r="450" spans="1:65" ht="11.25" customHeight="1">
      <c r="A450" s="151"/>
      <c r="B450" s="152"/>
      <c r="C450" s="151"/>
      <c r="D450" s="142" t="s">
        <v>180</v>
      </c>
      <c r="E450" s="153" t="s">
        <v>1</v>
      </c>
      <c r="F450" s="154" t="s">
        <v>1214</v>
      </c>
      <c r="G450" s="151"/>
      <c r="H450" s="155">
        <v>15.21</v>
      </c>
      <c r="I450" s="188"/>
      <c r="J450" s="151"/>
      <c r="K450" s="151"/>
      <c r="L450" s="152"/>
      <c r="M450" s="156"/>
      <c r="N450" s="151"/>
      <c r="O450" s="151"/>
      <c r="P450" s="151"/>
      <c r="Q450" s="151"/>
      <c r="R450" s="151"/>
      <c r="S450" s="151"/>
      <c r="T450" s="157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3" t="s">
        <v>180</v>
      </c>
      <c r="AU450" s="153" t="s">
        <v>83</v>
      </c>
      <c r="AV450" s="151" t="s">
        <v>83</v>
      </c>
      <c r="AW450" s="151" t="s">
        <v>30</v>
      </c>
      <c r="AX450" s="151" t="s">
        <v>74</v>
      </c>
      <c r="AY450" s="153" t="s">
        <v>159</v>
      </c>
      <c r="AZ450" s="151"/>
      <c r="BA450" s="151"/>
      <c r="BB450" s="151"/>
      <c r="BC450" s="151"/>
      <c r="BD450" s="151"/>
      <c r="BE450" s="151"/>
      <c r="BF450" s="151"/>
      <c r="BG450" s="151"/>
      <c r="BH450" s="151"/>
      <c r="BI450" s="151"/>
      <c r="BJ450" s="151"/>
      <c r="BK450" s="151"/>
      <c r="BL450" s="151"/>
      <c r="BM450" s="151"/>
    </row>
    <row r="451" spans="1:65" ht="11.25" customHeight="1">
      <c r="A451" s="151"/>
      <c r="B451" s="152"/>
      <c r="C451" s="151"/>
      <c r="D451" s="142" t="s">
        <v>180</v>
      </c>
      <c r="E451" s="153" t="s">
        <v>1</v>
      </c>
      <c r="F451" s="154" t="s">
        <v>1215</v>
      </c>
      <c r="G451" s="151"/>
      <c r="H451" s="155">
        <v>2.2949999999999999</v>
      </c>
      <c r="I451" s="188"/>
      <c r="J451" s="151"/>
      <c r="K451" s="151"/>
      <c r="L451" s="152"/>
      <c r="M451" s="156"/>
      <c r="N451" s="151"/>
      <c r="O451" s="151"/>
      <c r="P451" s="151"/>
      <c r="Q451" s="151"/>
      <c r="R451" s="151"/>
      <c r="S451" s="151"/>
      <c r="T451" s="157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3" t="s">
        <v>180</v>
      </c>
      <c r="AU451" s="153" t="s">
        <v>83</v>
      </c>
      <c r="AV451" s="151" t="s">
        <v>83</v>
      </c>
      <c r="AW451" s="151" t="s">
        <v>30</v>
      </c>
      <c r="AX451" s="151" t="s">
        <v>74</v>
      </c>
      <c r="AY451" s="153" t="s">
        <v>159</v>
      </c>
      <c r="AZ451" s="151"/>
      <c r="BA451" s="151"/>
      <c r="BB451" s="151"/>
      <c r="BC451" s="151"/>
      <c r="BD451" s="151"/>
      <c r="BE451" s="151"/>
      <c r="BF451" s="151"/>
      <c r="BG451" s="151"/>
      <c r="BH451" s="151"/>
      <c r="BI451" s="151"/>
      <c r="BJ451" s="151"/>
      <c r="BK451" s="151"/>
      <c r="BL451" s="151"/>
      <c r="BM451" s="151"/>
    </row>
    <row r="452" spans="1:65" ht="11.25" customHeight="1">
      <c r="A452" s="151"/>
      <c r="B452" s="152"/>
      <c r="C452" s="151"/>
      <c r="D452" s="142" t="s">
        <v>180</v>
      </c>
      <c r="E452" s="153" t="s">
        <v>1</v>
      </c>
      <c r="F452" s="154" t="s">
        <v>1216</v>
      </c>
      <c r="G452" s="151"/>
      <c r="H452" s="155">
        <v>22.125</v>
      </c>
      <c r="I452" s="188"/>
      <c r="J452" s="151"/>
      <c r="K452" s="151"/>
      <c r="L452" s="152"/>
      <c r="M452" s="156"/>
      <c r="N452" s="151"/>
      <c r="O452" s="151"/>
      <c r="P452" s="151"/>
      <c r="Q452" s="151"/>
      <c r="R452" s="151"/>
      <c r="S452" s="151"/>
      <c r="T452" s="157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3" t="s">
        <v>180</v>
      </c>
      <c r="AU452" s="153" t="s">
        <v>83</v>
      </c>
      <c r="AV452" s="151" t="s">
        <v>83</v>
      </c>
      <c r="AW452" s="151" t="s">
        <v>30</v>
      </c>
      <c r="AX452" s="151" t="s">
        <v>74</v>
      </c>
      <c r="AY452" s="153" t="s">
        <v>159</v>
      </c>
      <c r="AZ452" s="151"/>
      <c r="BA452" s="151"/>
      <c r="BB452" s="151"/>
      <c r="BC452" s="151"/>
      <c r="BD452" s="151"/>
      <c r="BE452" s="151"/>
      <c r="BF452" s="151"/>
      <c r="BG452" s="151"/>
      <c r="BH452" s="151"/>
      <c r="BI452" s="151"/>
      <c r="BJ452" s="151"/>
      <c r="BK452" s="151"/>
      <c r="BL452" s="151"/>
      <c r="BM452" s="151"/>
    </row>
    <row r="453" spans="1:65" ht="11.25" customHeight="1">
      <c r="A453" s="178"/>
      <c r="B453" s="179"/>
      <c r="C453" s="178"/>
      <c r="D453" s="142" t="s">
        <v>180</v>
      </c>
      <c r="E453" s="180" t="s">
        <v>1</v>
      </c>
      <c r="F453" s="181" t="s">
        <v>845</v>
      </c>
      <c r="G453" s="178"/>
      <c r="H453" s="197">
        <v>39.630000000000003</v>
      </c>
      <c r="I453" s="192"/>
      <c r="J453" s="178"/>
      <c r="K453" s="178"/>
      <c r="L453" s="179"/>
      <c r="M453" s="182"/>
      <c r="N453" s="178"/>
      <c r="O453" s="178"/>
      <c r="P453" s="178"/>
      <c r="Q453" s="178"/>
      <c r="R453" s="178"/>
      <c r="S453" s="178"/>
      <c r="T453" s="183"/>
      <c r="U453" s="178"/>
      <c r="V453" s="178"/>
      <c r="W453" s="178"/>
      <c r="X453" s="178"/>
      <c r="Y453" s="178"/>
      <c r="Z453" s="178"/>
      <c r="AA453" s="178"/>
      <c r="AB453" s="178"/>
      <c r="AC453" s="178"/>
      <c r="AD453" s="178"/>
      <c r="AE453" s="178"/>
      <c r="AF453" s="178"/>
      <c r="AG453" s="178"/>
      <c r="AH453" s="178"/>
      <c r="AI453" s="178"/>
      <c r="AJ453" s="178"/>
      <c r="AK453" s="178"/>
      <c r="AL453" s="178"/>
      <c r="AM453" s="178"/>
      <c r="AN453" s="178"/>
      <c r="AO453" s="178"/>
      <c r="AP453" s="178"/>
      <c r="AQ453" s="178"/>
      <c r="AR453" s="178"/>
      <c r="AS453" s="178"/>
      <c r="AT453" s="180" t="s">
        <v>180</v>
      </c>
      <c r="AU453" s="180" t="s">
        <v>83</v>
      </c>
      <c r="AV453" s="178" t="s">
        <v>91</v>
      </c>
      <c r="AW453" s="178" t="s">
        <v>30</v>
      </c>
      <c r="AX453" s="178" t="s">
        <v>74</v>
      </c>
      <c r="AY453" s="180" t="s">
        <v>159</v>
      </c>
      <c r="AZ453" s="178"/>
      <c r="BA453" s="178"/>
      <c r="BB453" s="178"/>
      <c r="BC453" s="178"/>
      <c r="BD453" s="178"/>
      <c r="BE453" s="178"/>
      <c r="BF453" s="178"/>
      <c r="BG453" s="178"/>
      <c r="BH453" s="178"/>
      <c r="BI453" s="178"/>
      <c r="BJ453" s="178"/>
      <c r="BK453" s="178"/>
      <c r="BL453" s="178"/>
      <c r="BM453" s="178"/>
    </row>
    <row r="454" spans="1:65" ht="11.25" customHeight="1">
      <c r="A454" s="145"/>
      <c r="B454" s="146"/>
      <c r="C454" s="145"/>
      <c r="D454" s="142" t="s">
        <v>180</v>
      </c>
      <c r="E454" s="147" t="s">
        <v>1</v>
      </c>
      <c r="F454" s="148" t="s">
        <v>846</v>
      </c>
      <c r="G454" s="145"/>
      <c r="H454" s="147" t="s">
        <v>1</v>
      </c>
      <c r="I454" s="193"/>
      <c r="J454" s="145"/>
      <c r="K454" s="145"/>
      <c r="L454" s="146"/>
      <c r="M454" s="149"/>
      <c r="N454" s="145"/>
      <c r="O454" s="145"/>
      <c r="P454" s="145"/>
      <c r="Q454" s="145"/>
      <c r="R454" s="145"/>
      <c r="S454" s="145"/>
      <c r="T454" s="150"/>
      <c r="U454" s="145"/>
      <c r="V454" s="145"/>
      <c r="W454" s="145"/>
      <c r="X454" s="145"/>
      <c r="Y454" s="145"/>
      <c r="Z454" s="145"/>
      <c r="AA454" s="145"/>
      <c r="AB454" s="145"/>
      <c r="AC454" s="145"/>
      <c r="AD454" s="145"/>
      <c r="AE454" s="145"/>
      <c r="AF454" s="145"/>
      <c r="AG454" s="145"/>
      <c r="AH454" s="145"/>
      <c r="AI454" s="145"/>
      <c r="AJ454" s="145"/>
      <c r="AK454" s="145"/>
      <c r="AL454" s="145"/>
      <c r="AM454" s="145"/>
      <c r="AN454" s="145"/>
      <c r="AO454" s="145"/>
      <c r="AP454" s="145"/>
      <c r="AQ454" s="145"/>
      <c r="AR454" s="145"/>
      <c r="AS454" s="145"/>
      <c r="AT454" s="147" t="s">
        <v>180</v>
      </c>
      <c r="AU454" s="147" t="s">
        <v>83</v>
      </c>
      <c r="AV454" s="145" t="s">
        <v>81</v>
      </c>
      <c r="AW454" s="145" t="s">
        <v>30</v>
      </c>
      <c r="AX454" s="145" t="s">
        <v>74</v>
      </c>
      <c r="AY454" s="147" t="s">
        <v>159</v>
      </c>
      <c r="AZ454" s="145"/>
      <c r="BA454" s="145"/>
      <c r="BB454" s="145"/>
      <c r="BC454" s="145"/>
      <c r="BD454" s="145"/>
      <c r="BE454" s="145"/>
      <c r="BF454" s="145"/>
      <c r="BG454" s="145"/>
      <c r="BH454" s="145"/>
      <c r="BI454" s="145"/>
      <c r="BJ454" s="145"/>
      <c r="BK454" s="145"/>
      <c r="BL454" s="145"/>
      <c r="BM454" s="145"/>
    </row>
    <row r="455" spans="1:65" ht="11.25" customHeight="1">
      <c r="A455" s="145"/>
      <c r="B455" s="146"/>
      <c r="C455" s="145"/>
      <c r="D455" s="142" t="s">
        <v>180</v>
      </c>
      <c r="E455" s="147" t="s">
        <v>1</v>
      </c>
      <c r="F455" s="148" t="s">
        <v>1217</v>
      </c>
      <c r="G455" s="145"/>
      <c r="H455" s="147" t="s">
        <v>1</v>
      </c>
      <c r="I455" s="193"/>
      <c r="J455" s="145"/>
      <c r="K455" s="145"/>
      <c r="L455" s="146"/>
      <c r="M455" s="149"/>
      <c r="N455" s="145"/>
      <c r="O455" s="145"/>
      <c r="P455" s="145"/>
      <c r="Q455" s="145"/>
      <c r="R455" s="145"/>
      <c r="S455" s="145"/>
      <c r="T455" s="150"/>
      <c r="U455" s="145"/>
      <c r="V455" s="145"/>
      <c r="W455" s="145"/>
      <c r="X455" s="145"/>
      <c r="Y455" s="145"/>
      <c r="Z455" s="145"/>
      <c r="AA455" s="145"/>
      <c r="AB455" s="145"/>
      <c r="AC455" s="145"/>
      <c r="AD455" s="145"/>
      <c r="AE455" s="145"/>
      <c r="AF455" s="145"/>
      <c r="AG455" s="145"/>
      <c r="AH455" s="145"/>
      <c r="AI455" s="145"/>
      <c r="AJ455" s="145"/>
      <c r="AK455" s="145"/>
      <c r="AL455" s="145"/>
      <c r="AM455" s="145"/>
      <c r="AN455" s="145"/>
      <c r="AO455" s="145"/>
      <c r="AP455" s="145"/>
      <c r="AQ455" s="145"/>
      <c r="AR455" s="145"/>
      <c r="AS455" s="145"/>
      <c r="AT455" s="147" t="s">
        <v>180</v>
      </c>
      <c r="AU455" s="147" t="s">
        <v>83</v>
      </c>
      <c r="AV455" s="145" t="s">
        <v>81</v>
      </c>
      <c r="AW455" s="145" t="s">
        <v>30</v>
      </c>
      <c r="AX455" s="145" t="s">
        <v>74</v>
      </c>
      <c r="AY455" s="147" t="s">
        <v>159</v>
      </c>
      <c r="AZ455" s="145"/>
      <c r="BA455" s="145"/>
      <c r="BB455" s="145"/>
      <c r="BC455" s="145"/>
      <c r="BD455" s="145"/>
      <c r="BE455" s="145"/>
      <c r="BF455" s="145"/>
      <c r="BG455" s="145"/>
      <c r="BH455" s="145"/>
      <c r="BI455" s="145"/>
      <c r="BJ455" s="145"/>
      <c r="BK455" s="145"/>
      <c r="BL455" s="145"/>
      <c r="BM455" s="145"/>
    </row>
    <row r="456" spans="1:65" ht="11.25" customHeight="1">
      <c r="A456" s="151"/>
      <c r="B456" s="152"/>
      <c r="C456" s="151"/>
      <c r="D456" s="142" t="s">
        <v>180</v>
      </c>
      <c r="E456" s="153" t="s">
        <v>1</v>
      </c>
      <c r="F456" s="154" t="s">
        <v>1218</v>
      </c>
      <c r="G456" s="151"/>
      <c r="H456" s="155">
        <v>3</v>
      </c>
      <c r="I456" s="188"/>
      <c r="J456" s="151"/>
      <c r="K456" s="151"/>
      <c r="L456" s="152"/>
      <c r="M456" s="156"/>
      <c r="N456" s="151"/>
      <c r="O456" s="151"/>
      <c r="P456" s="151"/>
      <c r="Q456" s="151"/>
      <c r="R456" s="151"/>
      <c r="S456" s="151"/>
      <c r="T456" s="157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3" t="s">
        <v>180</v>
      </c>
      <c r="AU456" s="153" t="s">
        <v>83</v>
      </c>
      <c r="AV456" s="151" t="s">
        <v>83</v>
      </c>
      <c r="AW456" s="151" t="s">
        <v>30</v>
      </c>
      <c r="AX456" s="151" t="s">
        <v>74</v>
      </c>
      <c r="AY456" s="153" t="s">
        <v>159</v>
      </c>
      <c r="AZ456" s="151"/>
      <c r="BA456" s="151"/>
      <c r="BB456" s="151"/>
      <c r="BC456" s="151"/>
      <c r="BD456" s="151"/>
      <c r="BE456" s="151"/>
      <c r="BF456" s="151"/>
      <c r="BG456" s="151"/>
      <c r="BH456" s="151"/>
      <c r="BI456" s="151"/>
      <c r="BJ456" s="151"/>
      <c r="BK456" s="151"/>
      <c r="BL456" s="151"/>
      <c r="BM456" s="151"/>
    </row>
    <row r="457" spans="1:65" ht="11.25" customHeight="1">
      <c r="A457" s="151"/>
      <c r="B457" s="152"/>
      <c r="C457" s="151"/>
      <c r="D457" s="142" t="s">
        <v>180</v>
      </c>
      <c r="E457" s="153" t="s">
        <v>1</v>
      </c>
      <c r="F457" s="154" t="s">
        <v>1219</v>
      </c>
      <c r="G457" s="151"/>
      <c r="H457" s="155">
        <v>15.4</v>
      </c>
      <c r="I457" s="188"/>
      <c r="J457" s="151"/>
      <c r="K457" s="151"/>
      <c r="L457" s="152"/>
      <c r="M457" s="156"/>
      <c r="N457" s="151"/>
      <c r="O457" s="151"/>
      <c r="P457" s="151"/>
      <c r="Q457" s="151"/>
      <c r="R457" s="151"/>
      <c r="S457" s="151"/>
      <c r="T457" s="157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3" t="s">
        <v>180</v>
      </c>
      <c r="AU457" s="153" t="s">
        <v>83</v>
      </c>
      <c r="AV457" s="151" t="s">
        <v>83</v>
      </c>
      <c r="AW457" s="151" t="s">
        <v>30</v>
      </c>
      <c r="AX457" s="151" t="s">
        <v>74</v>
      </c>
      <c r="AY457" s="153" t="s">
        <v>159</v>
      </c>
      <c r="AZ457" s="151"/>
      <c r="BA457" s="151"/>
      <c r="BB457" s="151"/>
      <c r="BC457" s="151"/>
      <c r="BD457" s="151"/>
      <c r="BE457" s="151"/>
      <c r="BF457" s="151"/>
      <c r="BG457" s="151"/>
      <c r="BH457" s="151"/>
      <c r="BI457" s="151"/>
      <c r="BJ457" s="151"/>
      <c r="BK457" s="151"/>
      <c r="BL457" s="151"/>
      <c r="BM457" s="151"/>
    </row>
    <row r="458" spans="1:65" ht="11.25" customHeight="1">
      <c r="A458" s="178"/>
      <c r="B458" s="179"/>
      <c r="C458" s="178"/>
      <c r="D458" s="142" t="s">
        <v>180</v>
      </c>
      <c r="E458" s="180" t="s">
        <v>1</v>
      </c>
      <c r="F458" s="181" t="s">
        <v>845</v>
      </c>
      <c r="G458" s="178"/>
      <c r="H458" s="197">
        <v>18.399999999999999</v>
      </c>
      <c r="I458" s="192"/>
      <c r="J458" s="178"/>
      <c r="K458" s="178"/>
      <c r="L458" s="179"/>
      <c r="M458" s="182"/>
      <c r="N458" s="178"/>
      <c r="O458" s="178"/>
      <c r="P458" s="178"/>
      <c r="Q458" s="178"/>
      <c r="R458" s="178"/>
      <c r="S458" s="178"/>
      <c r="T458" s="183"/>
      <c r="U458" s="178"/>
      <c r="V458" s="178"/>
      <c r="W458" s="178"/>
      <c r="X458" s="178"/>
      <c r="Y458" s="178"/>
      <c r="Z458" s="178"/>
      <c r="AA458" s="178"/>
      <c r="AB458" s="178"/>
      <c r="AC458" s="178"/>
      <c r="AD458" s="178"/>
      <c r="AE458" s="178"/>
      <c r="AF458" s="178"/>
      <c r="AG458" s="178"/>
      <c r="AH458" s="178"/>
      <c r="AI458" s="178"/>
      <c r="AJ458" s="178"/>
      <c r="AK458" s="178"/>
      <c r="AL458" s="178"/>
      <c r="AM458" s="178"/>
      <c r="AN458" s="178"/>
      <c r="AO458" s="178"/>
      <c r="AP458" s="178"/>
      <c r="AQ458" s="178"/>
      <c r="AR458" s="178"/>
      <c r="AS458" s="178"/>
      <c r="AT458" s="180" t="s">
        <v>180</v>
      </c>
      <c r="AU458" s="180" t="s">
        <v>83</v>
      </c>
      <c r="AV458" s="178" t="s">
        <v>91</v>
      </c>
      <c r="AW458" s="178" t="s">
        <v>30</v>
      </c>
      <c r="AX458" s="178" t="s">
        <v>74</v>
      </c>
      <c r="AY458" s="180" t="s">
        <v>159</v>
      </c>
      <c r="AZ458" s="178"/>
      <c r="BA458" s="178"/>
      <c r="BB458" s="178"/>
      <c r="BC458" s="178"/>
      <c r="BD458" s="178"/>
      <c r="BE458" s="178"/>
      <c r="BF458" s="178"/>
      <c r="BG458" s="178"/>
      <c r="BH458" s="178"/>
      <c r="BI458" s="178"/>
      <c r="BJ458" s="178"/>
      <c r="BK458" s="178"/>
      <c r="BL458" s="178"/>
      <c r="BM458" s="178"/>
    </row>
    <row r="459" spans="1:65" ht="11.25" customHeight="1">
      <c r="A459" s="158"/>
      <c r="B459" s="159"/>
      <c r="C459" s="158"/>
      <c r="D459" s="142" t="s">
        <v>180</v>
      </c>
      <c r="E459" s="160" t="s">
        <v>1</v>
      </c>
      <c r="F459" s="161" t="s">
        <v>187</v>
      </c>
      <c r="G459" s="158"/>
      <c r="H459" s="162">
        <v>58.03</v>
      </c>
      <c r="I459" s="189"/>
      <c r="J459" s="158"/>
      <c r="K459" s="158"/>
      <c r="L459" s="159"/>
      <c r="M459" s="163"/>
      <c r="N459" s="158"/>
      <c r="O459" s="158"/>
      <c r="P459" s="158"/>
      <c r="Q459" s="158"/>
      <c r="R459" s="158"/>
      <c r="S459" s="158"/>
      <c r="T459" s="164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  <c r="AN459" s="158"/>
      <c r="AO459" s="158"/>
      <c r="AP459" s="158"/>
      <c r="AQ459" s="158"/>
      <c r="AR459" s="158"/>
      <c r="AS459" s="158"/>
      <c r="AT459" s="160" t="s">
        <v>180</v>
      </c>
      <c r="AU459" s="160" t="s">
        <v>83</v>
      </c>
      <c r="AV459" s="158" t="s">
        <v>166</v>
      </c>
      <c r="AW459" s="158" t="s">
        <v>30</v>
      </c>
      <c r="AX459" s="158" t="s">
        <v>81</v>
      </c>
      <c r="AY459" s="160" t="s">
        <v>159</v>
      </c>
      <c r="AZ459" s="158"/>
      <c r="BA459" s="158"/>
      <c r="BB459" s="158"/>
      <c r="BC459" s="158"/>
      <c r="BD459" s="158"/>
      <c r="BE459" s="158"/>
      <c r="BF459" s="158"/>
      <c r="BG459" s="158"/>
      <c r="BH459" s="158"/>
      <c r="BI459" s="158"/>
      <c r="BJ459" s="158"/>
      <c r="BK459" s="158"/>
      <c r="BL459" s="158"/>
      <c r="BM459" s="158"/>
    </row>
    <row r="460" spans="1:65" ht="24" customHeight="1">
      <c r="A460" s="16"/>
      <c r="B460" s="17"/>
      <c r="C460" s="131" t="s">
        <v>1220</v>
      </c>
      <c r="D460" s="131" t="s">
        <v>162</v>
      </c>
      <c r="E460" s="132" t="s">
        <v>1221</v>
      </c>
      <c r="F460" s="133" t="s">
        <v>1222</v>
      </c>
      <c r="G460" s="134" t="s">
        <v>165</v>
      </c>
      <c r="H460" s="135">
        <v>1</v>
      </c>
      <c r="I460" s="187"/>
      <c r="J460" s="135">
        <f>ROUND(I460*H460,2)</f>
        <v>0</v>
      </c>
      <c r="K460" s="133" t="s">
        <v>1</v>
      </c>
      <c r="L460" s="17"/>
      <c r="M460" s="136" t="s">
        <v>1</v>
      </c>
      <c r="N460" s="137" t="s">
        <v>39</v>
      </c>
      <c r="O460" s="16"/>
      <c r="P460" s="138">
        <f>O460*H460</f>
        <v>0</v>
      </c>
      <c r="Q460" s="138">
        <v>0</v>
      </c>
      <c r="R460" s="138">
        <f>Q460*H460</f>
        <v>0</v>
      </c>
      <c r="S460" s="138">
        <v>0</v>
      </c>
      <c r="T460" s="139">
        <f>S460*H460</f>
        <v>0</v>
      </c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16"/>
      <c r="AQ460" s="16"/>
      <c r="AR460" s="140" t="s">
        <v>166</v>
      </c>
      <c r="AS460" s="16"/>
      <c r="AT460" s="140" t="s">
        <v>162</v>
      </c>
      <c r="AU460" s="140" t="s">
        <v>83</v>
      </c>
      <c r="AV460" s="16"/>
      <c r="AW460" s="16"/>
      <c r="AX460" s="16"/>
      <c r="AY460" s="2" t="s">
        <v>159</v>
      </c>
      <c r="AZ460" s="16"/>
      <c r="BA460" s="16"/>
      <c r="BB460" s="16"/>
      <c r="BC460" s="16"/>
      <c r="BD460" s="16"/>
      <c r="BE460" s="141">
        <f>IF(N460="základní",J460,0)</f>
        <v>0</v>
      </c>
      <c r="BF460" s="141">
        <f>IF(N460="snížená",J460,0)</f>
        <v>0</v>
      </c>
      <c r="BG460" s="141">
        <f>IF(N460="zákl. přenesená",J460,0)</f>
        <v>0</v>
      </c>
      <c r="BH460" s="141">
        <f>IF(N460="sníž. přenesená",J460,0)</f>
        <v>0</v>
      </c>
      <c r="BI460" s="141">
        <f>IF(N460="nulová",J460,0)</f>
        <v>0</v>
      </c>
      <c r="BJ460" s="2" t="s">
        <v>81</v>
      </c>
      <c r="BK460" s="141">
        <f>ROUND(I460*H460,2)</f>
        <v>0</v>
      </c>
      <c r="BL460" s="2" t="s">
        <v>166</v>
      </c>
      <c r="BM460" s="140" t="s">
        <v>1223</v>
      </c>
    </row>
    <row r="461" spans="1:65" ht="22.5" customHeight="1">
      <c r="A461" s="119"/>
      <c r="B461" s="120"/>
      <c r="C461" s="119"/>
      <c r="D461" s="121" t="s">
        <v>73</v>
      </c>
      <c r="E461" s="129" t="s">
        <v>1224</v>
      </c>
      <c r="F461" s="129" t="s">
        <v>1225</v>
      </c>
      <c r="G461" s="119"/>
      <c r="H461" s="119"/>
      <c r="I461" s="191"/>
      <c r="J461" s="130">
        <f>BK461</f>
        <v>0</v>
      </c>
      <c r="K461" s="119"/>
      <c r="L461" s="120"/>
      <c r="M461" s="124"/>
      <c r="N461" s="119"/>
      <c r="O461" s="119"/>
      <c r="P461" s="125">
        <f>SUM(P462:P466)</f>
        <v>0</v>
      </c>
      <c r="Q461" s="119"/>
      <c r="R461" s="125">
        <f>SUM(R462:R466)</f>
        <v>0</v>
      </c>
      <c r="S461" s="119"/>
      <c r="T461" s="126">
        <f>SUM(T462:T466)</f>
        <v>0</v>
      </c>
      <c r="U461" s="119"/>
      <c r="V461" s="119"/>
      <c r="W461" s="119"/>
      <c r="X461" s="119"/>
      <c r="Y461" s="119"/>
      <c r="Z461" s="119"/>
      <c r="AA461" s="119"/>
      <c r="AB461" s="119"/>
      <c r="AC461" s="119"/>
      <c r="AD461" s="119"/>
      <c r="AE461" s="119"/>
      <c r="AF461" s="119"/>
      <c r="AG461" s="119"/>
      <c r="AH461" s="119"/>
      <c r="AI461" s="119"/>
      <c r="AJ461" s="119"/>
      <c r="AK461" s="119"/>
      <c r="AL461" s="119"/>
      <c r="AM461" s="119"/>
      <c r="AN461" s="119"/>
      <c r="AO461" s="119"/>
      <c r="AP461" s="119"/>
      <c r="AQ461" s="119"/>
      <c r="AR461" s="121" t="s">
        <v>81</v>
      </c>
      <c r="AS461" s="119"/>
      <c r="AT461" s="127" t="s">
        <v>73</v>
      </c>
      <c r="AU461" s="127" t="s">
        <v>81</v>
      </c>
      <c r="AV461" s="119"/>
      <c r="AW461" s="119"/>
      <c r="AX461" s="119"/>
      <c r="AY461" s="121" t="s">
        <v>159</v>
      </c>
      <c r="AZ461" s="119"/>
      <c r="BA461" s="119"/>
      <c r="BB461" s="119"/>
      <c r="BC461" s="119"/>
      <c r="BD461" s="119"/>
      <c r="BE461" s="119"/>
      <c r="BF461" s="119"/>
      <c r="BG461" s="119"/>
      <c r="BH461" s="119"/>
      <c r="BI461" s="119"/>
      <c r="BJ461" s="119"/>
      <c r="BK461" s="128">
        <f>SUM(BK462:BK466)</f>
        <v>0</v>
      </c>
      <c r="BL461" s="119"/>
      <c r="BM461" s="119"/>
    </row>
    <row r="462" spans="1:65" ht="37.5" customHeight="1">
      <c r="A462" s="16"/>
      <c r="B462" s="17"/>
      <c r="C462" s="131" t="s">
        <v>485</v>
      </c>
      <c r="D462" s="131" t="s">
        <v>162</v>
      </c>
      <c r="E462" s="132" t="s">
        <v>1226</v>
      </c>
      <c r="F462" s="133" t="s">
        <v>1227</v>
      </c>
      <c r="G462" s="134" t="s">
        <v>239</v>
      </c>
      <c r="H462" s="135">
        <v>86.24</v>
      </c>
      <c r="I462" s="187"/>
      <c r="J462" s="135">
        <f t="shared" ref="J462:J464" si="84">ROUND(I462*H462,2)</f>
        <v>0</v>
      </c>
      <c r="K462" s="133" t="s">
        <v>177</v>
      </c>
      <c r="L462" s="17"/>
      <c r="M462" s="136" t="s">
        <v>1</v>
      </c>
      <c r="N462" s="137" t="s">
        <v>39</v>
      </c>
      <c r="O462" s="16"/>
      <c r="P462" s="138">
        <f t="shared" ref="P462:P464" si="85">O462*H462</f>
        <v>0</v>
      </c>
      <c r="Q462" s="138">
        <v>0</v>
      </c>
      <c r="R462" s="138">
        <f t="shared" ref="R462:R464" si="86">Q462*H462</f>
        <v>0</v>
      </c>
      <c r="S462" s="138">
        <v>0</v>
      </c>
      <c r="T462" s="139">
        <f t="shared" ref="T462:T464" si="87">S462*H462</f>
        <v>0</v>
      </c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16"/>
      <c r="AQ462" s="16"/>
      <c r="AR462" s="140" t="s">
        <v>166</v>
      </c>
      <c r="AS462" s="16"/>
      <c r="AT462" s="140" t="s">
        <v>162</v>
      </c>
      <c r="AU462" s="140" t="s">
        <v>83</v>
      </c>
      <c r="AV462" s="16"/>
      <c r="AW462" s="16"/>
      <c r="AX462" s="16"/>
      <c r="AY462" s="2" t="s">
        <v>159</v>
      </c>
      <c r="AZ462" s="16"/>
      <c r="BA462" s="16"/>
      <c r="BB462" s="16"/>
      <c r="BC462" s="16"/>
      <c r="BD462" s="16"/>
      <c r="BE462" s="141">
        <f t="shared" ref="BE462:BE464" si="88">IF(N462="základní",J462,0)</f>
        <v>0</v>
      </c>
      <c r="BF462" s="141">
        <f t="shared" ref="BF462:BF464" si="89">IF(N462="snížená",J462,0)</f>
        <v>0</v>
      </c>
      <c r="BG462" s="141">
        <f t="shared" ref="BG462:BG464" si="90">IF(N462="zákl. přenesená",J462,0)</f>
        <v>0</v>
      </c>
      <c r="BH462" s="141">
        <f t="shared" ref="BH462:BH464" si="91">IF(N462="sníž. přenesená",J462,0)</f>
        <v>0</v>
      </c>
      <c r="BI462" s="141">
        <f t="shared" ref="BI462:BI464" si="92">IF(N462="nulová",J462,0)</f>
        <v>0</v>
      </c>
      <c r="BJ462" s="2" t="s">
        <v>81</v>
      </c>
      <c r="BK462" s="141">
        <f t="shared" ref="BK462:BK464" si="93">ROUND(I462*H462,2)</f>
        <v>0</v>
      </c>
      <c r="BL462" s="2" t="s">
        <v>166</v>
      </c>
      <c r="BM462" s="140" t="s">
        <v>1228</v>
      </c>
    </row>
    <row r="463" spans="1:65" ht="33" customHeight="1">
      <c r="A463" s="16"/>
      <c r="B463" s="17"/>
      <c r="C463" s="131" t="s">
        <v>1229</v>
      </c>
      <c r="D463" s="131" t="s">
        <v>162</v>
      </c>
      <c r="E463" s="132" t="s">
        <v>1230</v>
      </c>
      <c r="F463" s="133" t="s">
        <v>1231</v>
      </c>
      <c r="G463" s="134" t="s">
        <v>239</v>
      </c>
      <c r="H463" s="135">
        <v>86.24</v>
      </c>
      <c r="I463" s="187"/>
      <c r="J463" s="135">
        <f t="shared" si="84"/>
        <v>0</v>
      </c>
      <c r="K463" s="133" t="s">
        <v>177</v>
      </c>
      <c r="L463" s="17"/>
      <c r="M463" s="136" t="s">
        <v>1</v>
      </c>
      <c r="N463" s="137" t="s">
        <v>39</v>
      </c>
      <c r="O463" s="16"/>
      <c r="P463" s="138">
        <f t="shared" si="85"/>
        <v>0</v>
      </c>
      <c r="Q463" s="138">
        <v>0</v>
      </c>
      <c r="R463" s="138">
        <f t="shared" si="86"/>
        <v>0</v>
      </c>
      <c r="S463" s="138">
        <v>0</v>
      </c>
      <c r="T463" s="139">
        <f t="shared" si="87"/>
        <v>0</v>
      </c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16"/>
      <c r="AQ463" s="16"/>
      <c r="AR463" s="140" t="s">
        <v>166</v>
      </c>
      <c r="AS463" s="16"/>
      <c r="AT463" s="140" t="s">
        <v>162</v>
      </c>
      <c r="AU463" s="140" t="s">
        <v>83</v>
      </c>
      <c r="AV463" s="16"/>
      <c r="AW463" s="16"/>
      <c r="AX463" s="16"/>
      <c r="AY463" s="2" t="s">
        <v>159</v>
      </c>
      <c r="AZ463" s="16"/>
      <c r="BA463" s="16"/>
      <c r="BB463" s="16"/>
      <c r="BC463" s="16"/>
      <c r="BD463" s="16"/>
      <c r="BE463" s="141">
        <f t="shared" si="88"/>
        <v>0</v>
      </c>
      <c r="BF463" s="141">
        <f t="shared" si="89"/>
        <v>0</v>
      </c>
      <c r="BG463" s="141">
        <f t="shared" si="90"/>
        <v>0</v>
      </c>
      <c r="BH463" s="141">
        <f t="shared" si="91"/>
        <v>0</v>
      </c>
      <c r="BI463" s="141">
        <f t="shared" si="92"/>
        <v>0</v>
      </c>
      <c r="BJ463" s="2" t="s">
        <v>81</v>
      </c>
      <c r="BK463" s="141">
        <f t="shared" si="93"/>
        <v>0</v>
      </c>
      <c r="BL463" s="2" t="s">
        <v>166</v>
      </c>
      <c r="BM463" s="140" t="s">
        <v>1232</v>
      </c>
    </row>
    <row r="464" spans="1:65" ht="44.25" customHeight="1">
      <c r="A464" s="16"/>
      <c r="B464" s="17"/>
      <c r="C464" s="131" t="s">
        <v>1233</v>
      </c>
      <c r="D464" s="131" t="s">
        <v>162</v>
      </c>
      <c r="E464" s="132" t="s">
        <v>1234</v>
      </c>
      <c r="F464" s="133" t="s">
        <v>1235</v>
      </c>
      <c r="G464" s="134" t="s">
        <v>239</v>
      </c>
      <c r="H464" s="135">
        <v>2069.64</v>
      </c>
      <c r="I464" s="187"/>
      <c r="J464" s="135">
        <f t="shared" si="84"/>
        <v>0</v>
      </c>
      <c r="K464" s="133" t="s">
        <v>177</v>
      </c>
      <c r="L464" s="17"/>
      <c r="M464" s="136" t="s">
        <v>1</v>
      </c>
      <c r="N464" s="137" t="s">
        <v>39</v>
      </c>
      <c r="O464" s="16"/>
      <c r="P464" s="138">
        <f t="shared" si="85"/>
        <v>0</v>
      </c>
      <c r="Q464" s="138">
        <v>0</v>
      </c>
      <c r="R464" s="138">
        <f t="shared" si="86"/>
        <v>0</v>
      </c>
      <c r="S464" s="138">
        <v>0</v>
      </c>
      <c r="T464" s="139">
        <f t="shared" si="87"/>
        <v>0</v>
      </c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16"/>
      <c r="AQ464" s="16"/>
      <c r="AR464" s="140" t="s">
        <v>166</v>
      </c>
      <c r="AS464" s="16"/>
      <c r="AT464" s="140" t="s">
        <v>162</v>
      </c>
      <c r="AU464" s="140" t="s">
        <v>83</v>
      </c>
      <c r="AV464" s="16"/>
      <c r="AW464" s="16"/>
      <c r="AX464" s="16"/>
      <c r="AY464" s="2" t="s">
        <v>159</v>
      </c>
      <c r="AZ464" s="16"/>
      <c r="BA464" s="16"/>
      <c r="BB464" s="16"/>
      <c r="BC464" s="16"/>
      <c r="BD464" s="16"/>
      <c r="BE464" s="141">
        <f t="shared" si="88"/>
        <v>0</v>
      </c>
      <c r="BF464" s="141">
        <f t="shared" si="89"/>
        <v>0</v>
      </c>
      <c r="BG464" s="141">
        <f t="shared" si="90"/>
        <v>0</v>
      </c>
      <c r="BH464" s="141">
        <f t="shared" si="91"/>
        <v>0</v>
      </c>
      <c r="BI464" s="141">
        <f t="shared" si="92"/>
        <v>0</v>
      </c>
      <c r="BJ464" s="2" t="s">
        <v>81</v>
      </c>
      <c r="BK464" s="141">
        <f t="shared" si="93"/>
        <v>0</v>
      </c>
      <c r="BL464" s="2" t="s">
        <v>166</v>
      </c>
      <c r="BM464" s="140" t="s">
        <v>1236</v>
      </c>
    </row>
    <row r="465" spans="1:65" ht="11.25" customHeight="1">
      <c r="A465" s="151"/>
      <c r="B465" s="152"/>
      <c r="C465" s="151"/>
      <c r="D465" s="142" t="s">
        <v>180</v>
      </c>
      <c r="E465" s="153" t="s">
        <v>1</v>
      </c>
      <c r="F465" s="154" t="s">
        <v>1237</v>
      </c>
      <c r="G465" s="151"/>
      <c r="H465" s="155">
        <v>2069.64</v>
      </c>
      <c r="I465" s="188"/>
      <c r="J465" s="151"/>
      <c r="K465" s="151"/>
      <c r="L465" s="152"/>
      <c r="M465" s="156"/>
      <c r="N465" s="151"/>
      <c r="O465" s="151"/>
      <c r="P465" s="151"/>
      <c r="Q465" s="151"/>
      <c r="R465" s="151"/>
      <c r="S465" s="151"/>
      <c r="T465" s="157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3" t="s">
        <v>180</v>
      </c>
      <c r="AU465" s="153" t="s">
        <v>83</v>
      </c>
      <c r="AV465" s="151" t="s">
        <v>83</v>
      </c>
      <c r="AW465" s="151" t="s">
        <v>30</v>
      </c>
      <c r="AX465" s="151" t="s">
        <v>81</v>
      </c>
      <c r="AY465" s="153" t="s">
        <v>159</v>
      </c>
      <c r="AZ465" s="151"/>
      <c r="BA465" s="151"/>
      <c r="BB465" s="151"/>
      <c r="BC465" s="151"/>
      <c r="BD465" s="151"/>
      <c r="BE465" s="151"/>
      <c r="BF465" s="151"/>
      <c r="BG465" s="151"/>
      <c r="BH465" s="151"/>
      <c r="BI465" s="151"/>
      <c r="BJ465" s="151"/>
      <c r="BK465" s="151"/>
      <c r="BL465" s="151"/>
      <c r="BM465" s="151"/>
    </row>
    <row r="466" spans="1:65" ht="44.25" customHeight="1">
      <c r="A466" s="16"/>
      <c r="B466" s="17"/>
      <c r="C466" s="131" t="s">
        <v>1238</v>
      </c>
      <c r="D466" s="131" t="s">
        <v>162</v>
      </c>
      <c r="E466" s="132" t="s">
        <v>1239</v>
      </c>
      <c r="F466" s="133" t="s">
        <v>1240</v>
      </c>
      <c r="G466" s="134" t="s">
        <v>239</v>
      </c>
      <c r="H466" s="135">
        <v>86.24</v>
      </c>
      <c r="I466" s="187"/>
      <c r="J466" s="135">
        <f>ROUND(I466*H466,2)</f>
        <v>0</v>
      </c>
      <c r="K466" s="133" t="s">
        <v>177</v>
      </c>
      <c r="L466" s="17"/>
      <c r="M466" s="136" t="s">
        <v>1</v>
      </c>
      <c r="N466" s="137" t="s">
        <v>39</v>
      </c>
      <c r="O466" s="16"/>
      <c r="P466" s="138">
        <f>O466*H466</f>
        <v>0</v>
      </c>
      <c r="Q466" s="138">
        <v>0</v>
      </c>
      <c r="R466" s="138">
        <f>Q466*H466</f>
        <v>0</v>
      </c>
      <c r="S466" s="138">
        <v>0</v>
      </c>
      <c r="T466" s="139">
        <f>S466*H466</f>
        <v>0</v>
      </c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16"/>
      <c r="AQ466" s="16"/>
      <c r="AR466" s="140" t="s">
        <v>166</v>
      </c>
      <c r="AS466" s="16"/>
      <c r="AT466" s="140" t="s">
        <v>162</v>
      </c>
      <c r="AU466" s="140" t="s">
        <v>83</v>
      </c>
      <c r="AV466" s="16"/>
      <c r="AW466" s="16"/>
      <c r="AX466" s="16"/>
      <c r="AY466" s="2" t="s">
        <v>159</v>
      </c>
      <c r="AZ466" s="16"/>
      <c r="BA466" s="16"/>
      <c r="BB466" s="16"/>
      <c r="BC466" s="16"/>
      <c r="BD466" s="16"/>
      <c r="BE466" s="141">
        <f>IF(N466="základní",J466,0)</f>
        <v>0</v>
      </c>
      <c r="BF466" s="141">
        <f>IF(N466="snížená",J466,0)</f>
        <v>0</v>
      </c>
      <c r="BG466" s="141">
        <f>IF(N466="zákl. přenesená",J466,0)</f>
        <v>0</v>
      </c>
      <c r="BH466" s="141">
        <f>IF(N466="sníž. přenesená",J466,0)</f>
        <v>0</v>
      </c>
      <c r="BI466" s="141">
        <f>IF(N466="nulová",J466,0)</f>
        <v>0</v>
      </c>
      <c r="BJ466" s="2" t="s">
        <v>81</v>
      </c>
      <c r="BK466" s="141">
        <f>ROUND(I466*H466,2)</f>
        <v>0</v>
      </c>
      <c r="BL466" s="2" t="s">
        <v>166</v>
      </c>
      <c r="BM466" s="140" t="s">
        <v>1241</v>
      </c>
    </row>
    <row r="467" spans="1:65" ht="22.5" customHeight="1">
      <c r="A467" s="119"/>
      <c r="B467" s="120"/>
      <c r="C467" s="119"/>
      <c r="D467" s="121" t="s">
        <v>73</v>
      </c>
      <c r="E467" s="129" t="s">
        <v>1242</v>
      </c>
      <c r="F467" s="129" t="s">
        <v>1243</v>
      </c>
      <c r="G467" s="119"/>
      <c r="H467" s="119"/>
      <c r="I467" s="191"/>
      <c r="J467" s="130">
        <f>BK467</f>
        <v>0</v>
      </c>
      <c r="K467" s="119"/>
      <c r="L467" s="120"/>
      <c r="M467" s="124"/>
      <c r="N467" s="119"/>
      <c r="O467" s="119"/>
      <c r="P467" s="125">
        <f>P468</f>
        <v>0</v>
      </c>
      <c r="Q467" s="119"/>
      <c r="R467" s="125">
        <f>R468</f>
        <v>0</v>
      </c>
      <c r="S467" s="119"/>
      <c r="T467" s="126">
        <f>T468</f>
        <v>0</v>
      </c>
      <c r="U467" s="119"/>
      <c r="V467" s="119"/>
      <c r="W467" s="119"/>
      <c r="X467" s="119"/>
      <c r="Y467" s="119"/>
      <c r="Z467" s="119"/>
      <c r="AA467" s="119"/>
      <c r="AB467" s="119"/>
      <c r="AC467" s="119"/>
      <c r="AD467" s="119"/>
      <c r="AE467" s="119"/>
      <c r="AF467" s="119"/>
      <c r="AG467" s="119"/>
      <c r="AH467" s="119"/>
      <c r="AI467" s="119"/>
      <c r="AJ467" s="119"/>
      <c r="AK467" s="119"/>
      <c r="AL467" s="119"/>
      <c r="AM467" s="119"/>
      <c r="AN467" s="119"/>
      <c r="AO467" s="119"/>
      <c r="AP467" s="119"/>
      <c r="AQ467" s="119"/>
      <c r="AR467" s="121" t="s">
        <v>81</v>
      </c>
      <c r="AS467" s="119"/>
      <c r="AT467" s="127" t="s">
        <v>73</v>
      </c>
      <c r="AU467" s="127" t="s">
        <v>81</v>
      </c>
      <c r="AV467" s="119"/>
      <c r="AW467" s="119"/>
      <c r="AX467" s="119"/>
      <c r="AY467" s="121" t="s">
        <v>159</v>
      </c>
      <c r="AZ467" s="119"/>
      <c r="BA467" s="119"/>
      <c r="BB467" s="119"/>
      <c r="BC467" s="119"/>
      <c r="BD467" s="119"/>
      <c r="BE467" s="119"/>
      <c r="BF467" s="119"/>
      <c r="BG467" s="119"/>
      <c r="BH467" s="119"/>
      <c r="BI467" s="119"/>
      <c r="BJ467" s="119"/>
      <c r="BK467" s="128">
        <f>BK468</f>
        <v>0</v>
      </c>
      <c r="BL467" s="119"/>
      <c r="BM467" s="119"/>
    </row>
    <row r="468" spans="1:65" ht="62.25" customHeight="1">
      <c r="A468" s="16"/>
      <c r="B468" s="17"/>
      <c r="C468" s="131" t="s">
        <v>1244</v>
      </c>
      <c r="D468" s="131" t="s">
        <v>162</v>
      </c>
      <c r="E468" s="132" t="s">
        <v>1245</v>
      </c>
      <c r="F468" s="133" t="s">
        <v>1246</v>
      </c>
      <c r="G468" s="134" t="s">
        <v>239</v>
      </c>
      <c r="H468" s="135">
        <v>75.67</v>
      </c>
      <c r="I468" s="187"/>
      <c r="J468" s="135">
        <f>ROUND(I468*H468,2)</f>
        <v>0</v>
      </c>
      <c r="K468" s="133" t="s">
        <v>177</v>
      </c>
      <c r="L468" s="17"/>
      <c r="M468" s="136" t="s">
        <v>1</v>
      </c>
      <c r="N468" s="137" t="s">
        <v>39</v>
      </c>
      <c r="O468" s="16"/>
      <c r="P468" s="138">
        <f>O468*H468</f>
        <v>0</v>
      </c>
      <c r="Q468" s="138">
        <v>0</v>
      </c>
      <c r="R468" s="138">
        <f>Q468*H468</f>
        <v>0</v>
      </c>
      <c r="S468" s="138">
        <v>0</v>
      </c>
      <c r="T468" s="139">
        <f>S468*H468</f>
        <v>0</v>
      </c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16"/>
      <c r="AQ468" s="16"/>
      <c r="AR468" s="140" t="s">
        <v>166</v>
      </c>
      <c r="AS468" s="16"/>
      <c r="AT468" s="140" t="s">
        <v>162</v>
      </c>
      <c r="AU468" s="140" t="s">
        <v>83</v>
      </c>
      <c r="AV468" s="16"/>
      <c r="AW468" s="16"/>
      <c r="AX468" s="16"/>
      <c r="AY468" s="2" t="s">
        <v>159</v>
      </c>
      <c r="AZ468" s="16"/>
      <c r="BA468" s="16"/>
      <c r="BB468" s="16"/>
      <c r="BC468" s="16"/>
      <c r="BD468" s="16"/>
      <c r="BE468" s="141">
        <f>IF(N468="základní",J468,0)</f>
        <v>0</v>
      </c>
      <c r="BF468" s="141">
        <f>IF(N468="snížená",J468,0)</f>
        <v>0</v>
      </c>
      <c r="BG468" s="141">
        <f>IF(N468="zákl. přenesená",J468,0)</f>
        <v>0</v>
      </c>
      <c r="BH468" s="141">
        <f>IF(N468="sníž. přenesená",J468,0)</f>
        <v>0</v>
      </c>
      <c r="BI468" s="141">
        <f>IF(N468="nulová",J468,0)</f>
        <v>0</v>
      </c>
      <c r="BJ468" s="2" t="s">
        <v>81</v>
      </c>
      <c r="BK468" s="141">
        <f>ROUND(I468*H468,2)</f>
        <v>0</v>
      </c>
      <c r="BL468" s="2" t="s">
        <v>166</v>
      </c>
      <c r="BM468" s="140" t="s">
        <v>1247</v>
      </c>
    </row>
    <row r="469" spans="1:65" ht="25.5" customHeight="1">
      <c r="A469" s="119"/>
      <c r="B469" s="120"/>
      <c r="C469" s="119"/>
      <c r="D469" s="121" t="s">
        <v>73</v>
      </c>
      <c r="E469" s="122" t="s">
        <v>170</v>
      </c>
      <c r="F469" s="122" t="s">
        <v>171</v>
      </c>
      <c r="G469" s="119"/>
      <c r="H469" s="119"/>
      <c r="I469" s="191"/>
      <c r="J469" s="123">
        <f t="shared" ref="J469:J470" si="94">BK469</f>
        <v>0</v>
      </c>
      <c r="K469" s="119"/>
      <c r="L469" s="120"/>
      <c r="M469" s="124"/>
      <c r="N469" s="119"/>
      <c r="O469" s="119"/>
      <c r="P469" s="125">
        <f>P470+P488+P506+P519+P529+P552+P589+P615+P621+P665+P683+P694+P713</f>
        <v>0</v>
      </c>
      <c r="Q469" s="119"/>
      <c r="R469" s="125">
        <f>R470+R488+R506+R519+R529+R552+R589+R615+R621+R665+R683+R694+R713</f>
        <v>5.3592147999999993</v>
      </c>
      <c r="S469" s="119"/>
      <c r="T469" s="126">
        <f>T470+T488+T506+T519+T529+T552+T589+T615+T621+T665+T683+T694+T713</f>
        <v>2.3502951000000003</v>
      </c>
      <c r="U469" s="119"/>
      <c r="V469" s="119"/>
      <c r="W469" s="119"/>
      <c r="X469" s="119"/>
      <c r="Y469" s="119"/>
      <c r="Z469" s="119"/>
      <c r="AA469" s="119"/>
      <c r="AB469" s="119"/>
      <c r="AC469" s="119"/>
      <c r="AD469" s="119"/>
      <c r="AE469" s="119"/>
      <c r="AF469" s="119"/>
      <c r="AG469" s="119"/>
      <c r="AH469" s="119"/>
      <c r="AI469" s="119"/>
      <c r="AJ469" s="119"/>
      <c r="AK469" s="119"/>
      <c r="AL469" s="119"/>
      <c r="AM469" s="119"/>
      <c r="AN469" s="119"/>
      <c r="AO469" s="119"/>
      <c r="AP469" s="119"/>
      <c r="AQ469" s="119"/>
      <c r="AR469" s="121" t="s">
        <v>83</v>
      </c>
      <c r="AS469" s="119"/>
      <c r="AT469" s="127" t="s">
        <v>73</v>
      </c>
      <c r="AU469" s="127" t="s">
        <v>74</v>
      </c>
      <c r="AV469" s="119"/>
      <c r="AW469" s="119"/>
      <c r="AX469" s="119"/>
      <c r="AY469" s="121" t="s">
        <v>159</v>
      </c>
      <c r="AZ469" s="119"/>
      <c r="BA469" s="119"/>
      <c r="BB469" s="119"/>
      <c r="BC469" s="119"/>
      <c r="BD469" s="119"/>
      <c r="BE469" s="119"/>
      <c r="BF469" s="119"/>
      <c r="BG469" s="119"/>
      <c r="BH469" s="119"/>
      <c r="BI469" s="119"/>
      <c r="BJ469" s="119"/>
      <c r="BK469" s="128">
        <f>BK470+BK488+BK506+BK519+BK529+BK552+BK589+BK615+BK621+BK665+BK683+BK694+BK713</f>
        <v>0</v>
      </c>
      <c r="BL469" s="119"/>
      <c r="BM469" s="119"/>
    </row>
    <row r="470" spans="1:65" ht="22.5" customHeight="1">
      <c r="A470" s="119"/>
      <c r="B470" s="120"/>
      <c r="C470" s="119"/>
      <c r="D470" s="121" t="s">
        <v>73</v>
      </c>
      <c r="E470" s="129" t="s">
        <v>1248</v>
      </c>
      <c r="F470" s="129" t="s">
        <v>1249</v>
      </c>
      <c r="G470" s="119"/>
      <c r="H470" s="119"/>
      <c r="I470" s="191"/>
      <c r="J470" s="130">
        <f t="shared" si="94"/>
        <v>0</v>
      </c>
      <c r="K470" s="119"/>
      <c r="L470" s="120"/>
      <c r="M470" s="124"/>
      <c r="N470" s="119"/>
      <c r="O470" s="119"/>
      <c r="P470" s="125">
        <f>SUM(P471:P487)</f>
        <v>0</v>
      </c>
      <c r="Q470" s="119"/>
      <c r="R470" s="125">
        <f>SUM(R471:R487)</f>
        <v>0.28819889999999998</v>
      </c>
      <c r="S470" s="119"/>
      <c r="T470" s="126">
        <f>SUM(T471:T487)</f>
        <v>0.335115</v>
      </c>
      <c r="U470" s="119"/>
      <c r="V470" s="119"/>
      <c r="W470" s="119"/>
      <c r="X470" s="119"/>
      <c r="Y470" s="119"/>
      <c r="Z470" s="119"/>
      <c r="AA470" s="119"/>
      <c r="AB470" s="119"/>
      <c r="AC470" s="119"/>
      <c r="AD470" s="119"/>
      <c r="AE470" s="119"/>
      <c r="AF470" s="119"/>
      <c r="AG470" s="119"/>
      <c r="AH470" s="119"/>
      <c r="AI470" s="119"/>
      <c r="AJ470" s="119"/>
      <c r="AK470" s="119"/>
      <c r="AL470" s="119"/>
      <c r="AM470" s="119"/>
      <c r="AN470" s="119"/>
      <c r="AO470" s="119"/>
      <c r="AP470" s="119"/>
      <c r="AQ470" s="119"/>
      <c r="AR470" s="121" t="s">
        <v>83</v>
      </c>
      <c r="AS470" s="119"/>
      <c r="AT470" s="127" t="s">
        <v>73</v>
      </c>
      <c r="AU470" s="127" t="s">
        <v>81</v>
      </c>
      <c r="AV470" s="119"/>
      <c r="AW470" s="119"/>
      <c r="AX470" s="119"/>
      <c r="AY470" s="121" t="s">
        <v>159</v>
      </c>
      <c r="AZ470" s="119"/>
      <c r="BA470" s="119"/>
      <c r="BB470" s="119"/>
      <c r="BC470" s="119"/>
      <c r="BD470" s="119"/>
      <c r="BE470" s="119"/>
      <c r="BF470" s="119"/>
      <c r="BG470" s="119"/>
      <c r="BH470" s="119"/>
      <c r="BI470" s="119"/>
      <c r="BJ470" s="119"/>
      <c r="BK470" s="128">
        <f>SUM(BK471:BK487)</f>
        <v>0</v>
      </c>
      <c r="BL470" s="119"/>
      <c r="BM470" s="119"/>
    </row>
    <row r="471" spans="1:65" ht="37.5" customHeight="1">
      <c r="A471" s="16"/>
      <c r="B471" s="17"/>
      <c r="C471" s="131" t="s">
        <v>1250</v>
      </c>
      <c r="D471" s="131" t="s">
        <v>162</v>
      </c>
      <c r="E471" s="132" t="s">
        <v>1251</v>
      </c>
      <c r="F471" s="133" t="s">
        <v>1252</v>
      </c>
      <c r="G471" s="134" t="s">
        <v>791</v>
      </c>
      <c r="H471" s="135">
        <v>60.93</v>
      </c>
      <c r="I471" s="187"/>
      <c r="J471" s="135">
        <f>ROUND(I471*H471,2)</f>
        <v>0</v>
      </c>
      <c r="K471" s="133" t="s">
        <v>177</v>
      </c>
      <c r="L471" s="17"/>
      <c r="M471" s="136" t="s">
        <v>1</v>
      </c>
      <c r="N471" s="137" t="s">
        <v>39</v>
      </c>
      <c r="O471" s="16"/>
      <c r="P471" s="138">
        <f>O471*H471</f>
        <v>0</v>
      </c>
      <c r="Q471" s="138">
        <v>0</v>
      </c>
      <c r="R471" s="138">
        <f>Q471*H471</f>
        <v>0</v>
      </c>
      <c r="S471" s="138">
        <v>5.4999999999999997E-3</v>
      </c>
      <c r="T471" s="139">
        <f>S471*H471</f>
        <v>0.335115</v>
      </c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16"/>
      <c r="AQ471" s="16"/>
      <c r="AR471" s="140" t="s">
        <v>178</v>
      </c>
      <c r="AS471" s="16"/>
      <c r="AT471" s="140" t="s">
        <v>162</v>
      </c>
      <c r="AU471" s="140" t="s">
        <v>83</v>
      </c>
      <c r="AV471" s="16"/>
      <c r="AW471" s="16"/>
      <c r="AX471" s="16"/>
      <c r="AY471" s="2" t="s">
        <v>159</v>
      </c>
      <c r="AZ471" s="16"/>
      <c r="BA471" s="16"/>
      <c r="BB471" s="16"/>
      <c r="BC471" s="16"/>
      <c r="BD471" s="16"/>
      <c r="BE471" s="141">
        <f>IF(N471="základní",J471,0)</f>
        <v>0</v>
      </c>
      <c r="BF471" s="141">
        <f>IF(N471="snížená",J471,0)</f>
        <v>0</v>
      </c>
      <c r="BG471" s="141">
        <f>IF(N471="zákl. přenesená",J471,0)</f>
        <v>0</v>
      </c>
      <c r="BH471" s="141">
        <f>IF(N471="sníž. přenesená",J471,0)</f>
        <v>0</v>
      </c>
      <c r="BI471" s="141">
        <f>IF(N471="nulová",J471,0)</f>
        <v>0</v>
      </c>
      <c r="BJ471" s="2" t="s">
        <v>81</v>
      </c>
      <c r="BK471" s="141">
        <f>ROUND(I471*H471,2)</f>
        <v>0</v>
      </c>
      <c r="BL471" s="2" t="s">
        <v>178</v>
      </c>
      <c r="BM471" s="140" t="s">
        <v>1253</v>
      </c>
    </row>
    <row r="472" spans="1:65" ht="11.25" customHeight="1">
      <c r="A472" s="151"/>
      <c r="B472" s="152"/>
      <c r="C472" s="151"/>
      <c r="D472" s="142" t="s">
        <v>180</v>
      </c>
      <c r="E472" s="153" t="s">
        <v>1</v>
      </c>
      <c r="F472" s="154" t="s">
        <v>1139</v>
      </c>
      <c r="G472" s="151"/>
      <c r="H472" s="155">
        <v>13.6</v>
      </c>
      <c r="I472" s="188"/>
      <c r="J472" s="151"/>
      <c r="K472" s="151"/>
      <c r="L472" s="152"/>
      <c r="M472" s="156"/>
      <c r="N472" s="151"/>
      <c r="O472" s="151"/>
      <c r="P472" s="151"/>
      <c r="Q472" s="151"/>
      <c r="R472" s="151"/>
      <c r="S472" s="151"/>
      <c r="T472" s="157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3" t="s">
        <v>180</v>
      </c>
      <c r="AU472" s="153" t="s">
        <v>83</v>
      </c>
      <c r="AV472" s="151" t="s">
        <v>83</v>
      </c>
      <c r="AW472" s="151" t="s">
        <v>30</v>
      </c>
      <c r="AX472" s="151" t="s">
        <v>74</v>
      </c>
      <c r="AY472" s="153" t="s">
        <v>159</v>
      </c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</row>
    <row r="473" spans="1:65" ht="11.25" customHeight="1">
      <c r="A473" s="151"/>
      <c r="B473" s="152"/>
      <c r="C473" s="151"/>
      <c r="D473" s="142" t="s">
        <v>180</v>
      </c>
      <c r="E473" s="153" t="s">
        <v>1</v>
      </c>
      <c r="F473" s="154" t="s">
        <v>1254</v>
      </c>
      <c r="G473" s="151"/>
      <c r="H473" s="155">
        <v>18.34</v>
      </c>
      <c r="I473" s="188"/>
      <c r="J473" s="151"/>
      <c r="K473" s="151"/>
      <c r="L473" s="152"/>
      <c r="M473" s="156"/>
      <c r="N473" s="151"/>
      <c r="O473" s="151"/>
      <c r="P473" s="151"/>
      <c r="Q473" s="151"/>
      <c r="R473" s="151"/>
      <c r="S473" s="151"/>
      <c r="T473" s="157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3" t="s">
        <v>180</v>
      </c>
      <c r="AU473" s="153" t="s">
        <v>83</v>
      </c>
      <c r="AV473" s="151" t="s">
        <v>83</v>
      </c>
      <c r="AW473" s="151" t="s">
        <v>30</v>
      </c>
      <c r="AX473" s="151" t="s">
        <v>74</v>
      </c>
      <c r="AY473" s="153" t="s">
        <v>159</v>
      </c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</row>
    <row r="474" spans="1:65" ht="11.25" customHeight="1">
      <c r="A474" s="151"/>
      <c r="B474" s="152"/>
      <c r="C474" s="151"/>
      <c r="D474" s="142" t="s">
        <v>180</v>
      </c>
      <c r="E474" s="153" t="s">
        <v>1</v>
      </c>
      <c r="F474" s="154" t="s">
        <v>920</v>
      </c>
      <c r="G474" s="151"/>
      <c r="H474" s="155">
        <v>1</v>
      </c>
      <c r="I474" s="188"/>
      <c r="J474" s="151"/>
      <c r="K474" s="151"/>
      <c r="L474" s="152"/>
      <c r="M474" s="156"/>
      <c r="N474" s="151"/>
      <c r="O474" s="151"/>
      <c r="P474" s="151"/>
      <c r="Q474" s="151"/>
      <c r="R474" s="151"/>
      <c r="S474" s="151"/>
      <c r="T474" s="157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3" t="s">
        <v>180</v>
      </c>
      <c r="AU474" s="153" t="s">
        <v>83</v>
      </c>
      <c r="AV474" s="151" t="s">
        <v>83</v>
      </c>
      <c r="AW474" s="151" t="s">
        <v>30</v>
      </c>
      <c r="AX474" s="151" t="s">
        <v>74</v>
      </c>
      <c r="AY474" s="153" t="s">
        <v>159</v>
      </c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</row>
    <row r="475" spans="1:65" ht="11.25" customHeight="1">
      <c r="A475" s="151"/>
      <c r="B475" s="152"/>
      <c r="C475" s="151"/>
      <c r="D475" s="142" t="s">
        <v>180</v>
      </c>
      <c r="E475" s="153" t="s">
        <v>1</v>
      </c>
      <c r="F475" s="154" t="s">
        <v>1140</v>
      </c>
      <c r="G475" s="151"/>
      <c r="H475" s="155">
        <v>3.6749999999999998</v>
      </c>
      <c r="I475" s="188"/>
      <c r="J475" s="151"/>
      <c r="K475" s="151"/>
      <c r="L475" s="152"/>
      <c r="M475" s="156"/>
      <c r="N475" s="151"/>
      <c r="O475" s="151"/>
      <c r="P475" s="151"/>
      <c r="Q475" s="151"/>
      <c r="R475" s="151"/>
      <c r="S475" s="151"/>
      <c r="T475" s="157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3" t="s">
        <v>180</v>
      </c>
      <c r="AU475" s="153" t="s">
        <v>83</v>
      </c>
      <c r="AV475" s="151" t="s">
        <v>83</v>
      </c>
      <c r="AW475" s="151" t="s">
        <v>30</v>
      </c>
      <c r="AX475" s="151" t="s">
        <v>74</v>
      </c>
      <c r="AY475" s="153" t="s">
        <v>159</v>
      </c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1"/>
    </row>
    <row r="476" spans="1:65" ht="11.25" customHeight="1">
      <c r="A476" s="151"/>
      <c r="B476" s="152"/>
      <c r="C476" s="151"/>
      <c r="D476" s="142" t="s">
        <v>180</v>
      </c>
      <c r="E476" s="153" t="s">
        <v>1</v>
      </c>
      <c r="F476" s="154" t="s">
        <v>1255</v>
      </c>
      <c r="G476" s="151"/>
      <c r="H476" s="155">
        <v>7.31</v>
      </c>
      <c r="I476" s="188"/>
      <c r="J476" s="151"/>
      <c r="K476" s="151"/>
      <c r="L476" s="152"/>
      <c r="M476" s="156"/>
      <c r="N476" s="151"/>
      <c r="O476" s="151"/>
      <c r="P476" s="151"/>
      <c r="Q476" s="151"/>
      <c r="R476" s="151"/>
      <c r="S476" s="151"/>
      <c r="T476" s="157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3" t="s">
        <v>180</v>
      </c>
      <c r="AU476" s="153" t="s">
        <v>83</v>
      </c>
      <c r="AV476" s="151" t="s">
        <v>83</v>
      </c>
      <c r="AW476" s="151" t="s">
        <v>30</v>
      </c>
      <c r="AX476" s="151" t="s">
        <v>74</v>
      </c>
      <c r="AY476" s="153" t="s">
        <v>159</v>
      </c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1"/>
    </row>
    <row r="477" spans="1:65" ht="11.25" customHeight="1">
      <c r="A477" s="151"/>
      <c r="B477" s="152"/>
      <c r="C477" s="151"/>
      <c r="D477" s="142" t="s">
        <v>180</v>
      </c>
      <c r="E477" s="153" t="s">
        <v>1</v>
      </c>
      <c r="F477" s="154" t="s">
        <v>1141</v>
      </c>
      <c r="G477" s="151"/>
      <c r="H477" s="155">
        <v>17</v>
      </c>
      <c r="I477" s="188"/>
      <c r="J477" s="151"/>
      <c r="K477" s="151"/>
      <c r="L477" s="152"/>
      <c r="M477" s="156"/>
      <c r="N477" s="151"/>
      <c r="O477" s="151"/>
      <c r="P477" s="151"/>
      <c r="Q477" s="151"/>
      <c r="R477" s="151"/>
      <c r="S477" s="151"/>
      <c r="T477" s="157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3" t="s">
        <v>180</v>
      </c>
      <c r="AU477" s="153" t="s">
        <v>83</v>
      </c>
      <c r="AV477" s="151" t="s">
        <v>83</v>
      </c>
      <c r="AW477" s="151" t="s">
        <v>30</v>
      </c>
      <c r="AX477" s="151" t="s">
        <v>74</v>
      </c>
      <c r="AY477" s="153" t="s">
        <v>159</v>
      </c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1"/>
    </row>
    <row r="478" spans="1:65" ht="11.25" customHeight="1">
      <c r="A478" s="158"/>
      <c r="B478" s="159"/>
      <c r="C478" s="158"/>
      <c r="D478" s="142" t="s">
        <v>180</v>
      </c>
      <c r="E478" s="160" t="s">
        <v>1</v>
      </c>
      <c r="F478" s="161" t="s">
        <v>187</v>
      </c>
      <c r="G478" s="158"/>
      <c r="H478" s="162">
        <v>60.924999999999997</v>
      </c>
      <c r="I478" s="189"/>
      <c r="J478" s="158"/>
      <c r="K478" s="158"/>
      <c r="L478" s="159"/>
      <c r="M478" s="163"/>
      <c r="N478" s="158"/>
      <c r="O478" s="158"/>
      <c r="P478" s="158"/>
      <c r="Q478" s="158"/>
      <c r="R478" s="158"/>
      <c r="S478" s="158"/>
      <c r="T478" s="164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60" t="s">
        <v>180</v>
      </c>
      <c r="AU478" s="160" t="s">
        <v>83</v>
      </c>
      <c r="AV478" s="158" t="s">
        <v>166</v>
      </c>
      <c r="AW478" s="158" t="s">
        <v>30</v>
      </c>
      <c r="AX478" s="158" t="s">
        <v>81</v>
      </c>
      <c r="AY478" s="160" t="s">
        <v>159</v>
      </c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</row>
    <row r="479" spans="1:65" ht="16.5" customHeight="1">
      <c r="A479" s="16"/>
      <c r="B479" s="17"/>
      <c r="C479" s="131" t="s">
        <v>1256</v>
      </c>
      <c r="D479" s="131" t="s">
        <v>162</v>
      </c>
      <c r="E479" s="132" t="s">
        <v>1257</v>
      </c>
      <c r="F479" s="133" t="s">
        <v>1258</v>
      </c>
      <c r="G479" s="134" t="s">
        <v>791</v>
      </c>
      <c r="H479" s="135">
        <v>60.93</v>
      </c>
      <c r="I479" s="187"/>
      <c r="J479" s="135">
        <f>ROUND(I479*H479,2)</f>
        <v>0</v>
      </c>
      <c r="K479" s="133" t="s">
        <v>1</v>
      </c>
      <c r="L479" s="17"/>
      <c r="M479" s="136" t="s">
        <v>1</v>
      </c>
      <c r="N479" s="137" t="s">
        <v>39</v>
      </c>
      <c r="O479" s="16"/>
      <c r="P479" s="138">
        <f>O479*H479</f>
        <v>0</v>
      </c>
      <c r="Q479" s="138">
        <v>4.7299999999999998E-3</v>
      </c>
      <c r="R479" s="138">
        <f>Q479*H479</f>
        <v>0.28819889999999998</v>
      </c>
      <c r="S479" s="138">
        <v>0</v>
      </c>
      <c r="T479" s="139">
        <f>S479*H479</f>
        <v>0</v>
      </c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16"/>
      <c r="AQ479" s="16"/>
      <c r="AR479" s="140" t="s">
        <v>178</v>
      </c>
      <c r="AS479" s="16"/>
      <c r="AT479" s="140" t="s">
        <v>162</v>
      </c>
      <c r="AU479" s="140" t="s">
        <v>83</v>
      </c>
      <c r="AV479" s="16"/>
      <c r="AW479" s="16"/>
      <c r="AX479" s="16"/>
      <c r="AY479" s="2" t="s">
        <v>159</v>
      </c>
      <c r="AZ479" s="16"/>
      <c r="BA479" s="16"/>
      <c r="BB479" s="16"/>
      <c r="BC479" s="16"/>
      <c r="BD479" s="16"/>
      <c r="BE479" s="141">
        <f>IF(N479="základní",J479,0)</f>
        <v>0</v>
      </c>
      <c r="BF479" s="141">
        <f>IF(N479="snížená",J479,0)</f>
        <v>0</v>
      </c>
      <c r="BG479" s="141">
        <f>IF(N479="zákl. přenesená",J479,0)</f>
        <v>0</v>
      </c>
      <c r="BH479" s="141">
        <f>IF(N479="sníž. přenesená",J479,0)</f>
        <v>0</v>
      </c>
      <c r="BI479" s="141">
        <f>IF(N479="nulová",J479,0)</f>
        <v>0</v>
      </c>
      <c r="BJ479" s="2" t="s">
        <v>81</v>
      </c>
      <c r="BK479" s="141">
        <f>ROUND(I479*H479,2)</f>
        <v>0</v>
      </c>
      <c r="BL479" s="2" t="s">
        <v>178</v>
      </c>
      <c r="BM479" s="140" t="s">
        <v>1259</v>
      </c>
    </row>
    <row r="480" spans="1:65" ht="11.25" customHeight="1">
      <c r="A480" s="151"/>
      <c r="B480" s="152"/>
      <c r="C480" s="151"/>
      <c r="D480" s="142" t="s">
        <v>180</v>
      </c>
      <c r="E480" s="153" t="s">
        <v>1</v>
      </c>
      <c r="F480" s="154" t="s">
        <v>1139</v>
      </c>
      <c r="G480" s="151"/>
      <c r="H480" s="155">
        <v>13.6</v>
      </c>
      <c r="I480" s="188"/>
      <c r="J480" s="151"/>
      <c r="K480" s="151"/>
      <c r="L480" s="152"/>
      <c r="M480" s="156"/>
      <c r="N480" s="151"/>
      <c r="O480" s="151"/>
      <c r="P480" s="151"/>
      <c r="Q480" s="151"/>
      <c r="R480" s="151"/>
      <c r="S480" s="151"/>
      <c r="T480" s="157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3" t="s">
        <v>180</v>
      </c>
      <c r="AU480" s="153" t="s">
        <v>83</v>
      </c>
      <c r="AV480" s="151" t="s">
        <v>83</v>
      </c>
      <c r="AW480" s="151" t="s">
        <v>30</v>
      </c>
      <c r="AX480" s="151" t="s">
        <v>74</v>
      </c>
      <c r="AY480" s="153" t="s">
        <v>159</v>
      </c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151"/>
    </row>
    <row r="481" spans="1:65" ht="11.25" customHeight="1">
      <c r="A481" s="151"/>
      <c r="B481" s="152"/>
      <c r="C481" s="151"/>
      <c r="D481" s="142" t="s">
        <v>180</v>
      </c>
      <c r="E481" s="153" t="s">
        <v>1</v>
      </c>
      <c r="F481" s="154" t="s">
        <v>1254</v>
      </c>
      <c r="G481" s="151"/>
      <c r="H481" s="155">
        <v>18.34</v>
      </c>
      <c r="I481" s="188"/>
      <c r="J481" s="151"/>
      <c r="K481" s="151"/>
      <c r="L481" s="152"/>
      <c r="M481" s="156"/>
      <c r="N481" s="151"/>
      <c r="O481" s="151"/>
      <c r="P481" s="151"/>
      <c r="Q481" s="151"/>
      <c r="R481" s="151"/>
      <c r="S481" s="151"/>
      <c r="T481" s="157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3" t="s">
        <v>180</v>
      </c>
      <c r="AU481" s="153" t="s">
        <v>83</v>
      </c>
      <c r="AV481" s="151" t="s">
        <v>83</v>
      </c>
      <c r="AW481" s="151" t="s">
        <v>30</v>
      </c>
      <c r="AX481" s="151" t="s">
        <v>74</v>
      </c>
      <c r="AY481" s="153" t="s">
        <v>159</v>
      </c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151"/>
    </row>
    <row r="482" spans="1:65" ht="11.25" customHeight="1">
      <c r="A482" s="151"/>
      <c r="B482" s="152"/>
      <c r="C482" s="151"/>
      <c r="D482" s="142" t="s">
        <v>180</v>
      </c>
      <c r="E482" s="153" t="s">
        <v>1</v>
      </c>
      <c r="F482" s="154" t="s">
        <v>920</v>
      </c>
      <c r="G482" s="151"/>
      <c r="H482" s="155">
        <v>1</v>
      </c>
      <c r="I482" s="188"/>
      <c r="J482" s="151"/>
      <c r="K482" s="151"/>
      <c r="L482" s="152"/>
      <c r="M482" s="156"/>
      <c r="N482" s="151"/>
      <c r="O482" s="151"/>
      <c r="P482" s="151"/>
      <c r="Q482" s="151"/>
      <c r="R482" s="151"/>
      <c r="S482" s="151"/>
      <c r="T482" s="157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3" t="s">
        <v>180</v>
      </c>
      <c r="AU482" s="153" t="s">
        <v>83</v>
      </c>
      <c r="AV482" s="151" t="s">
        <v>83</v>
      </c>
      <c r="AW482" s="151" t="s">
        <v>30</v>
      </c>
      <c r="AX482" s="151" t="s">
        <v>74</v>
      </c>
      <c r="AY482" s="153" t="s">
        <v>159</v>
      </c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151"/>
    </row>
    <row r="483" spans="1:65" ht="11.25" customHeight="1">
      <c r="A483" s="151"/>
      <c r="B483" s="152"/>
      <c r="C483" s="151"/>
      <c r="D483" s="142" t="s">
        <v>180</v>
      </c>
      <c r="E483" s="153" t="s">
        <v>1</v>
      </c>
      <c r="F483" s="154" t="s">
        <v>1140</v>
      </c>
      <c r="G483" s="151"/>
      <c r="H483" s="155">
        <v>3.6749999999999998</v>
      </c>
      <c r="I483" s="188"/>
      <c r="J483" s="151"/>
      <c r="K483" s="151"/>
      <c r="L483" s="152"/>
      <c r="M483" s="156"/>
      <c r="N483" s="151"/>
      <c r="O483" s="151"/>
      <c r="P483" s="151"/>
      <c r="Q483" s="151"/>
      <c r="R483" s="151"/>
      <c r="S483" s="151"/>
      <c r="T483" s="157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3" t="s">
        <v>180</v>
      </c>
      <c r="AU483" s="153" t="s">
        <v>83</v>
      </c>
      <c r="AV483" s="151" t="s">
        <v>83</v>
      </c>
      <c r="AW483" s="151" t="s">
        <v>30</v>
      </c>
      <c r="AX483" s="151" t="s">
        <v>74</v>
      </c>
      <c r="AY483" s="153" t="s">
        <v>159</v>
      </c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151"/>
    </row>
    <row r="484" spans="1:65" ht="11.25" customHeight="1">
      <c r="A484" s="151"/>
      <c r="B484" s="152"/>
      <c r="C484" s="151"/>
      <c r="D484" s="142" t="s">
        <v>180</v>
      </c>
      <c r="E484" s="153" t="s">
        <v>1</v>
      </c>
      <c r="F484" s="154" t="s">
        <v>1260</v>
      </c>
      <c r="G484" s="151"/>
      <c r="H484" s="155">
        <v>7.31</v>
      </c>
      <c r="I484" s="188"/>
      <c r="J484" s="151"/>
      <c r="K484" s="151"/>
      <c r="L484" s="152"/>
      <c r="M484" s="156"/>
      <c r="N484" s="151"/>
      <c r="O484" s="151"/>
      <c r="P484" s="151"/>
      <c r="Q484" s="151"/>
      <c r="R484" s="151"/>
      <c r="S484" s="151"/>
      <c r="T484" s="157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3" t="s">
        <v>180</v>
      </c>
      <c r="AU484" s="153" t="s">
        <v>83</v>
      </c>
      <c r="AV484" s="151" t="s">
        <v>83</v>
      </c>
      <c r="AW484" s="151" t="s">
        <v>30</v>
      </c>
      <c r="AX484" s="151" t="s">
        <v>74</v>
      </c>
      <c r="AY484" s="153" t="s">
        <v>159</v>
      </c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</row>
    <row r="485" spans="1:65" ht="11.25" customHeight="1">
      <c r="A485" s="151"/>
      <c r="B485" s="152"/>
      <c r="C485" s="151"/>
      <c r="D485" s="142" t="s">
        <v>180</v>
      </c>
      <c r="E485" s="153" t="s">
        <v>1</v>
      </c>
      <c r="F485" s="154" t="s">
        <v>1141</v>
      </c>
      <c r="G485" s="151"/>
      <c r="H485" s="155">
        <v>17</v>
      </c>
      <c r="I485" s="188"/>
      <c r="J485" s="151"/>
      <c r="K485" s="151"/>
      <c r="L485" s="152"/>
      <c r="M485" s="156"/>
      <c r="N485" s="151"/>
      <c r="O485" s="151"/>
      <c r="P485" s="151"/>
      <c r="Q485" s="151"/>
      <c r="R485" s="151"/>
      <c r="S485" s="151"/>
      <c r="T485" s="157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3" t="s">
        <v>180</v>
      </c>
      <c r="AU485" s="153" t="s">
        <v>83</v>
      </c>
      <c r="AV485" s="151" t="s">
        <v>83</v>
      </c>
      <c r="AW485" s="151" t="s">
        <v>30</v>
      </c>
      <c r="AX485" s="151" t="s">
        <v>74</v>
      </c>
      <c r="AY485" s="153" t="s">
        <v>159</v>
      </c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</row>
    <row r="486" spans="1:65" ht="11.25" customHeight="1">
      <c r="A486" s="158"/>
      <c r="B486" s="159"/>
      <c r="C486" s="158"/>
      <c r="D486" s="142" t="s">
        <v>180</v>
      </c>
      <c r="E486" s="160" t="s">
        <v>1</v>
      </c>
      <c r="F486" s="161" t="s">
        <v>187</v>
      </c>
      <c r="G486" s="158"/>
      <c r="H486" s="162">
        <v>60.924999999999997</v>
      </c>
      <c r="I486" s="189"/>
      <c r="J486" s="158"/>
      <c r="K486" s="158"/>
      <c r="L486" s="159"/>
      <c r="M486" s="163"/>
      <c r="N486" s="158"/>
      <c r="O486" s="158"/>
      <c r="P486" s="158"/>
      <c r="Q486" s="158"/>
      <c r="R486" s="158"/>
      <c r="S486" s="158"/>
      <c r="T486" s="164"/>
      <c r="U486" s="158"/>
      <c r="V486" s="158"/>
      <c r="W486" s="158"/>
      <c r="X486" s="158"/>
      <c r="Y486" s="158"/>
      <c r="Z486" s="158"/>
      <c r="AA486" s="158"/>
      <c r="AB486" s="158"/>
      <c r="AC486" s="158"/>
      <c r="AD486" s="158"/>
      <c r="AE486" s="158"/>
      <c r="AF486" s="158"/>
      <c r="AG486" s="158"/>
      <c r="AH486" s="158"/>
      <c r="AI486" s="158"/>
      <c r="AJ486" s="158"/>
      <c r="AK486" s="158"/>
      <c r="AL486" s="158"/>
      <c r="AM486" s="158"/>
      <c r="AN486" s="158"/>
      <c r="AO486" s="158"/>
      <c r="AP486" s="158"/>
      <c r="AQ486" s="158"/>
      <c r="AR486" s="158"/>
      <c r="AS486" s="158"/>
      <c r="AT486" s="160" t="s">
        <v>180</v>
      </c>
      <c r="AU486" s="160" t="s">
        <v>83</v>
      </c>
      <c r="AV486" s="158" t="s">
        <v>166</v>
      </c>
      <c r="AW486" s="158" t="s">
        <v>30</v>
      </c>
      <c r="AX486" s="158" t="s">
        <v>81</v>
      </c>
      <c r="AY486" s="160" t="s">
        <v>159</v>
      </c>
      <c r="AZ486" s="158"/>
      <c r="BA486" s="158"/>
      <c r="BB486" s="158"/>
      <c r="BC486" s="158"/>
      <c r="BD486" s="158"/>
      <c r="BE486" s="158"/>
      <c r="BF486" s="158"/>
      <c r="BG486" s="158"/>
      <c r="BH486" s="158"/>
      <c r="BI486" s="158"/>
      <c r="BJ486" s="158"/>
      <c r="BK486" s="158"/>
      <c r="BL486" s="158"/>
      <c r="BM486" s="158"/>
    </row>
    <row r="487" spans="1:65" ht="48.75" customHeight="1">
      <c r="A487" s="16"/>
      <c r="B487" s="17"/>
      <c r="C487" s="131" t="s">
        <v>1261</v>
      </c>
      <c r="D487" s="131" t="s">
        <v>162</v>
      </c>
      <c r="E487" s="132" t="s">
        <v>1262</v>
      </c>
      <c r="F487" s="133" t="s">
        <v>1263</v>
      </c>
      <c r="G487" s="134" t="s">
        <v>1264</v>
      </c>
      <c r="H487" s="135">
        <v>1.7</v>
      </c>
      <c r="I487" s="187"/>
      <c r="J487" s="135">
        <f>ROUND(I487*H487,2)</f>
        <v>0</v>
      </c>
      <c r="K487" s="133" t="s">
        <v>177</v>
      </c>
      <c r="L487" s="17"/>
      <c r="M487" s="136" t="s">
        <v>1</v>
      </c>
      <c r="N487" s="137" t="s">
        <v>39</v>
      </c>
      <c r="O487" s="16"/>
      <c r="P487" s="138">
        <f>O487*H487</f>
        <v>0</v>
      </c>
      <c r="Q487" s="138">
        <v>0</v>
      </c>
      <c r="R487" s="138">
        <f>Q487*H487</f>
        <v>0</v>
      </c>
      <c r="S487" s="138">
        <v>0</v>
      </c>
      <c r="T487" s="139">
        <f>S487*H487</f>
        <v>0</v>
      </c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16"/>
      <c r="AQ487" s="16"/>
      <c r="AR487" s="140" t="s">
        <v>178</v>
      </c>
      <c r="AS487" s="16"/>
      <c r="AT487" s="140" t="s">
        <v>162</v>
      </c>
      <c r="AU487" s="140" t="s">
        <v>83</v>
      </c>
      <c r="AV487" s="16"/>
      <c r="AW487" s="16"/>
      <c r="AX487" s="16"/>
      <c r="AY487" s="2" t="s">
        <v>159</v>
      </c>
      <c r="AZ487" s="16"/>
      <c r="BA487" s="16"/>
      <c r="BB487" s="16"/>
      <c r="BC487" s="16"/>
      <c r="BD487" s="16"/>
      <c r="BE487" s="141">
        <f>IF(N487="základní",J487,0)</f>
        <v>0</v>
      </c>
      <c r="BF487" s="141">
        <f>IF(N487="snížená",J487,0)</f>
        <v>0</v>
      </c>
      <c r="BG487" s="141">
        <f>IF(N487="zákl. přenesená",J487,0)</f>
        <v>0</v>
      </c>
      <c r="BH487" s="141">
        <f>IF(N487="sníž. přenesená",J487,0)</f>
        <v>0</v>
      </c>
      <c r="BI487" s="141">
        <f>IF(N487="nulová",J487,0)</f>
        <v>0</v>
      </c>
      <c r="BJ487" s="2" t="s">
        <v>81</v>
      </c>
      <c r="BK487" s="141">
        <f>ROUND(I487*H487,2)</f>
        <v>0</v>
      </c>
      <c r="BL487" s="2" t="s">
        <v>178</v>
      </c>
      <c r="BM487" s="140" t="s">
        <v>1265</v>
      </c>
    </row>
    <row r="488" spans="1:65" ht="22.5" customHeight="1">
      <c r="A488" s="119"/>
      <c r="B488" s="120"/>
      <c r="C488" s="119"/>
      <c r="D488" s="121" t="s">
        <v>73</v>
      </c>
      <c r="E488" s="129" t="s">
        <v>1266</v>
      </c>
      <c r="F488" s="129" t="s">
        <v>1267</v>
      </c>
      <c r="G488" s="119"/>
      <c r="H488" s="119"/>
      <c r="I488" s="191"/>
      <c r="J488" s="130">
        <f>BK488</f>
        <v>0</v>
      </c>
      <c r="K488" s="119"/>
      <c r="L488" s="120"/>
      <c r="M488" s="124"/>
      <c r="N488" s="119"/>
      <c r="O488" s="119"/>
      <c r="P488" s="125">
        <f>SUM(P489:P505)</f>
        <v>0</v>
      </c>
      <c r="Q488" s="119"/>
      <c r="R488" s="125">
        <f>SUM(R489:R505)</f>
        <v>1.042195</v>
      </c>
      <c r="S488" s="119"/>
      <c r="T488" s="126">
        <f>SUM(T489:T505)</f>
        <v>0</v>
      </c>
      <c r="U488" s="119"/>
      <c r="V488" s="119"/>
      <c r="W488" s="119"/>
      <c r="X488" s="119"/>
      <c r="Y488" s="119"/>
      <c r="Z488" s="119"/>
      <c r="AA488" s="119"/>
      <c r="AB488" s="119"/>
      <c r="AC488" s="119"/>
      <c r="AD488" s="119"/>
      <c r="AE488" s="119"/>
      <c r="AF488" s="119"/>
      <c r="AG488" s="119"/>
      <c r="AH488" s="119"/>
      <c r="AI488" s="119"/>
      <c r="AJ488" s="119"/>
      <c r="AK488" s="119"/>
      <c r="AL488" s="119"/>
      <c r="AM488" s="119"/>
      <c r="AN488" s="119"/>
      <c r="AO488" s="119"/>
      <c r="AP488" s="119"/>
      <c r="AQ488" s="119"/>
      <c r="AR488" s="121" t="s">
        <v>83</v>
      </c>
      <c r="AS488" s="119"/>
      <c r="AT488" s="127" t="s">
        <v>73</v>
      </c>
      <c r="AU488" s="127" t="s">
        <v>81</v>
      </c>
      <c r="AV488" s="119"/>
      <c r="AW488" s="119"/>
      <c r="AX488" s="119"/>
      <c r="AY488" s="121" t="s">
        <v>159</v>
      </c>
      <c r="AZ488" s="119"/>
      <c r="BA488" s="119"/>
      <c r="BB488" s="119"/>
      <c r="BC488" s="119"/>
      <c r="BD488" s="119"/>
      <c r="BE488" s="119"/>
      <c r="BF488" s="119"/>
      <c r="BG488" s="119"/>
      <c r="BH488" s="119"/>
      <c r="BI488" s="119"/>
      <c r="BJ488" s="119"/>
      <c r="BK488" s="128">
        <f>SUM(BK489:BK505)</f>
        <v>0</v>
      </c>
      <c r="BL488" s="119"/>
      <c r="BM488" s="119"/>
    </row>
    <row r="489" spans="1:65" ht="37.5" customHeight="1">
      <c r="A489" s="16"/>
      <c r="B489" s="17"/>
      <c r="C489" s="131" t="s">
        <v>525</v>
      </c>
      <c r="D489" s="131" t="s">
        <v>162</v>
      </c>
      <c r="E489" s="132" t="s">
        <v>1268</v>
      </c>
      <c r="F489" s="133" t="s">
        <v>1269</v>
      </c>
      <c r="G489" s="134" t="s">
        <v>791</v>
      </c>
      <c r="H489" s="135">
        <v>3</v>
      </c>
      <c r="I489" s="187"/>
      <c r="J489" s="135">
        <f>ROUND(I489*H489,2)</f>
        <v>0</v>
      </c>
      <c r="K489" s="133" t="s">
        <v>177</v>
      </c>
      <c r="L489" s="17"/>
      <c r="M489" s="136" t="s">
        <v>1</v>
      </c>
      <c r="N489" s="137" t="s">
        <v>39</v>
      </c>
      <c r="O489" s="16"/>
      <c r="P489" s="138">
        <f>O489*H489</f>
        <v>0</v>
      </c>
      <c r="Q489" s="138">
        <v>0</v>
      </c>
      <c r="R489" s="138">
        <f>Q489*H489</f>
        <v>0</v>
      </c>
      <c r="S489" s="138">
        <v>0</v>
      </c>
      <c r="T489" s="139">
        <f>S489*H489</f>
        <v>0</v>
      </c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16"/>
      <c r="AQ489" s="16"/>
      <c r="AR489" s="140" t="s">
        <v>178</v>
      </c>
      <c r="AS489" s="16"/>
      <c r="AT489" s="140" t="s">
        <v>162</v>
      </c>
      <c r="AU489" s="140" t="s">
        <v>83</v>
      </c>
      <c r="AV489" s="16"/>
      <c r="AW489" s="16"/>
      <c r="AX489" s="16"/>
      <c r="AY489" s="2" t="s">
        <v>159</v>
      </c>
      <c r="AZ489" s="16"/>
      <c r="BA489" s="16"/>
      <c r="BB489" s="16"/>
      <c r="BC489" s="16"/>
      <c r="BD489" s="16"/>
      <c r="BE489" s="141">
        <f>IF(N489="základní",J489,0)</f>
        <v>0</v>
      </c>
      <c r="BF489" s="141">
        <f>IF(N489="snížená",J489,0)</f>
        <v>0</v>
      </c>
      <c r="BG489" s="141">
        <f>IF(N489="zákl. přenesená",J489,0)</f>
        <v>0</v>
      </c>
      <c r="BH489" s="141">
        <f>IF(N489="sníž. přenesená",J489,0)</f>
        <v>0</v>
      </c>
      <c r="BI489" s="141">
        <f>IF(N489="nulová",J489,0)</f>
        <v>0</v>
      </c>
      <c r="BJ489" s="2" t="s">
        <v>81</v>
      </c>
      <c r="BK489" s="141">
        <f>ROUND(I489*H489,2)</f>
        <v>0</v>
      </c>
      <c r="BL489" s="2" t="s">
        <v>178</v>
      </c>
      <c r="BM489" s="140" t="s">
        <v>1270</v>
      </c>
    </row>
    <row r="490" spans="1:65" ht="11.25" customHeight="1">
      <c r="A490" s="151"/>
      <c r="B490" s="152"/>
      <c r="C490" s="151"/>
      <c r="D490" s="142" t="s">
        <v>180</v>
      </c>
      <c r="E490" s="153" t="s">
        <v>1</v>
      </c>
      <c r="F490" s="154" t="s">
        <v>1271</v>
      </c>
      <c r="G490" s="151"/>
      <c r="H490" s="155">
        <v>2</v>
      </c>
      <c r="I490" s="188"/>
      <c r="J490" s="151"/>
      <c r="K490" s="151"/>
      <c r="L490" s="152"/>
      <c r="M490" s="156"/>
      <c r="N490" s="151"/>
      <c r="O490" s="151"/>
      <c r="P490" s="151"/>
      <c r="Q490" s="151"/>
      <c r="R490" s="151"/>
      <c r="S490" s="151"/>
      <c r="T490" s="157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3" t="s">
        <v>180</v>
      </c>
      <c r="AU490" s="153" t="s">
        <v>83</v>
      </c>
      <c r="AV490" s="151" t="s">
        <v>83</v>
      </c>
      <c r="AW490" s="151" t="s">
        <v>30</v>
      </c>
      <c r="AX490" s="151" t="s">
        <v>74</v>
      </c>
      <c r="AY490" s="153" t="s">
        <v>159</v>
      </c>
      <c r="AZ490" s="151"/>
      <c r="BA490" s="151"/>
      <c r="BB490" s="151"/>
      <c r="BC490" s="151"/>
      <c r="BD490" s="151"/>
      <c r="BE490" s="151"/>
      <c r="BF490" s="151"/>
      <c r="BG490" s="151"/>
      <c r="BH490" s="151"/>
      <c r="BI490" s="151"/>
      <c r="BJ490" s="151"/>
      <c r="BK490" s="151"/>
      <c r="BL490" s="151"/>
      <c r="BM490" s="151"/>
    </row>
    <row r="491" spans="1:65" ht="11.25" customHeight="1">
      <c r="A491" s="151"/>
      <c r="B491" s="152"/>
      <c r="C491" s="151"/>
      <c r="D491" s="142" t="s">
        <v>180</v>
      </c>
      <c r="E491" s="153" t="s">
        <v>1</v>
      </c>
      <c r="F491" s="154" t="s">
        <v>915</v>
      </c>
      <c r="G491" s="151"/>
      <c r="H491" s="155">
        <v>1</v>
      </c>
      <c r="I491" s="188"/>
      <c r="J491" s="151"/>
      <c r="K491" s="151"/>
      <c r="L491" s="152"/>
      <c r="M491" s="156"/>
      <c r="N491" s="151"/>
      <c r="O491" s="151"/>
      <c r="P491" s="151"/>
      <c r="Q491" s="151"/>
      <c r="R491" s="151"/>
      <c r="S491" s="151"/>
      <c r="T491" s="157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3" t="s">
        <v>180</v>
      </c>
      <c r="AU491" s="153" t="s">
        <v>83</v>
      </c>
      <c r="AV491" s="151" t="s">
        <v>83</v>
      </c>
      <c r="AW491" s="151" t="s">
        <v>30</v>
      </c>
      <c r="AX491" s="151" t="s">
        <v>74</v>
      </c>
      <c r="AY491" s="153" t="s">
        <v>159</v>
      </c>
      <c r="AZ491" s="151"/>
      <c r="BA491" s="151"/>
      <c r="BB491" s="151"/>
      <c r="BC491" s="151"/>
      <c r="BD491" s="151"/>
      <c r="BE491" s="151"/>
      <c r="BF491" s="151"/>
      <c r="BG491" s="151"/>
      <c r="BH491" s="151"/>
      <c r="BI491" s="151"/>
      <c r="BJ491" s="151"/>
      <c r="BK491" s="151"/>
      <c r="BL491" s="151"/>
      <c r="BM491" s="151"/>
    </row>
    <row r="492" spans="1:65" ht="11.25" customHeight="1">
      <c r="A492" s="158"/>
      <c r="B492" s="159"/>
      <c r="C492" s="158"/>
      <c r="D492" s="142" t="s">
        <v>180</v>
      </c>
      <c r="E492" s="160" t="s">
        <v>1</v>
      </c>
      <c r="F492" s="161" t="s">
        <v>187</v>
      </c>
      <c r="G492" s="158"/>
      <c r="H492" s="162">
        <v>3</v>
      </c>
      <c r="I492" s="189"/>
      <c r="J492" s="158"/>
      <c r="K492" s="158"/>
      <c r="L492" s="159"/>
      <c r="M492" s="163"/>
      <c r="N492" s="158"/>
      <c r="O492" s="158"/>
      <c r="P492" s="158"/>
      <c r="Q492" s="158"/>
      <c r="R492" s="158"/>
      <c r="S492" s="158"/>
      <c r="T492" s="164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  <c r="AN492" s="158"/>
      <c r="AO492" s="158"/>
      <c r="AP492" s="158"/>
      <c r="AQ492" s="158"/>
      <c r="AR492" s="158"/>
      <c r="AS492" s="158"/>
      <c r="AT492" s="160" t="s">
        <v>180</v>
      </c>
      <c r="AU492" s="160" t="s">
        <v>83</v>
      </c>
      <c r="AV492" s="158" t="s">
        <v>166</v>
      </c>
      <c r="AW492" s="158" t="s">
        <v>30</v>
      </c>
      <c r="AX492" s="158" t="s">
        <v>81</v>
      </c>
      <c r="AY492" s="160" t="s">
        <v>159</v>
      </c>
      <c r="AZ492" s="158"/>
      <c r="BA492" s="158"/>
      <c r="BB492" s="158"/>
      <c r="BC492" s="158"/>
      <c r="BD492" s="158"/>
      <c r="BE492" s="158"/>
      <c r="BF492" s="158"/>
      <c r="BG492" s="158"/>
      <c r="BH492" s="158"/>
      <c r="BI492" s="158"/>
      <c r="BJ492" s="158"/>
      <c r="BK492" s="158"/>
      <c r="BL492" s="158"/>
      <c r="BM492" s="158"/>
    </row>
    <row r="493" spans="1:65" ht="16.5" customHeight="1">
      <c r="A493" s="16"/>
      <c r="B493" s="17"/>
      <c r="C493" s="165" t="s">
        <v>1272</v>
      </c>
      <c r="D493" s="165" t="s">
        <v>188</v>
      </c>
      <c r="E493" s="166" t="s">
        <v>1273</v>
      </c>
      <c r="F493" s="167" t="s">
        <v>1274</v>
      </c>
      <c r="G493" s="168" t="s">
        <v>820</v>
      </c>
      <c r="H493" s="169">
        <v>1</v>
      </c>
      <c r="I493" s="190"/>
      <c r="J493" s="169">
        <f>ROUND(I493*H493,2)</f>
        <v>0</v>
      </c>
      <c r="K493" s="167" t="s">
        <v>1</v>
      </c>
      <c r="L493" s="170"/>
      <c r="M493" s="171" t="s">
        <v>1</v>
      </c>
      <c r="N493" s="172" t="s">
        <v>39</v>
      </c>
      <c r="O493" s="16"/>
      <c r="P493" s="138">
        <f>O493*H493</f>
        <v>0</v>
      </c>
      <c r="Q493" s="138">
        <v>1</v>
      </c>
      <c r="R493" s="138">
        <f>Q493*H493</f>
        <v>1</v>
      </c>
      <c r="S493" s="138">
        <v>0</v>
      </c>
      <c r="T493" s="139">
        <f>S493*H493</f>
        <v>0</v>
      </c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16"/>
      <c r="AQ493" s="16"/>
      <c r="AR493" s="140" t="s">
        <v>191</v>
      </c>
      <c r="AS493" s="16"/>
      <c r="AT493" s="140" t="s">
        <v>188</v>
      </c>
      <c r="AU493" s="140" t="s">
        <v>83</v>
      </c>
      <c r="AV493" s="16"/>
      <c r="AW493" s="16"/>
      <c r="AX493" s="16"/>
      <c r="AY493" s="2" t="s">
        <v>159</v>
      </c>
      <c r="AZ493" s="16"/>
      <c r="BA493" s="16"/>
      <c r="BB493" s="16"/>
      <c r="BC493" s="16"/>
      <c r="BD493" s="16"/>
      <c r="BE493" s="141">
        <f>IF(N493="základní",J493,0)</f>
        <v>0</v>
      </c>
      <c r="BF493" s="141">
        <f>IF(N493="snížená",J493,0)</f>
        <v>0</v>
      </c>
      <c r="BG493" s="141">
        <f>IF(N493="zákl. přenesená",J493,0)</f>
        <v>0</v>
      </c>
      <c r="BH493" s="141">
        <f>IF(N493="sníž. přenesená",J493,0)</f>
        <v>0</v>
      </c>
      <c r="BI493" s="141">
        <f>IF(N493="nulová",J493,0)</f>
        <v>0</v>
      </c>
      <c r="BJ493" s="2" t="s">
        <v>81</v>
      </c>
      <c r="BK493" s="141">
        <f>ROUND(I493*H493,2)</f>
        <v>0</v>
      </c>
      <c r="BL493" s="2" t="s">
        <v>178</v>
      </c>
      <c r="BM493" s="140" t="s">
        <v>1275</v>
      </c>
    </row>
    <row r="494" spans="1:65" ht="11.25" customHeight="1">
      <c r="A494" s="151"/>
      <c r="B494" s="152"/>
      <c r="C494" s="151"/>
      <c r="D494" s="142" t="s">
        <v>180</v>
      </c>
      <c r="E494" s="153" t="s">
        <v>1</v>
      </c>
      <c r="F494" s="154" t="s">
        <v>1276</v>
      </c>
      <c r="G494" s="151"/>
      <c r="H494" s="155">
        <v>1</v>
      </c>
      <c r="I494" s="188"/>
      <c r="J494" s="151"/>
      <c r="K494" s="151"/>
      <c r="L494" s="152"/>
      <c r="M494" s="156"/>
      <c r="N494" s="151"/>
      <c r="O494" s="151"/>
      <c r="P494" s="151"/>
      <c r="Q494" s="151"/>
      <c r="R494" s="151"/>
      <c r="S494" s="151"/>
      <c r="T494" s="157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3" t="s">
        <v>180</v>
      </c>
      <c r="AU494" s="153" t="s">
        <v>83</v>
      </c>
      <c r="AV494" s="151" t="s">
        <v>83</v>
      </c>
      <c r="AW494" s="151" t="s">
        <v>30</v>
      </c>
      <c r="AX494" s="151" t="s">
        <v>81</v>
      </c>
      <c r="AY494" s="153" t="s">
        <v>159</v>
      </c>
      <c r="AZ494" s="151"/>
      <c r="BA494" s="151"/>
      <c r="BB494" s="151"/>
      <c r="BC494" s="151"/>
      <c r="BD494" s="151"/>
      <c r="BE494" s="151"/>
      <c r="BF494" s="151"/>
      <c r="BG494" s="151"/>
      <c r="BH494" s="151"/>
      <c r="BI494" s="151"/>
      <c r="BJ494" s="151"/>
      <c r="BK494" s="151"/>
      <c r="BL494" s="151"/>
      <c r="BM494" s="151"/>
    </row>
    <row r="495" spans="1:65" ht="24" customHeight="1">
      <c r="A495" s="16"/>
      <c r="B495" s="17"/>
      <c r="C495" s="131" t="s">
        <v>1277</v>
      </c>
      <c r="D495" s="131" t="s">
        <v>162</v>
      </c>
      <c r="E495" s="132" t="s">
        <v>1278</v>
      </c>
      <c r="F495" s="133" t="s">
        <v>1279</v>
      </c>
      <c r="G495" s="134" t="s">
        <v>791</v>
      </c>
      <c r="H495" s="135">
        <v>6</v>
      </c>
      <c r="I495" s="187"/>
      <c r="J495" s="135">
        <f>ROUND(I495*H495,2)</f>
        <v>0</v>
      </c>
      <c r="K495" s="133" t="s">
        <v>177</v>
      </c>
      <c r="L495" s="17"/>
      <c r="M495" s="136" t="s">
        <v>1</v>
      </c>
      <c r="N495" s="137" t="s">
        <v>39</v>
      </c>
      <c r="O495" s="16"/>
      <c r="P495" s="138">
        <f>O495*H495</f>
        <v>0</v>
      </c>
      <c r="Q495" s="138">
        <v>8.8000000000000003E-4</v>
      </c>
      <c r="R495" s="138">
        <f>Q495*H495</f>
        <v>5.28E-3</v>
      </c>
      <c r="S495" s="138">
        <v>0</v>
      </c>
      <c r="T495" s="139">
        <f>S495*H495</f>
        <v>0</v>
      </c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16"/>
      <c r="AQ495" s="16"/>
      <c r="AR495" s="140" t="s">
        <v>178</v>
      </c>
      <c r="AS495" s="16"/>
      <c r="AT495" s="140" t="s">
        <v>162</v>
      </c>
      <c r="AU495" s="140" t="s">
        <v>83</v>
      </c>
      <c r="AV495" s="16"/>
      <c r="AW495" s="16"/>
      <c r="AX495" s="16"/>
      <c r="AY495" s="2" t="s">
        <v>159</v>
      </c>
      <c r="AZ495" s="16"/>
      <c r="BA495" s="16"/>
      <c r="BB495" s="16"/>
      <c r="BC495" s="16"/>
      <c r="BD495" s="16"/>
      <c r="BE495" s="141">
        <f>IF(N495="základní",J495,0)</f>
        <v>0</v>
      </c>
      <c r="BF495" s="141">
        <f>IF(N495="snížená",J495,0)</f>
        <v>0</v>
      </c>
      <c r="BG495" s="141">
        <f>IF(N495="zákl. přenesená",J495,0)</f>
        <v>0</v>
      </c>
      <c r="BH495" s="141">
        <f>IF(N495="sníž. přenesená",J495,0)</f>
        <v>0</v>
      </c>
      <c r="BI495" s="141">
        <f>IF(N495="nulová",J495,0)</f>
        <v>0</v>
      </c>
      <c r="BJ495" s="2" t="s">
        <v>81</v>
      </c>
      <c r="BK495" s="141">
        <f>ROUND(I495*H495,2)</f>
        <v>0</v>
      </c>
      <c r="BL495" s="2" t="s">
        <v>178</v>
      </c>
      <c r="BM495" s="140" t="s">
        <v>1280</v>
      </c>
    </row>
    <row r="496" spans="1:65" ht="11.25" customHeight="1">
      <c r="A496" s="151"/>
      <c r="B496" s="152"/>
      <c r="C496" s="151"/>
      <c r="D496" s="142" t="s">
        <v>180</v>
      </c>
      <c r="E496" s="153" t="s">
        <v>1</v>
      </c>
      <c r="F496" s="154" t="s">
        <v>1281</v>
      </c>
      <c r="G496" s="151"/>
      <c r="H496" s="155">
        <v>4</v>
      </c>
      <c r="I496" s="188"/>
      <c r="J496" s="151"/>
      <c r="K496" s="151"/>
      <c r="L496" s="152"/>
      <c r="M496" s="156"/>
      <c r="N496" s="151"/>
      <c r="O496" s="151"/>
      <c r="P496" s="151"/>
      <c r="Q496" s="151"/>
      <c r="R496" s="151"/>
      <c r="S496" s="151"/>
      <c r="T496" s="157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3" t="s">
        <v>180</v>
      </c>
      <c r="AU496" s="153" t="s">
        <v>83</v>
      </c>
      <c r="AV496" s="151" t="s">
        <v>83</v>
      </c>
      <c r="AW496" s="151" t="s">
        <v>30</v>
      </c>
      <c r="AX496" s="151" t="s">
        <v>74</v>
      </c>
      <c r="AY496" s="153" t="s">
        <v>159</v>
      </c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</row>
    <row r="497" spans="1:65" ht="11.25" customHeight="1">
      <c r="A497" s="151"/>
      <c r="B497" s="152"/>
      <c r="C497" s="151"/>
      <c r="D497" s="142" t="s">
        <v>180</v>
      </c>
      <c r="E497" s="153" t="s">
        <v>1</v>
      </c>
      <c r="F497" s="154" t="s">
        <v>1282</v>
      </c>
      <c r="G497" s="151"/>
      <c r="H497" s="155">
        <v>2</v>
      </c>
      <c r="I497" s="188"/>
      <c r="J497" s="151"/>
      <c r="K497" s="151"/>
      <c r="L497" s="152"/>
      <c r="M497" s="156"/>
      <c r="N497" s="151"/>
      <c r="O497" s="151"/>
      <c r="P497" s="151"/>
      <c r="Q497" s="151"/>
      <c r="R497" s="151"/>
      <c r="S497" s="151"/>
      <c r="T497" s="157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3" t="s">
        <v>180</v>
      </c>
      <c r="AU497" s="153" t="s">
        <v>83</v>
      </c>
      <c r="AV497" s="151" t="s">
        <v>83</v>
      </c>
      <c r="AW497" s="151" t="s">
        <v>30</v>
      </c>
      <c r="AX497" s="151" t="s">
        <v>74</v>
      </c>
      <c r="AY497" s="153" t="s">
        <v>159</v>
      </c>
      <c r="AZ497" s="151"/>
      <c r="BA497" s="151"/>
      <c r="BB497" s="151"/>
      <c r="BC497" s="151"/>
      <c r="BD497" s="151"/>
      <c r="BE497" s="151"/>
      <c r="BF497" s="151"/>
      <c r="BG497" s="151"/>
      <c r="BH497" s="151"/>
      <c r="BI497" s="151"/>
      <c r="BJ497" s="151"/>
      <c r="BK497" s="151"/>
      <c r="BL497" s="151"/>
      <c r="BM497" s="151"/>
    </row>
    <row r="498" spans="1:65" ht="11.25" customHeight="1">
      <c r="A498" s="158"/>
      <c r="B498" s="159"/>
      <c r="C498" s="158"/>
      <c r="D498" s="142" t="s">
        <v>180</v>
      </c>
      <c r="E498" s="160" t="s">
        <v>1</v>
      </c>
      <c r="F498" s="161" t="s">
        <v>187</v>
      </c>
      <c r="G498" s="158"/>
      <c r="H498" s="162">
        <v>6</v>
      </c>
      <c r="I498" s="189"/>
      <c r="J498" s="158"/>
      <c r="K498" s="158"/>
      <c r="L498" s="159"/>
      <c r="M498" s="163"/>
      <c r="N498" s="158"/>
      <c r="O498" s="158"/>
      <c r="P498" s="158"/>
      <c r="Q498" s="158"/>
      <c r="R498" s="158"/>
      <c r="S498" s="158"/>
      <c r="T498" s="164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60" t="s">
        <v>180</v>
      </c>
      <c r="AU498" s="160" t="s">
        <v>83</v>
      </c>
      <c r="AV498" s="158" t="s">
        <v>166</v>
      </c>
      <c r="AW498" s="158" t="s">
        <v>30</v>
      </c>
      <c r="AX498" s="158" t="s">
        <v>81</v>
      </c>
      <c r="AY498" s="160" t="s">
        <v>159</v>
      </c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58"/>
    </row>
    <row r="499" spans="1:65" ht="48.75" customHeight="1">
      <c r="A499" s="16"/>
      <c r="B499" s="17"/>
      <c r="C499" s="165" t="s">
        <v>1283</v>
      </c>
      <c r="D499" s="165" t="s">
        <v>188</v>
      </c>
      <c r="E499" s="166" t="s">
        <v>1284</v>
      </c>
      <c r="F499" s="167" t="s">
        <v>1285</v>
      </c>
      <c r="G499" s="168" t="s">
        <v>791</v>
      </c>
      <c r="H499" s="169">
        <v>3.45</v>
      </c>
      <c r="I499" s="190"/>
      <c r="J499" s="169">
        <f>ROUND(I499*H499,2)</f>
        <v>0</v>
      </c>
      <c r="K499" s="167" t="s">
        <v>177</v>
      </c>
      <c r="L499" s="170"/>
      <c r="M499" s="171" t="s">
        <v>1</v>
      </c>
      <c r="N499" s="172" t="s">
        <v>39</v>
      </c>
      <c r="O499" s="16"/>
      <c r="P499" s="138">
        <f>O499*H499</f>
        <v>0</v>
      </c>
      <c r="Q499" s="138">
        <v>5.4000000000000003E-3</v>
      </c>
      <c r="R499" s="138">
        <f>Q499*H499</f>
        <v>1.8630000000000001E-2</v>
      </c>
      <c r="S499" s="138">
        <v>0</v>
      </c>
      <c r="T499" s="139">
        <f>S499*H499</f>
        <v>0</v>
      </c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16"/>
      <c r="AQ499" s="16"/>
      <c r="AR499" s="140" t="s">
        <v>191</v>
      </c>
      <c r="AS499" s="16"/>
      <c r="AT499" s="140" t="s">
        <v>188</v>
      </c>
      <c r="AU499" s="140" t="s">
        <v>83</v>
      </c>
      <c r="AV499" s="16"/>
      <c r="AW499" s="16"/>
      <c r="AX499" s="16"/>
      <c r="AY499" s="2" t="s">
        <v>159</v>
      </c>
      <c r="AZ499" s="16"/>
      <c r="BA499" s="16"/>
      <c r="BB499" s="16"/>
      <c r="BC499" s="16"/>
      <c r="BD499" s="16"/>
      <c r="BE499" s="141">
        <f>IF(N499="základní",J499,0)</f>
        <v>0</v>
      </c>
      <c r="BF499" s="141">
        <f>IF(N499="snížená",J499,0)</f>
        <v>0</v>
      </c>
      <c r="BG499" s="141">
        <f>IF(N499="zákl. přenesená",J499,0)</f>
        <v>0</v>
      </c>
      <c r="BH499" s="141">
        <f>IF(N499="sníž. přenesená",J499,0)</f>
        <v>0</v>
      </c>
      <c r="BI499" s="141">
        <f>IF(N499="nulová",J499,0)</f>
        <v>0</v>
      </c>
      <c r="BJ499" s="2" t="s">
        <v>81</v>
      </c>
      <c r="BK499" s="141">
        <f>ROUND(I499*H499,2)</f>
        <v>0</v>
      </c>
      <c r="BL499" s="2" t="s">
        <v>178</v>
      </c>
      <c r="BM499" s="140" t="s">
        <v>1286</v>
      </c>
    </row>
    <row r="500" spans="1:65" ht="11.25" customHeight="1">
      <c r="A500" s="151"/>
      <c r="B500" s="152"/>
      <c r="C500" s="151"/>
      <c r="D500" s="142" t="s">
        <v>180</v>
      </c>
      <c r="E500" s="153" t="s">
        <v>1</v>
      </c>
      <c r="F500" s="154" t="s">
        <v>1287</v>
      </c>
      <c r="G500" s="151"/>
      <c r="H500" s="155">
        <v>3</v>
      </c>
      <c r="I500" s="188"/>
      <c r="J500" s="151"/>
      <c r="K500" s="151"/>
      <c r="L500" s="152"/>
      <c r="M500" s="156"/>
      <c r="N500" s="151"/>
      <c r="O500" s="151"/>
      <c r="P500" s="151"/>
      <c r="Q500" s="151"/>
      <c r="R500" s="151"/>
      <c r="S500" s="151"/>
      <c r="T500" s="157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3" t="s">
        <v>180</v>
      </c>
      <c r="AU500" s="153" t="s">
        <v>83</v>
      </c>
      <c r="AV500" s="151" t="s">
        <v>83</v>
      </c>
      <c r="AW500" s="151" t="s">
        <v>30</v>
      </c>
      <c r="AX500" s="151" t="s">
        <v>74</v>
      </c>
      <c r="AY500" s="153" t="s">
        <v>159</v>
      </c>
      <c r="AZ500" s="151"/>
      <c r="BA500" s="151"/>
      <c r="BB500" s="151"/>
      <c r="BC500" s="151"/>
      <c r="BD500" s="151"/>
      <c r="BE500" s="151"/>
      <c r="BF500" s="151"/>
      <c r="BG500" s="151"/>
      <c r="BH500" s="151"/>
      <c r="BI500" s="151"/>
      <c r="BJ500" s="151"/>
      <c r="BK500" s="151"/>
      <c r="BL500" s="151"/>
      <c r="BM500" s="151"/>
    </row>
    <row r="501" spans="1:65" ht="11.25" customHeight="1">
      <c r="A501" s="151"/>
      <c r="B501" s="152"/>
      <c r="C501" s="151"/>
      <c r="D501" s="142" t="s">
        <v>180</v>
      </c>
      <c r="E501" s="153" t="s">
        <v>1</v>
      </c>
      <c r="F501" s="154" t="s">
        <v>1288</v>
      </c>
      <c r="G501" s="151"/>
      <c r="H501" s="155">
        <v>3.45</v>
      </c>
      <c r="I501" s="188"/>
      <c r="J501" s="151"/>
      <c r="K501" s="151"/>
      <c r="L501" s="152"/>
      <c r="M501" s="156"/>
      <c r="N501" s="151"/>
      <c r="O501" s="151"/>
      <c r="P501" s="151"/>
      <c r="Q501" s="151"/>
      <c r="R501" s="151"/>
      <c r="S501" s="151"/>
      <c r="T501" s="157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3" t="s">
        <v>180</v>
      </c>
      <c r="AU501" s="153" t="s">
        <v>83</v>
      </c>
      <c r="AV501" s="151" t="s">
        <v>83</v>
      </c>
      <c r="AW501" s="151" t="s">
        <v>30</v>
      </c>
      <c r="AX501" s="151" t="s">
        <v>81</v>
      </c>
      <c r="AY501" s="153" t="s">
        <v>159</v>
      </c>
      <c r="AZ501" s="151"/>
      <c r="BA501" s="151"/>
      <c r="BB501" s="151"/>
      <c r="BC501" s="151"/>
      <c r="BD501" s="151"/>
      <c r="BE501" s="151"/>
      <c r="BF501" s="151"/>
      <c r="BG501" s="151"/>
      <c r="BH501" s="151"/>
      <c r="BI501" s="151"/>
      <c r="BJ501" s="151"/>
      <c r="BK501" s="151"/>
      <c r="BL501" s="151"/>
      <c r="BM501" s="151"/>
    </row>
    <row r="502" spans="1:65" ht="48.75" customHeight="1">
      <c r="A502" s="16"/>
      <c r="B502" s="17"/>
      <c r="C502" s="165" t="s">
        <v>1289</v>
      </c>
      <c r="D502" s="165" t="s">
        <v>188</v>
      </c>
      <c r="E502" s="166" t="s">
        <v>1290</v>
      </c>
      <c r="F502" s="167" t="s">
        <v>1291</v>
      </c>
      <c r="G502" s="168" t="s">
        <v>791</v>
      </c>
      <c r="H502" s="169">
        <v>3.45</v>
      </c>
      <c r="I502" s="190"/>
      <c r="J502" s="169">
        <f>ROUND(I502*H502,2)</f>
        <v>0</v>
      </c>
      <c r="K502" s="167" t="s">
        <v>177</v>
      </c>
      <c r="L502" s="170"/>
      <c r="M502" s="171" t="s">
        <v>1</v>
      </c>
      <c r="N502" s="172" t="s">
        <v>39</v>
      </c>
      <c r="O502" s="16"/>
      <c r="P502" s="138">
        <f>O502*H502</f>
        <v>0</v>
      </c>
      <c r="Q502" s="138">
        <v>5.3E-3</v>
      </c>
      <c r="R502" s="138">
        <f>Q502*H502</f>
        <v>1.8285000000000003E-2</v>
      </c>
      <c r="S502" s="138">
        <v>0</v>
      </c>
      <c r="T502" s="139">
        <f>S502*H502</f>
        <v>0</v>
      </c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16"/>
      <c r="AQ502" s="16"/>
      <c r="AR502" s="140" t="s">
        <v>191</v>
      </c>
      <c r="AS502" s="16"/>
      <c r="AT502" s="140" t="s">
        <v>188</v>
      </c>
      <c r="AU502" s="140" t="s">
        <v>83</v>
      </c>
      <c r="AV502" s="16"/>
      <c r="AW502" s="16"/>
      <c r="AX502" s="16"/>
      <c r="AY502" s="2" t="s">
        <v>159</v>
      </c>
      <c r="AZ502" s="16"/>
      <c r="BA502" s="16"/>
      <c r="BB502" s="16"/>
      <c r="BC502" s="16"/>
      <c r="BD502" s="16"/>
      <c r="BE502" s="141">
        <f>IF(N502="základní",J502,0)</f>
        <v>0</v>
      </c>
      <c r="BF502" s="141">
        <f>IF(N502="snížená",J502,0)</f>
        <v>0</v>
      </c>
      <c r="BG502" s="141">
        <f>IF(N502="zákl. přenesená",J502,0)</f>
        <v>0</v>
      </c>
      <c r="BH502" s="141">
        <f>IF(N502="sníž. přenesená",J502,0)</f>
        <v>0</v>
      </c>
      <c r="BI502" s="141">
        <f>IF(N502="nulová",J502,0)</f>
        <v>0</v>
      </c>
      <c r="BJ502" s="2" t="s">
        <v>81</v>
      </c>
      <c r="BK502" s="141">
        <f>ROUND(I502*H502,2)</f>
        <v>0</v>
      </c>
      <c r="BL502" s="2" t="s">
        <v>178</v>
      </c>
      <c r="BM502" s="140" t="s">
        <v>1292</v>
      </c>
    </row>
    <row r="503" spans="1:65" ht="11.25" customHeight="1">
      <c r="A503" s="151"/>
      <c r="B503" s="152"/>
      <c r="C503" s="151"/>
      <c r="D503" s="142" t="s">
        <v>180</v>
      </c>
      <c r="E503" s="153" t="s">
        <v>1</v>
      </c>
      <c r="F503" s="154" t="s">
        <v>1287</v>
      </c>
      <c r="G503" s="151"/>
      <c r="H503" s="155">
        <v>3</v>
      </c>
      <c r="I503" s="188"/>
      <c r="J503" s="151"/>
      <c r="K503" s="151"/>
      <c r="L503" s="152"/>
      <c r="M503" s="156"/>
      <c r="N503" s="151"/>
      <c r="O503" s="151"/>
      <c r="P503" s="151"/>
      <c r="Q503" s="151"/>
      <c r="R503" s="151"/>
      <c r="S503" s="151"/>
      <c r="T503" s="157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3" t="s">
        <v>180</v>
      </c>
      <c r="AU503" s="153" t="s">
        <v>83</v>
      </c>
      <c r="AV503" s="151" t="s">
        <v>83</v>
      </c>
      <c r="AW503" s="151" t="s">
        <v>30</v>
      </c>
      <c r="AX503" s="151" t="s">
        <v>74</v>
      </c>
      <c r="AY503" s="153" t="s">
        <v>159</v>
      </c>
      <c r="AZ503" s="151"/>
      <c r="BA503" s="151"/>
      <c r="BB503" s="151"/>
      <c r="BC503" s="151"/>
      <c r="BD503" s="151"/>
      <c r="BE503" s="151"/>
      <c r="BF503" s="151"/>
      <c r="BG503" s="151"/>
      <c r="BH503" s="151"/>
      <c r="BI503" s="151"/>
      <c r="BJ503" s="151"/>
      <c r="BK503" s="151"/>
      <c r="BL503" s="151"/>
      <c r="BM503" s="151"/>
    </row>
    <row r="504" spans="1:65" ht="11.25" customHeight="1">
      <c r="A504" s="151"/>
      <c r="B504" s="152"/>
      <c r="C504" s="151"/>
      <c r="D504" s="142" t="s">
        <v>180</v>
      </c>
      <c r="E504" s="153" t="s">
        <v>1</v>
      </c>
      <c r="F504" s="154" t="s">
        <v>1288</v>
      </c>
      <c r="G504" s="151"/>
      <c r="H504" s="155">
        <v>3.45</v>
      </c>
      <c r="I504" s="188"/>
      <c r="J504" s="151"/>
      <c r="K504" s="151"/>
      <c r="L504" s="152"/>
      <c r="M504" s="156"/>
      <c r="N504" s="151"/>
      <c r="O504" s="151"/>
      <c r="P504" s="151"/>
      <c r="Q504" s="151"/>
      <c r="R504" s="151"/>
      <c r="S504" s="151"/>
      <c r="T504" s="157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3" t="s">
        <v>180</v>
      </c>
      <c r="AU504" s="153" t="s">
        <v>83</v>
      </c>
      <c r="AV504" s="151" t="s">
        <v>83</v>
      </c>
      <c r="AW504" s="151" t="s">
        <v>30</v>
      </c>
      <c r="AX504" s="151" t="s">
        <v>81</v>
      </c>
      <c r="AY504" s="153" t="s">
        <v>159</v>
      </c>
      <c r="AZ504" s="151"/>
      <c r="BA504" s="151"/>
      <c r="BB504" s="151"/>
      <c r="BC504" s="151"/>
      <c r="BD504" s="151"/>
      <c r="BE504" s="151"/>
      <c r="BF504" s="151"/>
      <c r="BG504" s="151"/>
      <c r="BH504" s="151"/>
      <c r="BI504" s="151"/>
      <c r="BJ504" s="151"/>
      <c r="BK504" s="151"/>
      <c r="BL504" s="151"/>
      <c r="BM504" s="151"/>
    </row>
    <row r="505" spans="1:65" ht="44.25" customHeight="1">
      <c r="A505" s="16"/>
      <c r="B505" s="17"/>
      <c r="C505" s="131" t="s">
        <v>1293</v>
      </c>
      <c r="D505" s="131" t="s">
        <v>162</v>
      </c>
      <c r="E505" s="132" t="s">
        <v>1294</v>
      </c>
      <c r="F505" s="133" t="s">
        <v>1295</v>
      </c>
      <c r="G505" s="134" t="s">
        <v>1264</v>
      </c>
      <c r="H505" s="135">
        <v>1.73</v>
      </c>
      <c r="I505" s="187"/>
      <c r="J505" s="135">
        <f>ROUND(I505*H505,2)</f>
        <v>0</v>
      </c>
      <c r="K505" s="133" t="s">
        <v>177</v>
      </c>
      <c r="L505" s="17"/>
      <c r="M505" s="136" t="s">
        <v>1</v>
      </c>
      <c r="N505" s="137" t="s">
        <v>39</v>
      </c>
      <c r="O505" s="16"/>
      <c r="P505" s="138">
        <f>O505*H505</f>
        <v>0</v>
      </c>
      <c r="Q505" s="138">
        <v>0</v>
      </c>
      <c r="R505" s="138">
        <f>Q505*H505</f>
        <v>0</v>
      </c>
      <c r="S505" s="138">
        <v>0</v>
      </c>
      <c r="T505" s="139">
        <f>S505*H505</f>
        <v>0</v>
      </c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16"/>
      <c r="AQ505" s="16"/>
      <c r="AR505" s="140" t="s">
        <v>178</v>
      </c>
      <c r="AS505" s="16"/>
      <c r="AT505" s="140" t="s">
        <v>162</v>
      </c>
      <c r="AU505" s="140" t="s">
        <v>83</v>
      </c>
      <c r="AV505" s="16"/>
      <c r="AW505" s="16"/>
      <c r="AX505" s="16"/>
      <c r="AY505" s="2" t="s">
        <v>159</v>
      </c>
      <c r="AZ505" s="16"/>
      <c r="BA505" s="16"/>
      <c r="BB505" s="16"/>
      <c r="BC505" s="16"/>
      <c r="BD505" s="16"/>
      <c r="BE505" s="141">
        <f>IF(N505="základní",J505,0)</f>
        <v>0</v>
      </c>
      <c r="BF505" s="141">
        <f>IF(N505="snížená",J505,0)</f>
        <v>0</v>
      </c>
      <c r="BG505" s="141">
        <f>IF(N505="zákl. přenesená",J505,0)</f>
        <v>0</v>
      </c>
      <c r="BH505" s="141">
        <f>IF(N505="sníž. přenesená",J505,0)</f>
        <v>0</v>
      </c>
      <c r="BI505" s="141">
        <f>IF(N505="nulová",J505,0)</f>
        <v>0</v>
      </c>
      <c r="BJ505" s="2" t="s">
        <v>81</v>
      </c>
      <c r="BK505" s="141">
        <f>ROUND(I505*H505,2)</f>
        <v>0</v>
      </c>
      <c r="BL505" s="2" t="s">
        <v>178</v>
      </c>
      <c r="BM505" s="140" t="s">
        <v>1296</v>
      </c>
    </row>
    <row r="506" spans="1:65" ht="22.5" customHeight="1">
      <c r="A506" s="119"/>
      <c r="B506" s="120"/>
      <c r="C506" s="119"/>
      <c r="D506" s="121" t="s">
        <v>73</v>
      </c>
      <c r="E506" s="129" t="s">
        <v>172</v>
      </c>
      <c r="F506" s="129" t="s">
        <v>173</v>
      </c>
      <c r="G506" s="119"/>
      <c r="H506" s="119"/>
      <c r="I506" s="191"/>
      <c r="J506" s="130">
        <f>BK506</f>
        <v>0</v>
      </c>
      <c r="K506" s="119"/>
      <c r="L506" s="120"/>
      <c r="M506" s="124"/>
      <c r="N506" s="119"/>
      <c r="O506" s="119"/>
      <c r="P506" s="125">
        <f>SUM(P507:P518)</f>
        <v>0</v>
      </c>
      <c r="Q506" s="119"/>
      <c r="R506" s="125">
        <f>SUM(R507:R518)</f>
        <v>1.23E-2</v>
      </c>
      <c r="S506" s="119"/>
      <c r="T506" s="126">
        <f>SUM(T507:T518)</f>
        <v>0.32200000000000001</v>
      </c>
      <c r="U506" s="119"/>
      <c r="V506" s="119"/>
      <c r="W506" s="119"/>
      <c r="X506" s="119"/>
      <c r="Y506" s="119"/>
      <c r="Z506" s="119"/>
      <c r="AA506" s="119"/>
      <c r="AB506" s="119"/>
      <c r="AC506" s="119"/>
      <c r="AD506" s="119"/>
      <c r="AE506" s="119"/>
      <c r="AF506" s="119"/>
      <c r="AG506" s="119"/>
      <c r="AH506" s="119"/>
      <c r="AI506" s="119"/>
      <c r="AJ506" s="119"/>
      <c r="AK506" s="119"/>
      <c r="AL506" s="119"/>
      <c r="AM506" s="119"/>
      <c r="AN506" s="119"/>
      <c r="AO506" s="119"/>
      <c r="AP506" s="119"/>
      <c r="AQ506" s="119"/>
      <c r="AR506" s="121" t="s">
        <v>83</v>
      </c>
      <c r="AS506" s="119"/>
      <c r="AT506" s="127" t="s">
        <v>73</v>
      </c>
      <c r="AU506" s="127" t="s">
        <v>81</v>
      </c>
      <c r="AV506" s="119"/>
      <c r="AW506" s="119"/>
      <c r="AX506" s="119"/>
      <c r="AY506" s="121" t="s">
        <v>159</v>
      </c>
      <c r="AZ506" s="119"/>
      <c r="BA506" s="119"/>
      <c r="BB506" s="119"/>
      <c r="BC506" s="119"/>
      <c r="BD506" s="119"/>
      <c r="BE506" s="119"/>
      <c r="BF506" s="119"/>
      <c r="BG506" s="119"/>
      <c r="BH506" s="119"/>
      <c r="BI506" s="119"/>
      <c r="BJ506" s="119"/>
      <c r="BK506" s="128">
        <f>SUM(BK507:BK518)</f>
        <v>0</v>
      </c>
      <c r="BL506" s="119"/>
      <c r="BM506" s="119"/>
    </row>
    <row r="507" spans="1:65" ht="48.75" customHeight="1">
      <c r="A507" s="16"/>
      <c r="B507" s="17"/>
      <c r="C507" s="131" t="s">
        <v>1297</v>
      </c>
      <c r="D507" s="131" t="s">
        <v>162</v>
      </c>
      <c r="E507" s="132" t="s">
        <v>1298</v>
      </c>
      <c r="F507" s="133" t="s">
        <v>1299</v>
      </c>
      <c r="G507" s="134" t="s">
        <v>791</v>
      </c>
      <c r="H507" s="135">
        <v>9.1999999999999993</v>
      </c>
      <c r="I507" s="187"/>
      <c r="J507" s="135">
        <f>ROUND(I507*H507,2)</f>
        <v>0</v>
      </c>
      <c r="K507" s="133" t="s">
        <v>177</v>
      </c>
      <c r="L507" s="17"/>
      <c r="M507" s="136" t="s">
        <v>1</v>
      </c>
      <c r="N507" s="137" t="s">
        <v>39</v>
      </c>
      <c r="O507" s="16"/>
      <c r="P507" s="138">
        <f>O507*H507</f>
        <v>0</v>
      </c>
      <c r="Q507" s="138">
        <v>0</v>
      </c>
      <c r="R507" s="138">
        <f>Q507*H507</f>
        <v>0</v>
      </c>
      <c r="S507" s="138">
        <v>3.5000000000000003E-2</v>
      </c>
      <c r="T507" s="139">
        <f>S507*H507</f>
        <v>0.32200000000000001</v>
      </c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16"/>
      <c r="AQ507" s="16"/>
      <c r="AR507" s="140" t="s">
        <v>178</v>
      </c>
      <c r="AS507" s="16"/>
      <c r="AT507" s="140" t="s">
        <v>162</v>
      </c>
      <c r="AU507" s="140" t="s">
        <v>83</v>
      </c>
      <c r="AV507" s="16"/>
      <c r="AW507" s="16"/>
      <c r="AX507" s="16"/>
      <c r="AY507" s="2" t="s">
        <v>159</v>
      </c>
      <c r="AZ507" s="16"/>
      <c r="BA507" s="16"/>
      <c r="BB507" s="16"/>
      <c r="BC507" s="16"/>
      <c r="BD507" s="16"/>
      <c r="BE507" s="141">
        <f>IF(N507="základní",J507,0)</f>
        <v>0</v>
      </c>
      <c r="BF507" s="141">
        <f>IF(N507="snížená",J507,0)</f>
        <v>0</v>
      </c>
      <c r="BG507" s="141">
        <f>IF(N507="zákl. přenesená",J507,0)</f>
        <v>0</v>
      </c>
      <c r="BH507" s="141">
        <f>IF(N507="sníž. přenesená",J507,0)</f>
        <v>0</v>
      </c>
      <c r="BI507" s="141">
        <f>IF(N507="nulová",J507,0)</f>
        <v>0</v>
      </c>
      <c r="BJ507" s="2" t="s">
        <v>81</v>
      </c>
      <c r="BK507" s="141">
        <f>ROUND(I507*H507,2)</f>
        <v>0</v>
      </c>
      <c r="BL507" s="2" t="s">
        <v>178</v>
      </c>
      <c r="BM507" s="140" t="s">
        <v>1300</v>
      </c>
    </row>
    <row r="508" spans="1:65" ht="11.25" customHeight="1">
      <c r="A508" s="151"/>
      <c r="B508" s="152"/>
      <c r="C508" s="151"/>
      <c r="D508" s="142" t="s">
        <v>180</v>
      </c>
      <c r="E508" s="153" t="s">
        <v>1</v>
      </c>
      <c r="F508" s="154" t="s">
        <v>1301</v>
      </c>
      <c r="G508" s="151"/>
      <c r="H508" s="155">
        <v>9.1999999999999993</v>
      </c>
      <c r="I508" s="188"/>
      <c r="J508" s="151"/>
      <c r="K508" s="151"/>
      <c r="L508" s="152"/>
      <c r="M508" s="156"/>
      <c r="N508" s="151"/>
      <c r="O508" s="151"/>
      <c r="P508" s="151"/>
      <c r="Q508" s="151"/>
      <c r="R508" s="151"/>
      <c r="S508" s="151"/>
      <c r="T508" s="157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3" t="s">
        <v>180</v>
      </c>
      <c r="AU508" s="153" t="s">
        <v>83</v>
      </c>
      <c r="AV508" s="151" t="s">
        <v>83</v>
      </c>
      <c r="AW508" s="151" t="s">
        <v>30</v>
      </c>
      <c r="AX508" s="151" t="s">
        <v>81</v>
      </c>
      <c r="AY508" s="153" t="s">
        <v>159</v>
      </c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</row>
    <row r="509" spans="1:65" ht="44.25" customHeight="1">
      <c r="A509" s="16"/>
      <c r="B509" s="17"/>
      <c r="C509" s="131" t="s">
        <v>1302</v>
      </c>
      <c r="D509" s="131" t="s">
        <v>162</v>
      </c>
      <c r="E509" s="132" t="s">
        <v>1303</v>
      </c>
      <c r="F509" s="133" t="s">
        <v>1304</v>
      </c>
      <c r="G509" s="134" t="s">
        <v>791</v>
      </c>
      <c r="H509" s="135">
        <v>3</v>
      </c>
      <c r="I509" s="187"/>
      <c r="J509" s="135">
        <f>ROUND(I509*H509,2)</f>
        <v>0</v>
      </c>
      <c r="K509" s="133" t="s">
        <v>177</v>
      </c>
      <c r="L509" s="17"/>
      <c r="M509" s="136" t="s">
        <v>1</v>
      </c>
      <c r="N509" s="137" t="s">
        <v>39</v>
      </c>
      <c r="O509" s="16"/>
      <c r="P509" s="138">
        <f>O509*H509</f>
        <v>0</v>
      </c>
      <c r="Q509" s="138">
        <v>1.16E-3</v>
      </c>
      <c r="R509" s="138">
        <f>Q509*H509</f>
        <v>3.48E-3</v>
      </c>
      <c r="S509" s="138">
        <v>0</v>
      </c>
      <c r="T509" s="139">
        <f>S509*H509</f>
        <v>0</v>
      </c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16"/>
      <c r="AQ509" s="16"/>
      <c r="AR509" s="140" t="s">
        <v>178</v>
      </c>
      <c r="AS509" s="16"/>
      <c r="AT509" s="140" t="s">
        <v>162</v>
      </c>
      <c r="AU509" s="140" t="s">
        <v>83</v>
      </c>
      <c r="AV509" s="16"/>
      <c r="AW509" s="16"/>
      <c r="AX509" s="16"/>
      <c r="AY509" s="2" t="s">
        <v>159</v>
      </c>
      <c r="AZ509" s="16"/>
      <c r="BA509" s="16"/>
      <c r="BB509" s="16"/>
      <c r="BC509" s="16"/>
      <c r="BD509" s="16"/>
      <c r="BE509" s="141">
        <f>IF(N509="základní",J509,0)</f>
        <v>0</v>
      </c>
      <c r="BF509" s="141">
        <f>IF(N509="snížená",J509,0)</f>
        <v>0</v>
      </c>
      <c r="BG509" s="141">
        <f>IF(N509="zákl. přenesená",J509,0)</f>
        <v>0</v>
      </c>
      <c r="BH509" s="141">
        <f>IF(N509="sníž. přenesená",J509,0)</f>
        <v>0</v>
      </c>
      <c r="BI509" s="141">
        <f>IF(N509="nulová",J509,0)</f>
        <v>0</v>
      </c>
      <c r="BJ509" s="2" t="s">
        <v>81</v>
      </c>
      <c r="BK509" s="141">
        <f>ROUND(I509*H509,2)</f>
        <v>0</v>
      </c>
      <c r="BL509" s="2" t="s">
        <v>178</v>
      </c>
      <c r="BM509" s="140" t="s">
        <v>1305</v>
      </c>
    </row>
    <row r="510" spans="1:65" ht="11.25" customHeight="1">
      <c r="A510" s="151"/>
      <c r="B510" s="152"/>
      <c r="C510" s="151"/>
      <c r="D510" s="142" t="s">
        <v>180</v>
      </c>
      <c r="E510" s="153" t="s">
        <v>1</v>
      </c>
      <c r="F510" s="154" t="s">
        <v>1271</v>
      </c>
      <c r="G510" s="151"/>
      <c r="H510" s="155">
        <v>2</v>
      </c>
      <c r="I510" s="188"/>
      <c r="J510" s="151"/>
      <c r="K510" s="151"/>
      <c r="L510" s="152"/>
      <c r="M510" s="156"/>
      <c r="N510" s="151"/>
      <c r="O510" s="151"/>
      <c r="P510" s="151"/>
      <c r="Q510" s="151"/>
      <c r="R510" s="151"/>
      <c r="S510" s="151"/>
      <c r="T510" s="157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3" t="s">
        <v>180</v>
      </c>
      <c r="AU510" s="153" t="s">
        <v>83</v>
      </c>
      <c r="AV510" s="151" t="s">
        <v>83</v>
      </c>
      <c r="AW510" s="151" t="s">
        <v>30</v>
      </c>
      <c r="AX510" s="151" t="s">
        <v>74</v>
      </c>
      <c r="AY510" s="153" t="s">
        <v>159</v>
      </c>
      <c r="AZ510" s="151"/>
      <c r="BA510" s="151"/>
      <c r="BB510" s="151"/>
      <c r="BC510" s="151"/>
      <c r="BD510" s="151"/>
      <c r="BE510" s="151"/>
      <c r="BF510" s="151"/>
      <c r="BG510" s="151"/>
      <c r="BH510" s="151"/>
      <c r="BI510" s="151"/>
      <c r="BJ510" s="151"/>
      <c r="BK510" s="151"/>
      <c r="BL510" s="151"/>
      <c r="BM510" s="151"/>
    </row>
    <row r="511" spans="1:65" ht="11.25" customHeight="1">
      <c r="A511" s="151"/>
      <c r="B511" s="152"/>
      <c r="C511" s="151"/>
      <c r="D511" s="142" t="s">
        <v>180</v>
      </c>
      <c r="E511" s="153" t="s">
        <v>1</v>
      </c>
      <c r="F511" s="154" t="s">
        <v>915</v>
      </c>
      <c r="G511" s="151"/>
      <c r="H511" s="155">
        <v>1</v>
      </c>
      <c r="I511" s="188"/>
      <c r="J511" s="151"/>
      <c r="K511" s="151"/>
      <c r="L511" s="152"/>
      <c r="M511" s="156"/>
      <c r="N511" s="151"/>
      <c r="O511" s="151"/>
      <c r="P511" s="151"/>
      <c r="Q511" s="151"/>
      <c r="R511" s="151"/>
      <c r="S511" s="151"/>
      <c r="T511" s="157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3" t="s">
        <v>180</v>
      </c>
      <c r="AU511" s="153" t="s">
        <v>83</v>
      </c>
      <c r="AV511" s="151" t="s">
        <v>83</v>
      </c>
      <c r="AW511" s="151" t="s">
        <v>30</v>
      </c>
      <c r="AX511" s="151" t="s">
        <v>74</v>
      </c>
      <c r="AY511" s="153" t="s">
        <v>159</v>
      </c>
      <c r="AZ511" s="151"/>
      <c r="BA511" s="151"/>
      <c r="BB511" s="151"/>
      <c r="BC511" s="151"/>
      <c r="BD511" s="151"/>
      <c r="BE511" s="151"/>
      <c r="BF511" s="151"/>
      <c r="BG511" s="151"/>
      <c r="BH511" s="151"/>
      <c r="BI511" s="151"/>
      <c r="BJ511" s="151"/>
      <c r="BK511" s="151"/>
      <c r="BL511" s="151"/>
      <c r="BM511" s="151"/>
    </row>
    <row r="512" spans="1:65" ht="11.25" customHeight="1">
      <c r="A512" s="158"/>
      <c r="B512" s="159"/>
      <c r="C512" s="158"/>
      <c r="D512" s="142" t="s">
        <v>180</v>
      </c>
      <c r="E512" s="160" t="s">
        <v>1</v>
      </c>
      <c r="F512" s="161" t="s">
        <v>187</v>
      </c>
      <c r="G512" s="158"/>
      <c r="H512" s="162">
        <v>3</v>
      </c>
      <c r="I512" s="189"/>
      <c r="J512" s="158"/>
      <c r="K512" s="158"/>
      <c r="L512" s="159"/>
      <c r="M512" s="163"/>
      <c r="N512" s="158"/>
      <c r="O512" s="158"/>
      <c r="P512" s="158"/>
      <c r="Q512" s="158"/>
      <c r="R512" s="158"/>
      <c r="S512" s="158"/>
      <c r="T512" s="164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  <c r="AN512" s="158"/>
      <c r="AO512" s="158"/>
      <c r="AP512" s="158"/>
      <c r="AQ512" s="158"/>
      <c r="AR512" s="158"/>
      <c r="AS512" s="158"/>
      <c r="AT512" s="160" t="s">
        <v>180</v>
      </c>
      <c r="AU512" s="160" t="s">
        <v>83</v>
      </c>
      <c r="AV512" s="158" t="s">
        <v>166</v>
      </c>
      <c r="AW512" s="158" t="s">
        <v>30</v>
      </c>
      <c r="AX512" s="158" t="s">
        <v>81</v>
      </c>
      <c r="AY512" s="160" t="s">
        <v>159</v>
      </c>
      <c r="AZ512" s="158"/>
      <c r="BA512" s="158"/>
      <c r="BB512" s="158"/>
      <c r="BC512" s="158"/>
      <c r="BD512" s="158"/>
      <c r="BE512" s="158"/>
      <c r="BF512" s="158"/>
      <c r="BG512" s="158"/>
      <c r="BH512" s="158"/>
      <c r="BI512" s="158"/>
      <c r="BJ512" s="158"/>
      <c r="BK512" s="158"/>
      <c r="BL512" s="158"/>
      <c r="BM512" s="158"/>
    </row>
    <row r="513" spans="1:65" ht="24" customHeight="1">
      <c r="A513" s="16"/>
      <c r="B513" s="17"/>
      <c r="C513" s="165" t="s">
        <v>1306</v>
      </c>
      <c r="D513" s="165" t="s">
        <v>188</v>
      </c>
      <c r="E513" s="166" t="s">
        <v>1307</v>
      </c>
      <c r="F513" s="167" t="s">
        <v>1308</v>
      </c>
      <c r="G513" s="168" t="s">
        <v>791</v>
      </c>
      <c r="H513" s="169">
        <v>2.1</v>
      </c>
      <c r="I513" s="190"/>
      <c r="J513" s="169">
        <f>ROUND(I513*H513,2)</f>
        <v>0</v>
      </c>
      <c r="K513" s="167" t="s">
        <v>177</v>
      </c>
      <c r="L513" s="170"/>
      <c r="M513" s="171" t="s">
        <v>1</v>
      </c>
      <c r="N513" s="172" t="s">
        <v>39</v>
      </c>
      <c r="O513" s="16"/>
      <c r="P513" s="138">
        <f>O513*H513</f>
        <v>0</v>
      </c>
      <c r="Q513" s="138">
        <v>2.3999999999999998E-3</v>
      </c>
      <c r="R513" s="138">
        <f>Q513*H513</f>
        <v>5.0399999999999993E-3</v>
      </c>
      <c r="S513" s="138">
        <v>0</v>
      </c>
      <c r="T513" s="139">
        <f>S513*H513</f>
        <v>0</v>
      </c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16"/>
      <c r="AQ513" s="16"/>
      <c r="AR513" s="140" t="s">
        <v>191</v>
      </c>
      <c r="AS513" s="16"/>
      <c r="AT513" s="140" t="s">
        <v>188</v>
      </c>
      <c r="AU513" s="140" t="s">
        <v>83</v>
      </c>
      <c r="AV513" s="16"/>
      <c r="AW513" s="16"/>
      <c r="AX513" s="16"/>
      <c r="AY513" s="2" t="s">
        <v>159</v>
      </c>
      <c r="AZ513" s="16"/>
      <c r="BA513" s="16"/>
      <c r="BB513" s="16"/>
      <c r="BC513" s="16"/>
      <c r="BD513" s="16"/>
      <c r="BE513" s="141">
        <f>IF(N513="základní",J513,0)</f>
        <v>0</v>
      </c>
      <c r="BF513" s="141">
        <f>IF(N513="snížená",J513,0)</f>
        <v>0</v>
      </c>
      <c r="BG513" s="141">
        <f>IF(N513="zákl. přenesená",J513,0)</f>
        <v>0</v>
      </c>
      <c r="BH513" s="141">
        <f>IF(N513="sníž. přenesená",J513,0)</f>
        <v>0</v>
      </c>
      <c r="BI513" s="141">
        <f>IF(N513="nulová",J513,0)</f>
        <v>0</v>
      </c>
      <c r="BJ513" s="2" t="s">
        <v>81</v>
      </c>
      <c r="BK513" s="141">
        <f>ROUND(I513*H513,2)</f>
        <v>0</v>
      </c>
      <c r="BL513" s="2" t="s">
        <v>178</v>
      </c>
      <c r="BM513" s="140" t="s">
        <v>1309</v>
      </c>
    </row>
    <row r="514" spans="1:65" ht="11.25" customHeight="1">
      <c r="A514" s="151"/>
      <c r="B514" s="152"/>
      <c r="C514" s="151"/>
      <c r="D514" s="142" t="s">
        <v>180</v>
      </c>
      <c r="E514" s="153" t="s">
        <v>1</v>
      </c>
      <c r="F514" s="154" t="s">
        <v>1310</v>
      </c>
      <c r="G514" s="151"/>
      <c r="H514" s="155">
        <v>2.1</v>
      </c>
      <c r="I514" s="188"/>
      <c r="J514" s="151"/>
      <c r="K514" s="151"/>
      <c r="L514" s="152"/>
      <c r="M514" s="156"/>
      <c r="N514" s="151"/>
      <c r="O514" s="151"/>
      <c r="P514" s="151"/>
      <c r="Q514" s="151"/>
      <c r="R514" s="151"/>
      <c r="S514" s="151"/>
      <c r="T514" s="157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3" t="s">
        <v>180</v>
      </c>
      <c r="AU514" s="153" t="s">
        <v>83</v>
      </c>
      <c r="AV514" s="151" t="s">
        <v>83</v>
      </c>
      <c r="AW514" s="151" t="s">
        <v>30</v>
      </c>
      <c r="AX514" s="151" t="s">
        <v>81</v>
      </c>
      <c r="AY514" s="153" t="s">
        <v>159</v>
      </c>
      <c r="AZ514" s="151"/>
      <c r="BA514" s="151"/>
      <c r="BB514" s="151"/>
      <c r="BC514" s="151"/>
      <c r="BD514" s="151"/>
      <c r="BE514" s="151"/>
      <c r="BF514" s="151"/>
      <c r="BG514" s="151"/>
      <c r="BH514" s="151"/>
      <c r="BI514" s="151"/>
      <c r="BJ514" s="151"/>
      <c r="BK514" s="151"/>
      <c r="BL514" s="151"/>
      <c r="BM514" s="151"/>
    </row>
    <row r="515" spans="1:65" ht="24" customHeight="1">
      <c r="A515" s="16"/>
      <c r="B515" s="17"/>
      <c r="C515" s="165" t="s">
        <v>1311</v>
      </c>
      <c r="D515" s="165" t="s">
        <v>188</v>
      </c>
      <c r="E515" s="166" t="s">
        <v>1312</v>
      </c>
      <c r="F515" s="167" t="s">
        <v>1313</v>
      </c>
      <c r="G515" s="168"/>
      <c r="H515" s="169">
        <v>1.05</v>
      </c>
      <c r="I515" s="190"/>
      <c r="J515" s="169">
        <f>ROUND(I515*H515,2)</f>
        <v>0</v>
      </c>
      <c r="K515" s="167" t="s">
        <v>177</v>
      </c>
      <c r="L515" s="170"/>
      <c r="M515" s="171" t="s">
        <v>1</v>
      </c>
      <c r="N515" s="172" t="s">
        <v>39</v>
      </c>
      <c r="O515" s="16"/>
      <c r="P515" s="138">
        <f>O515*H515</f>
        <v>0</v>
      </c>
      <c r="Q515" s="138">
        <v>3.5999999999999999E-3</v>
      </c>
      <c r="R515" s="138">
        <f>Q515*H515</f>
        <v>3.7799999999999999E-3</v>
      </c>
      <c r="S515" s="138">
        <v>0</v>
      </c>
      <c r="T515" s="139">
        <f>S515*H515</f>
        <v>0</v>
      </c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16"/>
      <c r="AQ515" s="16"/>
      <c r="AR515" s="140" t="s">
        <v>191</v>
      </c>
      <c r="AS515" s="16"/>
      <c r="AT515" s="140" t="s">
        <v>188</v>
      </c>
      <c r="AU515" s="140" t="s">
        <v>83</v>
      </c>
      <c r="AV515" s="16"/>
      <c r="AW515" s="16"/>
      <c r="AX515" s="16"/>
      <c r="AY515" s="2" t="s">
        <v>159</v>
      </c>
      <c r="AZ515" s="16"/>
      <c r="BA515" s="16"/>
      <c r="BB515" s="16"/>
      <c r="BC515" s="16"/>
      <c r="BD515" s="16"/>
      <c r="BE515" s="141">
        <f>IF(N515="základní",J515,0)</f>
        <v>0</v>
      </c>
      <c r="BF515" s="141">
        <f>IF(N515="snížená",J515,0)</f>
        <v>0</v>
      </c>
      <c r="BG515" s="141">
        <f>IF(N515="zákl. přenesená",J515,0)</f>
        <v>0</v>
      </c>
      <c r="BH515" s="141">
        <f>IF(N515="sníž. přenesená",J515,0)</f>
        <v>0</v>
      </c>
      <c r="BI515" s="141">
        <f>IF(N515="nulová",J515,0)</f>
        <v>0</v>
      </c>
      <c r="BJ515" s="2" t="s">
        <v>81</v>
      </c>
      <c r="BK515" s="141">
        <f>ROUND(I515*H515,2)</f>
        <v>0</v>
      </c>
      <c r="BL515" s="2" t="s">
        <v>178</v>
      </c>
      <c r="BM515" s="140" t="s">
        <v>1314</v>
      </c>
    </row>
    <row r="516" spans="1:65" ht="11.25" customHeight="1">
      <c r="A516" s="151"/>
      <c r="B516" s="152"/>
      <c r="C516" s="151"/>
      <c r="D516" s="142" t="s">
        <v>180</v>
      </c>
      <c r="E516" s="153" t="s">
        <v>1</v>
      </c>
      <c r="F516" s="154" t="s">
        <v>81</v>
      </c>
      <c r="G516" s="151"/>
      <c r="H516" s="155">
        <v>1</v>
      </c>
      <c r="I516" s="188"/>
      <c r="J516" s="151"/>
      <c r="K516" s="151"/>
      <c r="L516" s="152"/>
      <c r="M516" s="156"/>
      <c r="N516" s="151"/>
      <c r="O516" s="151"/>
      <c r="P516" s="151"/>
      <c r="Q516" s="151"/>
      <c r="R516" s="151"/>
      <c r="S516" s="151"/>
      <c r="T516" s="157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3" t="s">
        <v>180</v>
      </c>
      <c r="AU516" s="153" t="s">
        <v>83</v>
      </c>
      <c r="AV516" s="151" t="s">
        <v>83</v>
      </c>
      <c r="AW516" s="151" t="s">
        <v>30</v>
      </c>
      <c r="AX516" s="151" t="s">
        <v>74</v>
      </c>
      <c r="AY516" s="153" t="s">
        <v>159</v>
      </c>
      <c r="AZ516" s="151"/>
      <c r="BA516" s="151"/>
      <c r="BB516" s="151"/>
      <c r="BC516" s="151"/>
      <c r="BD516" s="151"/>
      <c r="BE516" s="151"/>
      <c r="BF516" s="151"/>
      <c r="BG516" s="151"/>
      <c r="BH516" s="151"/>
      <c r="BI516" s="151"/>
      <c r="BJ516" s="151"/>
      <c r="BK516" s="151"/>
      <c r="BL516" s="151"/>
      <c r="BM516" s="151"/>
    </row>
    <row r="517" spans="1:65" ht="11.25" customHeight="1">
      <c r="A517" s="151"/>
      <c r="B517" s="152"/>
      <c r="C517" s="151"/>
      <c r="D517" s="142" t="s">
        <v>180</v>
      </c>
      <c r="E517" s="153" t="s">
        <v>1</v>
      </c>
      <c r="F517" s="154" t="s">
        <v>1315</v>
      </c>
      <c r="G517" s="151"/>
      <c r="H517" s="155">
        <v>1.05</v>
      </c>
      <c r="I517" s="188"/>
      <c r="J517" s="151"/>
      <c r="K517" s="151"/>
      <c r="L517" s="152"/>
      <c r="M517" s="156"/>
      <c r="N517" s="151"/>
      <c r="O517" s="151"/>
      <c r="P517" s="151"/>
      <c r="Q517" s="151"/>
      <c r="R517" s="151"/>
      <c r="S517" s="151"/>
      <c r="T517" s="157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3" t="s">
        <v>180</v>
      </c>
      <c r="AU517" s="153" t="s">
        <v>83</v>
      </c>
      <c r="AV517" s="151" t="s">
        <v>83</v>
      </c>
      <c r="AW517" s="151" t="s">
        <v>30</v>
      </c>
      <c r="AX517" s="151" t="s">
        <v>81</v>
      </c>
      <c r="AY517" s="153" t="s">
        <v>159</v>
      </c>
      <c r="AZ517" s="151"/>
      <c r="BA517" s="151"/>
      <c r="BB517" s="151"/>
      <c r="BC517" s="151"/>
      <c r="BD517" s="151"/>
      <c r="BE517" s="151"/>
      <c r="BF517" s="151"/>
      <c r="BG517" s="151"/>
      <c r="BH517" s="151"/>
      <c r="BI517" s="151"/>
      <c r="BJ517" s="151"/>
      <c r="BK517" s="151"/>
      <c r="BL517" s="151"/>
      <c r="BM517" s="151"/>
    </row>
    <row r="518" spans="1:65" ht="48.75" customHeight="1">
      <c r="A518" s="16"/>
      <c r="B518" s="17"/>
      <c r="C518" s="131" t="s">
        <v>1316</v>
      </c>
      <c r="D518" s="131" t="s">
        <v>162</v>
      </c>
      <c r="E518" s="132" t="s">
        <v>1317</v>
      </c>
      <c r="F518" s="133" t="s">
        <v>1318</v>
      </c>
      <c r="G518" s="134" t="s">
        <v>1264</v>
      </c>
      <c r="H518" s="135">
        <v>1.39</v>
      </c>
      <c r="I518" s="187"/>
      <c r="J518" s="135">
        <f>ROUND(I518*H518,2)</f>
        <v>0</v>
      </c>
      <c r="K518" s="133" t="s">
        <v>177</v>
      </c>
      <c r="L518" s="17"/>
      <c r="M518" s="136" t="s">
        <v>1</v>
      </c>
      <c r="N518" s="137" t="s">
        <v>39</v>
      </c>
      <c r="O518" s="16"/>
      <c r="P518" s="138">
        <f>O518*H518</f>
        <v>0</v>
      </c>
      <c r="Q518" s="138">
        <v>0</v>
      </c>
      <c r="R518" s="138">
        <f>Q518*H518</f>
        <v>0</v>
      </c>
      <c r="S518" s="138">
        <v>0</v>
      </c>
      <c r="T518" s="139">
        <f>S518*H518</f>
        <v>0</v>
      </c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16"/>
      <c r="AQ518" s="16"/>
      <c r="AR518" s="140" t="s">
        <v>178</v>
      </c>
      <c r="AS518" s="16"/>
      <c r="AT518" s="140" t="s">
        <v>162</v>
      </c>
      <c r="AU518" s="140" t="s">
        <v>83</v>
      </c>
      <c r="AV518" s="16"/>
      <c r="AW518" s="16"/>
      <c r="AX518" s="16"/>
      <c r="AY518" s="2" t="s">
        <v>159</v>
      </c>
      <c r="AZ518" s="16"/>
      <c r="BA518" s="16"/>
      <c r="BB518" s="16"/>
      <c r="BC518" s="16"/>
      <c r="BD518" s="16"/>
      <c r="BE518" s="141">
        <f>IF(N518="základní",J518,0)</f>
        <v>0</v>
      </c>
      <c r="BF518" s="141">
        <f>IF(N518="snížená",J518,0)</f>
        <v>0</v>
      </c>
      <c r="BG518" s="141">
        <f>IF(N518="zákl. přenesená",J518,0)</f>
        <v>0</v>
      </c>
      <c r="BH518" s="141">
        <f>IF(N518="sníž. přenesená",J518,0)</f>
        <v>0</v>
      </c>
      <c r="BI518" s="141">
        <f>IF(N518="nulová",J518,0)</f>
        <v>0</v>
      </c>
      <c r="BJ518" s="2" t="s">
        <v>81</v>
      </c>
      <c r="BK518" s="141">
        <f>ROUND(I518*H518,2)</f>
        <v>0</v>
      </c>
      <c r="BL518" s="2" t="s">
        <v>178</v>
      </c>
      <c r="BM518" s="140" t="s">
        <v>1319</v>
      </c>
    </row>
    <row r="519" spans="1:65" ht="22.5" customHeight="1">
      <c r="A519" s="119"/>
      <c r="B519" s="120"/>
      <c r="C519" s="119"/>
      <c r="D519" s="121" t="s">
        <v>73</v>
      </c>
      <c r="E519" s="129" t="s">
        <v>1320</v>
      </c>
      <c r="F519" s="129" t="s">
        <v>1321</v>
      </c>
      <c r="G519" s="119"/>
      <c r="H519" s="119"/>
      <c r="I519" s="191"/>
      <c r="J519" s="130">
        <f>BK519</f>
        <v>0</v>
      </c>
      <c r="K519" s="119"/>
      <c r="L519" s="120"/>
      <c r="M519" s="124"/>
      <c r="N519" s="119"/>
      <c r="O519" s="119"/>
      <c r="P519" s="125">
        <f>SUM(P520:P528)</f>
        <v>0</v>
      </c>
      <c r="Q519" s="119"/>
      <c r="R519" s="125">
        <f>SUM(R520:R528)</f>
        <v>6.5399999999999998E-3</v>
      </c>
      <c r="S519" s="119"/>
      <c r="T519" s="126">
        <f>SUM(T520:T528)</f>
        <v>5.9220000000000002E-2</v>
      </c>
      <c r="U519" s="119"/>
      <c r="V519" s="119"/>
      <c r="W519" s="119"/>
      <c r="X519" s="119"/>
      <c r="Y519" s="119"/>
      <c r="Z519" s="119"/>
      <c r="AA519" s="119"/>
      <c r="AB519" s="119"/>
      <c r="AC519" s="119"/>
      <c r="AD519" s="119"/>
      <c r="AE519" s="119"/>
      <c r="AF519" s="119"/>
      <c r="AG519" s="119"/>
      <c r="AH519" s="119"/>
      <c r="AI519" s="119"/>
      <c r="AJ519" s="119"/>
      <c r="AK519" s="119"/>
      <c r="AL519" s="119"/>
      <c r="AM519" s="119"/>
      <c r="AN519" s="119"/>
      <c r="AO519" s="119"/>
      <c r="AP519" s="119"/>
      <c r="AQ519" s="119"/>
      <c r="AR519" s="121" t="s">
        <v>83</v>
      </c>
      <c r="AS519" s="119"/>
      <c r="AT519" s="127" t="s">
        <v>73</v>
      </c>
      <c r="AU519" s="127" t="s">
        <v>81</v>
      </c>
      <c r="AV519" s="119"/>
      <c r="AW519" s="119"/>
      <c r="AX519" s="119"/>
      <c r="AY519" s="121" t="s">
        <v>159</v>
      </c>
      <c r="AZ519" s="119"/>
      <c r="BA519" s="119"/>
      <c r="BB519" s="119"/>
      <c r="BC519" s="119"/>
      <c r="BD519" s="119"/>
      <c r="BE519" s="119"/>
      <c r="BF519" s="119"/>
      <c r="BG519" s="119"/>
      <c r="BH519" s="119"/>
      <c r="BI519" s="119"/>
      <c r="BJ519" s="119"/>
      <c r="BK519" s="128">
        <f>SUM(BK520:BK528)</f>
        <v>0</v>
      </c>
      <c r="BL519" s="119"/>
      <c r="BM519" s="119"/>
    </row>
    <row r="520" spans="1:65" ht="24" customHeight="1">
      <c r="A520" s="16"/>
      <c r="B520" s="17"/>
      <c r="C520" s="131" t="s">
        <v>1322</v>
      </c>
      <c r="D520" s="131" t="s">
        <v>162</v>
      </c>
      <c r="E520" s="132" t="s">
        <v>1323</v>
      </c>
      <c r="F520" s="133" t="s">
        <v>1324</v>
      </c>
      <c r="G520" s="134" t="s">
        <v>286</v>
      </c>
      <c r="H520" s="135">
        <v>2</v>
      </c>
      <c r="I520" s="187"/>
      <c r="J520" s="135">
        <f>ROUND(I520*H520,2)</f>
        <v>0</v>
      </c>
      <c r="K520" s="133" t="s">
        <v>177</v>
      </c>
      <c r="L520" s="17"/>
      <c r="M520" s="136" t="s">
        <v>1</v>
      </c>
      <c r="N520" s="137" t="s">
        <v>39</v>
      </c>
      <c r="O520" s="16"/>
      <c r="P520" s="138">
        <f>O520*H520</f>
        <v>0</v>
      </c>
      <c r="Q520" s="138">
        <v>0</v>
      </c>
      <c r="R520" s="138">
        <f>Q520*H520</f>
        <v>0</v>
      </c>
      <c r="S520" s="138">
        <v>2.9610000000000001E-2</v>
      </c>
      <c r="T520" s="139">
        <f>S520*H520</f>
        <v>5.9220000000000002E-2</v>
      </c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16"/>
      <c r="AQ520" s="16"/>
      <c r="AR520" s="140" t="s">
        <v>178</v>
      </c>
      <c r="AS520" s="16"/>
      <c r="AT520" s="140" t="s">
        <v>162</v>
      </c>
      <c r="AU520" s="140" t="s">
        <v>83</v>
      </c>
      <c r="AV520" s="16"/>
      <c r="AW520" s="16"/>
      <c r="AX520" s="16"/>
      <c r="AY520" s="2" t="s">
        <v>159</v>
      </c>
      <c r="AZ520" s="16"/>
      <c r="BA520" s="16"/>
      <c r="BB520" s="16"/>
      <c r="BC520" s="16"/>
      <c r="BD520" s="16"/>
      <c r="BE520" s="141">
        <f>IF(N520="základní",J520,0)</f>
        <v>0</v>
      </c>
      <c r="BF520" s="141">
        <f>IF(N520="snížená",J520,0)</f>
        <v>0</v>
      </c>
      <c r="BG520" s="141">
        <f>IF(N520="zákl. přenesená",J520,0)</f>
        <v>0</v>
      </c>
      <c r="BH520" s="141">
        <f>IF(N520="sníž. přenesená",J520,0)</f>
        <v>0</v>
      </c>
      <c r="BI520" s="141">
        <f>IF(N520="nulová",J520,0)</f>
        <v>0</v>
      </c>
      <c r="BJ520" s="2" t="s">
        <v>81</v>
      </c>
      <c r="BK520" s="141">
        <f>ROUND(I520*H520,2)</f>
        <v>0</v>
      </c>
      <c r="BL520" s="2" t="s">
        <v>178</v>
      </c>
      <c r="BM520" s="140" t="s">
        <v>1325</v>
      </c>
    </row>
    <row r="521" spans="1:65" ht="11.25" customHeight="1">
      <c r="A521" s="151"/>
      <c r="B521" s="152"/>
      <c r="C521" s="151"/>
      <c r="D521" s="142" t="s">
        <v>180</v>
      </c>
      <c r="E521" s="153" t="s">
        <v>1</v>
      </c>
      <c r="F521" s="154" t="s">
        <v>1326</v>
      </c>
      <c r="G521" s="151"/>
      <c r="H521" s="155">
        <v>1</v>
      </c>
      <c r="I521" s="188"/>
      <c r="J521" s="151"/>
      <c r="K521" s="151"/>
      <c r="L521" s="152"/>
      <c r="M521" s="156"/>
      <c r="N521" s="151"/>
      <c r="O521" s="151"/>
      <c r="P521" s="151"/>
      <c r="Q521" s="151"/>
      <c r="R521" s="151"/>
      <c r="S521" s="151"/>
      <c r="T521" s="157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3" t="s">
        <v>180</v>
      </c>
      <c r="AU521" s="153" t="s">
        <v>83</v>
      </c>
      <c r="AV521" s="151" t="s">
        <v>83</v>
      </c>
      <c r="AW521" s="151" t="s">
        <v>30</v>
      </c>
      <c r="AX521" s="151" t="s">
        <v>74</v>
      </c>
      <c r="AY521" s="153" t="s">
        <v>159</v>
      </c>
      <c r="AZ521" s="151"/>
      <c r="BA521" s="151"/>
      <c r="BB521" s="151"/>
      <c r="BC521" s="151"/>
      <c r="BD521" s="151"/>
      <c r="BE521" s="151"/>
      <c r="BF521" s="151"/>
      <c r="BG521" s="151"/>
      <c r="BH521" s="151"/>
      <c r="BI521" s="151"/>
      <c r="BJ521" s="151"/>
      <c r="BK521" s="151"/>
      <c r="BL521" s="151"/>
      <c r="BM521" s="151"/>
    </row>
    <row r="522" spans="1:65" ht="11.25" customHeight="1">
      <c r="A522" s="151"/>
      <c r="B522" s="152"/>
      <c r="C522" s="151"/>
      <c r="D522" s="142" t="s">
        <v>180</v>
      </c>
      <c r="E522" s="153" t="s">
        <v>1</v>
      </c>
      <c r="F522" s="154" t="s">
        <v>1327</v>
      </c>
      <c r="G522" s="151"/>
      <c r="H522" s="155">
        <v>1</v>
      </c>
      <c r="I522" s="188"/>
      <c r="J522" s="151"/>
      <c r="K522" s="151"/>
      <c r="L522" s="152"/>
      <c r="M522" s="156"/>
      <c r="N522" s="151"/>
      <c r="O522" s="151"/>
      <c r="P522" s="151"/>
      <c r="Q522" s="151"/>
      <c r="R522" s="151"/>
      <c r="S522" s="151"/>
      <c r="T522" s="157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3" t="s">
        <v>180</v>
      </c>
      <c r="AU522" s="153" t="s">
        <v>83</v>
      </c>
      <c r="AV522" s="151" t="s">
        <v>83</v>
      </c>
      <c r="AW522" s="151" t="s">
        <v>30</v>
      </c>
      <c r="AX522" s="151" t="s">
        <v>74</v>
      </c>
      <c r="AY522" s="153" t="s">
        <v>159</v>
      </c>
      <c r="AZ522" s="151"/>
      <c r="BA522" s="151"/>
      <c r="BB522" s="151"/>
      <c r="BC522" s="151"/>
      <c r="BD522" s="151"/>
      <c r="BE522" s="151"/>
      <c r="BF522" s="151"/>
      <c r="BG522" s="151"/>
      <c r="BH522" s="151"/>
      <c r="BI522" s="151"/>
      <c r="BJ522" s="151"/>
      <c r="BK522" s="151"/>
      <c r="BL522" s="151"/>
      <c r="BM522" s="151"/>
    </row>
    <row r="523" spans="1:65" ht="11.25" customHeight="1">
      <c r="A523" s="158"/>
      <c r="B523" s="159"/>
      <c r="C523" s="158"/>
      <c r="D523" s="142" t="s">
        <v>180</v>
      </c>
      <c r="E523" s="160" t="s">
        <v>1</v>
      </c>
      <c r="F523" s="161" t="s">
        <v>187</v>
      </c>
      <c r="G523" s="158"/>
      <c r="H523" s="162">
        <v>2</v>
      </c>
      <c r="I523" s="189"/>
      <c r="J523" s="158"/>
      <c r="K523" s="158"/>
      <c r="L523" s="159"/>
      <c r="M523" s="163"/>
      <c r="N523" s="158"/>
      <c r="O523" s="158"/>
      <c r="P523" s="158"/>
      <c r="Q523" s="158"/>
      <c r="R523" s="158"/>
      <c r="S523" s="158"/>
      <c r="T523" s="164"/>
      <c r="U523" s="158"/>
      <c r="V523" s="158"/>
      <c r="W523" s="158"/>
      <c r="X523" s="158"/>
      <c r="Y523" s="158"/>
      <c r="Z523" s="158"/>
      <c r="AA523" s="158"/>
      <c r="AB523" s="158"/>
      <c r="AC523" s="158"/>
      <c r="AD523" s="158"/>
      <c r="AE523" s="158"/>
      <c r="AF523" s="158"/>
      <c r="AG523" s="158"/>
      <c r="AH523" s="158"/>
      <c r="AI523" s="158"/>
      <c r="AJ523" s="158"/>
      <c r="AK523" s="158"/>
      <c r="AL523" s="158"/>
      <c r="AM523" s="158"/>
      <c r="AN523" s="158"/>
      <c r="AO523" s="158"/>
      <c r="AP523" s="158"/>
      <c r="AQ523" s="158"/>
      <c r="AR523" s="158"/>
      <c r="AS523" s="158"/>
      <c r="AT523" s="160" t="s">
        <v>180</v>
      </c>
      <c r="AU523" s="160" t="s">
        <v>83</v>
      </c>
      <c r="AV523" s="158" t="s">
        <v>166</v>
      </c>
      <c r="AW523" s="158" t="s">
        <v>30</v>
      </c>
      <c r="AX523" s="158" t="s">
        <v>81</v>
      </c>
      <c r="AY523" s="160" t="s">
        <v>159</v>
      </c>
      <c r="AZ523" s="158"/>
      <c r="BA523" s="158"/>
      <c r="BB523" s="158"/>
      <c r="BC523" s="158"/>
      <c r="BD523" s="158"/>
      <c r="BE523" s="158"/>
      <c r="BF523" s="158"/>
      <c r="BG523" s="158"/>
      <c r="BH523" s="158"/>
      <c r="BI523" s="158"/>
      <c r="BJ523" s="158"/>
      <c r="BK523" s="158"/>
      <c r="BL523" s="158"/>
      <c r="BM523" s="158"/>
    </row>
    <row r="524" spans="1:65" ht="24" customHeight="1">
      <c r="A524" s="16"/>
      <c r="B524" s="17"/>
      <c r="C524" s="131" t="s">
        <v>608</v>
      </c>
      <c r="D524" s="131" t="s">
        <v>162</v>
      </c>
      <c r="E524" s="132" t="s">
        <v>1328</v>
      </c>
      <c r="F524" s="133" t="s">
        <v>1329</v>
      </c>
      <c r="G524" s="134" t="s">
        <v>286</v>
      </c>
      <c r="H524" s="135">
        <v>2</v>
      </c>
      <c r="I524" s="187"/>
      <c r="J524" s="135">
        <f>ROUND(I524*H524,2)</f>
        <v>0</v>
      </c>
      <c r="K524" s="133" t="s">
        <v>177</v>
      </c>
      <c r="L524" s="17"/>
      <c r="M524" s="136" t="s">
        <v>1</v>
      </c>
      <c r="N524" s="137" t="s">
        <v>39</v>
      </c>
      <c r="O524" s="16"/>
      <c r="P524" s="138">
        <f>O524*H524</f>
        <v>0</v>
      </c>
      <c r="Q524" s="138">
        <v>3.2699999999999999E-3</v>
      </c>
      <c r="R524" s="138">
        <f>Q524*H524</f>
        <v>6.5399999999999998E-3</v>
      </c>
      <c r="S524" s="138">
        <v>0</v>
      </c>
      <c r="T524" s="139">
        <f>S524*H524</f>
        <v>0</v>
      </c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16"/>
      <c r="AQ524" s="16"/>
      <c r="AR524" s="140" t="s">
        <v>178</v>
      </c>
      <c r="AS524" s="16"/>
      <c r="AT524" s="140" t="s">
        <v>162</v>
      </c>
      <c r="AU524" s="140" t="s">
        <v>83</v>
      </c>
      <c r="AV524" s="16"/>
      <c r="AW524" s="16"/>
      <c r="AX524" s="16"/>
      <c r="AY524" s="2" t="s">
        <v>159</v>
      </c>
      <c r="AZ524" s="16"/>
      <c r="BA524" s="16"/>
      <c r="BB524" s="16"/>
      <c r="BC524" s="16"/>
      <c r="BD524" s="16"/>
      <c r="BE524" s="141">
        <f>IF(N524="základní",J524,0)</f>
        <v>0</v>
      </c>
      <c r="BF524" s="141">
        <f>IF(N524="snížená",J524,0)</f>
        <v>0</v>
      </c>
      <c r="BG524" s="141">
        <f>IF(N524="zákl. přenesená",J524,0)</f>
        <v>0</v>
      </c>
      <c r="BH524" s="141">
        <f>IF(N524="sníž. přenesená",J524,0)</f>
        <v>0</v>
      </c>
      <c r="BI524" s="141">
        <f>IF(N524="nulová",J524,0)</f>
        <v>0</v>
      </c>
      <c r="BJ524" s="2" t="s">
        <v>81</v>
      </c>
      <c r="BK524" s="141">
        <f>ROUND(I524*H524,2)</f>
        <v>0</v>
      </c>
      <c r="BL524" s="2" t="s">
        <v>178</v>
      </c>
      <c r="BM524" s="140" t="s">
        <v>1330</v>
      </c>
    </row>
    <row r="525" spans="1:65" ht="11.25" customHeight="1">
      <c r="A525" s="151"/>
      <c r="B525" s="152"/>
      <c r="C525" s="151"/>
      <c r="D525" s="142" t="s">
        <v>180</v>
      </c>
      <c r="E525" s="153" t="s">
        <v>1</v>
      </c>
      <c r="F525" s="154" t="s">
        <v>1326</v>
      </c>
      <c r="G525" s="151"/>
      <c r="H525" s="155">
        <v>1</v>
      </c>
      <c r="I525" s="188"/>
      <c r="J525" s="151"/>
      <c r="K525" s="151"/>
      <c r="L525" s="152"/>
      <c r="M525" s="156"/>
      <c r="N525" s="151"/>
      <c r="O525" s="151"/>
      <c r="P525" s="151"/>
      <c r="Q525" s="151"/>
      <c r="R525" s="151"/>
      <c r="S525" s="151"/>
      <c r="T525" s="157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3" t="s">
        <v>180</v>
      </c>
      <c r="AU525" s="153" t="s">
        <v>83</v>
      </c>
      <c r="AV525" s="151" t="s">
        <v>83</v>
      </c>
      <c r="AW525" s="151" t="s">
        <v>30</v>
      </c>
      <c r="AX525" s="151" t="s">
        <v>74</v>
      </c>
      <c r="AY525" s="153" t="s">
        <v>159</v>
      </c>
      <c r="AZ525" s="151"/>
      <c r="BA525" s="151"/>
      <c r="BB525" s="151"/>
      <c r="BC525" s="151"/>
      <c r="BD525" s="151"/>
      <c r="BE525" s="151"/>
      <c r="BF525" s="151"/>
      <c r="BG525" s="151"/>
      <c r="BH525" s="151"/>
      <c r="BI525" s="151"/>
      <c r="BJ525" s="151"/>
      <c r="BK525" s="151"/>
      <c r="BL525" s="151"/>
      <c r="BM525" s="151"/>
    </row>
    <row r="526" spans="1:65" ht="11.25" customHeight="1">
      <c r="A526" s="151"/>
      <c r="B526" s="152"/>
      <c r="C526" s="151"/>
      <c r="D526" s="142" t="s">
        <v>180</v>
      </c>
      <c r="E526" s="153" t="s">
        <v>1</v>
      </c>
      <c r="F526" s="154" t="s">
        <v>1327</v>
      </c>
      <c r="G526" s="151"/>
      <c r="H526" s="155">
        <v>1</v>
      </c>
      <c r="I526" s="188"/>
      <c r="J526" s="151"/>
      <c r="K526" s="151"/>
      <c r="L526" s="152"/>
      <c r="M526" s="156"/>
      <c r="N526" s="151"/>
      <c r="O526" s="151"/>
      <c r="P526" s="151"/>
      <c r="Q526" s="151"/>
      <c r="R526" s="151"/>
      <c r="S526" s="151"/>
      <c r="T526" s="157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3" t="s">
        <v>180</v>
      </c>
      <c r="AU526" s="153" t="s">
        <v>83</v>
      </c>
      <c r="AV526" s="151" t="s">
        <v>83</v>
      </c>
      <c r="AW526" s="151" t="s">
        <v>30</v>
      </c>
      <c r="AX526" s="151" t="s">
        <v>74</v>
      </c>
      <c r="AY526" s="153" t="s">
        <v>159</v>
      </c>
      <c r="AZ526" s="151"/>
      <c r="BA526" s="151"/>
      <c r="BB526" s="151"/>
      <c r="BC526" s="151"/>
      <c r="BD526" s="151"/>
      <c r="BE526" s="151"/>
      <c r="BF526" s="151"/>
      <c r="BG526" s="151"/>
      <c r="BH526" s="151"/>
      <c r="BI526" s="151"/>
      <c r="BJ526" s="151"/>
      <c r="BK526" s="151"/>
      <c r="BL526" s="151"/>
      <c r="BM526" s="151"/>
    </row>
    <row r="527" spans="1:65" ht="11.25" customHeight="1">
      <c r="A527" s="158"/>
      <c r="B527" s="159"/>
      <c r="C527" s="158"/>
      <c r="D527" s="142" t="s">
        <v>180</v>
      </c>
      <c r="E527" s="160" t="s">
        <v>1</v>
      </c>
      <c r="F527" s="161" t="s">
        <v>187</v>
      </c>
      <c r="G527" s="158"/>
      <c r="H527" s="162">
        <v>2</v>
      </c>
      <c r="I527" s="189"/>
      <c r="J527" s="158"/>
      <c r="K527" s="158"/>
      <c r="L527" s="159"/>
      <c r="M527" s="163"/>
      <c r="N527" s="158"/>
      <c r="O527" s="158"/>
      <c r="P527" s="158"/>
      <c r="Q527" s="158"/>
      <c r="R527" s="158"/>
      <c r="S527" s="158"/>
      <c r="T527" s="164"/>
      <c r="U527" s="158"/>
      <c r="V527" s="158"/>
      <c r="W527" s="158"/>
      <c r="X527" s="158"/>
      <c r="Y527" s="158"/>
      <c r="Z527" s="158"/>
      <c r="AA527" s="158"/>
      <c r="AB527" s="158"/>
      <c r="AC527" s="158"/>
      <c r="AD527" s="158"/>
      <c r="AE527" s="158"/>
      <c r="AF527" s="158"/>
      <c r="AG527" s="158"/>
      <c r="AH527" s="158"/>
      <c r="AI527" s="158"/>
      <c r="AJ527" s="158"/>
      <c r="AK527" s="158"/>
      <c r="AL527" s="158"/>
      <c r="AM527" s="158"/>
      <c r="AN527" s="158"/>
      <c r="AO527" s="158"/>
      <c r="AP527" s="158"/>
      <c r="AQ527" s="158"/>
      <c r="AR527" s="158"/>
      <c r="AS527" s="158"/>
      <c r="AT527" s="160" t="s">
        <v>180</v>
      </c>
      <c r="AU527" s="160" t="s">
        <v>83</v>
      </c>
      <c r="AV527" s="158" t="s">
        <v>166</v>
      </c>
      <c r="AW527" s="158" t="s">
        <v>30</v>
      </c>
      <c r="AX527" s="158" t="s">
        <v>81</v>
      </c>
      <c r="AY527" s="160" t="s">
        <v>159</v>
      </c>
      <c r="AZ527" s="158"/>
      <c r="BA527" s="158"/>
      <c r="BB527" s="158"/>
      <c r="BC527" s="158"/>
      <c r="BD527" s="158"/>
      <c r="BE527" s="158"/>
      <c r="BF527" s="158"/>
      <c r="BG527" s="158"/>
      <c r="BH527" s="158"/>
      <c r="BI527" s="158"/>
      <c r="BJ527" s="158"/>
      <c r="BK527" s="158"/>
      <c r="BL527" s="158"/>
      <c r="BM527" s="158"/>
    </row>
    <row r="528" spans="1:65" ht="44.25" customHeight="1">
      <c r="A528" s="16"/>
      <c r="B528" s="17"/>
      <c r="C528" s="131" t="s">
        <v>1331</v>
      </c>
      <c r="D528" s="131" t="s">
        <v>162</v>
      </c>
      <c r="E528" s="132" t="s">
        <v>1332</v>
      </c>
      <c r="F528" s="133" t="s">
        <v>1333</v>
      </c>
      <c r="G528" s="134" t="s">
        <v>1264</v>
      </c>
      <c r="H528" s="135">
        <v>0.97</v>
      </c>
      <c r="I528" s="187"/>
      <c r="J528" s="135">
        <f>ROUND(I528*H528,2)</f>
        <v>0</v>
      </c>
      <c r="K528" s="133" t="s">
        <v>177</v>
      </c>
      <c r="L528" s="17"/>
      <c r="M528" s="136" t="s">
        <v>1</v>
      </c>
      <c r="N528" s="137" t="s">
        <v>39</v>
      </c>
      <c r="O528" s="16"/>
      <c r="P528" s="138">
        <f>O528*H528</f>
        <v>0</v>
      </c>
      <c r="Q528" s="138">
        <v>0</v>
      </c>
      <c r="R528" s="138">
        <f>Q528*H528</f>
        <v>0</v>
      </c>
      <c r="S528" s="138">
        <v>0</v>
      </c>
      <c r="T528" s="139">
        <f>S528*H528</f>
        <v>0</v>
      </c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16"/>
      <c r="AQ528" s="16"/>
      <c r="AR528" s="140" t="s">
        <v>178</v>
      </c>
      <c r="AS528" s="16"/>
      <c r="AT528" s="140" t="s">
        <v>162</v>
      </c>
      <c r="AU528" s="140" t="s">
        <v>83</v>
      </c>
      <c r="AV528" s="16"/>
      <c r="AW528" s="16"/>
      <c r="AX528" s="16"/>
      <c r="AY528" s="2" t="s">
        <v>159</v>
      </c>
      <c r="AZ528" s="16"/>
      <c r="BA528" s="16"/>
      <c r="BB528" s="16"/>
      <c r="BC528" s="16"/>
      <c r="BD528" s="16"/>
      <c r="BE528" s="141">
        <f>IF(N528="základní",J528,0)</f>
        <v>0</v>
      </c>
      <c r="BF528" s="141">
        <f>IF(N528="snížená",J528,0)</f>
        <v>0</v>
      </c>
      <c r="BG528" s="141">
        <f>IF(N528="zákl. přenesená",J528,0)</f>
        <v>0</v>
      </c>
      <c r="BH528" s="141">
        <f>IF(N528="sníž. přenesená",J528,0)</f>
        <v>0</v>
      </c>
      <c r="BI528" s="141">
        <f>IF(N528="nulová",J528,0)</f>
        <v>0</v>
      </c>
      <c r="BJ528" s="2" t="s">
        <v>81</v>
      </c>
      <c r="BK528" s="141">
        <f>ROUND(I528*H528,2)</f>
        <v>0</v>
      </c>
      <c r="BL528" s="2" t="s">
        <v>178</v>
      </c>
      <c r="BM528" s="140" t="s">
        <v>1334</v>
      </c>
    </row>
    <row r="529" spans="1:65" ht="22.5" customHeight="1">
      <c r="A529" s="119"/>
      <c r="B529" s="120"/>
      <c r="C529" s="119"/>
      <c r="D529" s="121" t="s">
        <v>73</v>
      </c>
      <c r="E529" s="129" t="s">
        <v>1335</v>
      </c>
      <c r="F529" s="129" t="s">
        <v>1336</v>
      </c>
      <c r="G529" s="119"/>
      <c r="H529" s="119"/>
      <c r="I529" s="191"/>
      <c r="J529" s="130">
        <f>BK529</f>
        <v>0</v>
      </c>
      <c r="K529" s="119"/>
      <c r="L529" s="120"/>
      <c r="M529" s="124"/>
      <c r="N529" s="119"/>
      <c r="O529" s="119"/>
      <c r="P529" s="125">
        <f>SUM(P530:P551)</f>
        <v>0</v>
      </c>
      <c r="Q529" s="119"/>
      <c r="R529" s="125">
        <f>SUM(R530:R551)</f>
        <v>0.2845124</v>
      </c>
      <c r="S529" s="119"/>
      <c r="T529" s="126">
        <f>SUM(T530:T551)</f>
        <v>0.82016</v>
      </c>
      <c r="U529" s="119"/>
      <c r="V529" s="119"/>
      <c r="W529" s="119"/>
      <c r="X529" s="119"/>
      <c r="Y529" s="119"/>
      <c r="Z529" s="119"/>
      <c r="AA529" s="119"/>
      <c r="AB529" s="119"/>
      <c r="AC529" s="119"/>
      <c r="AD529" s="119"/>
      <c r="AE529" s="119"/>
      <c r="AF529" s="119"/>
      <c r="AG529" s="119"/>
      <c r="AH529" s="119"/>
      <c r="AI529" s="119"/>
      <c r="AJ529" s="119"/>
      <c r="AK529" s="119"/>
      <c r="AL529" s="119"/>
      <c r="AM529" s="119"/>
      <c r="AN529" s="119"/>
      <c r="AO529" s="119"/>
      <c r="AP529" s="119"/>
      <c r="AQ529" s="119"/>
      <c r="AR529" s="121" t="s">
        <v>83</v>
      </c>
      <c r="AS529" s="119"/>
      <c r="AT529" s="127" t="s">
        <v>73</v>
      </c>
      <c r="AU529" s="127" t="s">
        <v>81</v>
      </c>
      <c r="AV529" s="119"/>
      <c r="AW529" s="119"/>
      <c r="AX529" s="119"/>
      <c r="AY529" s="121" t="s">
        <v>159</v>
      </c>
      <c r="AZ529" s="119"/>
      <c r="BA529" s="119"/>
      <c r="BB529" s="119"/>
      <c r="BC529" s="119"/>
      <c r="BD529" s="119"/>
      <c r="BE529" s="119"/>
      <c r="BF529" s="119"/>
      <c r="BG529" s="119"/>
      <c r="BH529" s="119"/>
      <c r="BI529" s="119"/>
      <c r="BJ529" s="119"/>
      <c r="BK529" s="128">
        <f>SUM(BK530:BK551)</f>
        <v>0</v>
      </c>
      <c r="BL529" s="119"/>
      <c r="BM529" s="119"/>
    </row>
    <row r="530" spans="1:65" ht="37.5" customHeight="1">
      <c r="A530" s="16"/>
      <c r="B530" s="17"/>
      <c r="C530" s="131" t="s">
        <v>1337</v>
      </c>
      <c r="D530" s="131" t="s">
        <v>162</v>
      </c>
      <c r="E530" s="132" t="s">
        <v>1338</v>
      </c>
      <c r="F530" s="133" t="s">
        <v>1339</v>
      </c>
      <c r="G530" s="134" t="s">
        <v>799</v>
      </c>
      <c r="H530" s="135">
        <v>0.34</v>
      </c>
      <c r="I530" s="187"/>
      <c r="J530" s="135">
        <f>ROUND(I530*H530,2)</f>
        <v>0</v>
      </c>
      <c r="K530" s="133" t="s">
        <v>177</v>
      </c>
      <c r="L530" s="17"/>
      <c r="M530" s="136" t="s">
        <v>1</v>
      </c>
      <c r="N530" s="137" t="s">
        <v>39</v>
      </c>
      <c r="O530" s="16"/>
      <c r="P530" s="138">
        <f>O530*H530</f>
        <v>0</v>
      </c>
      <c r="Q530" s="138">
        <v>1.2199999999999999E-3</v>
      </c>
      <c r="R530" s="138">
        <f>Q530*H530</f>
        <v>4.148E-4</v>
      </c>
      <c r="S530" s="138">
        <v>0</v>
      </c>
      <c r="T530" s="139">
        <f>S530*H530</f>
        <v>0</v>
      </c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16"/>
      <c r="AQ530" s="16"/>
      <c r="AR530" s="140" t="s">
        <v>178</v>
      </c>
      <c r="AS530" s="16"/>
      <c r="AT530" s="140" t="s">
        <v>162</v>
      </c>
      <c r="AU530" s="140" t="s">
        <v>83</v>
      </c>
      <c r="AV530" s="16"/>
      <c r="AW530" s="16"/>
      <c r="AX530" s="16"/>
      <c r="AY530" s="2" t="s">
        <v>159</v>
      </c>
      <c r="AZ530" s="16"/>
      <c r="BA530" s="16"/>
      <c r="BB530" s="16"/>
      <c r="BC530" s="16"/>
      <c r="BD530" s="16"/>
      <c r="BE530" s="141">
        <f>IF(N530="základní",J530,0)</f>
        <v>0</v>
      </c>
      <c r="BF530" s="141">
        <f>IF(N530="snížená",J530,0)</f>
        <v>0</v>
      </c>
      <c r="BG530" s="141">
        <f>IF(N530="zákl. přenesená",J530,0)</f>
        <v>0</v>
      </c>
      <c r="BH530" s="141">
        <f>IF(N530="sníž. přenesená",J530,0)</f>
        <v>0</v>
      </c>
      <c r="BI530" s="141">
        <f>IF(N530="nulová",J530,0)</f>
        <v>0</v>
      </c>
      <c r="BJ530" s="2" t="s">
        <v>81</v>
      </c>
      <c r="BK530" s="141">
        <f>ROUND(I530*H530,2)</f>
        <v>0</v>
      </c>
      <c r="BL530" s="2" t="s">
        <v>178</v>
      </c>
      <c r="BM530" s="140" t="s">
        <v>1340</v>
      </c>
    </row>
    <row r="531" spans="1:65" ht="11.25" customHeight="1">
      <c r="A531" s="151"/>
      <c r="B531" s="152"/>
      <c r="C531" s="151"/>
      <c r="D531" s="142" t="s">
        <v>180</v>
      </c>
      <c r="E531" s="153" t="s">
        <v>1</v>
      </c>
      <c r="F531" s="154" t="s">
        <v>1341</v>
      </c>
      <c r="G531" s="151"/>
      <c r="H531" s="155">
        <v>0.34100000000000003</v>
      </c>
      <c r="I531" s="188"/>
      <c r="J531" s="151"/>
      <c r="K531" s="151"/>
      <c r="L531" s="152"/>
      <c r="M531" s="156"/>
      <c r="N531" s="151"/>
      <c r="O531" s="151"/>
      <c r="P531" s="151"/>
      <c r="Q531" s="151"/>
      <c r="R531" s="151"/>
      <c r="S531" s="151"/>
      <c r="T531" s="157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3" t="s">
        <v>180</v>
      </c>
      <c r="AU531" s="153" t="s">
        <v>83</v>
      </c>
      <c r="AV531" s="151" t="s">
        <v>83</v>
      </c>
      <c r="AW531" s="151" t="s">
        <v>30</v>
      </c>
      <c r="AX531" s="151" t="s">
        <v>81</v>
      </c>
      <c r="AY531" s="153" t="s">
        <v>159</v>
      </c>
      <c r="AZ531" s="151"/>
      <c r="BA531" s="151"/>
      <c r="BB531" s="151"/>
      <c r="BC531" s="151"/>
      <c r="BD531" s="151"/>
      <c r="BE531" s="151"/>
      <c r="BF531" s="151"/>
      <c r="BG531" s="151"/>
      <c r="BH531" s="151"/>
      <c r="BI531" s="151"/>
      <c r="BJ531" s="151"/>
      <c r="BK531" s="151"/>
      <c r="BL531" s="151"/>
      <c r="BM531" s="151"/>
    </row>
    <row r="532" spans="1:65" ht="37.5" customHeight="1">
      <c r="A532" s="16"/>
      <c r="B532" s="17"/>
      <c r="C532" s="131" t="s">
        <v>1342</v>
      </c>
      <c r="D532" s="131" t="s">
        <v>162</v>
      </c>
      <c r="E532" s="132" t="s">
        <v>1343</v>
      </c>
      <c r="F532" s="133" t="s">
        <v>1344</v>
      </c>
      <c r="G532" s="134" t="s">
        <v>791</v>
      </c>
      <c r="H532" s="135">
        <v>12.2</v>
      </c>
      <c r="I532" s="187"/>
      <c r="J532" s="135">
        <f>ROUND(I532*H532,2)</f>
        <v>0</v>
      </c>
      <c r="K532" s="133" t="s">
        <v>177</v>
      </c>
      <c r="L532" s="17"/>
      <c r="M532" s="136" t="s">
        <v>1</v>
      </c>
      <c r="N532" s="137" t="s">
        <v>39</v>
      </c>
      <c r="O532" s="16"/>
      <c r="P532" s="138">
        <f>O532*H532</f>
        <v>0</v>
      </c>
      <c r="Q532" s="138">
        <v>0</v>
      </c>
      <c r="R532" s="138">
        <f>Q532*H532</f>
        <v>0</v>
      </c>
      <c r="S532" s="138">
        <v>8.8000000000000005E-3</v>
      </c>
      <c r="T532" s="139">
        <f>S532*H532</f>
        <v>0.10736</v>
      </c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16"/>
      <c r="AQ532" s="16"/>
      <c r="AR532" s="140" t="s">
        <v>178</v>
      </c>
      <c r="AS532" s="16"/>
      <c r="AT532" s="140" t="s">
        <v>162</v>
      </c>
      <c r="AU532" s="140" t="s">
        <v>83</v>
      </c>
      <c r="AV532" s="16"/>
      <c r="AW532" s="16"/>
      <c r="AX532" s="16"/>
      <c r="AY532" s="2" t="s">
        <v>159</v>
      </c>
      <c r="AZ532" s="16"/>
      <c r="BA532" s="16"/>
      <c r="BB532" s="16"/>
      <c r="BC532" s="16"/>
      <c r="BD532" s="16"/>
      <c r="BE532" s="141">
        <f>IF(N532="základní",J532,0)</f>
        <v>0</v>
      </c>
      <c r="BF532" s="141">
        <f>IF(N532="snížená",J532,0)</f>
        <v>0</v>
      </c>
      <c r="BG532" s="141">
        <f>IF(N532="zákl. přenesená",J532,0)</f>
        <v>0</v>
      </c>
      <c r="BH532" s="141">
        <f>IF(N532="sníž. přenesená",J532,0)</f>
        <v>0</v>
      </c>
      <c r="BI532" s="141">
        <f>IF(N532="nulová",J532,0)</f>
        <v>0</v>
      </c>
      <c r="BJ532" s="2" t="s">
        <v>81</v>
      </c>
      <c r="BK532" s="141">
        <f>ROUND(I532*H532,2)</f>
        <v>0</v>
      </c>
      <c r="BL532" s="2" t="s">
        <v>178</v>
      </c>
      <c r="BM532" s="140" t="s">
        <v>1345</v>
      </c>
    </row>
    <row r="533" spans="1:65" ht="11.25" customHeight="1">
      <c r="A533" s="151"/>
      <c r="B533" s="152"/>
      <c r="C533" s="151"/>
      <c r="D533" s="142" t="s">
        <v>180</v>
      </c>
      <c r="E533" s="153" t="s">
        <v>1</v>
      </c>
      <c r="F533" s="154" t="s">
        <v>1301</v>
      </c>
      <c r="G533" s="151"/>
      <c r="H533" s="155">
        <v>9.1999999999999993</v>
      </c>
      <c r="I533" s="188"/>
      <c r="J533" s="151"/>
      <c r="K533" s="151"/>
      <c r="L533" s="152"/>
      <c r="M533" s="156"/>
      <c r="N533" s="151"/>
      <c r="O533" s="151"/>
      <c r="P533" s="151"/>
      <c r="Q533" s="151"/>
      <c r="R533" s="151"/>
      <c r="S533" s="151"/>
      <c r="T533" s="157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3" t="s">
        <v>180</v>
      </c>
      <c r="AU533" s="153" t="s">
        <v>83</v>
      </c>
      <c r="AV533" s="151" t="s">
        <v>83</v>
      </c>
      <c r="AW533" s="151" t="s">
        <v>30</v>
      </c>
      <c r="AX533" s="151" t="s">
        <v>74</v>
      </c>
      <c r="AY533" s="153" t="s">
        <v>159</v>
      </c>
      <c r="AZ533" s="151"/>
      <c r="BA533" s="151"/>
      <c r="BB533" s="151"/>
      <c r="BC533" s="151"/>
      <c r="BD533" s="151"/>
      <c r="BE533" s="151"/>
      <c r="BF533" s="151"/>
      <c r="BG533" s="151"/>
      <c r="BH533" s="151"/>
      <c r="BI533" s="151"/>
      <c r="BJ533" s="151"/>
      <c r="BK533" s="151"/>
      <c r="BL533" s="151"/>
      <c r="BM533" s="151"/>
    </row>
    <row r="534" spans="1:65" ht="11.25" customHeight="1">
      <c r="A534" s="151"/>
      <c r="B534" s="152"/>
      <c r="C534" s="151"/>
      <c r="D534" s="142" t="s">
        <v>180</v>
      </c>
      <c r="E534" s="153" t="s">
        <v>1</v>
      </c>
      <c r="F534" s="154" t="s">
        <v>1346</v>
      </c>
      <c r="G534" s="151"/>
      <c r="H534" s="155">
        <v>1</v>
      </c>
      <c r="I534" s="188"/>
      <c r="J534" s="151"/>
      <c r="K534" s="151"/>
      <c r="L534" s="152"/>
      <c r="M534" s="156"/>
      <c r="N534" s="151"/>
      <c r="O534" s="151"/>
      <c r="P534" s="151"/>
      <c r="Q534" s="151"/>
      <c r="R534" s="151"/>
      <c r="S534" s="151"/>
      <c r="T534" s="157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3" t="s">
        <v>180</v>
      </c>
      <c r="AU534" s="153" t="s">
        <v>83</v>
      </c>
      <c r="AV534" s="151" t="s">
        <v>83</v>
      </c>
      <c r="AW534" s="151" t="s">
        <v>30</v>
      </c>
      <c r="AX534" s="151" t="s">
        <v>74</v>
      </c>
      <c r="AY534" s="153" t="s">
        <v>159</v>
      </c>
      <c r="AZ534" s="151"/>
      <c r="BA534" s="151"/>
      <c r="BB534" s="151"/>
      <c r="BC534" s="151"/>
      <c r="BD534" s="151"/>
      <c r="BE534" s="151"/>
      <c r="BF534" s="151"/>
      <c r="BG534" s="151"/>
      <c r="BH534" s="151"/>
      <c r="BI534" s="151"/>
      <c r="BJ534" s="151"/>
      <c r="BK534" s="151"/>
      <c r="BL534" s="151"/>
      <c r="BM534" s="151"/>
    </row>
    <row r="535" spans="1:65" ht="11.25" customHeight="1">
      <c r="A535" s="151"/>
      <c r="B535" s="152"/>
      <c r="C535" s="151"/>
      <c r="D535" s="142" t="s">
        <v>180</v>
      </c>
      <c r="E535" s="153" t="s">
        <v>1</v>
      </c>
      <c r="F535" s="154" t="s">
        <v>1347</v>
      </c>
      <c r="G535" s="151"/>
      <c r="H535" s="155">
        <v>2</v>
      </c>
      <c r="I535" s="188"/>
      <c r="J535" s="151"/>
      <c r="K535" s="151"/>
      <c r="L535" s="152"/>
      <c r="M535" s="156"/>
      <c r="N535" s="151"/>
      <c r="O535" s="151"/>
      <c r="P535" s="151"/>
      <c r="Q535" s="151"/>
      <c r="R535" s="151"/>
      <c r="S535" s="151"/>
      <c r="T535" s="157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3" t="s">
        <v>180</v>
      </c>
      <c r="AU535" s="153" t="s">
        <v>83</v>
      </c>
      <c r="AV535" s="151" t="s">
        <v>83</v>
      </c>
      <c r="AW535" s="151" t="s">
        <v>30</v>
      </c>
      <c r="AX535" s="151" t="s">
        <v>74</v>
      </c>
      <c r="AY535" s="153" t="s">
        <v>159</v>
      </c>
      <c r="AZ535" s="151"/>
      <c r="BA535" s="151"/>
      <c r="BB535" s="151"/>
      <c r="BC535" s="151"/>
      <c r="BD535" s="151"/>
      <c r="BE535" s="151"/>
      <c r="BF535" s="151"/>
      <c r="BG535" s="151"/>
      <c r="BH535" s="151"/>
      <c r="BI535" s="151"/>
      <c r="BJ535" s="151"/>
      <c r="BK535" s="151"/>
      <c r="BL535" s="151"/>
      <c r="BM535" s="151"/>
    </row>
    <row r="536" spans="1:65" ht="11.25" customHeight="1">
      <c r="A536" s="158"/>
      <c r="B536" s="159"/>
      <c r="C536" s="158"/>
      <c r="D536" s="142" t="s">
        <v>180</v>
      </c>
      <c r="E536" s="160" t="s">
        <v>1</v>
      </c>
      <c r="F536" s="161" t="s">
        <v>187</v>
      </c>
      <c r="G536" s="158"/>
      <c r="H536" s="162">
        <v>12.2</v>
      </c>
      <c r="I536" s="189"/>
      <c r="J536" s="158"/>
      <c r="K536" s="158"/>
      <c r="L536" s="159"/>
      <c r="M536" s="163"/>
      <c r="N536" s="158"/>
      <c r="O536" s="158"/>
      <c r="P536" s="158"/>
      <c r="Q536" s="158"/>
      <c r="R536" s="158"/>
      <c r="S536" s="158"/>
      <c r="T536" s="164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  <c r="AN536" s="158"/>
      <c r="AO536" s="158"/>
      <c r="AP536" s="158"/>
      <c r="AQ536" s="158"/>
      <c r="AR536" s="158"/>
      <c r="AS536" s="158"/>
      <c r="AT536" s="160" t="s">
        <v>180</v>
      </c>
      <c r="AU536" s="160" t="s">
        <v>83</v>
      </c>
      <c r="AV536" s="158" t="s">
        <v>166</v>
      </c>
      <c r="AW536" s="158" t="s">
        <v>30</v>
      </c>
      <c r="AX536" s="158" t="s">
        <v>81</v>
      </c>
      <c r="AY536" s="160" t="s">
        <v>159</v>
      </c>
      <c r="AZ536" s="158"/>
      <c r="BA536" s="158"/>
      <c r="BB536" s="158"/>
      <c r="BC536" s="158"/>
      <c r="BD536" s="158"/>
      <c r="BE536" s="158"/>
      <c r="BF536" s="158"/>
      <c r="BG536" s="158"/>
      <c r="BH536" s="158"/>
      <c r="BI536" s="158"/>
      <c r="BJ536" s="158"/>
      <c r="BK536" s="158"/>
      <c r="BL536" s="158"/>
      <c r="BM536" s="158"/>
    </row>
    <row r="537" spans="1:65" ht="33" customHeight="1">
      <c r="A537" s="16"/>
      <c r="B537" s="17"/>
      <c r="C537" s="131" t="s">
        <v>1348</v>
      </c>
      <c r="D537" s="131" t="s">
        <v>162</v>
      </c>
      <c r="E537" s="132" t="s">
        <v>1349</v>
      </c>
      <c r="F537" s="133" t="s">
        <v>1350</v>
      </c>
      <c r="G537" s="134" t="s">
        <v>791</v>
      </c>
      <c r="H537" s="135">
        <v>14.2</v>
      </c>
      <c r="I537" s="187"/>
      <c r="J537" s="135">
        <f>ROUND(I537*H537,2)</f>
        <v>0</v>
      </c>
      <c r="K537" s="133" t="s">
        <v>177</v>
      </c>
      <c r="L537" s="17"/>
      <c r="M537" s="136" t="s">
        <v>1</v>
      </c>
      <c r="N537" s="137" t="s">
        <v>39</v>
      </c>
      <c r="O537" s="16"/>
      <c r="P537" s="138">
        <f>O537*H537</f>
        <v>0</v>
      </c>
      <c r="Q537" s="138">
        <v>1.9460000000000002E-2</v>
      </c>
      <c r="R537" s="138">
        <f>Q537*H537</f>
        <v>0.27633200000000002</v>
      </c>
      <c r="S537" s="138">
        <v>0</v>
      </c>
      <c r="T537" s="139">
        <f>S537*H537</f>
        <v>0</v>
      </c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16"/>
      <c r="AQ537" s="16"/>
      <c r="AR537" s="140" t="s">
        <v>178</v>
      </c>
      <c r="AS537" s="16"/>
      <c r="AT537" s="140" t="s">
        <v>162</v>
      </c>
      <c r="AU537" s="140" t="s">
        <v>83</v>
      </c>
      <c r="AV537" s="16"/>
      <c r="AW537" s="16"/>
      <c r="AX537" s="16"/>
      <c r="AY537" s="2" t="s">
        <v>159</v>
      </c>
      <c r="AZ537" s="16"/>
      <c r="BA537" s="16"/>
      <c r="BB537" s="16"/>
      <c r="BC537" s="16"/>
      <c r="BD537" s="16"/>
      <c r="BE537" s="141">
        <f>IF(N537="základní",J537,0)</f>
        <v>0</v>
      </c>
      <c r="BF537" s="141">
        <f>IF(N537="snížená",J537,0)</f>
        <v>0</v>
      </c>
      <c r="BG537" s="141">
        <f>IF(N537="zákl. přenesená",J537,0)</f>
        <v>0</v>
      </c>
      <c r="BH537" s="141">
        <f>IF(N537="sníž. přenesená",J537,0)</f>
        <v>0</v>
      </c>
      <c r="BI537" s="141">
        <f>IF(N537="nulová",J537,0)</f>
        <v>0</v>
      </c>
      <c r="BJ537" s="2" t="s">
        <v>81</v>
      </c>
      <c r="BK537" s="141">
        <f>ROUND(I537*H537,2)</f>
        <v>0</v>
      </c>
      <c r="BL537" s="2" t="s">
        <v>178</v>
      </c>
      <c r="BM537" s="140" t="s">
        <v>1351</v>
      </c>
    </row>
    <row r="538" spans="1:65" ht="11.25" customHeight="1">
      <c r="A538" s="151"/>
      <c r="B538" s="152"/>
      <c r="C538" s="151"/>
      <c r="D538" s="142" t="s">
        <v>180</v>
      </c>
      <c r="E538" s="153" t="s">
        <v>1</v>
      </c>
      <c r="F538" s="154" t="s">
        <v>1301</v>
      </c>
      <c r="G538" s="151"/>
      <c r="H538" s="155">
        <v>9.1999999999999993</v>
      </c>
      <c r="I538" s="188"/>
      <c r="J538" s="151"/>
      <c r="K538" s="151"/>
      <c r="L538" s="152"/>
      <c r="M538" s="156"/>
      <c r="N538" s="151"/>
      <c r="O538" s="151"/>
      <c r="P538" s="151"/>
      <c r="Q538" s="151"/>
      <c r="R538" s="151"/>
      <c r="S538" s="151"/>
      <c r="T538" s="157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3" t="s">
        <v>180</v>
      </c>
      <c r="AU538" s="153" t="s">
        <v>83</v>
      </c>
      <c r="AV538" s="151" t="s">
        <v>83</v>
      </c>
      <c r="AW538" s="151" t="s">
        <v>30</v>
      </c>
      <c r="AX538" s="151" t="s">
        <v>74</v>
      </c>
      <c r="AY538" s="153" t="s">
        <v>159</v>
      </c>
      <c r="AZ538" s="151"/>
      <c r="BA538" s="151"/>
      <c r="BB538" s="151"/>
      <c r="BC538" s="151"/>
      <c r="BD538" s="151"/>
      <c r="BE538" s="151"/>
      <c r="BF538" s="151"/>
      <c r="BG538" s="151"/>
      <c r="BH538" s="151"/>
      <c r="BI538" s="151"/>
      <c r="BJ538" s="151"/>
      <c r="BK538" s="151"/>
      <c r="BL538" s="151"/>
      <c r="BM538" s="151"/>
    </row>
    <row r="539" spans="1:65" ht="11.25" customHeight="1">
      <c r="A539" s="151"/>
      <c r="B539" s="152"/>
      <c r="C539" s="151"/>
      <c r="D539" s="142" t="s">
        <v>180</v>
      </c>
      <c r="E539" s="153" t="s">
        <v>1</v>
      </c>
      <c r="F539" s="154" t="s">
        <v>1352</v>
      </c>
      <c r="G539" s="151"/>
      <c r="H539" s="155">
        <v>2</v>
      </c>
      <c r="I539" s="188"/>
      <c r="J539" s="151"/>
      <c r="K539" s="151"/>
      <c r="L539" s="152"/>
      <c r="M539" s="156"/>
      <c r="N539" s="151"/>
      <c r="O539" s="151"/>
      <c r="P539" s="151"/>
      <c r="Q539" s="151"/>
      <c r="R539" s="151"/>
      <c r="S539" s="151"/>
      <c r="T539" s="157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3" t="s">
        <v>180</v>
      </c>
      <c r="AU539" s="153" t="s">
        <v>83</v>
      </c>
      <c r="AV539" s="151" t="s">
        <v>83</v>
      </c>
      <c r="AW539" s="151" t="s">
        <v>30</v>
      </c>
      <c r="AX539" s="151" t="s">
        <v>74</v>
      </c>
      <c r="AY539" s="153" t="s">
        <v>159</v>
      </c>
      <c r="AZ539" s="151"/>
      <c r="BA539" s="151"/>
      <c r="BB539" s="151"/>
      <c r="BC539" s="151"/>
      <c r="BD539" s="151"/>
      <c r="BE539" s="151"/>
      <c r="BF539" s="151"/>
      <c r="BG539" s="151"/>
      <c r="BH539" s="151"/>
      <c r="BI539" s="151"/>
      <c r="BJ539" s="151"/>
      <c r="BK539" s="151"/>
      <c r="BL539" s="151"/>
      <c r="BM539" s="151"/>
    </row>
    <row r="540" spans="1:65" ht="11.25" customHeight="1">
      <c r="A540" s="151"/>
      <c r="B540" s="152"/>
      <c r="C540" s="151"/>
      <c r="D540" s="142" t="s">
        <v>180</v>
      </c>
      <c r="E540" s="153" t="s">
        <v>1</v>
      </c>
      <c r="F540" s="154" t="s">
        <v>1347</v>
      </c>
      <c r="G540" s="151"/>
      <c r="H540" s="155">
        <v>2</v>
      </c>
      <c r="I540" s="188"/>
      <c r="J540" s="151"/>
      <c r="K540" s="151"/>
      <c r="L540" s="152"/>
      <c r="M540" s="156"/>
      <c r="N540" s="151"/>
      <c r="O540" s="151"/>
      <c r="P540" s="151"/>
      <c r="Q540" s="151"/>
      <c r="R540" s="151"/>
      <c r="S540" s="151"/>
      <c r="T540" s="157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3" t="s">
        <v>180</v>
      </c>
      <c r="AU540" s="153" t="s">
        <v>83</v>
      </c>
      <c r="AV540" s="151" t="s">
        <v>83</v>
      </c>
      <c r="AW540" s="151" t="s">
        <v>30</v>
      </c>
      <c r="AX540" s="151" t="s">
        <v>74</v>
      </c>
      <c r="AY540" s="153" t="s">
        <v>159</v>
      </c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</row>
    <row r="541" spans="1:65" ht="11.25" customHeight="1">
      <c r="A541" s="151"/>
      <c r="B541" s="152"/>
      <c r="C541" s="151"/>
      <c r="D541" s="142" t="s">
        <v>180</v>
      </c>
      <c r="E541" s="153" t="s">
        <v>1</v>
      </c>
      <c r="F541" s="154" t="s">
        <v>1346</v>
      </c>
      <c r="G541" s="151"/>
      <c r="H541" s="155">
        <v>1</v>
      </c>
      <c r="I541" s="188"/>
      <c r="J541" s="151"/>
      <c r="K541" s="151"/>
      <c r="L541" s="152"/>
      <c r="M541" s="156"/>
      <c r="N541" s="151"/>
      <c r="O541" s="151"/>
      <c r="P541" s="151"/>
      <c r="Q541" s="151"/>
      <c r="R541" s="151"/>
      <c r="S541" s="151"/>
      <c r="T541" s="157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3" t="s">
        <v>180</v>
      </c>
      <c r="AU541" s="153" t="s">
        <v>83</v>
      </c>
      <c r="AV541" s="151" t="s">
        <v>83</v>
      </c>
      <c r="AW541" s="151" t="s">
        <v>30</v>
      </c>
      <c r="AX541" s="151" t="s">
        <v>74</v>
      </c>
      <c r="AY541" s="153" t="s">
        <v>159</v>
      </c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</row>
    <row r="542" spans="1:65" ht="11.25" customHeight="1">
      <c r="A542" s="158"/>
      <c r="B542" s="159"/>
      <c r="C542" s="158"/>
      <c r="D542" s="142" t="s">
        <v>180</v>
      </c>
      <c r="E542" s="160" t="s">
        <v>1</v>
      </c>
      <c r="F542" s="161" t="s">
        <v>187</v>
      </c>
      <c r="G542" s="158"/>
      <c r="H542" s="162">
        <v>14.2</v>
      </c>
      <c r="I542" s="189"/>
      <c r="J542" s="158"/>
      <c r="K542" s="158"/>
      <c r="L542" s="159"/>
      <c r="M542" s="163"/>
      <c r="N542" s="158"/>
      <c r="O542" s="158"/>
      <c r="P542" s="158"/>
      <c r="Q542" s="158"/>
      <c r="R542" s="158"/>
      <c r="S542" s="158"/>
      <c r="T542" s="164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  <c r="AE542" s="158"/>
      <c r="AF542" s="158"/>
      <c r="AG542" s="158"/>
      <c r="AH542" s="158"/>
      <c r="AI542" s="158"/>
      <c r="AJ542" s="158"/>
      <c r="AK542" s="158"/>
      <c r="AL542" s="158"/>
      <c r="AM542" s="158"/>
      <c r="AN542" s="158"/>
      <c r="AO542" s="158"/>
      <c r="AP542" s="158"/>
      <c r="AQ542" s="158"/>
      <c r="AR542" s="158"/>
      <c r="AS542" s="158"/>
      <c r="AT542" s="160" t="s">
        <v>180</v>
      </c>
      <c r="AU542" s="160" t="s">
        <v>83</v>
      </c>
      <c r="AV542" s="158" t="s">
        <v>166</v>
      </c>
      <c r="AW542" s="158" t="s">
        <v>30</v>
      </c>
      <c r="AX542" s="158" t="s">
        <v>81</v>
      </c>
      <c r="AY542" s="160" t="s">
        <v>159</v>
      </c>
      <c r="AZ542" s="158"/>
      <c r="BA542" s="158"/>
      <c r="BB542" s="158"/>
      <c r="BC542" s="158"/>
      <c r="BD542" s="158"/>
      <c r="BE542" s="158"/>
      <c r="BF542" s="158"/>
      <c r="BG542" s="158"/>
      <c r="BH542" s="158"/>
      <c r="BI542" s="158"/>
      <c r="BJ542" s="158"/>
      <c r="BK542" s="158"/>
      <c r="BL542" s="158"/>
      <c r="BM542" s="158"/>
    </row>
    <row r="543" spans="1:65" ht="37.5" customHeight="1">
      <c r="A543" s="16"/>
      <c r="B543" s="17"/>
      <c r="C543" s="131" t="s">
        <v>1353</v>
      </c>
      <c r="D543" s="131" t="s">
        <v>162</v>
      </c>
      <c r="E543" s="132" t="s">
        <v>1354</v>
      </c>
      <c r="F543" s="133" t="s">
        <v>1355</v>
      </c>
      <c r="G543" s="134" t="s">
        <v>799</v>
      </c>
      <c r="H543" s="135">
        <v>0.34</v>
      </c>
      <c r="I543" s="187"/>
      <c r="J543" s="135">
        <f>ROUND(I543*H543,2)</f>
        <v>0</v>
      </c>
      <c r="K543" s="133" t="s">
        <v>177</v>
      </c>
      <c r="L543" s="17"/>
      <c r="M543" s="136" t="s">
        <v>1</v>
      </c>
      <c r="N543" s="137" t="s">
        <v>39</v>
      </c>
      <c r="O543" s="16"/>
      <c r="P543" s="138">
        <f>O543*H543</f>
        <v>0</v>
      </c>
      <c r="Q543" s="138">
        <v>2.2839999999999999E-2</v>
      </c>
      <c r="R543" s="138">
        <f>Q543*H543</f>
        <v>7.7656000000000001E-3</v>
      </c>
      <c r="S543" s="138">
        <v>0</v>
      </c>
      <c r="T543" s="139">
        <f>S543*H543</f>
        <v>0</v>
      </c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16"/>
      <c r="AQ543" s="16"/>
      <c r="AR543" s="140" t="s">
        <v>178</v>
      </c>
      <c r="AS543" s="16"/>
      <c r="AT543" s="140" t="s">
        <v>162</v>
      </c>
      <c r="AU543" s="140" t="s">
        <v>83</v>
      </c>
      <c r="AV543" s="16"/>
      <c r="AW543" s="16"/>
      <c r="AX543" s="16"/>
      <c r="AY543" s="2" t="s">
        <v>159</v>
      </c>
      <c r="AZ543" s="16"/>
      <c r="BA543" s="16"/>
      <c r="BB543" s="16"/>
      <c r="BC543" s="16"/>
      <c r="BD543" s="16"/>
      <c r="BE543" s="141">
        <f>IF(N543="základní",J543,0)</f>
        <v>0</v>
      </c>
      <c r="BF543" s="141">
        <f>IF(N543="snížená",J543,0)</f>
        <v>0</v>
      </c>
      <c r="BG543" s="141">
        <f>IF(N543="zákl. přenesená",J543,0)</f>
        <v>0</v>
      </c>
      <c r="BH543" s="141">
        <f>IF(N543="sníž. přenesená",J543,0)</f>
        <v>0</v>
      </c>
      <c r="BI543" s="141">
        <f>IF(N543="nulová",J543,0)</f>
        <v>0</v>
      </c>
      <c r="BJ543" s="2" t="s">
        <v>81</v>
      </c>
      <c r="BK543" s="141">
        <f>ROUND(I543*H543,2)</f>
        <v>0</v>
      </c>
      <c r="BL543" s="2" t="s">
        <v>178</v>
      </c>
      <c r="BM543" s="140" t="s">
        <v>1356</v>
      </c>
    </row>
    <row r="544" spans="1:65" ht="11.25" customHeight="1">
      <c r="A544" s="151"/>
      <c r="B544" s="152"/>
      <c r="C544" s="151"/>
      <c r="D544" s="142" t="s">
        <v>180</v>
      </c>
      <c r="E544" s="153" t="s">
        <v>1</v>
      </c>
      <c r="F544" s="154" t="s">
        <v>1341</v>
      </c>
      <c r="G544" s="151"/>
      <c r="H544" s="155">
        <v>0.34100000000000003</v>
      </c>
      <c r="I544" s="188"/>
      <c r="J544" s="151"/>
      <c r="K544" s="151"/>
      <c r="L544" s="152"/>
      <c r="M544" s="156"/>
      <c r="N544" s="151"/>
      <c r="O544" s="151"/>
      <c r="P544" s="151"/>
      <c r="Q544" s="151"/>
      <c r="R544" s="151"/>
      <c r="S544" s="151"/>
      <c r="T544" s="157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3" t="s">
        <v>180</v>
      </c>
      <c r="AU544" s="153" t="s">
        <v>83</v>
      </c>
      <c r="AV544" s="151" t="s">
        <v>83</v>
      </c>
      <c r="AW544" s="151" t="s">
        <v>30</v>
      </c>
      <c r="AX544" s="151" t="s">
        <v>81</v>
      </c>
      <c r="AY544" s="153" t="s">
        <v>159</v>
      </c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</row>
    <row r="545" spans="1:65" ht="37.5" customHeight="1">
      <c r="A545" s="16"/>
      <c r="B545" s="17"/>
      <c r="C545" s="131" t="s">
        <v>1357</v>
      </c>
      <c r="D545" s="131" t="s">
        <v>162</v>
      </c>
      <c r="E545" s="132" t="s">
        <v>1358</v>
      </c>
      <c r="F545" s="133" t="s">
        <v>1359</v>
      </c>
      <c r="G545" s="134" t="s">
        <v>791</v>
      </c>
      <c r="H545" s="135">
        <v>32.4</v>
      </c>
      <c r="I545" s="187"/>
      <c r="J545" s="135">
        <f>ROUND(I545*H545,2)</f>
        <v>0</v>
      </c>
      <c r="K545" s="133" t="s">
        <v>177</v>
      </c>
      <c r="L545" s="17"/>
      <c r="M545" s="136" t="s">
        <v>1</v>
      </c>
      <c r="N545" s="137" t="s">
        <v>39</v>
      </c>
      <c r="O545" s="16"/>
      <c r="P545" s="138">
        <f>O545*H545</f>
        <v>0</v>
      </c>
      <c r="Q545" s="138">
        <v>0</v>
      </c>
      <c r="R545" s="138">
        <f>Q545*H545</f>
        <v>0</v>
      </c>
      <c r="S545" s="138">
        <v>1.4E-2</v>
      </c>
      <c r="T545" s="139">
        <f>S545*H545</f>
        <v>0.4536</v>
      </c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16"/>
      <c r="AQ545" s="16"/>
      <c r="AR545" s="140" t="s">
        <v>178</v>
      </c>
      <c r="AS545" s="16"/>
      <c r="AT545" s="140" t="s">
        <v>162</v>
      </c>
      <c r="AU545" s="140" t="s">
        <v>83</v>
      </c>
      <c r="AV545" s="16"/>
      <c r="AW545" s="16"/>
      <c r="AX545" s="16"/>
      <c r="AY545" s="2" t="s">
        <v>159</v>
      </c>
      <c r="AZ545" s="16"/>
      <c r="BA545" s="16"/>
      <c r="BB545" s="16"/>
      <c r="BC545" s="16"/>
      <c r="BD545" s="16"/>
      <c r="BE545" s="141">
        <f>IF(N545="základní",J545,0)</f>
        <v>0</v>
      </c>
      <c r="BF545" s="141">
        <f>IF(N545="snížená",J545,0)</f>
        <v>0</v>
      </c>
      <c r="BG545" s="141">
        <f>IF(N545="zákl. přenesená",J545,0)</f>
        <v>0</v>
      </c>
      <c r="BH545" s="141">
        <f>IF(N545="sníž. přenesená",J545,0)</f>
        <v>0</v>
      </c>
      <c r="BI545" s="141">
        <f>IF(N545="nulová",J545,0)</f>
        <v>0</v>
      </c>
      <c r="BJ545" s="2" t="s">
        <v>81</v>
      </c>
      <c r="BK545" s="141">
        <f>ROUND(I545*H545,2)</f>
        <v>0</v>
      </c>
      <c r="BL545" s="2" t="s">
        <v>178</v>
      </c>
      <c r="BM545" s="140" t="s">
        <v>1360</v>
      </c>
    </row>
    <row r="546" spans="1:65" ht="11.25" customHeight="1">
      <c r="A546" s="145"/>
      <c r="B546" s="146"/>
      <c r="C546" s="145"/>
      <c r="D546" s="142" t="s">
        <v>180</v>
      </c>
      <c r="E546" s="147" t="s">
        <v>1</v>
      </c>
      <c r="F546" s="148" t="s">
        <v>846</v>
      </c>
      <c r="G546" s="145"/>
      <c r="H546" s="147" t="s">
        <v>1</v>
      </c>
      <c r="I546" s="193"/>
      <c r="J546" s="145"/>
      <c r="K546" s="145"/>
      <c r="L546" s="146"/>
      <c r="M546" s="149"/>
      <c r="N546" s="145"/>
      <c r="O546" s="145"/>
      <c r="P546" s="145"/>
      <c r="Q546" s="145"/>
      <c r="R546" s="145"/>
      <c r="S546" s="145"/>
      <c r="T546" s="150"/>
      <c r="U546" s="145"/>
      <c r="V546" s="145"/>
      <c r="W546" s="145"/>
      <c r="X546" s="145"/>
      <c r="Y546" s="145"/>
      <c r="Z546" s="145"/>
      <c r="AA546" s="145"/>
      <c r="AB546" s="145"/>
      <c r="AC546" s="145"/>
      <c r="AD546" s="145"/>
      <c r="AE546" s="145"/>
      <c r="AF546" s="145"/>
      <c r="AG546" s="145"/>
      <c r="AH546" s="145"/>
      <c r="AI546" s="145"/>
      <c r="AJ546" s="145"/>
      <c r="AK546" s="145"/>
      <c r="AL546" s="145"/>
      <c r="AM546" s="145"/>
      <c r="AN546" s="145"/>
      <c r="AO546" s="145"/>
      <c r="AP546" s="145"/>
      <c r="AQ546" s="145"/>
      <c r="AR546" s="145"/>
      <c r="AS546" s="145"/>
      <c r="AT546" s="147" t="s">
        <v>180</v>
      </c>
      <c r="AU546" s="147" t="s">
        <v>83</v>
      </c>
      <c r="AV546" s="145" t="s">
        <v>81</v>
      </c>
      <c r="AW546" s="145" t="s">
        <v>30</v>
      </c>
      <c r="AX546" s="145" t="s">
        <v>74</v>
      </c>
      <c r="AY546" s="147" t="s">
        <v>159</v>
      </c>
      <c r="AZ546" s="145"/>
      <c r="BA546" s="145"/>
      <c r="BB546" s="145"/>
      <c r="BC546" s="145"/>
      <c r="BD546" s="145"/>
      <c r="BE546" s="145"/>
      <c r="BF546" s="145"/>
      <c r="BG546" s="145"/>
      <c r="BH546" s="145"/>
      <c r="BI546" s="145"/>
      <c r="BJ546" s="145"/>
      <c r="BK546" s="145"/>
      <c r="BL546" s="145"/>
      <c r="BM546" s="145"/>
    </row>
    <row r="547" spans="1:65" ht="11.25" customHeight="1">
      <c r="A547" s="151"/>
      <c r="B547" s="152"/>
      <c r="C547" s="151"/>
      <c r="D547" s="142" t="s">
        <v>180</v>
      </c>
      <c r="E547" s="153" t="s">
        <v>1</v>
      </c>
      <c r="F547" s="154" t="s">
        <v>1096</v>
      </c>
      <c r="G547" s="151"/>
      <c r="H547" s="155">
        <v>32.4</v>
      </c>
      <c r="I547" s="188"/>
      <c r="J547" s="151"/>
      <c r="K547" s="151"/>
      <c r="L547" s="152"/>
      <c r="M547" s="156"/>
      <c r="N547" s="151"/>
      <c r="O547" s="151"/>
      <c r="P547" s="151"/>
      <c r="Q547" s="151"/>
      <c r="R547" s="151"/>
      <c r="S547" s="151"/>
      <c r="T547" s="157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3" t="s">
        <v>180</v>
      </c>
      <c r="AU547" s="153" t="s">
        <v>83</v>
      </c>
      <c r="AV547" s="151" t="s">
        <v>83</v>
      </c>
      <c r="AW547" s="151" t="s">
        <v>30</v>
      </c>
      <c r="AX547" s="151" t="s">
        <v>81</v>
      </c>
      <c r="AY547" s="153" t="s">
        <v>159</v>
      </c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</row>
    <row r="548" spans="1:65" ht="16.5" customHeight="1">
      <c r="A548" s="16"/>
      <c r="B548" s="17"/>
      <c r="C548" s="131" t="s">
        <v>1361</v>
      </c>
      <c r="D548" s="131" t="s">
        <v>162</v>
      </c>
      <c r="E548" s="132" t="s">
        <v>1362</v>
      </c>
      <c r="F548" s="133" t="s">
        <v>1363</v>
      </c>
      <c r="G548" s="134" t="s">
        <v>791</v>
      </c>
      <c r="H548" s="135">
        <v>32.4</v>
      </c>
      <c r="I548" s="187"/>
      <c r="J548" s="135">
        <f>ROUND(I548*H548,2)</f>
        <v>0</v>
      </c>
      <c r="K548" s="133" t="s">
        <v>177</v>
      </c>
      <c r="L548" s="17"/>
      <c r="M548" s="136" t="s">
        <v>1</v>
      </c>
      <c r="N548" s="137" t="s">
        <v>39</v>
      </c>
      <c r="O548" s="16"/>
      <c r="P548" s="138">
        <f>O548*H548</f>
        <v>0</v>
      </c>
      <c r="Q548" s="138">
        <v>0</v>
      </c>
      <c r="R548" s="138">
        <f>Q548*H548</f>
        <v>0</v>
      </c>
      <c r="S548" s="138">
        <v>8.0000000000000002E-3</v>
      </c>
      <c r="T548" s="139">
        <f>S548*H548</f>
        <v>0.25919999999999999</v>
      </c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16"/>
      <c r="AQ548" s="16"/>
      <c r="AR548" s="140" t="s">
        <v>178</v>
      </c>
      <c r="AS548" s="16"/>
      <c r="AT548" s="140" t="s">
        <v>162</v>
      </c>
      <c r="AU548" s="140" t="s">
        <v>83</v>
      </c>
      <c r="AV548" s="16"/>
      <c r="AW548" s="16"/>
      <c r="AX548" s="16"/>
      <c r="AY548" s="2" t="s">
        <v>159</v>
      </c>
      <c r="AZ548" s="16"/>
      <c r="BA548" s="16"/>
      <c r="BB548" s="16"/>
      <c r="BC548" s="16"/>
      <c r="BD548" s="16"/>
      <c r="BE548" s="141">
        <f>IF(N548="základní",J548,0)</f>
        <v>0</v>
      </c>
      <c r="BF548" s="141">
        <f>IF(N548="snížená",J548,0)</f>
        <v>0</v>
      </c>
      <c r="BG548" s="141">
        <f>IF(N548="zákl. přenesená",J548,0)</f>
        <v>0</v>
      </c>
      <c r="BH548" s="141">
        <f>IF(N548="sníž. přenesená",J548,0)</f>
        <v>0</v>
      </c>
      <c r="BI548" s="141">
        <f>IF(N548="nulová",J548,0)</f>
        <v>0</v>
      </c>
      <c r="BJ548" s="2" t="s">
        <v>81</v>
      </c>
      <c r="BK548" s="141">
        <f>ROUND(I548*H548,2)</f>
        <v>0</v>
      </c>
      <c r="BL548" s="2" t="s">
        <v>178</v>
      </c>
      <c r="BM548" s="140" t="s">
        <v>1364</v>
      </c>
    </row>
    <row r="549" spans="1:65" ht="11.25" customHeight="1">
      <c r="A549" s="145"/>
      <c r="B549" s="146"/>
      <c r="C549" s="145"/>
      <c r="D549" s="142" t="s">
        <v>180</v>
      </c>
      <c r="E549" s="147" t="s">
        <v>1</v>
      </c>
      <c r="F549" s="148" t="s">
        <v>846</v>
      </c>
      <c r="G549" s="145"/>
      <c r="H549" s="147" t="s">
        <v>1</v>
      </c>
      <c r="I549" s="193"/>
      <c r="J549" s="145"/>
      <c r="K549" s="145"/>
      <c r="L549" s="146"/>
      <c r="M549" s="149"/>
      <c r="N549" s="145"/>
      <c r="O549" s="145"/>
      <c r="P549" s="145"/>
      <c r="Q549" s="145"/>
      <c r="R549" s="145"/>
      <c r="S549" s="145"/>
      <c r="T549" s="150"/>
      <c r="U549" s="145"/>
      <c r="V549" s="145"/>
      <c r="W549" s="145"/>
      <c r="X549" s="145"/>
      <c r="Y549" s="145"/>
      <c r="Z549" s="145"/>
      <c r="AA549" s="145"/>
      <c r="AB549" s="145"/>
      <c r="AC549" s="145"/>
      <c r="AD549" s="145"/>
      <c r="AE549" s="145"/>
      <c r="AF549" s="145"/>
      <c r="AG549" s="145"/>
      <c r="AH549" s="145"/>
      <c r="AI549" s="145"/>
      <c r="AJ549" s="145"/>
      <c r="AK549" s="145"/>
      <c r="AL549" s="145"/>
      <c r="AM549" s="145"/>
      <c r="AN549" s="145"/>
      <c r="AO549" s="145"/>
      <c r="AP549" s="145"/>
      <c r="AQ549" s="145"/>
      <c r="AR549" s="145"/>
      <c r="AS549" s="145"/>
      <c r="AT549" s="147" t="s">
        <v>180</v>
      </c>
      <c r="AU549" s="147" t="s">
        <v>83</v>
      </c>
      <c r="AV549" s="145" t="s">
        <v>81</v>
      </c>
      <c r="AW549" s="145" t="s">
        <v>30</v>
      </c>
      <c r="AX549" s="145" t="s">
        <v>74</v>
      </c>
      <c r="AY549" s="147" t="s">
        <v>159</v>
      </c>
      <c r="AZ549" s="145"/>
      <c r="BA549" s="145"/>
      <c r="BB549" s="145"/>
      <c r="BC549" s="145"/>
      <c r="BD549" s="145"/>
      <c r="BE549" s="145"/>
      <c r="BF549" s="145"/>
      <c r="BG549" s="145"/>
      <c r="BH549" s="145"/>
      <c r="BI549" s="145"/>
      <c r="BJ549" s="145"/>
      <c r="BK549" s="145"/>
      <c r="BL549" s="145"/>
      <c r="BM549" s="145"/>
    </row>
    <row r="550" spans="1:65" ht="11.25" customHeight="1">
      <c r="A550" s="151"/>
      <c r="B550" s="152"/>
      <c r="C550" s="151"/>
      <c r="D550" s="142" t="s">
        <v>180</v>
      </c>
      <c r="E550" s="153" t="s">
        <v>1</v>
      </c>
      <c r="F550" s="154" t="s">
        <v>1096</v>
      </c>
      <c r="G550" s="151"/>
      <c r="H550" s="155">
        <v>32.4</v>
      </c>
      <c r="I550" s="188"/>
      <c r="J550" s="151"/>
      <c r="K550" s="151"/>
      <c r="L550" s="152"/>
      <c r="M550" s="156"/>
      <c r="N550" s="151"/>
      <c r="O550" s="151"/>
      <c r="P550" s="151"/>
      <c r="Q550" s="151"/>
      <c r="R550" s="151"/>
      <c r="S550" s="151"/>
      <c r="T550" s="157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3" t="s">
        <v>180</v>
      </c>
      <c r="AU550" s="153" t="s">
        <v>83</v>
      </c>
      <c r="AV550" s="151" t="s">
        <v>83</v>
      </c>
      <c r="AW550" s="151" t="s">
        <v>30</v>
      </c>
      <c r="AX550" s="151" t="s">
        <v>81</v>
      </c>
      <c r="AY550" s="153" t="s">
        <v>159</v>
      </c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1"/>
    </row>
    <row r="551" spans="1:65" ht="48.75" customHeight="1">
      <c r="A551" s="16"/>
      <c r="B551" s="17"/>
      <c r="C551" s="131" t="s">
        <v>1365</v>
      </c>
      <c r="D551" s="131" t="s">
        <v>162</v>
      </c>
      <c r="E551" s="132" t="s">
        <v>1366</v>
      </c>
      <c r="F551" s="133" t="s">
        <v>1367</v>
      </c>
      <c r="G551" s="134" t="s">
        <v>1264</v>
      </c>
      <c r="H551" s="135">
        <v>3.07</v>
      </c>
      <c r="I551" s="187"/>
      <c r="J551" s="135">
        <f>ROUND(I551*H551,2)</f>
        <v>0</v>
      </c>
      <c r="K551" s="133" t="s">
        <v>177</v>
      </c>
      <c r="L551" s="17"/>
      <c r="M551" s="136" t="s">
        <v>1</v>
      </c>
      <c r="N551" s="137" t="s">
        <v>39</v>
      </c>
      <c r="O551" s="16"/>
      <c r="P551" s="138">
        <f>O551*H551</f>
        <v>0</v>
      </c>
      <c r="Q551" s="138">
        <v>0</v>
      </c>
      <c r="R551" s="138">
        <f>Q551*H551</f>
        <v>0</v>
      </c>
      <c r="S551" s="138">
        <v>0</v>
      </c>
      <c r="T551" s="139">
        <f>S551*H551</f>
        <v>0</v>
      </c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16"/>
      <c r="AQ551" s="16"/>
      <c r="AR551" s="140" t="s">
        <v>178</v>
      </c>
      <c r="AS551" s="16"/>
      <c r="AT551" s="140" t="s">
        <v>162</v>
      </c>
      <c r="AU551" s="140" t="s">
        <v>83</v>
      </c>
      <c r="AV551" s="16"/>
      <c r="AW551" s="16"/>
      <c r="AX551" s="16"/>
      <c r="AY551" s="2" t="s">
        <v>159</v>
      </c>
      <c r="AZ551" s="16"/>
      <c r="BA551" s="16"/>
      <c r="BB551" s="16"/>
      <c r="BC551" s="16"/>
      <c r="BD551" s="16"/>
      <c r="BE551" s="141">
        <f>IF(N551="základní",J551,0)</f>
        <v>0</v>
      </c>
      <c r="BF551" s="141">
        <f>IF(N551="snížená",J551,0)</f>
        <v>0</v>
      </c>
      <c r="BG551" s="141">
        <f>IF(N551="zákl. přenesená",J551,0)</f>
        <v>0</v>
      </c>
      <c r="BH551" s="141">
        <f>IF(N551="sníž. přenesená",J551,0)</f>
        <v>0</v>
      </c>
      <c r="BI551" s="141">
        <f>IF(N551="nulová",J551,0)</f>
        <v>0</v>
      </c>
      <c r="BJ551" s="2" t="s">
        <v>81</v>
      </c>
      <c r="BK551" s="141">
        <f>ROUND(I551*H551,2)</f>
        <v>0</v>
      </c>
      <c r="BL551" s="2" t="s">
        <v>178</v>
      </c>
      <c r="BM551" s="140" t="s">
        <v>1368</v>
      </c>
    </row>
    <row r="552" spans="1:65" ht="22.5" customHeight="1">
      <c r="A552" s="119"/>
      <c r="B552" s="120"/>
      <c r="C552" s="119"/>
      <c r="D552" s="121" t="s">
        <v>73</v>
      </c>
      <c r="E552" s="129" t="s">
        <v>1369</v>
      </c>
      <c r="F552" s="129" t="s">
        <v>1370</v>
      </c>
      <c r="G552" s="119"/>
      <c r="H552" s="119"/>
      <c r="I552" s="191"/>
      <c r="J552" s="130">
        <f>BK552</f>
        <v>0</v>
      </c>
      <c r="K552" s="119"/>
      <c r="L552" s="120"/>
      <c r="M552" s="124"/>
      <c r="N552" s="119"/>
      <c r="O552" s="119"/>
      <c r="P552" s="125">
        <f>SUM(P553:P588)</f>
        <v>0</v>
      </c>
      <c r="Q552" s="119"/>
      <c r="R552" s="125">
        <f>SUM(R553:R588)</f>
        <v>0.21166619999999997</v>
      </c>
      <c r="S552" s="119"/>
      <c r="T552" s="126">
        <f>SUM(T553:T588)</f>
        <v>0.39930000000000004</v>
      </c>
      <c r="U552" s="119"/>
      <c r="V552" s="119"/>
      <c r="W552" s="119"/>
      <c r="X552" s="119"/>
      <c r="Y552" s="119"/>
      <c r="Z552" s="119"/>
      <c r="AA552" s="119"/>
      <c r="AB552" s="119"/>
      <c r="AC552" s="119"/>
      <c r="AD552" s="119"/>
      <c r="AE552" s="119"/>
      <c r="AF552" s="119"/>
      <c r="AG552" s="119"/>
      <c r="AH552" s="119"/>
      <c r="AI552" s="119"/>
      <c r="AJ552" s="119"/>
      <c r="AK552" s="119"/>
      <c r="AL552" s="119"/>
      <c r="AM552" s="119"/>
      <c r="AN552" s="119"/>
      <c r="AO552" s="119"/>
      <c r="AP552" s="119"/>
      <c r="AQ552" s="119"/>
      <c r="AR552" s="121" t="s">
        <v>83</v>
      </c>
      <c r="AS552" s="119"/>
      <c r="AT552" s="127" t="s">
        <v>73</v>
      </c>
      <c r="AU552" s="127" t="s">
        <v>81</v>
      </c>
      <c r="AV552" s="119"/>
      <c r="AW552" s="119"/>
      <c r="AX552" s="119"/>
      <c r="AY552" s="121" t="s">
        <v>159</v>
      </c>
      <c r="AZ552" s="119"/>
      <c r="BA552" s="119"/>
      <c r="BB552" s="119"/>
      <c r="BC552" s="119"/>
      <c r="BD552" s="119"/>
      <c r="BE552" s="119"/>
      <c r="BF552" s="119"/>
      <c r="BG552" s="119"/>
      <c r="BH552" s="119"/>
      <c r="BI552" s="119"/>
      <c r="BJ552" s="119"/>
      <c r="BK552" s="128">
        <f>SUM(BK553:BK588)</f>
        <v>0</v>
      </c>
      <c r="BL552" s="119"/>
      <c r="BM552" s="119"/>
    </row>
    <row r="553" spans="1:65" ht="37.5" customHeight="1">
      <c r="A553" s="16"/>
      <c r="B553" s="17"/>
      <c r="C553" s="131" t="s">
        <v>1371</v>
      </c>
      <c r="D553" s="131" t="s">
        <v>162</v>
      </c>
      <c r="E553" s="132" t="s">
        <v>1372</v>
      </c>
      <c r="F553" s="133" t="s">
        <v>1373</v>
      </c>
      <c r="G553" s="134" t="s">
        <v>791</v>
      </c>
      <c r="H553" s="135">
        <v>12.2</v>
      </c>
      <c r="I553" s="187"/>
      <c r="J553" s="135">
        <f>ROUND(I553*H553,2)</f>
        <v>0</v>
      </c>
      <c r="K553" s="133" t="s">
        <v>177</v>
      </c>
      <c r="L553" s="17"/>
      <c r="M553" s="136" t="s">
        <v>1</v>
      </c>
      <c r="N553" s="137" t="s">
        <v>39</v>
      </c>
      <c r="O553" s="16"/>
      <c r="P553" s="138">
        <f>O553*H553</f>
        <v>0</v>
      </c>
      <c r="Q553" s="138">
        <v>1E-4</v>
      </c>
      <c r="R553" s="138">
        <f>Q553*H553</f>
        <v>1.2199999999999999E-3</v>
      </c>
      <c r="S553" s="138">
        <v>0</v>
      </c>
      <c r="T553" s="139">
        <f>S553*H553</f>
        <v>0</v>
      </c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16"/>
      <c r="AQ553" s="16"/>
      <c r="AR553" s="140" t="s">
        <v>178</v>
      </c>
      <c r="AS553" s="16"/>
      <c r="AT553" s="140" t="s">
        <v>162</v>
      </c>
      <c r="AU553" s="140" t="s">
        <v>83</v>
      </c>
      <c r="AV553" s="16"/>
      <c r="AW553" s="16"/>
      <c r="AX553" s="16"/>
      <c r="AY553" s="2" t="s">
        <v>159</v>
      </c>
      <c r="AZ553" s="16"/>
      <c r="BA553" s="16"/>
      <c r="BB553" s="16"/>
      <c r="BC553" s="16"/>
      <c r="BD553" s="16"/>
      <c r="BE553" s="141">
        <f>IF(N553="základní",J553,0)</f>
        <v>0</v>
      </c>
      <c r="BF553" s="141">
        <f>IF(N553="snížená",J553,0)</f>
        <v>0</v>
      </c>
      <c r="BG553" s="141">
        <f>IF(N553="zákl. přenesená",J553,0)</f>
        <v>0</v>
      </c>
      <c r="BH553" s="141">
        <f>IF(N553="sníž. přenesená",J553,0)</f>
        <v>0</v>
      </c>
      <c r="BI553" s="141">
        <f>IF(N553="nulová",J553,0)</f>
        <v>0</v>
      </c>
      <c r="BJ553" s="2" t="s">
        <v>81</v>
      </c>
      <c r="BK553" s="141">
        <f>ROUND(I553*H553,2)</f>
        <v>0</v>
      </c>
      <c r="BL553" s="2" t="s">
        <v>178</v>
      </c>
      <c r="BM553" s="140" t="s">
        <v>1374</v>
      </c>
    </row>
    <row r="554" spans="1:65" ht="11.25" customHeight="1">
      <c r="A554" s="151"/>
      <c r="B554" s="152"/>
      <c r="C554" s="151"/>
      <c r="D554" s="142" t="s">
        <v>180</v>
      </c>
      <c r="E554" s="153" t="s">
        <v>1</v>
      </c>
      <c r="F554" s="154" t="s">
        <v>1301</v>
      </c>
      <c r="G554" s="151"/>
      <c r="H554" s="155">
        <v>9.1999999999999993</v>
      </c>
      <c r="I554" s="188"/>
      <c r="J554" s="151"/>
      <c r="K554" s="151"/>
      <c r="L554" s="152"/>
      <c r="M554" s="156"/>
      <c r="N554" s="151"/>
      <c r="O554" s="151"/>
      <c r="P554" s="151"/>
      <c r="Q554" s="151"/>
      <c r="R554" s="151"/>
      <c r="S554" s="151"/>
      <c r="T554" s="157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3" t="s">
        <v>180</v>
      </c>
      <c r="AU554" s="153" t="s">
        <v>83</v>
      </c>
      <c r="AV554" s="151" t="s">
        <v>83</v>
      </c>
      <c r="AW554" s="151" t="s">
        <v>30</v>
      </c>
      <c r="AX554" s="151" t="s">
        <v>74</v>
      </c>
      <c r="AY554" s="153" t="s">
        <v>159</v>
      </c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1"/>
    </row>
    <row r="555" spans="1:65" ht="11.25" customHeight="1">
      <c r="A555" s="151"/>
      <c r="B555" s="152"/>
      <c r="C555" s="151"/>
      <c r="D555" s="142" t="s">
        <v>180</v>
      </c>
      <c r="E555" s="153" t="s">
        <v>1</v>
      </c>
      <c r="F555" s="154" t="s">
        <v>1346</v>
      </c>
      <c r="G555" s="151"/>
      <c r="H555" s="155">
        <v>1</v>
      </c>
      <c r="I555" s="188"/>
      <c r="J555" s="151"/>
      <c r="K555" s="151"/>
      <c r="L555" s="152"/>
      <c r="M555" s="156"/>
      <c r="N555" s="151"/>
      <c r="O555" s="151"/>
      <c r="P555" s="151"/>
      <c r="Q555" s="151"/>
      <c r="R555" s="151"/>
      <c r="S555" s="151"/>
      <c r="T555" s="157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3" t="s">
        <v>180</v>
      </c>
      <c r="AU555" s="153" t="s">
        <v>83</v>
      </c>
      <c r="AV555" s="151" t="s">
        <v>83</v>
      </c>
      <c r="AW555" s="151" t="s">
        <v>30</v>
      </c>
      <c r="AX555" s="151" t="s">
        <v>74</v>
      </c>
      <c r="AY555" s="153" t="s">
        <v>159</v>
      </c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1"/>
    </row>
    <row r="556" spans="1:65" ht="11.25" customHeight="1">
      <c r="A556" s="151"/>
      <c r="B556" s="152"/>
      <c r="C556" s="151"/>
      <c r="D556" s="142" t="s">
        <v>180</v>
      </c>
      <c r="E556" s="153" t="s">
        <v>1</v>
      </c>
      <c r="F556" s="154" t="s">
        <v>1347</v>
      </c>
      <c r="G556" s="151"/>
      <c r="H556" s="155">
        <v>2</v>
      </c>
      <c r="I556" s="188"/>
      <c r="J556" s="151"/>
      <c r="K556" s="151"/>
      <c r="L556" s="152"/>
      <c r="M556" s="156"/>
      <c r="N556" s="151"/>
      <c r="O556" s="151"/>
      <c r="P556" s="151"/>
      <c r="Q556" s="151"/>
      <c r="R556" s="151"/>
      <c r="S556" s="151"/>
      <c r="T556" s="157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3" t="s">
        <v>180</v>
      </c>
      <c r="AU556" s="153" t="s">
        <v>83</v>
      </c>
      <c r="AV556" s="151" t="s">
        <v>83</v>
      </c>
      <c r="AW556" s="151" t="s">
        <v>30</v>
      </c>
      <c r="AX556" s="151" t="s">
        <v>74</v>
      </c>
      <c r="AY556" s="153" t="s">
        <v>159</v>
      </c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1"/>
    </row>
    <row r="557" spans="1:65" ht="11.25" customHeight="1">
      <c r="A557" s="158"/>
      <c r="B557" s="159"/>
      <c r="C557" s="158"/>
      <c r="D557" s="142" t="s">
        <v>180</v>
      </c>
      <c r="E557" s="160" t="s">
        <v>1</v>
      </c>
      <c r="F557" s="161" t="s">
        <v>187</v>
      </c>
      <c r="G557" s="158"/>
      <c r="H557" s="162">
        <v>12.2</v>
      </c>
      <c r="I557" s="189"/>
      <c r="J557" s="158"/>
      <c r="K557" s="158"/>
      <c r="L557" s="159"/>
      <c r="M557" s="163"/>
      <c r="N557" s="158"/>
      <c r="O557" s="158"/>
      <c r="P557" s="158"/>
      <c r="Q557" s="158"/>
      <c r="R557" s="158"/>
      <c r="S557" s="158"/>
      <c r="T557" s="164"/>
      <c r="U557" s="158"/>
      <c r="V557" s="158"/>
      <c r="W557" s="158"/>
      <c r="X557" s="158"/>
      <c r="Y557" s="158"/>
      <c r="Z557" s="158"/>
      <c r="AA557" s="158"/>
      <c r="AB557" s="158"/>
      <c r="AC557" s="158"/>
      <c r="AD557" s="158"/>
      <c r="AE557" s="158"/>
      <c r="AF557" s="158"/>
      <c r="AG557" s="158"/>
      <c r="AH557" s="158"/>
      <c r="AI557" s="158"/>
      <c r="AJ557" s="158"/>
      <c r="AK557" s="158"/>
      <c r="AL557" s="158"/>
      <c r="AM557" s="158"/>
      <c r="AN557" s="158"/>
      <c r="AO557" s="158"/>
      <c r="AP557" s="158"/>
      <c r="AQ557" s="158"/>
      <c r="AR557" s="158"/>
      <c r="AS557" s="158"/>
      <c r="AT557" s="160" t="s">
        <v>180</v>
      </c>
      <c r="AU557" s="160" t="s">
        <v>83</v>
      </c>
      <c r="AV557" s="158" t="s">
        <v>166</v>
      </c>
      <c r="AW557" s="158" t="s">
        <v>30</v>
      </c>
      <c r="AX557" s="158" t="s">
        <v>81</v>
      </c>
      <c r="AY557" s="160" t="s">
        <v>159</v>
      </c>
      <c r="AZ557" s="158"/>
      <c r="BA557" s="158"/>
      <c r="BB557" s="158"/>
      <c r="BC557" s="158"/>
      <c r="BD557" s="158"/>
      <c r="BE557" s="158"/>
      <c r="BF557" s="158"/>
      <c r="BG557" s="158"/>
      <c r="BH557" s="158"/>
      <c r="BI557" s="158"/>
      <c r="BJ557" s="158"/>
      <c r="BK557" s="158"/>
      <c r="BL557" s="158"/>
      <c r="BM557" s="158"/>
    </row>
    <row r="558" spans="1:65" ht="44.25" customHeight="1">
      <c r="A558" s="16"/>
      <c r="B558" s="17"/>
      <c r="C558" s="131" t="s">
        <v>1375</v>
      </c>
      <c r="D558" s="131" t="s">
        <v>162</v>
      </c>
      <c r="E558" s="132" t="s">
        <v>1376</v>
      </c>
      <c r="F558" s="133" t="s">
        <v>1377</v>
      </c>
      <c r="G558" s="134" t="s">
        <v>791</v>
      </c>
      <c r="H558" s="135">
        <v>12.2</v>
      </c>
      <c r="I558" s="187"/>
      <c r="J558" s="135">
        <f>ROUND(I558*H558,2)</f>
        <v>0</v>
      </c>
      <c r="K558" s="133" t="s">
        <v>177</v>
      </c>
      <c r="L558" s="17"/>
      <c r="M558" s="136" t="s">
        <v>1</v>
      </c>
      <c r="N558" s="137" t="s">
        <v>39</v>
      </c>
      <c r="O558" s="16"/>
      <c r="P558" s="138">
        <f>O558*H558</f>
        <v>0</v>
      </c>
      <c r="Q558" s="138">
        <v>0</v>
      </c>
      <c r="R558" s="138">
        <f>Q558*H558</f>
        <v>0</v>
      </c>
      <c r="S558" s="138">
        <v>0</v>
      </c>
      <c r="T558" s="139">
        <f>S558*H558</f>
        <v>0</v>
      </c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16"/>
      <c r="AQ558" s="16"/>
      <c r="AR558" s="140" t="s">
        <v>178</v>
      </c>
      <c r="AS558" s="16"/>
      <c r="AT558" s="140" t="s">
        <v>162</v>
      </c>
      <c r="AU558" s="140" t="s">
        <v>83</v>
      </c>
      <c r="AV558" s="16"/>
      <c r="AW558" s="16"/>
      <c r="AX558" s="16"/>
      <c r="AY558" s="2" t="s">
        <v>159</v>
      </c>
      <c r="AZ558" s="16"/>
      <c r="BA558" s="16"/>
      <c r="BB558" s="16"/>
      <c r="BC558" s="16"/>
      <c r="BD558" s="16"/>
      <c r="BE558" s="141">
        <f>IF(N558="základní",J558,0)</f>
        <v>0</v>
      </c>
      <c r="BF558" s="141">
        <f>IF(N558="snížená",J558,0)</f>
        <v>0</v>
      </c>
      <c r="BG558" s="141">
        <f>IF(N558="zákl. přenesená",J558,0)</f>
        <v>0</v>
      </c>
      <c r="BH558" s="141">
        <f>IF(N558="sníž. přenesená",J558,0)</f>
        <v>0</v>
      </c>
      <c r="BI558" s="141">
        <f>IF(N558="nulová",J558,0)</f>
        <v>0</v>
      </c>
      <c r="BJ558" s="2" t="s">
        <v>81</v>
      </c>
      <c r="BK558" s="141">
        <f>ROUND(I558*H558,2)</f>
        <v>0</v>
      </c>
      <c r="BL558" s="2" t="s">
        <v>178</v>
      </c>
      <c r="BM558" s="140" t="s">
        <v>1378</v>
      </c>
    </row>
    <row r="559" spans="1:65" ht="11.25" customHeight="1">
      <c r="A559" s="151"/>
      <c r="B559" s="152"/>
      <c r="C559" s="151"/>
      <c r="D559" s="142" t="s">
        <v>180</v>
      </c>
      <c r="E559" s="153" t="s">
        <v>1</v>
      </c>
      <c r="F559" s="154" t="s">
        <v>1301</v>
      </c>
      <c r="G559" s="151"/>
      <c r="H559" s="155">
        <v>9.1999999999999993</v>
      </c>
      <c r="I559" s="188"/>
      <c r="J559" s="151"/>
      <c r="K559" s="151"/>
      <c r="L559" s="152"/>
      <c r="M559" s="156"/>
      <c r="N559" s="151"/>
      <c r="O559" s="151"/>
      <c r="P559" s="151"/>
      <c r="Q559" s="151"/>
      <c r="R559" s="151"/>
      <c r="S559" s="151"/>
      <c r="T559" s="157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3" t="s">
        <v>180</v>
      </c>
      <c r="AU559" s="153" t="s">
        <v>83</v>
      </c>
      <c r="AV559" s="151" t="s">
        <v>83</v>
      </c>
      <c r="AW559" s="151" t="s">
        <v>30</v>
      </c>
      <c r="AX559" s="151" t="s">
        <v>74</v>
      </c>
      <c r="AY559" s="153" t="s">
        <v>159</v>
      </c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</row>
    <row r="560" spans="1:65" ht="11.25" customHeight="1">
      <c r="A560" s="151"/>
      <c r="B560" s="152"/>
      <c r="C560" s="151"/>
      <c r="D560" s="142" t="s">
        <v>180</v>
      </c>
      <c r="E560" s="153" t="s">
        <v>1</v>
      </c>
      <c r="F560" s="154" t="s">
        <v>1346</v>
      </c>
      <c r="G560" s="151"/>
      <c r="H560" s="155">
        <v>1</v>
      </c>
      <c r="I560" s="188"/>
      <c r="J560" s="151"/>
      <c r="K560" s="151"/>
      <c r="L560" s="152"/>
      <c r="M560" s="156"/>
      <c r="N560" s="151"/>
      <c r="O560" s="151"/>
      <c r="P560" s="151"/>
      <c r="Q560" s="151"/>
      <c r="R560" s="151"/>
      <c r="S560" s="151"/>
      <c r="T560" s="157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3" t="s">
        <v>180</v>
      </c>
      <c r="AU560" s="153" t="s">
        <v>83</v>
      </c>
      <c r="AV560" s="151" t="s">
        <v>83</v>
      </c>
      <c r="AW560" s="151" t="s">
        <v>30</v>
      </c>
      <c r="AX560" s="151" t="s">
        <v>74</v>
      </c>
      <c r="AY560" s="153" t="s">
        <v>159</v>
      </c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</row>
    <row r="561" spans="1:65" ht="11.25" customHeight="1">
      <c r="A561" s="151"/>
      <c r="B561" s="152"/>
      <c r="C561" s="151"/>
      <c r="D561" s="142" t="s">
        <v>180</v>
      </c>
      <c r="E561" s="153" t="s">
        <v>1</v>
      </c>
      <c r="F561" s="154" t="s">
        <v>1347</v>
      </c>
      <c r="G561" s="151"/>
      <c r="H561" s="155">
        <v>2</v>
      </c>
      <c r="I561" s="188"/>
      <c r="J561" s="151"/>
      <c r="K561" s="151"/>
      <c r="L561" s="152"/>
      <c r="M561" s="156"/>
      <c r="N561" s="151"/>
      <c r="O561" s="151"/>
      <c r="P561" s="151"/>
      <c r="Q561" s="151"/>
      <c r="R561" s="151"/>
      <c r="S561" s="151"/>
      <c r="T561" s="157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3" t="s">
        <v>180</v>
      </c>
      <c r="AU561" s="153" t="s">
        <v>83</v>
      </c>
      <c r="AV561" s="151" t="s">
        <v>83</v>
      </c>
      <c r="AW561" s="151" t="s">
        <v>30</v>
      </c>
      <c r="AX561" s="151" t="s">
        <v>74</v>
      </c>
      <c r="AY561" s="153" t="s">
        <v>159</v>
      </c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</row>
    <row r="562" spans="1:65" ht="11.25" customHeight="1">
      <c r="A562" s="158"/>
      <c r="B562" s="159"/>
      <c r="C562" s="158"/>
      <c r="D562" s="142" t="s">
        <v>180</v>
      </c>
      <c r="E562" s="160" t="s">
        <v>1</v>
      </c>
      <c r="F562" s="161" t="s">
        <v>187</v>
      </c>
      <c r="G562" s="158"/>
      <c r="H562" s="162">
        <v>12.2</v>
      </c>
      <c r="I562" s="189"/>
      <c r="J562" s="158"/>
      <c r="K562" s="158"/>
      <c r="L562" s="159"/>
      <c r="M562" s="163"/>
      <c r="N562" s="158"/>
      <c r="O562" s="158"/>
      <c r="P562" s="158"/>
      <c r="Q562" s="158"/>
      <c r="R562" s="158"/>
      <c r="S562" s="158"/>
      <c r="T562" s="164"/>
      <c r="U562" s="158"/>
      <c r="V562" s="158"/>
      <c r="W562" s="158"/>
      <c r="X562" s="158"/>
      <c r="Y562" s="158"/>
      <c r="Z562" s="158"/>
      <c r="AA562" s="158"/>
      <c r="AB562" s="158"/>
      <c r="AC562" s="158"/>
      <c r="AD562" s="158"/>
      <c r="AE562" s="158"/>
      <c r="AF562" s="158"/>
      <c r="AG562" s="158"/>
      <c r="AH562" s="158"/>
      <c r="AI562" s="158"/>
      <c r="AJ562" s="158"/>
      <c r="AK562" s="158"/>
      <c r="AL562" s="158"/>
      <c r="AM562" s="158"/>
      <c r="AN562" s="158"/>
      <c r="AO562" s="158"/>
      <c r="AP562" s="158"/>
      <c r="AQ562" s="158"/>
      <c r="AR562" s="158"/>
      <c r="AS562" s="158"/>
      <c r="AT562" s="160" t="s">
        <v>180</v>
      </c>
      <c r="AU562" s="160" t="s">
        <v>83</v>
      </c>
      <c r="AV562" s="158" t="s">
        <v>166</v>
      </c>
      <c r="AW562" s="158" t="s">
        <v>30</v>
      </c>
      <c r="AX562" s="158" t="s">
        <v>81</v>
      </c>
      <c r="AY562" s="160" t="s">
        <v>159</v>
      </c>
      <c r="AZ562" s="158"/>
      <c r="BA562" s="158"/>
      <c r="BB562" s="158"/>
      <c r="BC562" s="158"/>
      <c r="BD562" s="158"/>
      <c r="BE562" s="158"/>
      <c r="BF562" s="158"/>
      <c r="BG562" s="158"/>
      <c r="BH562" s="158"/>
      <c r="BI562" s="158"/>
      <c r="BJ562" s="158"/>
      <c r="BK562" s="158"/>
      <c r="BL562" s="158"/>
      <c r="BM562" s="158"/>
    </row>
    <row r="563" spans="1:65" ht="24" customHeight="1">
      <c r="A563" s="16"/>
      <c r="B563" s="17"/>
      <c r="C563" s="165" t="s">
        <v>1379</v>
      </c>
      <c r="D563" s="165" t="s">
        <v>188</v>
      </c>
      <c r="E563" s="166" t="s">
        <v>1380</v>
      </c>
      <c r="F563" s="167" t="s">
        <v>1381</v>
      </c>
      <c r="G563" s="168" t="s">
        <v>791</v>
      </c>
      <c r="H563" s="169">
        <v>14.03</v>
      </c>
      <c r="I563" s="190"/>
      <c r="J563" s="169">
        <f>ROUND(I563*H563,2)</f>
        <v>0</v>
      </c>
      <c r="K563" s="167" t="s">
        <v>177</v>
      </c>
      <c r="L563" s="170"/>
      <c r="M563" s="171" t="s">
        <v>1</v>
      </c>
      <c r="N563" s="172" t="s">
        <v>39</v>
      </c>
      <c r="O563" s="16"/>
      <c r="P563" s="138">
        <f>O563*H563</f>
        <v>0</v>
      </c>
      <c r="Q563" s="138">
        <v>1.3999999999999999E-4</v>
      </c>
      <c r="R563" s="138">
        <f>Q563*H563</f>
        <v>1.9641999999999997E-3</v>
      </c>
      <c r="S563" s="138">
        <v>0</v>
      </c>
      <c r="T563" s="139">
        <f>S563*H563</f>
        <v>0</v>
      </c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16"/>
      <c r="AQ563" s="16"/>
      <c r="AR563" s="140" t="s">
        <v>191</v>
      </c>
      <c r="AS563" s="16"/>
      <c r="AT563" s="140" t="s">
        <v>188</v>
      </c>
      <c r="AU563" s="140" t="s">
        <v>83</v>
      </c>
      <c r="AV563" s="16"/>
      <c r="AW563" s="16"/>
      <c r="AX563" s="16"/>
      <c r="AY563" s="2" t="s">
        <v>159</v>
      </c>
      <c r="AZ563" s="16"/>
      <c r="BA563" s="16"/>
      <c r="BB563" s="16"/>
      <c r="BC563" s="16"/>
      <c r="BD563" s="16"/>
      <c r="BE563" s="141">
        <f>IF(N563="základní",J563,0)</f>
        <v>0</v>
      </c>
      <c r="BF563" s="141">
        <f>IF(N563="snížená",J563,0)</f>
        <v>0</v>
      </c>
      <c r="BG563" s="141">
        <f>IF(N563="zákl. přenesená",J563,0)</f>
        <v>0</v>
      </c>
      <c r="BH563" s="141">
        <f>IF(N563="sníž. přenesená",J563,0)</f>
        <v>0</v>
      </c>
      <c r="BI563" s="141">
        <f>IF(N563="nulová",J563,0)</f>
        <v>0</v>
      </c>
      <c r="BJ563" s="2" t="s">
        <v>81</v>
      </c>
      <c r="BK563" s="141">
        <f>ROUND(I563*H563,2)</f>
        <v>0</v>
      </c>
      <c r="BL563" s="2" t="s">
        <v>178</v>
      </c>
      <c r="BM563" s="140" t="s">
        <v>1382</v>
      </c>
    </row>
    <row r="564" spans="1:65" ht="11.25" customHeight="1">
      <c r="A564" s="151"/>
      <c r="B564" s="152"/>
      <c r="C564" s="151"/>
      <c r="D564" s="142" t="s">
        <v>180</v>
      </c>
      <c r="E564" s="153" t="s">
        <v>1</v>
      </c>
      <c r="F564" s="154" t="s">
        <v>1383</v>
      </c>
      <c r="G564" s="151"/>
      <c r="H564" s="155">
        <v>14.03</v>
      </c>
      <c r="I564" s="188"/>
      <c r="J564" s="151"/>
      <c r="K564" s="151"/>
      <c r="L564" s="152"/>
      <c r="M564" s="156"/>
      <c r="N564" s="151"/>
      <c r="O564" s="151"/>
      <c r="P564" s="151"/>
      <c r="Q564" s="151"/>
      <c r="R564" s="151"/>
      <c r="S564" s="151"/>
      <c r="T564" s="157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3" t="s">
        <v>180</v>
      </c>
      <c r="AU564" s="153" t="s">
        <v>83</v>
      </c>
      <c r="AV564" s="151" t="s">
        <v>83</v>
      </c>
      <c r="AW564" s="151" t="s">
        <v>30</v>
      </c>
      <c r="AX564" s="151" t="s">
        <v>81</v>
      </c>
      <c r="AY564" s="153" t="s">
        <v>159</v>
      </c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</row>
    <row r="565" spans="1:65" ht="44.25" customHeight="1">
      <c r="A565" s="16"/>
      <c r="B565" s="17"/>
      <c r="C565" s="131" t="s">
        <v>1384</v>
      </c>
      <c r="D565" s="131" t="s">
        <v>162</v>
      </c>
      <c r="E565" s="132" t="s">
        <v>1385</v>
      </c>
      <c r="F565" s="133" t="s">
        <v>1386</v>
      </c>
      <c r="G565" s="134" t="s">
        <v>791</v>
      </c>
      <c r="H565" s="135">
        <v>12.2</v>
      </c>
      <c r="I565" s="187"/>
      <c r="J565" s="135">
        <f>ROUND(I565*H565,2)</f>
        <v>0</v>
      </c>
      <c r="K565" s="133" t="s">
        <v>177</v>
      </c>
      <c r="L565" s="17"/>
      <c r="M565" s="136" t="s">
        <v>1</v>
      </c>
      <c r="N565" s="137" t="s">
        <v>39</v>
      </c>
      <c r="O565" s="16"/>
      <c r="P565" s="138">
        <f>O565*H565</f>
        <v>0</v>
      </c>
      <c r="Q565" s="138">
        <v>0</v>
      </c>
      <c r="R565" s="138">
        <f>Q565*H565</f>
        <v>0</v>
      </c>
      <c r="S565" s="138">
        <v>0</v>
      </c>
      <c r="T565" s="139">
        <f>S565*H565</f>
        <v>0</v>
      </c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16"/>
      <c r="AQ565" s="16"/>
      <c r="AR565" s="140" t="s">
        <v>178</v>
      </c>
      <c r="AS565" s="16"/>
      <c r="AT565" s="140" t="s">
        <v>162</v>
      </c>
      <c r="AU565" s="140" t="s">
        <v>83</v>
      </c>
      <c r="AV565" s="16"/>
      <c r="AW565" s="16"/>
      <c r="AX565" s="16"/>
      <c r="AY565" s="2" t="s">
        <v>159</v>
      </c>
      <c r="AZ565" s="16"/>
      <c r="BA565" s="16"/>
      <c r="BB565" s="16"/>
      <c r="BC565" s="16"/>
      <c r="BD565" s="16"/>
      <c r="BE565" s="141">
        <f>IF(N565="základní",J565,0)</f>
        <v>0</v>
      </c>
      <c r="BF565" s="141">
        <f>IF(N565="snížená",J565,0)</f>
        <v>0</v>
      </c>
      <c r="BG565" s="141">
        <f>IF(N565="zákl. přenesená",J565,0)</f>
        <v>0</v>
      </c>
      <c r="BH565" s="141">
        <f>IF(N565="sníž. přenesená",J565,0)</f>
        <v>0</v>
      </c>
      <c r="BI565" s="141">
        <f>IF(N565="nulová",J565,0)</f>
        <v>0</v>
      </c>
      <c r="BJ565" s="2" t="s">
        <v>81</v>
      </c>
      <c r="BK565" s="141">
        <f>ROUND(I565*H565,2)</f>
        <v>0</v>
      </c>
      <c r="BL565" s="2" t="s">
        <v>178</v>
      </c>
      <c r="BM565" s="140" t="s">
        <v>1387</v>
      </c>
    </row>
    <row r="566" spans="1:65" ht="11.25" customHeight="1">
      <c r="A566" s="151"/>
      <c r="B566" s="152"/>
      <c r="C566" s="151"/>
      <c r="D566" s="142" t="s">
        <v>180</v>
      </c>
      <c r="E566" s="153" t="s">
        <v>1</v>
      </c>
      <c r="F566" s="154" t="s">
        <v>1301</v>
      </c>
      <c r="G566" s="151"/>
      <c r="H566" s="155">
        <v>9.1999999999999993</v>
      </c>
      <c r="I566" s="188"/>
      <c r="J566" s="151"/>
      <c r="K566" s="151"/>
      <c r="L566" s="152"/>
      <c r="M566" s="156"/>
      <c r="N566" s="151"/>
      <c r="O566" s="151"/>
      <c r="P566" s="151"/>
      <c r="Q566" s="151"/>
      <c r="R566" s="151"/>
      <c r="S566" s="151"/>
      <c r="T566" s="157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3" t="s">
        <v>180</v>
      </c>
      <c r="AU566" s="153" t="s">
        <v>83</v>
      </c>
      <c r="AV566" s="151" t="s">
        <v>83</v>
      </c>
      <c r="AW566" s="151" t="s">
        <v>30</v>
      </c>
      <c r="AX566" s="151" t="s">
        <v>74</v>
      </c>
      <c r="AY566" s="153" t="s">
        <v>159</v>
      </c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</row>
    <row r="567" spans="1:65" ht="11.25" customHeight="1">
      <c r="A567" s="151"/>
      <c r="B567" s="152"/>
      <c r="C567" s="151"/>
      <c r="D567" s="142" t="s">
        <v>180</v>
      </c>
      <c r="E567" s="153" t="s">
        <v>1</v>
      </c>
      <c r="F567" s="154" t="s">
        <v>1346</v>
      </c>
      <c r="G567" s="151"/>
      <c r="H567" s="155">
        <v>1</v>
      </c>
      <c r="I567" s="188"/>
      <c r="J567" s="151"/>
      <c r="K567" s="151"/>
      <c r="L567" s="152"/>
      <c r="M567" s="156"/>
      <c r="N567" s="151"/>
      <c r="O567" s="151"/>
      <c r="P567" s="151"/>
      <c r="Q567" s="151"/>
      <c r="R567" s="151"/>
      <c r="S567" s="151"/>
      <c r="T567" s="157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3" t="s">
        <v>180</v>
      </c>
      <c r="AU567" s="153" t="s">
        <v>83</v>
      </c>
      <c r="AV567" s="151" t="s">
        <v>83</v>
      </c>
      <c r="AW567" s="151" t="s">
        <v>30</v>
      </c>
      <c r="AX567" s="151" t="s">
        <v>74</v>
      </c>
      <c r="AY567" s="153" t="s">
        <v>159</v>
      </c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</row>
    <row r="568" spans="1:65" ht="11.25" customHeight="1">
      <c r="A568" s="151"/>
      <c r="B568" s="152"/>
      <c r="C568" s="151"/>
      <c r="D568" s="142" t="s">
        <v>180</v>
      </c>
      <c r="E568" s="153" t="s">
        <v>1</v>
      </c>
      <c r="F568" s="154" t="s">
        <v>1347</v>
      </c>
      <c r="G568" s="151"/>
      <c r="H568" s="155">
        <v>2</v>
      </c>
      <c r="I568" s="188"/>
      <c r="J568" s="151"/>
      <c r="K568" s="151"/>
      <c r="L568" s="152"/>
      <c r="M568" s="156"/>
      <c r="N568" s="151"/>
      <c r="O568" s="151"/>
      <c r="P568" s="151"/>
      <c r="Q568" s="151"/>
      <c r="R568" s="151"/>
      <c r="S568" s="151"/>
      <c r="T568" s="157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3" t="s">
        <v>180</v>
      </c>
      <c r="AU568" s="153" t="s">
        <v>83</v>
      </c>
      <c r="AV568" s="151" t="s">
        <v>83</v>
      </c>
      <c r="AW568" s="151" t="s">
        <v>30</v>
      </c>
      <c r="AX568" s="151" t="s">
        <v>74</v>
      </c>
      <c r="AY568" s="153" t="s">
        <v>159</v>
      </c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</row>
    <row r="569" spans="1:65" ht="11.25" customHeight="1">
      <c r="A569" s="158"/>
      <c r="B569" s="159"/>
      <c r="C569" s="158"/>
      <c r="D569" s="142" t="s">
        <v>180</v>
      </c>
      <c r="E569" s="160" t="s">
        <v>1</v>
      </c>
      <c r="F569" s="161" t="s">
        <v>187</v>
      </c>
      <c r="G569" s="158"/>
      <c r="H569" s="162">
        <v>12.2</v>
      </c>
      <c r="I569" s="189"/>
      <c r="J569" s="158"/>
      <c r="K569" s="158"/>
      <c r="L569" s="159"/>
      <c r="M569" s="163"/>
      <c r="N569" s="158"/>
      <c r="O569" s="158"/>
      <c r="P569" s="158"/>
      <c r="Q569" s="158"/>
      <c r="R569" s="158"/>
      <c r="S569" s="158"/>
      <c r="T569" s="164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  <c r="AN569" s="158"/>
      <c r="AO569" s="158"/>
      <c r="AP569" s="158"/>
      <c r="AQ569" s="158"/>
      <c r="AR569" s="158"/>
      <c r="AS569" s="158"/>
      <c r="AT569" s="160" t="s">
        <v>180</v>
      </c>
      <c r="AU569" s="160" t="s">
        <v>83</v>
      </c>
      <c r="AV569" s="158" t="s">
        <v>166</v>
      </c>
      <c r="AW569" s="158" t="s">
        <v>30</v>
      </c>
      <c r="AX569" s="158" t="s">
        <v>81</v>
      </c>
      <c r="AY569" s="160" t="s">
        <v>159</v>
      </c>
      <c r="AZ569" s="158"/>
      <c r="BA569" s="158"/>
      <c r="BB569" s="158"/>
      <c r="BC569" s="158"/>
      <c r="BD569" s="158"/>
      <c r="BE569" s="158"/>
      <c r="BF569" s="158"/>
      <c r="BG569" s="158"/>
      <c r="BH569" s="158"/>
      <c r="BI569" s="158"/>
      <c r="BJ569" s="158"/>
      <c r="BK569" s="158"/>
      <c r="BL569" s="158"/>
      <c r="BM569" s="158"/>
    </row>
    <row r="570" spans="1:65" ht="24" customHeight="1">
      <c r="A570" s="16"/>
      <c r="B570" s="17"/>
      <c r="C570" s="165" t="s">
        <v>1388</v>
      </c>
      <c r="D570" s="165" t="s">
        <v>188</v>
      </c>
      <c r="E570" s="166" t="s">
        <v>1389</v>
      </c>
      <c r="F570" s="167" t="s">
        <v>1390</v>
      </c>
      <c r="G570" s="168" t="s">
        <v>791</v>
      </c>
      <c r="H570" s="169">
        <v>12.44</v>
      </c>
      <c r="I570" s="190"/>
      <c r="J570" s="169">
        <f>ROUND(I570*H570,2)</f>
        <v>0</v>
      </c>
      <c r="K570" s="167" t="s">
        <v>177</v>
      </c>
      <c r="L570" s="170"/>
      <c r="M570" s="171" t="s">
        <v>1</v>
      </c>
      <c r="N570" s="172" t="s">
        <v>39</v>
      </c>
      <c r="O570" s="16"/>
      <c r="P570" s="138">
        <f>O570*H570</f>
        <v>0</v>
      </c>
      <c r="Q570" s="138">
        <v>4.7999999999999996E-3</v>
      </c>
      <c r="R570" s="138">
        <f>Q570*H570</f>
        <v>5.9711999999999994E-2</v>
      </c>
      <c r="S570" s="138">
        <v>0</v>
      </c>
      <c r="T570" s="139">
        <f>S570*H570</f>
        <v>0</v>
      </c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16"/>
      <c r="AQ570" s="16"/>
      <c r="AR570" s="140" t="s">
        <v>191</v>
      </c>
      <c r="AS570" s="16"/>
      <c r="AT570" s="140" t="s">
        <v>188</v>
      </c>
      <c r="AU570" s="140" t="s">
        <v>83</v>
      </c>
      <c r="AV570" s="16"/>
      <c r="AW570" s="16"/>
      <c r="AX570" s="16"/>
      <c r="AY570" s="2" t="s">
        <v>159</v>
      </c>
      <c r="AZ570" s="16"/>
      <c r="BA570" s="16"/>
      <c r="BB570" s="16"/>
      <c r="BC570" s="16"/>
      <c r="BD570" s="16"/>
      <c r="BE570" s="141">
        <f>IF(N570="základní",J570,0)</f>
        <v>0</v>
      </c>
      <c r="BF570" s="141">
        <f>IF(N570="snížená",J570,0)</f>
        <v>0</v>
      </c>
      <c r="BG570" s="141">
        <f>IF(N570="zákl. přenesená",J570,0)</f>
        <v>0</v>
      </c>
      <c r="BH570" s="141">
        <f>IF(N570="sníž. přenesená",J570,0)</f>
        <v>0</v>
      </c>
      <c r="BI570" s="141">
        <f>IF(N570="nulová",J570,0)</f>
        <v>0</v>
      </c>
      <c r="BJ570" s="2" t="s">
        <v>81</v>
      </c>
      <c r="BK570" s="141">
        <f>ROUND(I570*H570,2)</f>
        <v>0</v>
      </c>
      <c r="BL570" s="2" t="s">
        <v>178</v>
      </c>
      <c r="BM570" s="140" t="s">
        <v>1391</v>
      </c>
    </row>
    <row r="571" spans="1:65" ht="11.25" customHeight="1">
      <c r="A571" s="151"/>
      <c r="B571" s="152"/>
      <c r="C571" s="151"/>
      <c r="D571" s="142" t="s">
        <v>180</v>
      </c>
      <c r="E571" s="153" t="s">
        <v>1</v>
      </c>
      <c r="F571" s="154" t="s">
        <v>1392</v>
      </c>
      <c r="G571" s="151"/>
      <c r="H571" s="155">
        <v>12.444000000000001</v>
      </c>
      <c r="I571" s="188"/>
      <c r="J571" s="151"/>
      <c r="K571" s="151"/>
      <c r="L571" s="152"/>
      <c r="M571" s="156"/>
      <c r="N571" s="151"/>
      <c r="O571" s="151"/>
      <c r="P571" s="151"/>
      <c r="Q571" s="151"/>
      <c r="R571" s="151"/>
      <c r="S571" s="151"/>
      <c r="T571" s="157"/>
      <c r="U571" s="151"/>
      <c r="V571" s="151"/>
      <c r="W571" s="151"/>
      <c r="X571" s="151"/>
      <c r="Y571" s="151"/>
      <c r="Z571" s="151"/>
      <c r="AA571" s="151"/>
      <c r="AB571" s="151"/>
      <c r="AC571" s="151"/>
      <c r="AD571" s="151"/>
      <c r="AE571" s="151"/>
      <c r="AF571" s="151"/>
      <c r="AG571" s="151"/>
      <c r="AH571" s="151"/>
      <c r="AI571" s="151"/>
      <c r="AJ571" s="151"/>
      <c r="AK571" s="151"/>
      <c r="AL571" s="151"/>
      <c r="AM571" s="151"/>
      <c r="AN571" s="151"/>
      <c r="AO571" s="151"/>
      <c r="AP571" s="151"/>
      <c r="AQ571" s="151"/>
      <c r="AR571" s="151"/>
      <c r="AS571" s="151"/>
      <c r="AT571" s="153" t="s">
        <v>180</v>
      </c>
      <c r="AU571" s="153" t="s">
        <v>83</v>
      </c>
      <c r="AV571" s="151" t="s">
        <v>83</v>
      </c>
      <c r="AW571" s="151" t="s">
        <v>30</v>
      </c>
      <c r="AX571" s="151" t="s">
        <v>81</v>
      </c>
      <c r="AY571" s="153" t="s">
        <v>159</v>
      </c>
      <c r="AZ571" s="151"/>
      <c r="BA571" s="151"/>
      <c r="BB571" s="151"/>
      <c r="BC571" s="151"/>
      <c r="BD571" s="151"/>
      <c r="BE571" s="151"/>
      <c r="BF571" s="151"/>
      <c r="BG571" s="151"/>
      <c r="BH571" s="151"/>
      <c r="BI571" s="151"/>
      <c r="BJ571" s="151"/>
      <c r="BK571" s="151"/>
      <c r="BL571" s="151"/>
      <c r="BM571" s="151"/>
    </row>
    <row r="572" spans="1:65" ht="55.5" customHeight="1">
      <c r="A572" s="16"/>
      <c r="B572" s="17"/>
      <c r="C572" s="131" t="s">
        <v>1393</v>
      </c>
      <c r="D572" s="131" t="s">
        <v>162</v>
      </c>
      <c r="E572" s="132" t="s">
        <v>1394</v>
      </c>
      <c r="F572" s="133" t="s">
        <v>1395</v>
      </c>
      <c r="G572" s="134" t="s">
        <v>286</v>
      </c>
      <c r="H572" s="135">
        <v>3</v>
      </c>
      <c r="I572" s="187"/>
      <c r="J572" s="135">
        <f>ROUND(I572*H572,2)</f>
        <v>0</v>
      </c>
      <c r="K572" s="133" t="s">
        <v>177</v>
      </c>
      <c r="L572" s="17"/>
      <c r="M572" s="136" t="s">
        <v>1</v>
      </c>
      <c r="N572" s="137" t="s">
        <v>39</v>
      </c>
      <c r="O572" s="16"/>
      <c r="P572" s="138">
        <f>O572*H572</f>
        <v>0</v>
      </c>
      <c r="Q572" s="138">
        <v>2.1199999999999999E-3</v>
      </c>
      <c r="R572" s="138">
        <f>Q572*H572</f>
        <v>6.3599999999999993E-3</v>
      </c>
      <c r="S572" s="138">
        <v>2.1999999999999999E-2</v>
      </c>
      <c r="T572" s="139">
        <f>S572*H572</f>
        <v>6.6000000000000003E-2</v>
      </c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16"/>
      <c r="AQ572" s="16"/>
      <c r="AR572" s="140" t="s">
        <v>178</v>
      </c>
      <c r="AS572" s="16"/>
      <c r="AT572" s="140" t="s">
        <v>162</v>
      </c>
      <c r="AU572" s="140" t="s">
        <v>83</v>
      </c>
      <c r="AV572" s="16"/>
      <c r="AW572" s="16"/>
      <c r="AX572" s="16"/>
      <c r="AY572" s="2" t="s">
        <v>159</v>
      </c>
      <c r="AZ572" s="16"/>
      <c r="BA572" s="16"/>
      <c r="BB572" s="16"/>
      <c r="BC572" s="16"/>
      <c r="BD572" s="16"/>
      <c r="BE572" s="141">
        <f>IF(N572="základní",J572,0)</f>
        <v>0</v>
      </c>
      <c r="BF572" s="141">
        <f>IF(N572="snížená",J572,0)</f>
        <v>0</v>
      </c>
      <c r="BG572" s="141">
        <f>IF(N572="zákl. přenesená",J572,0)</f>
        <v>0</v>
      </c>
      <c r="BH572" s="141">
        <f>IF(N572="sníž. přenesená",J572,0)</f>
        <v>0</v>
      </c>
      <c r="BI572" s="141">
        <f>IF(N572="nulová",J572,0)</f>
        <v>0</v>
      </c>
      <c r="BJ572" s="2" t="s">
        <v>81</v>
      </c>
      <c r="BK572" s="141">
        <f>ROUND(I572*H572,2)</f>
        <v>0</v>
      </c>
      <c r="BL572" s="2" t="s">
        <v>178</v>
      </c>
      <c r="BM572" s="140" t="s">
        <v>1396</v>
      </c>
    </row>
    <row r="573" spans="1:65" ht="11.25" customHeight="1">
      <c r="A573" s="151"/>
      <c r="B573" s="152"/>
      <c r="C573" s="151"/>
      <c r="D573" s="142" t="s">
        <v>180</v>
      </c>
      <c r="E573" s="153" t="s">
        <v>1</v>
      </c>
      <c r="F573" s="154" t="s">
        <v>1397</v>
      </c>
      <c r="G573" s="151"/>
      <c r="H573" s="155">
        <v>2</v>
      </c>
      <c r="I573" s="188"/>
      <c r="J573" s="151"/>
      <c r="K573" s="151"/>
      <c r="L573" s="152"/>
      <c r="M573" s="156"/>
      <c r="N573" s="151"/>
      <c r="O573" s="151"/>
      <c r="P573" s="151"/>
      <c r="Q573" s="151"/>
      <c r="R573" s="151"/>
      <c r="S573" s="151"/>
      <c r="T573" s="157"/>
      <c r="U573" s="151"/>
      <c r="V573" s="151"/>
      <c r="W573" s="151"/>
      <c r="X573" s="151"/>
      <c r="Y573" s="151"/>
      <c r="Z573" s="151"/>
      <c r="AA573" s="151"/>
      <c r="AB573" s="151"/>
      <c r="AC573" s="151"/>
      <c r="AD573" s="151"/>
      <c r="AE573" s="151"/>
      <c r="AF573" s="151"/>
      <c r="AG573" s="151"/>
      <c r="AH573" s="151"/>
      <c r="AI573" s="151"/>
      <c r="AJ573" s="151"/>
      <c r="AK573" s="151"/>
      <c r="AL573" s="151"/>
      <c r="AM573" s="151"/>
      <c r="AN573" s="151"/>
      <c r="AO573" s="151"/>
      <c r="AP573" s="151"/>
      <c r="AQ573" s="151"/>
      <c r="AR573" s="151"/>
      <c r="AS573" s="151"/>
      <c r="AT573" s="153" t="s">
        <v>180</v>
      </c>
      <c r="AU573" s="153" t="s">
        <v>83</v>
      </c>
      <c r="AV573" s="151" t="s">
        <v>83</v>
      </c>
      <c r="AW573" s="151" t="s">
        <v>30</v>
      </c>
      <c r="AX573" s="151" t="s">
        <v>74</v>
      </c>
      <c r="AY573" s="153" t="s">
        <v>159</v>
      </c>
      <c r="AZ573" s="151"/>
      <c r="BA573" s="151"/>
      <c r="BB573" s="151"/>
      <c r="BC573" s="151"/>
      <c r="BD573" s="151"/>
      <c r="BE573" s="151"/>
      <c r="BF573" s="151"/>
      <c r="BG573" s="151"/>
      <c r="BH573" s="151"/>
      <c r="BI573" s="151"/>
      <c r="BJ573" s="151"/>
      <c r="BK573" s="151"/>
      <c r="BL573" s="151"/>
      <c r="BM573" s="151"/>
    </row>
    <row r="574" spans="1:65" ht="11.25" customHeight="1">
      <c r="A574" s="151"/>
      <c r="B574" s="152"/>
      <c r="C574" s="151"/>
      <c r="D574" s="142" t="s">
        <v>180</v>
      </c>
      <c r="E574" s="153" t="s">
        <v>1</v>
      </c>
      <c r="F574" s="154" t="s">
        <v>1346</v>
      </c>
      <c r="G574" s="151"/>
      <c r="H574" s="155">
        <v>1</v>
      </c>
      <c r="I574" s="188"/>
      <c r="J574" s="151"/>
      <c r="K574" s="151"/>
      <c r="L574" s="152"/>
      <c r="M574" s="156"/>
      <c r="N574" s="151"/>
      <c r="O574" s="151"/>
      <c r="P574" s="151"/>
      <c r="Q574" s="151"/>
      <c r="R574" s="151"/>
      <c r="S574" s="151"/>
      <c r="T574" s="157"/>
      <c r="U574" s="151"/>
      <c r="V574" s="151"/>
      <c r="W574" s="151"/>
      <c r="X574" s="151"/>
      <c r="Y574" s="151"/>
      <c r="Z574" s="151"/>
      <c r="AA574" s="151"/>
      <c r="AB574" s="151"/>
      <c r="AC574" s="151"/>
      <c r="AD574" s="151"/>
      <c r="AE574" s="151"/>
      <c r="AF574" s="151"/>
      <c r="AG574" s="151"/>
      <c r="AH574" s="151"/>
      <c r="AI574" s="151"/>
      <c r="AJ574" s="151"/>
      <c r="AK574" s="151"/>
      <c r="AL574" s="151"/>
      <c r="AM574" s="151"/>
      <c r="AN574" s="151"/>
      <c r="AO574" s="151"/>
      <c r="AP574" s="151"/>
      <c r="AQ574" s="151"/>
      <c r="AR574" s="151"/>
      <c r="AS574" s="151"/>
      <c r="AT574" s="153" t="s">
        <v>180</v>
      </c>
      <c r="AU574" s="153" t="s">
        <v>83</v>
      </c>
      <c r="AV574" s="151" t="s">
        <v>83</v>
      </c>
      <c r="AW574" s="151" t="s">
        <v>30</v>
      </c>
      <c r="AX574" s="151" t="s">
        <v>74</v>
      </c>
      <c r="AY574" s="153" t="s">
        <v>159</v>
      </c>
      <c r="AZ574" s="151"/>
      <c r="BA574" s="151"/>
      <c r="BB574" s="151"/>
      <c r="BC574" s="151"/>
      <c r="BD574" s="151"/>
      <c r="BE574" s="151"/>
      <c r="BF574" s="151"/>
      <c r="BG574" s="151"/>
      <c r="BH574" s="151"/>
      <c r="BI574" s="151"/>
      <c r="BJ574" s="151"/>
      <c r="BK574" s="151"/>
      <c r="BL574" s="151"/>
      <c r="BM574" s="151"/>
    </row>
    <row r="575" spans="1:65" ht="11.25" customHeight="1">
      <c r="A575" s="158"/>
      <c r="B575" s="159"/>
      <c r="C575" s="158"/>
      <c r="D575" s="142" t="s">
        <v>180</v>
      </c>
      <c r="E575" s="160" t="s">
        <v>1</v>
      </c>
      <c r="F575" s="161" t="s">
        <v>187</v>
      </c>
      <c r="G575" s="158"/>
      <c r="H575" s="162">
        <v>3</v>
      </c>
      <c r="I575" s="189"/>
      <c r="J575" s="158"/>
      <c r="K575" s="158"/>
      <c r="L575" s="159"/>
      <c r="M575" s="163"/>
      <c r="N575" s="158"/>
      <c r="O575" s="158"/>
      <c r="P575" s="158"/>
      <c r="Q575" s="158"/>
      <c r="R575" s="158"/>
      <c r="S575" s="158"/>
      <c r="T575" s="164"/>
      <c r="U575" s="158"/>
      <c r="V575" s="158"/>
      <c r="W575" s="158"/>
      <c r="X575" s="158"/>
      <c r="Y575" s="158"/>
      <c r="Z575" s="158"/>
      <c r="AA575" s="158"/>
      <c r="AB575" s="158"/>
      <c r="AC575" s="158"/>
      <c r="AD575" s="158"/>
      <c r="AE575" s="158"/>
      <c r="AF575" s="158"/>
      <c r="AG575" s="158"/>
      <c r="AH575" s="158"/>
      <c r="AI575" s="158"/>
      <c r="AJ575" s="158"/>
      <c r="AK575" s="158"/>
      <c r="AL575" s="158"/>
      <c r="AM575" s="158"/>
      <c r="AN575" s="158"/>
      <c r="AO575" s="158"/>
      <c r="AP575" s="158"/>
      <c r="AQ575" s="158"/>
      <c r="AR575" s="158"/>
      <c r="AS575" s="158"/>
      <c r="AT575" s="160" t="s">
        <v>180</v>
      </c>
      <c r="AU575" s="160" t="s">
        <v>83</v>
      </c>
      <c r="AV575" s="158" t="s">
        <v>166</v>
      </c>
      <c r="AW575" s="158" t="s">
        <v>30</v>
      </c>
      <c r="AX575" s="158" t="s">
        <v>81</v>
      </c>
      <c r="AY575" s="160" t="s">
        <v>159</v>
      </c>
      <c r="AZ575" s="158"/>
      <c r="BA575" s="158"/>
      <c r="BB575" s="158"/>
      <c r="BC575" s="158"/>
      <c r="BD575" s="158"/>
      <c r="BE575" s="158"/>
      <c r="BF575" s="158"/>
      <c r="BG575" s="158"/>
      <c r="BH575" s="158"/>
      <c r="BI575" s="158"/>
      <c r="BJ575" s="158"/>
      <c r="BK575" s="158"/>
      <c r="BL575" s="158"/>
      <c r="BM575" s="158"/>
    </row>
    <row r="576" spans="1:65" ht="55.5" customHeight="1">
      <c r="A576" s="16"/>
      <c r="B576" s="17"/>
      <c r="C576" s="131" t="s">
        <v>1398</v>
      </c>
      <c r="D576" s="131" t="s">
        <v>162</v>
      </c>
      <c r="E576" s="132" t="s">
        <v>1399</v>
      </c>
      <c r="F576" s="133" t="s">
        <v>1400</v>
      </c>
      <c r="G576" s="134" t="s">
        <v>286</v>
      </c>
      <c r="H576" s="135">
        <v>3</v>
      </c>
      <c r="I576" s="187"/>
      <c r="J576" s="135">
        <f>ROUND(I576*H576,2)</f>
        <v>0</v>
      </c>
      <c r="K576" s="133" t="s">
        <v>177</v>
      </c>
      <c r="L576" s="17"/>
      <c r="M576" s="136" t="s">
        <v>1</v>
      </c>
      <c r="N576" s="137" t="s">
        <v>39</v>
      </c>
      <c r="O576" s="16"/>
      <c r="P576" s="138">
        <f>O576*H576</f>
        <v>0</v>
      </c>
      <c r="Q576" s="138">
        <v>1.9650000000000001E-2</v>
      </c>
      <c r="R576" s="138">
        <f>Q576*H576</f>
        <v>5.8950000000000002E-2</v>
      </c>
      <c r="S576" s="138">
        <v>8.7999999999999995E-2</v>
      </c>
      <c r="T576" s="139">
        <f>S576*H576</f>
        <v>0.26400000000000001</v>
      </c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16"/>
      <c r="AQ576" s="16"/>
      <c r="AR576" s="140" t="s">
        <v>178</v>
      </c>
      <c r="AS576" s="16"/>
      <c r="AT576" s="140" t="s">
        <v>162</v>
      </c>
      <c r="AU576" s="140" t="s">
        <v>83</v>
      </c>
      <c r="AV576" s="16"/>
      <c r="AW576" s="16"/>
      <c r="AX576" s="16"/>
      <c r="AY576" s="2" t="s">
        <v>159</v>
      </c>
      <c r="AZ576" s="16"/>
      <c r="BA576" s="16"/>
      <c r="BB576" s="16"/>
      <c r="BC576" s="16"/>
      <c r="BD576" s="16"/>
      <c r="BE576" s="141">
        <f>IF(N576="základní",J576,0)</f>
        <v>0</v>
      </c>
      <c r="BF576" s="141">
        <f>IF(N576="snížená",J576,0)</f>
        <v>0</v>
      </c>
      <c r="BG576" s="141">
        <f>IF(N576="zákl. přenesená",J576,0)</f>
        <v>0</v>
      </c>
      <c r="BH576" s="141">
        <f>IF(N576="sníž. přenesená",J576,0)</f>
        <v>0</v>
      </c>
      <c r="BI576" s="141">
        <f>IF(N576="nulová",J576,0)</f>
        <v>0</v>
      </c>
      <c r="BJ576" s="2" t="s">
        <v>81</v>
      </c>
      <c r="BK576" s="141">
        <f>ROUND(I576*H576,2)</f>
        <v>0</v>
      </c>
      <c r="BL576" s="2" t="s">
        <v>178</v>
      </c>
      <c r="BM576" s="140" t="s">
        <v>1401</v>
      </c>
    </row>
    <row r="577" spans="1:65" ht="11.25" customHeight="1">
      <c r="A577" s="151"/>
      <c r="B577" s="152"/>
      <c r="C577" s="151"/>
      <c r="D577" s="142" t="s">
        <v>180</v>
      </c>
      <c r="E577" s="153" t="s">
        <v>1</v>
      </c>
      <c r="F577" s="154" t="s">
        <v>1397</v>
      </c>
      <c r="G577" s="151"/>
      <c r="H577" s="155">
        <v>2</v>
      </c>
      <c r="I577" s="188"/>
      <c r="J577" s="151"/>
      <c r="K577" s="151"/>
      <c r="L577" s="152"/>
      <c r="M577" s="156"/>
      <c r="N577" s="151"/>
      <c r="O577" s="151"/>
      <c r="P577" s="151"/>
      <c r="Q577" s="151"/>
      <c r="R577" s="151"/>
      <c r="S577" s="151"/>
      <c r="T577" s="157"/>
      <c r="U577" s="151"/>
      <c r="V577" s="151"/>
      <c r="W577" s="151"/>
      <c r="X577" s="151"/>
      <c r="Y577" s="151"/>
      <c r="Z577" s="151"/>
      <c r="AA577" s="151"/>
      <c r="AB577" s="151"/>
      <c r="AC577" s="151"/>
      <c r="AD577" s="151"/>
      <c r="AE577" s="151"/>
      <c r="AF577" s="151"/>
      <c r="AG577" s="151"/>
      <c r="AH577" s="151"/>
      <c r="AI577" s="151"/>
      <c r="AJ577" s="151"/>
      <c r="AK577" s="151"/>
      <c r="AL577" s="151"/>
      <c r="AM577" s="151"/>
      <c r="AN577" s="151"/>
      <c r="AO577" s="151"/>
      <c r="AP577" s="151"/>
      <c r="AQ577" s="151"/>
      <c r="AR577" s="151"/>
      <c r="AS577" s="151"/>
      <c r="AT577" s="153" t="s">
        <v>180</v>
      </c>
      <c r="AU577" s="153" t="s">
        <v>83</v>
      </c>
      <c r="AV577" s="151" t="s">
        <v>83</v>
      </c>
      <c r="AW577" s="151" t="s">
        <v>30</v>
      </c>
      <c r="AX577" s="151" t="s">
        <v>74</v>
      </c>
      <c r="AY577" s="153" t="s">
        <v>159</v>
      </c>
      <c r="AZ577" s="151"/>
      <c r="BA577" s="151"/>
      <c r="BB577" s="151"/>
      <c r="BC577" s="151"/>
      <c r="BD577" s="151"/>
      <c r="BE577" s="151"/>
      <c r="BF577" s="151"/>
      <c r="BG577" s="151"/>
      <c r="BH577" s="151"/>
      <c r="BI577" s="151"/>
      <c r="BJ577" s="151"/>
      <c r="BK577" s="151"/>
      <c r="BL577" s="151"/>
      <c r="BM577" s="151"/>
    </row>
    <row r="578" spans="1:65" ht="11.25" customHeight="1">
      <c r="A578" s="151"/>
      <c r="B578" s="152"/>
      <c r="C578" s="151"/>
      <c r="D578" s="142" t="s">
        <v>180</v>
      </c>
      <c r="E578" s="153" t="s">
        <v>1</v>
      </c>
      <c r="F578" s="154" t="s">
        <v>915</v>
      </c>
      <c r="G578" s="151"/>
      <c r="H578" s="155">
        <v>1</v>
      </c>
      <c r="I578" s="188"/>
      <c r="J578" s="151"/>
      <c r="K578" s="151"/>
      <c r="L578" s="152"/>
      <c r="M578" s="156"/>
      <c r="N578" s="151"/>
      <c r="O578" s="151"/>
      <c r="P578" s="151"/>
      <c r="Q578" s="151"/>
      <c r="R578" s="151"/>
      <c r="S578" s="151"/>
      <c r="T578" s="157"/>
      <c r="U578" s="151"/>
      <c r="V578" s="151"/>
      <c r="W578" s="151"/>
      <c r="X578" s="151"/>
      <c r="Y578" s="151"/>
      <c r="Z578" s="151"/>
      <c r="AA578" s="151"/>
      <c r="AB578" s="151"/>
      <c r="AC578" s="151"/>
      <c r="AD578" s="151"/>
      <c r="AE578" s="151"/>
      <c r="AF578" s="151"/>
      <c r="AG578" s="151"/>
      <c r="AH578" s="151"/>
      <c r="AI578" s="151"/>
      <c r="AJ578" s="151"/>
      <c r="AK578" s="151"/>
      <c r="AL578" s="151"/>
      <c r="AM578" s="151"/>
      <c r="AN578" s="151"/>
      <c r="AO578" s="151"/>
      <c r="AP578" s="151"/>
      <c r="AQ578" s="151"/>
      <c r="AR578" s="151"/>
      <c r="AS578" s="151"/>
      <c r="AT578" s="153" t="s">
        <v>180</v>
      </c>
      <c r="AU578" s="153" t="s">
        <v>83</v>
      </c>
      <c r="AV578" s="151" t="s">
        <v>83</v>
      </c>
      <c r="AW578" s="151" t="s">
        <v>30</v>
      </c>
      <c r="AX578" s="151" t="s">
        <v>74</v>
      </c>
      <c r="AY578" s="153" t="s">
        <v>159</v>
      </c>
      <c r="AZ578" s="151"/>
      <c r="BA578" s="151"/>
      <c r="BB578" s="151"/>
      <c r="BC578" s="151"/>
      <c r="BD578" s="151"/>
      <c r="BE578" s="151"/>
      <c r="BF578" s="151"/>
      <c r="BG578" s="151"/>
      <c r="BH578" s="151"/>
      <c r="BI578" s="151"/>
      <c r="BJ578" s="151"/>
      <c r="BK578" s="151"/>
      <c r="BL578" s="151"/>
      <c r="BM578" s="151"/>
    </row>
    <row r="579" spans="1:65" ht="11.25" customHeight="1">
      <c r="A579" s="158"/>
      <c r="B579" s="159"/>
      <c r="C579" s="158"/>
      <c r="D579" s="142" t="s">
        <v>180</v>
      </c>
      <c r="E579" s="160" t="s">
        <v>1</v>
      </c>
      <c r="F579" s="161" t="s">
        <v>187</v>
      </c>
      <c r="G579" s="158"/>
      <c r="H579" s="162">
        <v>3</v>
      </c>
      <c r="I579" s="189"/>
      <c r="J579" s="158"/>
      <c r="K579" s="158"/>
      <c r="L579" s="159"/>
      <c r="M579" s="163"/>
      <c r="N579" s="158"/>
      <c r="O579" s="158"/>
      <c r="P579" s="158"/>
      <c r="Q579" s="158"/>
      <c r="R579" s="158"/>
      <c r="S579" s="158"/>
      <c r="T579" s="164"/>
      <c r="U579" s="158"/>
      <c r="V579" s="158"/>
      <c r="W579" s="158"/>
      <c r="X579" s="158"/>
      <c r="Y579" s="158"/>
      <c r="Z579" s="158"/>
      <c r="AA579" s="158"/>
      <c r="AB579" s="158"/>
      <c r="AC579" s="158"/>
      <c r="AD579" s="158"/>
      <c r="AE579" s="158"/>
      <c r="AF579" s="158"/>
      <c r="AG579" s="158"/>
      <c r="AH579" s="158"/>
      <c r="AI579" s="158"/>
      <c r="AJ579" s="158"/>
      <c r="AK579" s="158"/>
      <c r="AL579" s="158"/>
      <c r="AM579" s="158"/>
      <c r="AN579" s="158"/>
      <c r="AO579" s="158"/>
      <c r="AP579" s="158"/>
      <c r="AQ579" s="158"/>
      <c r="AR579" s="158"/>
      <c r="AS579" s="158"/>
      <c r="AT579" s="160" t="s">
        <v>180</v>
      </c>
      <c r="AU579" s="160" t="s">
        <v>83</v>
      </c>
      <c r="AV579" s="158" t="s">
        <v>166</v>
      </c>
      <c r="AW579" s="158" t="s">
        <v>30</v>
      </c>
      <c r="AX579" s="158" t="s">
        <v>81</v>
      </c>
      <c r="AY579" s="160" t="s">
        <v>159</v>
      </c>
      <c r="AZ579" s="158"/>
      <c r="BA579" s="158"/>
      <c r="BB579" s="158"/>
      <c r="BC579" s="158"/>
      <c r="BD579" s="158"/>
      <c r="BE579" s="158"/>
      <c r="BF579" s="158"/>
      <c r="BG579" s="158"/>
      <c r="BH579" s="158"/>
      <c r="BI579" s="158"/>
      <c r="BJ579" s="158"/>
      <c r="BK579" s="158"/>
      <c r="BL579" s="158"/>
      <c r="BM579" s="158"/>
    </row>
    <row r="580" spans="1:65" ht="37.5" customHeight="1">
      <c r="A580" s="16"/>
      <c r="B580" s="17"/>
      <c r="C580" s="131" t="s">
        <v>1402</v>
      </c>
      <c r="D580" s="131" t="s">
        <v>162</v>
      </c>
      <c r="E580" s="132" t="s">
        <v>1403</v>
      </c>
      <c r="F580" s="133" t="s">
        <v>1404</v>
      </c>
      <c r="G580" s="134" t="s">
        <v>286</v>
      </c>
      <c r="H580" s="135">
        <v>3</v>
      </c>
      <c r="I580" s="187"/>
      <c r="J580" s="135">
        <f>ROUND(I580*H580,2)</f>
        <v>0</v>
      </c>
      <c r="K580" s="133" t="s">
        <v>177</v>
      </c>
      <c r="L580" s="17"/>
      <c r="M580" s="136" t="s">
        <v>1</v>
      </c>
      <c r="N580" s="137" t="s">
        <v>39</v>
      </c>
      <c r="O580" s="16"/>
      <c r="P580" s="138">
        <f>O580*H580</f>
        <v>0</v>
      </c>
      <c r="Q580" s="138">
        <v>1.391E-2</v>
      </c>
      <c r="R580" s="138">
        <f>Q580*H580</f>
        <v>4.1730000000000003E-2</v>
      </c>
      <c r="S580" s="138">
        <v>1.155E-2</v>
      </c>
      <c r="T580" s="139">
        <f>S580*H580</f>
        <v>3.465E-2</v>
      </c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16"/>
      <c r="AQ580" s="16"/>
      <c r="AR580" s="140" t="s">
        <v>178</v>
      </c>
      <c r="AS580" s="16"/>
      <c r="AT580" s="140" t="s">
        <v>162</v>
      </c>
      <c r="AU580" s="140" t="s">
        <v>83</v>
      </c>
      <c r="AV580" s="16"/>
      <c r="AW580" s="16"/>
      <c r="AX580" s="16"/>
      <c r="AY580" s="2" t="s">
        <v>159</v>
      </c>
      <c r="AZ580" s="16"/>
      <c r="BA580" s="16"/>
      <c r="BB580" s="16"/>
      <c r="BC580" s="16"/>
      <c r="BD580" s="16"/>
      <c r="BE580" s="141">
        <f>IF(N580="základní",J580,0)</f>
        <v>0</v>
      </c>
      <c r="BF580" s="141">
        <f>IF(N580="snížená",J580,0)</f>
        <v>0</v>
      </c>
      <c r="BG580" s="141">
        <f>IF(N580="zákl. přenesená",J580,0)</f>
        <v>0</v>
      </c>
      <c r="BH580" s="141">
        <f>IF(N580="sníž. přenesená",J580,0)</f>
        <v>0</v>
      </c>
      <c r="BI580" s="141">
        <f>IF(N580="nulová",J580,0)</f>
        <v>0</v>
      </c>
      <c r="BJ580" s="2" t="s">
        <v>81</v>
      </c>
      <c r="BK580" s="141">
        <f>ROUND(I580*H580,2)</f>
        <v>0</v>
      </c>
      <c r="BL580" s="2" t="s">
        <v>178</v>
      </c>
      <c r="BM580" s="140" t="s">
        <v>1405</v>
      </c>
    </row>
    <row r="581" spans="1:65" ht="11.25" customHeight="1">
      <c r="A581" s="151"/>
      <c r="B581" s="152"/>
      <c r="C581" s="151"/>
      <c r="D581" s="142" t="s">
        <v>180</v>
      </c>
      <c r="E581" s="153" t="s">
        <v>1</v>
      </c>
      <c r="F581" s="154" t="s">
        <v>1397</v>
      </c>
      <c r="G581" s="151"/>
      <c r="H581" s="155">
        <v>2</v>
      </c>
      <c r="I581" s="188"/>
      <c r="J581" s="151"/>
      <c r="K581" s="151"/>
      <c r="L581" s="152"/>
      <c r="M581" s="156"/>
      <c r="N581" s="151"/>
      <c r="O581" s="151"/>
      <c r="P581" s="151"/>
      <c r="Q581" s="151"/>
      <c r="R581" s="151"/>
      <c r="S581" s="151"/>
      <c r="T581" s="157"/>
      <c r="U581" s="151"/>
      <c r="V581" s="151"/>
      <c r="W581" s="151"/>
      <c r="X581" s="151"/>
      <c r="Y581" s="151"/>
      <c r="Z581" s="151"/>
      <c r="AA581" s="151"/>
      <c r="AB581" s="151"/>
      <c r="AC581" s="151"/>
      <c r="AD581" s="151"/>
      <c r="AE581" s="151"/>
      <c r="AF581" s="151"/>
      <c r="AG581" s="151"/>
      <c r="AH581" s="151"/>
      <c r="AI581" s="151"/>
      <c r="AJ581" s="151"/>
      <c r="AK581" s="151"/>
      <c r="AL581" s="151"/>
      <c r="AM581" s="151"/>
      <c r="AN581" s="151"/>
      <c r="AO581" s="151"/>
      <c r="AP581" s="151"/>
      <c r="AQ581" s="151"/>
      <c r="AR581" s="151"/>
      <c r="AS581" s="151"/>
      <c r="AT581" s="153" t="s">
        <v>180</v>
      </c>
      <c r="AU581" s="153" t="s">
        <v>83</v>
      </c>
      <c r="AV581" s="151" t="s">
        <v>83</v>
      </c>
      <c r="AW581" s="151" t="s">
        <v>30</v>
      </c>
      <c r="AX581" s="151" t="s">
        <v>74</v>
      </c>
      <c r="AY581" s="153" t="s">
        <v>159</v>
      </c>
      <c r="AZ581" s="151"/>
      <c r="BA581" s="151"/>
      <c r="BB581" s="151"/>
      <c r="BC581" s="151"/>
      <c r="BD581" s="151"/>
      <c r="BE581" s="151"/>
      <c r="BF581" s="151"/>
      <c r="BG581" s="151"/>
      <c r="BH581" s="151"/>
      <c r="BI581" s="151"/>
      <c r="BJ581" s="151"/>
      <c r="BK581" s="151"/>
      <c r="BL581" s="151"/>
      <c r="BM581" s="151"/>
    </row>
    <row r="582" spans="1:65" ht="11.25" customHeight="1">
      <c r="A582" s="151"/>
      <c r="B582" s="152"/>
      <c r="C582" s="151"/>
      <c r="D582" s="142" t="s">
        <v>180</v>
      </c>
      <c r="E582" s="153" t="s">
        <v>1</v>
      </c>
      <c r="F582" s="154" t="s">
        <v>1346</v>
      </c>
      <c r="G582" s="151"/>
      <c r="H582" s="155">
        <v>1</v>
      </c>
      <c r="I582" s="188"/>
      <c r="J582" s="151"/>
      <c r="K582" s="151"/>
      <c r="L582" s="152"/>
      <c r="M582" s="156"/>
      <c r="N582" s="151"/>
      <c r="O582" s="151"/>
      <c r="P582" s="151"/>
      <c r="Q582" s="151"/>
      <c r="R582" s="151"/>
      <c r="S582" s="151"/>
      <c r="T582" s="157"/>
      <c r="U582" s="151"/>
      <c r="V582" s="151"/>
      <c r="W582" s="151"/>
      <c r="X582" s="151"/>
      <c r="Y582" s="151"/>
      <c r="Z582" s="151"/>
      <c r="AA582" s="151"/>
      <c r="AB582" s="151"/>
      <c r="AC582" s="151"/>
      <c r="AD582" s="151"/>
      <c r="AE582" s="151"/>
      <c r="AF582" s="151"/>
      <c r="AG582" s="151"/>
      <c r="AH582" s="151"/>
      <c r="AI582" s="151"/>
      <c r="AJ582" s="151"/>
      <c r="AK582" s="151"/>
      <c r="AL582" s="151"/>
      <c r="AM582" s="151"/>
      <c r="AN582" s="151"/>
      <c r="AO582" s="151"/>
      <c r="AP582" s="151"/>
      <c r="AQ582" s="151"/>
      <c r="AR582" s="151"/>
      <c r="AS582" s="151"/>
      <c r="AT582" s="153" t="s">
        <v>180</v>
      </c>
      <c r="AU582" s="153" t="s">
        <v>83</v>
      </c>
      <c r="AV582" s="151" t="s">
        <v>83</v>
      </c>
      <c r="AW582" s="151" t="s">
        <v>30</v>
      </c>
      <c r="AX582" s="151" t="s">
        <v>74</v>
      </c>
      <c r="AY582" s="153" t="s">
        <v>159</v>
      </c>
      <c r="AZ582" s="151"/>
      <c r="BA582" s="151"/>
      <c r="BB582" s="151"/>
      <c r="BC582" s="151"/>
      <c r="BD582" s="151"/>
      <c r="BE582" s="151"/>
      <c r="BF582" s="151"/>
      <c r="BG582" s="151"/>
      <c r="BH582" s="151"/>
      <c r="BI582" s="151"/>
      <c r="BJ582" s="151"/>
      <c r="BK582" s="151"/>
      <c r="BL582" s="151"/>
      <c r="BM582" s="151"/>
    </row>
    <row r="583" spans="1:65" ht="11.25" customHeight="1">
      <c r="A583" s="158"/>
      <c r="B583" s="159"/>
      <c r="C583" s="158"/>
      <c r="D583" s="142" t="s">
        <v>180</v>
      </c>
      <c r="E583" s="160" t="s">
        <v>1</v>
      </c>
      <c r="F583" s="161" t="s">
        <v>187</v>
      </c>
      <c r="G583" s="158"/>
      <c r="H583" s="162">
        <v>3</v>
      </c>
      <c r="I583" s="189"/>
      <c r="J583" s="158"/>
      <c r="K583" s="158"/>
      <c r="L583" s="159"/>
      <c r="M583" s="163"/>
      <c r="N583" s="158"/>
      <c r="O583" s="158"/>
      <c r="P583" s="158"/>
      <c r="Q583" s="158"/>
      <c r="R583" s="158"/>
      <c r="S583" s="158"/>
      <c r="T583" s="164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  <c r="AE583" s="158"/>
      <c r="AF583" s="158"/>
      <c r="AG583" s="158"/>
      <c r="AH583" s="158"/>
      <c r="AI583" s="158"/>
      <c r="AJ583" s="158"/>
      <c r="AK583" s="158"/>
      <c r="AL583" s="158"/>
      <c r="AM583" s="158"/>
      <c r="AN583" s="158"/>
      <c r="AO583" s="158"/>
      <c r="AP583" s="158"/>
      <c r="AQ583" s="158"/>
      <c r="AR583" s="158"/>
      <c r="AS583" s="158"/>
      <c r="AT583" s="160" t="s">
        <v>180</v>
      </c>
      <c r="AU583" s="160" t="s">
        <v>83</v>
      </c>
      <c r="AV583" s="158" t="s">
        <v>166</v>
      </c>
      <c r="AW583" s="158" t="s">
        <v>30</v>
      </c>
      <c r="AX583" s="158" t="s">
        <v>81</v>
      </c>
      <c r="AY583" s="160" t="s">
        <v>159</v>
      </c>
      <c r="AZ583" s="158"/>
      <c r="BA583" s="158"/>
      <c r="BB583" s="158"/>
      <c r="BC583" s="158"/>
      <c r="BD583" s="158"/>
      <c r="BE583" s="158"/>
      <c r="BF583" s="158"/>
      <c r="BG583" s="158"/>
      <c r="BH583" s="158"/>
      <c r="BI583" s="158"/>
      <c r="BJ583" s="158"/>
      <c r="BK583" s="158"/>
      <c r="BL583" s="158"/>
      <c r="BM583" s="158"/>
    </row>
    <row r="584" spans="1:65" ht="24" customHeight="1">
      <c r="A584" s="16"/>
      <c r="B584" s="17"/>
      <c r="C584" s="131" t="s">
        <v>1406</v>
      </c>
      <c r="D584" s="131" t="s">
        <v>162</v>
      </c>
      <c r="E584" s="132" t="s">
        <v>1407</v>
      </c>
      <c r="F584" s="133" t="s">
        <v>1408</v>
      </c>
      <c r="G584" s="134" t="s">
        <v>286</v>
      </c>
      <c r="H584" s="135">
        <v>3</v>
      </c>
      <c r="I584" s="187"/>
      <c r="J584" s="135">
        <f>ROUND(I584*H584,2)</f>
        <v>0</v>
      </c>
      <c r="K584" s="133" t="s">
        <v>1</v>
      </c>
      <c r="L584" s="17"/>
      <c r="M584" s="136" t="s">
        <v>1</v>
      </c>
      <c r="N584" s="137" t="s">
        <v>39</v>
      </c>
      <c r="O584" s="16"/>
      <c r="P584" s="138">
        <f>O584*H584</f>
        <v>0</v>
      </c>
      <c r="Q584" s="138">
        <v>1.391E-2</v>
      </c>
      <c r="R584" s="138">
        <f>Q584*H584</f>
        <v>4.1730000000000003E-2</v>
      </c>
      <c r="S584" s="138">
        <v>1.155E-2</v>
      </c>
      <c r="T584" s="139">
        <f>S584*H584</f>
        <v>3.465E-2</v>
      </c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16"/>
      <c r="AQ584" s="16"/>
      <c r="AR584" s="140" t="s">
        <v>178</v>
      </c>
      <c r="AS584" s="16"/>
      <c r="AT584" s="140" t="s">
        <v>162</v>
      </c>
      <c r="AU584" s="140" t="s">
        <v>83</v>
      </c>
      <c r="AV584" s="16"/>
      <c r="AW584" s="16"/>
      <c r="AX584" s="16"/>
      <c r="AY584" s="2" t="s">
        <v>159</v>
      </c>
      <c r="AZ584" s="16"/>
      <c r="BA584" s="16"/>
      <c r="BB584" s="16"/>
      <c r="BC584" s="16"/>
      <c r="BD584" s="16"/>
      <c r="BE584" s="141">
        <f>IF(N584="základní",J584,0)</f>
        <v>0</v>
      </c>
      <c r="BF584" s="141">
        <f>IF(N584="snížená",J584,0)</f>
        <v>0</v>
      </c>
      <c r="BG584" s="141">
        <f>IF(N584="zákl. přenesená",J584,0)</f>
        <v>0</v>
      </c>
      <c r="BH584" s="141">
        <f>IF(N584="sníž. přenesená",J584,0)</f>
        <v>0</v>
      </c>
      <c r="BI584" s="141">
        <f>IF(N584="nulová",J584,0)</f>
        <v>0</v>
      </c>
      <c r="BJ584" s="2" t="s">
        <v>81</v>
      </c>
      <c r="BK584" s="141">
        <f>ROUND(I584*H584,2)</f>
        <v>0</v>
      </c>
      <c r="BL584" s="2" t="s">
        <v>178</v>
      </c>
      <c r="BM584" s="140" t="s">
        <v>1409</v>
      </c>
    </row>
    <row r="585" spans="1:65" ht="11.25" customHeight="1">
      <c r="A585" s="151"/>
      <c r="B585" s="152"/>
      <c r="C585" s="151"/>
      <c r="D585" s="142" t="s">
        <v>180</v>
      </c>
      <c r="E585" s="153" t="s">
        <v>1</v>
      </c>
      <c r="F585" s="154" t="s">
        <v>1397</v>
      </c>
      <c r="G585" s="151"/>
      <c r="H585" s="155">
        <v>2</v>
      </c>
      <c r="I585" s="188"/>
      <c r="J585" s="151"/>
      <c r="K585" s="151"/>
      <c r="L585" s="152"/>
      <c r="M585" s="156"/>
      <c r="N585" s="151"/>
      <c r="O585" s="151"/>
      <c r="P585" s="151"/>
      <c r="Q585" s="151"/>
      <c r="R585" s="151"/>
      <c r="S585" s="151"/>
      <c r="T585" s="157"/>
      <c r="U585" s="151"/>
      <c r="V585" s="151"/>
      <c r="W585" s="151"/>
      <c r="X585" s="151"/>
      <c r="Y585" s="151"/>
      <c r="Z585" s="151"/>
      <c r="AA585" s="151"/>
      <c r="AB585" s="151"/>
      <c r="AC585" s="151"/>
      <c r="AD585" s="151"/>
      <c r="AE585" s="151"/>
      <c r="AF585" s="151"/>
      <c r="AG585" s="151"/>
      <c r="AH585" s="151"/>
      <c r="AI585" s="151"/>
      <c r="AJ585" s="151"/>
      <c r="AK585" s="151"/>
      <c r="AL585" s="151"/>
      <c r="AM585" s="151"/>
      <c r="AN585" s="151"/>
      <c r="AO585" s="151"/>
      <c r="AP585" s="151"/>
      <c r="AQ585" s="151"/>
      <c r="AR585" s="151"/>
      <c r="AS585" s="151"/>
      <c r="AT585" s="153" t="s">
        <v>180</v>
      </c>
      <c r="AU585" s="153" t="s">
        <v>83</v>
      </c>
      <c r="AV585" s="151" t="s">
        <v>83</v>
      </c>
      <c r="AW585" s="151" t="s">
        <v>30</v>
      </c>
      <c r="AX585" s="151" t="s">
        <v>74</v>
      </c>
      <c r="AY585" s="153" t="s">
        <v>159</v>
      </c>
      <c r="AZ585" s="151"/>
      <c r="BA585" s="151"/>
      <c r="BB585" s="151"/>
      <c r="BC585" s="151"/>
      <c r="BD585" s="151"/>
      <c r="BE585" s="151"/>
      <c r="BF585" s="151"/>
      <c r="BG585" s="151"/>
      <c r="BH585" s="151"/>
      <c r="BI585" s="151"/>
      <c r="BJ585" s="151"/>
      <c r="BK585" s="151"/>
      <c r="BL585" s="151"/>
      <c r="BM585" s="151"/>
    </row>
    <row r="586" spans="1:65" ht="11.25" customHeight="1">
      <c r="A586" s="151"/>
      <c r="B586" s="152"/>
      <c r="C586" s="151"/>
      <c r="D586" s="142" t="s">
        <v>180</v>
      </c>
      <c r="E586" s="153" t="s">
        <v>1</v>
      </c>
      <c r="F586" s="154" t="s">
        <v>915</v>
      </c>
      <c r="G586" s="151"/>
      <c r="H586" s="155">
        <v>1</v>
      </c>
      <c r="I586" s="188"/>
      <c r="J586" s="151"/>
      <c r="K586" s="151"/>
      <c r="L586" s="152"/>
      <c r="M586" s="156"/>
      <c r="N586" s="151"/>
      <c r="O586" s="151"/>
      <c r="P586" s="151"/>
      <c r="Q586" s="151"/>
      <c r="R586" s="151"/>
      <c r="S586" s="151"/>
      <c r="T586" s="157"/>
      <c r="U586" s="151"/>
      <c r="V586" s="151"/>
      <c r="W586" s="151"/>
      <c r="X586" s="151"/>
      <c r="Y586" s="151"/>
      <c r="Z586" s="151"/>
      <c r="AA586" s="151"/>
      <c r="AB586" s="151"/>
      <c r="AC586" s="151"/>
      <c r="AD586" s="151"/>
      <c r="AE586" s="151"/>
      <c r="AF586" s="151"/>
      <c r="AG586" s="151"/>
      <c r="AH586" s="151"/>
      <c r="AI586" s="151"/>
      <c r="AJ586" s="151"/>
      <c r="AK586" s="151"/>
      <c r="AL586" s="151"/>
      <c r="AM586" s="151"/>
      <c r="AN586" s="151"/>
      <c r="AO586" s="151"/>
      <c r="AP586" s="151"/>
      <c r="AQ586" s="151"/>
      <c r="AR586" s="151"/>
      <c r="AS586" s="151"/>
      <c r="AT586" s="153" t="s">
        <v>180</v>
      </c>
      <c r="AU586" s="153" t="s">
        <v>83</v>
      </c>
      <c r="AV586" s="151" t="s">
        <v>83</v>
      </c>
      <c r="AW586" s="151" t="s">
        <v>30</v>
      </c>
      <c r="AX586" s="151" t="s">
        <v>74</v>
      </c>
      <c r="AY586" s="153" t="s">
        <v>159</v>
      </c>
      <c r="AZ586" s="151"/>
      <c r="BA586" s="151"/>
      <c r="BB586" s="151"/>
      <c r="BC586" s="151"/>
      <c r="BD586" s="151"/>
      <c r="BE586" s="151"/>
      <c r="BF586" s="151"/>
      <c r="BG586" s="151"/>
      <c r="BH586" s="151"/>
      <c r="BI586" s="151"/>
      <c r="BJ586" s="151"/>
      <c r="BK586" s="151"/>
      <c r="BL586" s="151"/>
      <c r="BM586" s="151"/>
    </row>
    <row r="587" spans="1:65" ht="11.25" customHeight="1">
      <c r="A587" s="158"/>
      <c r="B587" s="159"/>
      <c r="C587" s="158"/>
      <c r="D587" s="142" t="s">
        <v>180</v>
      </c>
      <c r="E587" s="160" t="s">
        <v>1</v>
      </c>
      <c r="F587" s="161" t="s">
        <v>187</v>
      </c>
      <c r="G587" s="158"/>
      <c r="H587" s="162">
        <v>3</v>
      </c>
      <c r="I587" s="189"/>
      <c r="J587" s="158"/>
      <c r="K587" s="158"/>
      <c r="L587" s="159"/>
      <c r="M587" s="163"/>
      <c r="N587" s="158"/>
      <c r="O587" s="158"/>
      <c r="P587" s="158"/>
      <c r="Q587" s="158"/>
      <c r="R587" s="158"/>
      <c r="S587" s="158"/>
      <c r="T587" s="164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  <c r="AE587" s="158"/>
      <c r="AF587" s="158"/>
      <c r="AG587" s="158"/>
      <c r="AH587" s="158"/>
      <c r="AI587" s="158"/>
      <c r="AJ587" s="158"/>
      <c r="AK587" s="158"/>
      <c r="AL587" s="158"/>
      <c r="AM587" s="158"/>
      <c r="AN587" s="158"/>
      <c r="AO587" s="158"/>
      <c r="AP587" s="158"/>
      <c r="AQ587" s="158"/>
      <c r="AR587" s="158"/>
      <c r="AS587" s="158"/>
      <c r="AT587" s="160" t="s">
        <v>180</v>
      </c>
      <c r="AU587" s="160" t="s">
        <v>83</v>
      </c>
      <c r="AV587" s="158" t="s">
        <v>166</v>
      </c>
      <c r="AW587" s="158" t="s">
        <v>30</v>
      </c>
      <c r="AX587" s="158" t="s">
        <v>81</v>
      </c>
      <c r="AY587" s="160" t="s">
        <v>159</v>
      </c>
      <c r="AZ587" s="158"/>
      <c r="BA587" s="158"/>
      <c r="BB587" s="158"/>
      <c r="BC587" s="158"/>
      <c r="BD587" s="158"/>
      <c r="BE587" s="158"/>
      <c r="BF587" s="158"/>
      <c r="BG587" s="158"/>
      <c r="BH587" s="158"/>
      <c r="BI587" s="158"/>
      <c r="BJ587" s="158"/>
      <c r="BK587" s="158"/>
      <c r="BL587" s="158"/>
      <c r="BM587" s="158"/>
    </row>
    <row r="588" spans="1:65" ht="66.75" customHeight="1">
      <c r="A588" s="16"/>
      <c r="B588" s="17"/>
      <c r="C588" s="131" t="s">
        <v>1410</v>
      </c>
      <c r="D588" s="131" t="s">
        <v>162</v>
      </c>
      <c r="E588" s="132" t="s">
        <v>1411</v>
      </c>
      <c r="F588" s="133" t="s">
        <v>1412</v>
      </c>
      <c r="G588" s="134" t="s">
        <v>1264</v>
      </c>
      <c r="H588" s="135">
        <v>0.84</v>
      </c>
      <c r="I588" s="187"/>
      <c r="J588" s="135">
        <f>ROUND(I588*H588,2)</f>
        <v>0</v>
      </c>
      <c r="K588" s="133" t="s">
        <v>177</v>
      </c>
      <c r="L588" s="17"/>
      <c r="M588" s="136" t="s">
        <v>1</v>
      </c>
      <c r="N588" s="137" t="s">
        <v>39</v>
      </c>
      <c r="O588" s="16"/>
      <c r="P588" s="138">
        <f>O588*H588</f>
        <v>0</v>
      </c>
      <c r="Q588" s="138">
        <v>0</v>
      </c>
      <c r="R588" s="138">
        <f>Q588*H588</f>
        <v>0</v>
      </c>
      <c r="S588" s="138">
        <v>0</v>
      </c>
      <c r="T588" s="139">
        <f>S588*H588</f>
        <v>0</v>
      </c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16"/>
      <c r="AQ588" s="16"/>
      <c r="AR588" s="140" t="s">
        <v>178</v>
      </c>
      <c r="AS588" s="16"/>
      <c r="AT588" s="140" t="s">
        <v>162</v>
      </c>
      <c r="AU588" s="140" t="s">
        <v>83</v>
      </c>
      <c r="AV588" s="16"/>
      <c r="AW588" s="16"/>
      <c r="AX588" s="16"/>
      <c r="AY588" s="2" t="s">
        <v>159</v>
      </c>
      <c r="AZ588" s="16"/>
      <c r="BA588" s="16"/>
      <c r="BB588" s="16"/>
      <c r="BC588" s="16"/>
      <c r="BD588" s="16"/>
      <c r="BE588" s="141">
        <f>IF(N588="základní",J588,0)</f>
        <v>0</v>
      </c>
      <c r="BF588" s="141">
        <f>IF(N588="snížená",J588,0)</f>
        <v>0</v>
      </c>
      <c r="BG588" s="141">
        <f>IF(N588="zákl. přenesená",J588,0)</f>
        <v>0</v>
      </c>
      <c r="BH588" s="141">
        <f>IF(N588="sníž. přenesená",J588,0)</f>
        <v>0</v>
      </c>
      <c r="BI588" s="141">
        <f>IF(N588="nulová",J588,0)</f>
        <v>0</v>
      </c>
      <c r="BJ588" s="2" t="s">
        <v>81</v>
      </c>
      <c r="BK588" s="141">
        <f>ROUND(I588*H588,2)</f>
        <v>0</v>
      </c>
      <c r="BL588" s="2" t="s">
        <v>178</v>
      </c>
      <c r="BM588" s="140" t="s">
        <v>1413</v>
      </c>
    </row>
    <row r="589" spans="1:65" ht="22.5" customHeight="1">
      <c r="A589" s="119"/>
      <c r="B589" s="120"/>
      <c r="C589" s="119"/>
      <c r="D589" s="121" t="s">
        <v>73</v>
      </c>
      <c r="E589" s="129" t="s">
        <v>1414</v>
      </c>
      <c r="F589" s="129" t="s">
        <v>1415</v>
      </c>
      <c r="G589" s="119"/>
      <c r="H589" s="119"/>
      <c r="I589" s="191"/>
      <c r="J589" s="130">
        <f>BK589</f>
        <v>0</v>
      </c>
      <c r="K589" s="119"/>
      <c r="L589" s="120"/>
      <c r="M589" s="124"/>
      <c r="N589" s="119"/>
      <c r="O589" s="119"/>
      <c r="P589" s="125">
        <f>SUM(P590:P614)</f>
        <v>0</v>
      </c>
      <c r="Q589" s="119"/>
      <c r="R589" s="125">
        <f>SUM(R590:R614)</f>
        <v>0.11222259999999999</v>
      </c>
      <c r="S589" s="119"/>
      <c r="T589" s="126">
        <f>SUM(T590:T614)</f>
        <v>0.11748599999999999</v>
      </c>
      <c r="U589" s="119"/>
      <c r="V589" s="119"/>
      <c r="W589" s="119"/>
      <c r="X589" s="119"/>
      <c r="Y589" s="119"/>
      <c r="Z589" s="119"/>
      <c r="AA589" s="119"/>
      <c r="AB589" s="119"/>
      <c r="AC589" s="119"/>
      <c r="AD589" s="119"/>
      <c r="AE589" s="119"/>
      <c r="AF589" s="119"/>
      <c r="AG589" s="119"/>
      <c r="AH589" s="119"/>
      <c r="AI589" s="119"/>
      <c r="AJ589" s="119"/>
      <c r="AK589" s="119"/>
      <c r="AL589" s="119"/>
      <c r="AM589" s="119"/>
      <c r="AN589" s="119"/>
      <c r="AO589" s="119"/>
      <c r="AP589" s="119"/>
      <c r="AQ589" s="119"/>
      <c r="AR589" s="121" t="s">
        <v>83</v>
      </c>
      <c r="AS589" s="119"/>
      <c r="AT589" s="127" t="s">
        <v>73</v>
      </c>
      <c r="AU589" s="127" t="s">
        <v>81</v>
      </c>
      <c r="AV589" s="119"/>
      <c r="AW589" s="119"/>
      <c r="AX589" s="119"/>
      <c r="AY589" s="121" t="s">
        <v>159</v>
      </c>
      <c r="AZ589" s="119"/>
      <c r="BA589" s="119"/>
      <c r="BB589" s="119"/>
      <c r="BC589" s="119"/>
      <c r="BD589" s="119"/>
      <c r="BE589" s="119"/>
      <c r="BF589" s="119"/>
      <c r="BG589" s="119"/>
      <c r="BH589" s="119"/>
      <c r="BI589" s="119"/>
      <c r="BJ589" s="119"/>
      <c r="BK589" s="128">
        <f>SUM(BK590:BK614)</f>
        <v>0</v>
      </c>
      <c r="BL589" s="119"/>
      <c r="BM589" s="119"/>
    </row>
    <row r="590" spans="1:65" ht="24" customHeight="1">
      <c r="A590" s="16"/>
      <c r="B590" s="17"/>
      <c r="C590" s="131" t="s">
        <v>1416</v>
      </c>
      <c r="D590" s="131" t="s">
        <v>162</v>
      </c>
      <c r="E590" s="132" t="s">
        <v>1417</v>
      </c>
      <c r="F590" s="133" t="s">
        <v>1418</v>
      </c>
      <c r="G590" s="134" t="s">
        <v>791</v>
      </c>
      <c r="H590" s="135">
        <v>12.2</v>
      </c>
      <c r="I590" s="187"/>
      <c r="J590" s="135">
        <f>ROUND(I590*H590,2)</f>
        <v>0</v>
      </c>
      <c r="K590" s="133" t="s">
        <v>177</v>
      </c>
      <c r="L590" s="17"/>
      <c r="M590" s="136" t="s">
        <v>1</v>
      </c>
      <c r="N590" s="137" t="s">
        <v>39</v>
      </c>
      <c r="O590" s="16"/>
      <c r="P590" s="138">
        <f>O590*H590</f>
        <v>0</v>
      </c>
      <c r="Q590" s="138">
        <v>0</v>
      </c>
      <c r="R590" s="138">
        <f>Q590*H590</f>
        <v>0</v>
      </c>
      <c r="S590" s="138">
        <v>9.4999999999999998E-3</v>
      </c>
      <c r="T590" s="139">
        <f>S590*H590</f>
        <v>0.11589999999999999</v>
      </c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16"/>
      <c r="AQ590" s="16"/>
      <c r="AR590" s="140" t="s">
        <v>178</v>
      </c>
      <c r="AS590" s="16"/>
      <c r="AT590" s="140" t="s">
        <v>162</v>
      </c>
      <c r="AU590" s="140" t="s">
        <v>83</v>
      </c>
      <c r="AV590" s="16"/>
      <c r="AW590" s="16"/>
      <c r="AX590" s="16"/>
      <c r="AY590" s="2" t="s">
        <v>159</v>
      </c>
      <c r="AZ590" s="16"/>
      <c r="BA590" s="16"/>
      <c r="BB590" s="16"/>
      <c r="BC590" s="16"/>
      <c r="BD590" s="16"/>
      <c r="BE590" s="141">
        <f>IF(N590="základní",J590,0)</f>
        <v>0</v>
      </c>
      <c r="BF590" s="141">
        <f>IF(N590="snížená",J590,0)</f>
        <v>0</v>
      </c>
      <c r="BG590" s="141">
        <f>IF(N590="zákl. přenesená",J590,0)</f>
        <v>0</v>
      </c>
      <c r="BH590" s="141">
        <f>IF(N590="sníž. přenesená",J590,0)</f>
        <v>0</v>
      </c>
      <c r="BI590" s="141">
        <f>IF(N590="nulová",J590,0)</f>
        <v>0</v>
      </c>
      <c r="BJ590" s="2" t="s">
        <v>81</v>
      </c>
      <c r="BK590" s="141">
        <f>ROUND(I590*H590,2)</f>
        <v>0</v>
      </c>
      <c r="BL590" s="2" t="s">
        <v>178</v>
      </c>
      <c r="BM590" s="140" t="s">
        <v>1419</v>
      </c>
    </row>
    <row r="591" spans="1:65" ht="11.25" customHeight="1">
      <c r="A591" s="151"/>
      <c r="B591" s="152"/>
      <c r="C591" s="151"/>
      <c r="D591" s="142" t="s">
        <v>180</v>
      </c>
      <c r="E591" s="153" t="s">
        <v>1</v>
      </c>
      <c r="F591" s="154" t="s">
        <v>1301</v>
      </c>
      <c r="G591" s="151"/>
      <c r="H591" s="155">
        <v>9.1999999999999993</v>
      </c>
      <c r="I591" s="188"/>
      <c r="J591" s="151"/>
      <c r="K591" s="151"/>
      <c r="L591" s="152"/>
      <c r="M591" s="156"/>
      <c r="N591" s="151"/>
      <c r="O591" s="151"/>
      <c r="P591" s="151"/>
      <c r="Q591" s="151"/>
      <c r="R591" s="151"/>
      <c r="S591" s="151"/>
      <c r="T591" s="157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  <c r="AL591" s="151"/>
      <c r="AM591" s="151"/>
      <c r="AN591" s="151"/>
      <c r="AO591" s="151"/>
      <c r="AP591" s="151"/>
      <c r="AQ591" s="151"/>
      <c r="AR591" s="151"/>
      <c r="AS591" s="151"/>
      <c r="AT591" s="153" t="s">
        <v>180</v>
      </c>
      <c r="AU591" s="153" t="s">
        <v>83</v>
      </c>
      <c r="AV591" s="151" t="s">
        <v>83</v>
      </c>
      <c r="AW591" s="151" t="s">
        <v>30</v>
      </c>
      <c r="AX591" s="151" t="s">
        <v>74</v>
      </c>
      <c r="AY591" s="153" t="s">
        <v>159</v>
      </c>
      <c r="AZ591" s="151"/>
      <c r="BA591" s="151"/>
      <c r="BB591" s="151"/>
      <c r="BC591" s="151"/>
      <c r="BD591" s="151"/>
      <c r="BE591" s="151"/>
      <c r="BF591" s="151"/>
      <c r="BG591" s="151"/>
      <c r="BH591" s="151"/>
      <c r="BI591" s="151"/>
      <c r="BJ591" s="151"/>
      <c r="BK591" s="151"/>
      <c r="BL591" s="151"/>
      <c r="BM591" s="151"/>
    </row>
    <row r="592" spans="1:65" ht="11.25" customHeight="1">
      <c r="A592" s="151"/>
      <c r="B592" s="152"/>
      <c r="C592" s="151"/>
      <c r="D592" s="142" t="s">
        <v>180</v>
      </c>
      <c r="E592" s="153" t="s">
        <v>1</v>
      </c>
      <c r="F592" s="154" t="s">
        <v>1346</v>
      </c>
      <c r="G592" s="151"/>
      <c r="H592" s="155">
        <v>1</v>
      </c>
      <c r="I592" s="188"/>
      <c r="J592" s="151"/>
      <c r="K592" s="151"/>
      <c r="L592" s="152"/>
      <c r="M592" s="156"/>
      <c r="N592" s="151"/>
      <c r="O592" s="151"/>
      <c r="P592" s="151"/>
      <c r="Q592" s="151"/>
      <c r="R592" s="151"/>
      <c r="S592" s="151"/>
      <c r="T592" s="157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  <c r="AL592" s="151"/>
      <c r="AM592" s="151"/>
      <c r="AN592" s="151"/>
      <c r="AO592" s="151"/>
      <c r="AP592" s="151"/>
      <c r="AQ592" s="151"/>
      <c r="AR592" s="151"/>
      <c r="AS592" s="151"/>
      <c r="AT592" s="153" t="s">
        <v>180</v>
      </c>
      <c r="AU592" s="153" t="s">
        <v>83</v>
      </c>
      <c r="AV592" s="151" t="s">
        <v>83</v>
      </c>
      <c r="AW592" s="151" t="s">
        <v>30</v>
      </c>
      <c r="AX592" s="151" t="s">
        <v>74</v>
      </c>
      <c r="AY592" s="153" t="s">
        <v>159</v>
      </c>
      <c r="AZ592" s="151"/>
      <c r="BA592" s="151"/>
      <c r="BB592" s="151"/>
      <c r="BC592" s="151"/>
      <c r="BD592" s="151"/>
      <c r="BE592" s="151"/>
      <c r="BF592" s="151"/>
      <c r="BG592" s="151"/>
      <c r="BH592" s="151"/>
      <c r="BI592" s="151"/>
      <c r="BJ592" s="151"/>
      <c r="BK592" s="151"/>
      <c r="BL592" s="151"/>
      <c r="BM592" s="151"/>
    </row>
    <row r="593" spans="1:65" ht="11.25" customHeight="1">
      <c r="A593" s="151"/>
      <c r="B593" s="152"/>
      <c r="C593" s="151"/>
      <c r="D593" s="142" t="s">
        <v>180</v>
      </c>
      <c r="E593" s="153" t="s">
        <v>1</v>
      </c>
      <c r="F593" s="154" t="s">
        <v>1347</v>
      </c>
      <c r="G593" s="151"/>
      <c r="H593" s="155">
        <v>2</v>
      </c>
      <c r="I593" s="188"/>
      <c r="J593" s="151"/>
      <c r="K593" s="151"/>
      <c r="L593" s="152"/>
      <c r="M593" s="156"/>
      <c r="N593" s="151"/>
      <c r="O593" s="151"/>
      <c r="P593" s="151"/>
      <c r="Q593" s="151"/>
      <c r="R593" s="151"/>
      <c r="S593" s="151"/>
      <c r="T593" s="157"/>
      <c r="U593" s="151"/>
      <c r="V593" s="151"/>
      <c r="W593" s="151"/>
      <c r="X593" s="151"/>
      <c r="Y593" s="151"/>
      <c r="Z593" s="151"/>
      <c r="AA593" s="151"/>
      <c r="AB593" s="151"/>
      <c r="AC593" s="151"/>
      <c r="AD593" s="151"/>
      <c r="AE593" s="151"/>
      <c r="AF593" s="151"/>
      <c r="AG593" s="151"/>
      <c r="AH593" s="151"/>
      <c r="AI593" s="151"/>
      <c r="AJ593" s="151"/>
      <c r="AK593" s="151"/>
      <c r="AL593" s="151"/>
      <c r="AM593" s="151"/>
      <c r="AN593" s="151"/>
      <c r="AO593" s="151"/>
      <c r="AP593" s="151"/>
      <c r="AQ593" s="151"/>
      <c r="AR593" s="151"/>
      <c r="AS593" s="151"/>
      <c r="AT593" s="153" t="s">
        <v>180</v>
      </c>
      <c r="AU593" s="153" t="s">
        <v>83</v>
      </c>
      <c r="AV593" s="151" t="s">
        <v>83</v>
      </c>
      <c r="AW593" s="151" t="s">
        <v>30</v>
      </c>
      <c r="AX593" s="151" t="s">
        <v>74</v>
      </c>
      <c r="AY593" s="153" t="s">
        <v>159</v>
      </c>
      <c r="AZ593" s="151"/>
      <c r="BA593" s="151"/>
      <c r="BB593" s="151"/>
      <c r="BC593" s="151"/>
      <c r="BD593" s="151"/>
      <c r="BE593" s="151"/>
      <c r="BF593" s="151"/>
      <c r="BG593" s="151"/>
      <c r="BH593" s="151"/>
      <c r="BI593" s="151"/>
      <c r="BJ593" s="151"/>
      <c r="BK593" s="151"/>
      <c r="BL593" s="151"/>
      <c r="BM593" s="151"/>
    </row>
    <row r="594" spans="1:65" ht="11.25" customHeight="1">
      <c r="A594" s="158"/>
      <c r="B594" s="159"/>
      <c r="C594" s="158"/>
      <c r="D594" s="142" t="s">
        <v>180</v>
      </c>
      <c r="E594" s="160" t="s">
        <v>1</v>
      </c>
      <c r="F594" s="161" t="s">
        <v>187</v>
      </c>
      <c r="G594" s="158"/>
      <c r="H594" s="162">
        <v>12.2</v>
      </c>
      <c r="I594" s="189"/>
      <c r="J594" s="158"/>
      <c r="K594" s="158"/>
      <c r="L594" s="159"/>
      <c r="M594" s="163"/>
      <c r="N594" s="158"/>
      <c r="O594" s="158"/>
      <c r="P594" s="158"/>
      <c r="Q594" s="158"/>
      <c r="R594" s="158"/>
      <c r="S594" s="158"/>
      <c r="T594" s="164"/>
      <c r="U594" s="158"/>
      <c r="V594" s="158"/>
      <c r="W594" s="158"/>
      <c r="X594" s="158"/>
      <c r="Y594" s="158"/>
      <c r="Z594" s="158"/>
      <c r="AA594" s="158"/>
      <c r="AB594" s="158"/>
      <c r="AC594" s="158"/>
      <c r="AD594" s="158"/>
      <c r="AE594" s="158"/>
      <c r="AF594" s="158"/>
      <c r="AG594" s="158"/>
      <c r="AH594" s="158"/>
      <c r="AI594" s="158"/>
      <c r="AJ594" s="158"/>
      <c r="AK594" s="158"/>
      <c r="AL594" s="158"/>
      <c r="AM594" s="158"/>
      <c r="AN594" s="158"/>
      <c r="AO594" s="158"/>
      <c r="AP594" s="158"/>
      <c r="AQ594" s="158"/>
      <c r="AR594" s="158"/>
      <c r="AS594" s="158"/>
      <c r="AT594" s="160" t="s">
        <v>180</v>
      </c>
      <c r="AU594" s="160" t="s">
        <v>83</v>
      </c>
      <c r="AV594" s="158" t="s">
        <v>166</v>
      </c>
      <c r="AW594" s="158" t="s">
        <v>30</v>
      </c>
      <c r="AX594" s="158" t="s">
        <v>81</v>
      </c>
      <c r="AY594" s="160" t="s">
        <v>159</v>
      </c>
      <c r="AZ594" s="158"/>
      <c r="BA594" s="158"/>
      <c r="BB594" s="158"/>
      <c r="BC594" s="158"/>
      <c r="BD594" s="158"/>
      <c r="BE594" s="158"/>
      <c r="BF594" s="158"/>
      <c r="BG594" s="158"/>
      <c r="BH594" s="158"/>
      <c r="BI594" s="158"/>
      <c r="BJ594" s="158"/>
      <c r="BK594" s="158"/>
      <c r="BL594" s="158"/>
      <c r="BM594" s="158"/>
    </row>
    <row r="595" spans="1:65" ht="24" customHeight="1">
      <c r="A595" s="16"/>
      <c r="B595" s="17"/>
      <c r="C595" s="131" t="s">
        <v>1420</v>
      </c>
      <c r="D595" s="131" t="s">
        <v>162</v>
      </c>
      <c r="E595" s="132" t="s">
        <v>1421</v>
      </c>
      <c r="F595" s="133" t="s">
        <v>1422</v>
      </c>
      <c r="G595" s="134" t="s">
        <v>791</v>
      </c>
      <c r="H595" s="135">
        <v>14.2</v>
      </c>
      <c r="I595" s="187"/>
      <c r="J595" s="135">
        <f>ROUND(I595*H595,2)</f>
        <v>0</v>
      </c>
      <c r="K595" s="133" t="s">
        <v>177</v>
      </c>
      <c r="L595" s="17"/>
      <c r="M595" s="136" t="s">
        <v>1</v>
      </c>
      <c r="N595" s="137" t="s">
        <v>39</v>
      </c>
      <c r="O595" s="16"/>
      <c r="P595" s="138">
        <f>O595*H595</f>
        <v>0</v>
      </c>
      <c r="Q595" s="138">
        <v>7.6499999999999997E-3</v>
      </c>
      <c r="R595" s="138">
        <f>Q595*H595</f>
        <v>0.10862999999999999</v>
      </c>
      <c r="S595" s="138">
        <v>0</v>
      </c>
      <c r="T595" s="139">
        <f>S595*H595</f>
        <v>0</v>
      </c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16"/>
      <c r="AQ595" s="16"/>
      <c r="AR595" s="140" t="s">
        <v>178</v>
      </c>
      <c r="AS595" s="16"/>
      <c r="AT595" s="140" t="s">
        <v>162</v>
      </c>
      <c r="AU595" s="140" t="s">
        <v>83</v>
      </c>
      <c r="AV595" s="16"/>
      <c r="AW595" s="16"/>
      <c r="AX595" s="16"/>
      <c r="AY595" s="2" t="s">
        <v>159</v>
      </c>
      <c r="AZ595" s="16"/>
      <c r="BA595" s="16"/>
      <c r="BB595" s="16"/>
      <c r="BC595" s="16"/>
      <c r="BD595" s="16"/>
      <c r="BE595" s="141">
        <f>IF(N595="základní",J595,0)</f>
        <v>0</v>
      </c>
      <c r="BF595" s="141">
        <f>IF(N595="snížená",J595,0)</f>
        <v>0</v>
      </c>
      <c r="BG595" s="141">
        <f>IF(N595="zákl. přenesená",J595,0)</f>
        <v>0</v>
      </c>
      <c r="BH595" s="141">
        <f>IF(N595="sníž. přenesená",J595,0)</f>
        <v>0</v>
      </c>
      <c r="BI595" s="141">
        <f>IF(N595="nulová",J595,0)</f>
        <v>0</v>
      </c>
      <c r="BJ595" s="2" t="s">
        <v>81</v>
      </c>
      <c r="BK595" s="141">
        <f>ROUND(I595*H595,2)</f>
        <v>0</v>
      </c>
      <c r="BL595" s="2" t="s">
        <v>178</v>
      </c>
      <c r="BM595" s="140" t="s">
        <v>1423</v>
      </c>
    </row>
    <row r="596" spans="1:65" ht="11.25" customHeight="1">
      <c r="A596" s="151"/>
      <c r="B596" s="152"/>
      <c r="C596" s="151"/>
      <c r="D596" s="142" t="s">
        <v>180</v>
      </c>
      <c r="E596" s="153" t="s">
        <v>1</v>
      </c>
      <c r="F596" s="154" t="s">
        <v>1301</v>
      </c>
      <c r="G596" s="151"/>
      <c r="H596" s="155">
        <v>9.1999999999999993</v>
      </c>
      <c r="I596" s="188"/>
      <c r="J596" s="151"/>
      <c r="K596" s="151"/>
      <c r="L596" s="152"/>
      <c r="M596" s="156"/>
      <c r="N596" s="151"/>
      <c r="O596" s="151"/>
      <c r="P596" s="151"/>
      <c r="Q596" s="151"/>
      <c r="R596" s="151"/>
      <c r="S596" s="151"/>
      <c r="T596" s="157"/>
      <c r="U596" s="151"/>
      <c r="V596" s="151"/>
      <c r="W596" s="151"/>
      <c r="X596" s="151"/>
      <c r="Y596" s="151"/>
      <c r="Z596" s="151"/>
      <c r="AA596" s="151"/>
      <c r="AB596" s="151"/>
      <c r="AC596" s="151"/>
      <c r="AD596" s="151"/>
      <c r="AE596" s="151"/>
      <c r="AF596" s="151"/>
      <c r="AG596" s="151"/>
      <c r="AH596" s="151"/>
      <c r="AI596" s="151"/>
      <c r="AJ596" s="151"/>
      <c r="AK596" s="151"/>
      <c r="AL596" s="151"/>
      <c r="AM596" s="151"/>
      <c r="AN596" s="151"/>
      <c r="AO596" s="151"/>
      <c r="AP596" s="151"/>
      <c r="AQ596" s="151"/>
      <c r="AR596" s="151"/>
      <c r="AS596" s="151"/>
      <c r="AT596" s="153" t="s">
        <v>180</v>
      </c>
      <c r="AU596" s="153" t="s">
        <v>83</v>
      </c>
      <c r="AV596" s="151" t="s">
        <v>83</v>
      </c>
      <c r="AW596" s="151" t="s">
        <v>30</v>
      </c>
      <c r="AX596" s="151" t="s">
        <v>74</v>
      </c>
      <c r="AY596" s="153" t="s">
        <v>159</v>
      </c>
      <c r="AZ596" s="151"/>
      <c r="BA596" s="151"/>
      <c r="BB596" s="151"/>
      <c r="BC596" s="151"/>
      <c r="BD596" s="151"/>
      <c r="BE596" s="151"/>
      <c r="BF596" s="151"/>
      <c r="BG596" s="151"/>
      <c r="BH596" s="151"/>
      <c r="BI596" s="151"/>
      <c r="BJ596" s="151"/>
      <c r="BK596" s="151"/>
      <c r="BL596" s="151"/>
      <c r="BM596" s="151"/>
    </row>
    <row r="597" spans="1:65" ht="11.25" customHeight="1">
      <c r="A597" s="151"/>
      <c r="B597" s="152"/>
      <c r="C597" s="151"/>
      <c r="D597" s="142" t="s">
        <v>180</v>
      </c>
      <c r="E597" s="153" t="s">
        <v>1</v>
      </c>
      <c r="F597" s="154" t="s">
        <v>1352</v>
      </c>
      <c r="G597" s="151"/>
      <c r="H597" s="155">
        <v>2</v>
      </c>
      <c r="I597" s="188"/>
      <c r="J597" s="151"/>
      <c r="K597" s="151"/>
      <c r="L597" s="152"/>
      <c r="M597" s="156"/>
      <c r="N597" s="151"/>
      <c r="O597" s="151"/>
      <c r="P597" s="151"/>
      <c r="Q597" s="151"/>
      <c r="R597" s="151"/>
      <c r="S597" s="151"/>
      <c r="T597" s="157"/>
      <c r="U597" s="151"/>
      <c r="V597" s="151"/>
      <c r="W597" s="151"/>
      <c r="X597" s="151"/>
      <c r="Y597" s="151"/>
      <c r="Z597" s="151"/>
      <c r="AA597" s="151"/>
      <c r="AB597" s="151"/>
      <c r="AC597" s="151"/>
      <c r="AD597" s="151"/>
      <c r="AE597" s="151"/>
      <c r="AF597" s="151"/>
      <c r="AG597" s="151"/>
      <c r="AH597" s="151"/>
      <c r="AI597" s="151"/>
      <c r="AJ597" s="151"/>
      <c r="AK597" s="151"/>
      <c r="AL597" s="151"/>
      <c r="AM597" s="151"/>
      <c r="AN597" s="151"/>
      <c r="AO597" s="151"/>
      <c r="AP597" s="151"/>
      <c r="AQ597" s="151"/>
      <c r="AR597" s="151"/>
      <c r="AS597" s="151"/>
      <c r="AT597" s="153" t="s">
        <v>180</v>
      </c>
      <c r="AU597" s="153" t="s">
        <v>83</v>
      </c>
      <c r="AV597" s="151" t="s">
        <v>83</v>
      </c>
      <c r="AW597" s="151" t="s">
        <v>30</v>
      </c>
      <c r="AX597" s="151" t="s">
        <v>74</v>
      </c>
      <c r="AY597" s="153" t="s">
        <v>159</v>
      </c>
      <c r="AZ597" s="151"/>
      <c r="BA597" s="151"/>
      <c r="BB597" s="151"/>
      <c r="BC597" s="151"/>
      <c r="BD597" s="151"/>
      <c r="BE597" s="151"/>
      <c r="BF597" s="151"/>
      <c r="BG597" s="151"/>
      <c r="BH597" s="151"/>
      <c r="BI597" s="151"/>
      <c r="BJ597" s="151"/>
      <c r="BK597" s="151"/>
      <c r="BL597" s="151"/>
      <c r="BM597" s="151"/>
    </row>
    <row r="598" spans="1:65" ht="11.25" customHeight="1">
      <c r="A598" s="151"/>
      <c r="B598" s="152"/>
      <c r="C598" s="151"/>
      <c r="D598" s="142" t="s">
        <v>180</v>
      </c>
      <c r="E598" s="153" t="s">
        <v>1</v>
      </c>
      <c r="F598" s="154" t="s">
        <v>1347</v>
      </c>
      <c r="G598" s="151"/>
      <c r="H598" s="155">
        <v>2</v>
      </c>
      <c r="I598" s="188"/>
      <c r="J598" s="151"/>
      <c r="K598" s="151"/>
      <c r="L598" s="152"/>
      <c r="M598" s="156"/>
      <c r="N598" s="151"/>
      <c r="O598" s="151"/>
      <c r="P598" s="151"/>
      <c r="Q598" s="151"/>
      <c r="R598" s="151"/>
      <c r="S598" s="151"/>
      <c r="T598" s="157"/>
      <c r="U598" s="151"/>
      <c r="V598" s="151"/>
      <c r="W598" s="151"/>
      <c r="X598" s="151"/>
      <c r="Y598" s="151"/>
      <c r="Z598" s="151"/>
      <c r="AA598" s="151"/>
      <c r="AB598" s="151"/>
      <c r="AC598" s="151"/>
      <c r="AD598" s="151"/>
      <c r="AE598" s="151"/>
      <c r="AF598" s="151"/>
      <c r="AG598" s="151"/>
      <c r="AH598" s="151"/>
      <c r="AI598" s="151"/>
      <c r="AJ598" s="151"/>
      <c r="AK598" s="151"/>
      <c r="AL598" s="151"/>
      <c r="AM598" s="151"/>
      <c r="AN598" s="151"/>
      <c r="AO598" s="151"/>
      <c r="AP598" s="151"/>
      <c r="AQ598" s="151"/>
      <c r="AR598" s="151"/>
      <c r="AS598" s="151"/>
      <c r="AT598" s="153" t="s">
        <v>180</v>
      </c>
      <c r="AU598" s="153" t="s">
        <v>83</v>
      </c>
      <c r="AV598" s="151" t="s">
        <v>83</v>
      </c>
      <c r="AW598" s="151" t="s">
        <v>30</v>
      </c>
      <c r="AX598" s="151" t="s">
        <v>74</v>
      </c>
      <c r="AY598" s="153" t="s">
        <v>159</v>
      </c>
      <c r="AZ598" s="151"/>
      <c r="BA598" s="151"/>
      <c r="BB598" s="151"/>
      <c r="BC598" s="151"/>
      <c r="BD598" s="151"/>
      <c r="BE598" s="151"/>
      <c r="BF598" s="151"/>
      <c r="BG598" s="151"/>
      <c r="BH598" s="151"/>
      <c r="BI598" s="151"/>
      <c r="BJ598" s="151"/>
      <c r="BK598" s="151"/>
      <c r="BL598" s="151"/>
      <c r="BM598" s="151"/>
    </row>
    <row r="599" spans="1:65" ht="11.25" customHeight="1">
      <c r="A599" s="151"/>
      <c r="B599" s="152"/>
      <c r="C599" s="151"/>
      <c r="D599" s="142" t="s">
        <v>180</v>
      </c>
      <c r="E599" s="153" t="s">
        <v>1</v>
      </c>
      <c r="F599" s="154" t="s">
        <v>1346</v>
      </c>
      <c r="G599" s="151"/>
      <c r="H599" s="155">
        <v>1</v>
      </c>
      <c r="I599" s="188"/>
      <c r="J599" s="151"/>
      <c r="K599" s="151"/>
      <c r="L599" s="152"/>
      <c r="M599" s="156"/>
      <c r="N599" s="151"/>
      <c r="O599" s="151"/>
      <c r="P599" s="151"/>
      <c r="Q599" s="151"/>
      <c r="R599" s="151"/>
      <c r="S599" s="151"/>
      <c r="T599" s="157"/>
      <c r="U599" s="151"/>
      <c r="V599" s="151"/>
      <c r="W599" s="151"/>
      <c r="X599" s="151"/>
      <c r="Y599" s="151"/>
      <c r="Z599" s="151"/>
      <c r="AA599" s="151"/>
      <c r="AB599" s="151"/>
      <c r="AC599" s="151"/>
      <c r="AD599" s="151"/>
      <c r="AE599" s="151"/>
      <c r="AF599" s="151"/>
      <c r="AG599" s="151"/>
      <c r="AH599" s="151"/>
      <c r="AI599" s="151"/>
      <c r="AJ599" s="151"/>
      <c r="AK599" s="151"/>
      <c r="AL599" s="151"/>
      <c r="AM599" s="151"/>
      <c r="AN599" s="151"/>
      <c r="AO599" s="151"/>
      <c r="AP599" s="151"/>
      <c r="AQ599" s="151"/>
      <c r="AR599" s="151"/>
      <c r="AS599" s="151"/>
      <c r="AT599" s="153" t="s">
        <v>180</v>
      </c>
      <c r="AU599" s="153" t="s">
        <v>83</v>
      </c>
      <c r="AV599" s="151" t="s">
        <v>83</v>
      </c>
      <c r="AW599" s="151" t="s">
        <v>30</v>
      </c>
      <c r="AX599" s="151" t="s">
        <v>74</v>
      </c>
      <c r="AY599" s="153" t="s">
        <v>159</v>
      </c>
      <c r="AZ599" s="151"/>
      <c r="BA599" s="151"/>
      <c r="BB599" s="151"/>
      <c r="BC599" s="151"/>
      <c r="BD599" s="151"/>
      <c r="BE599" s="151"/>
      <c r="BF599" s="151"/>
      <c r="BG599" s="151"/>
      <c r="BH599" s="151"/>
      <c r="BI599" s="151"/>
      <c r="BJ599" s="151"/>
      <c r="BK599" s="151"/>
      <c r="BL599" s="151"/>
      <c r="BM599" s="151"/>
    </row>
    <row r="600" spans="1:65" ht="11.25" customHeight="1">
      <c r="A600" s="158"/>
      <c r="B600" s="159"/>
      <c r="C600" s="158"/>
      <c r="D600" s="142" t="s">
        <v>180</v>
      </c>
      <c r="E600" s="160" t="s">
        <v>1</v>
      </c>
      <c r="F600" s="161" t="s">
        <v>187</v>
      </c>
      <c r="G600" s="158"/>
      <c r="H600" s="162">
        <v>14.2</v>
      </c>
      <c r="I600" s="189"/>
      <c r="J600" s="158"/>
      <c r="K600" s="158"/>
      <c r="L600" s="159"/>
      <c r="M600" s="163"/>
      <c r="N600" s="158"/>
      <c r="O600" s="158"/>
      <c r="P600" s="158"/>
      <c r="Q600" s="158"/>
      <c r="R600" s="158"/>
      <c r="S600" s="158"/>
      <c r="T600" s="164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  <c r="AN600" s="158"/>
      <c r="AO600" s="158"/>
      <c r="AP600" s="158"/>
      <c r="AQ600" s="158"/>
      <c r="AR600" s="158"/>
      <c r="AS600" s="158"/>
      <c r="AT600" s="160" t="s">
        <v>180</v>
      </c>
      <c r="AU600" s="160" t="s">
        <v>83</v>
      </c>
      <c r="AV600" s="158" t="s">
        <v>166</v>
      </c>
      <c r="AW600" s="158" t="s">
        <v>30</v>
      </c>
      <c r="AX600" s="158" t="s">
        <v>81</v>
      </c>
      <c r="AY600" s="160" t="s">
        <v>159</v>
      </c>
      <c r="AZ600" s="158"/>
      <c r="BA600" s="158"/>
      <c r="BB600" s="158"/>
      <c r="BC600" s="158"/>
      <c r="BD600" s="158"/>
      <c r="BE600" s="158"/>
      <c r="BF600" s="158"/>
      <c r="BG600" s="158"/>
      <c r="BH600" s="158"/>
      <c r="BI600" s="158"/>
      <c r="BJ600" s="158"/>
      <c r="BK600" s="158"/>
      <c r="BL600" s="158"/>
      <c r="BM600" s="158"/>
    </row>
    <row r="601" spans="1:65" ht="37.5" customHeight="1">
      <c r="A601" s="16"/>
      <c r="B601" s="17"/>
      <c r="C601" s="131" t="s">
        <v>1424</v>
      </c>
      <c r="D601" s="131" t="s">
        <v>162</v>
      </c>
      <c r="E601" s="132" t="s">
        <v>1425</v>
      </c>
      <c r="F601" s="133" t="s">
        <v>1426</v>
      </c>
      <c r="G601" s="134" t="s">
        <v>791</v>
      </c>
      <c r="H601" s="135">
        <v>14.2</v>
      </c>
      <c r="I601" s="187"/>
      <c r="J601" s="135">
        <f>ROUND(I601*H601,2)</f>
        <v>0</v>
      </c>
      <c r="K601" s="133" t="s">
        <v>177</v>
      </c>
      <c r="L601" s="17"/>
      <c r="M601" s="136" t="s">
        <v>1</v>
      </c>
      <c r="N601" s="137" t="s">
        <v>39</v>
      </c>
      <c r="O601" s="16"/>
      <c r="P601" s="138">
        <f>O601*H601</f>
        <v>0</v>
      </c>
      <c r="Q601" s="138">
        <v>0</v>
      </c>
      <c r="R601" s="138">
        <f>Q601*H601</f>
        <v>0</v>
      </c>
      <c r="S601" s="138">
        <v>0</v>
      </c>
      <c r="T601" s="139">
        <f>S601*H601</f>
        <v>0</v>
      </c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16"/>
      <c r="AQ601" s="16"/>
      <c r="AR601" s="140" t="s">
        <v>178</v>
      </c>
      <c r="AS601" s="16"/>
      <c r="AT601" s="140" t="s">
        <v>162</v>
      </c>
      <c r="AU601" s="140" t="s">
        <v>83</v>
      </c>
      <c r="AV601" s="16"/>
      <c r="AW601" s="16"/>
      <c r="AX601" s="16"/>
      <c r="AY601" s="2" t="s">
        <v>159</v>
      </c>
      <c r="AZ601" s="16"/>
      <c r="BA601" s="16"/>
      <c r="BB601" s="16"/>
      <c r="BC601" s="16"/>
      <c r="BD601" s="16"/>
      <c r="BE601" s="141">
        <f>IF(N601="základní",J601,0)</f>
        <v>0</v>
      </c>
      <c r="BF601" s="141">
        <f>IF(N601="snížená",J601,0)</f>
        <v>0</v>
      </c>
      <c r="BG601" s="141">
        <f>IF(N601="zákl. přenesená",J601,0)</f>
        <v>0</v>
      </c>
      <c r="BH601" s="141">
        <f>IF(N601="sníž. přenesená",J601,0)</f>
        <v>0</v>
      </c>
      <c r="BI601" s="141">
        <f>IF(N601="nulová",J601,0)</f>
        <v>0</v>
      </c>
      <c r="BJ601" s="2" t="s">
        <v>81</v>
      </c>
      <c r="BK601" s="141">
        <f>ROUND(I601*H601,2)</f>
        <v>0</v>
      </c>
      <c r="BL601" s="2" t="s">
        <v>178</v>
      </c>
      <c r="BM601" s="140" t="s">
        <v>1427</v>
      </c>
    </row>
    <row r="602" spans="1:65" ht="11.25" customHeight="1">
      <c r="A602" s="151"/>
      <c r="B602" s="152"/>
      <c r="C602" s="151"/>
      <c r="D602" s="142" t="s">
        <v>180</v>
      </c>
      <c r="E602" s="153" t="s">
        <v>1</v>
      </c>
      <c r="F602" s="154" t="s">
        <v>1301</v>
      </c>
      <c r="G602" s="151"/>
      <c r="H602" s="155">
        <v>9.1999999999999993</v>
      </c>
      <c r="I602" s="188"/>
      <c r="J602" s="151"/>
      <c r="K602" s="151"/>
      <c r="L602" s="152"/>
      <c r="M602" s="156"/>
      <c r="N602" s="151"/>
      <c r="O602" s="151"/>
      <c r="P602" s="151"/>
      <c r="Q602" s="151"/>
      <c r="R602" s="151"/>
      <c r="S602" s="151"/>
      <c r="T602" s="157"/>
      <c r="U602" s="151"/>
      <c r="V602" s="151"/>
      <c r="W602" s="151"/>
      <c r="X602" s="151"/>
      <c r="Y602" s="151"/>
      <c r="Z602" s="151"/>
      <c r="AA602" s="151"/>
      <c r="AB602" s="151"/>
      <c r="AC602" s="151"/>
      <c r="AD602" s="151"/>
      <c r="AE602" s="151"/>
      <c r="AF602" s="151"/>
      <c r="AG602" s="151"/>
      <c r="AH602" s="151"/>
      <c r="AI602" s="151"/>
      <c r="AJ602" s="151"/>
      <c r="AK602" s="151"/>
      <c r="AL602" s="151"/>
      <c r="AM602" s="151"/>
      <c r="AN602" s="151"/>
      <c r="AO602" s="151"/>
      <c r="AP602" s="151"/>
      <c r="AQ602" s="151"/>
      <c r="AR602" s="151"/>
      <c r="AS602" s="151"/>
      <c r="AT602" s="153" t="s">
        <v>180</v>
      </c>
      <c r="AU602" s="153" t="s">
        <v>83</v>
      </c>
      <c r="AV602" s="151" t="s">
        <v>83</v>
      </c>
      <c r="AW602" s="151" t="s">
        <v>30</v>
      </c>
      <c r="AX602" s="151" t="s">
        <v>74</v>
      </c>
      <c r="AY602" s="153" t="s">
        <v>159</v>
      </c>
      <c r="AZ602" s="151"/>
      <c r="BA602" s="151"/>
      <c r="BB602" s="151"/>
      <c r="BC602" s="151"/>
      <c r="BD602" s="151"/>
      <c r="BE602" s="151"/>
      <c r="BF602" s="151"/>
      <c r="BG602" s="151"/>
      <c r="BH602" s="151"/>
      <c r="BI602" s="151"/>
      <c r="BJ602" s="151"/>
      <c r="BK602" s="151"/>
      <c r="BL602" s="151"/>
      <c r="BM602" s="151"/>
    </row>
    <row r="603" spans="1:65" ht="11.25" customHeight="1">
      <c r="A603" s="151"/>
      <c r="B603" s="152"/>
      <c r="C603" s="151"/>
      <c r="D603" s="142" t="s">
        <v>180</v>
      </c>
      <c r="E603" s="153" t="s">
        <v>1</v>
      </c>
      <c r="F603" s="154" t="s">
        <v>1352</v>
      </c>
      <c r="G603" s="151"/>
      <c r="H603" s="155">
        <v>2</v>
      </c>
      <c r="I603" s="188"/>
      <c r="J603" s="151"/>
      <c r="K603" s="151"/>
      <c r="L603" s="152"/>
      <c r="M603" s="156"/>
      <c r="N603" s="151"/>
      <c r="O603" s="151"/>
      <c r="P603" s="151"/>
      <c r="Q603" s="151"/>
      <c r="R603" s="151"/>
      <c r="S603" s="151"/>
      <c r="T603" s="157"/>
      <c r="U603" s="151"/>
      <c r="V603" s="151"/>
      <c r="W603" s="151"/>
      <c r="X603" s="151"/>
      <c r="Y603" s="151"/>
      <c r="Z603" s="151"/>
      <c r="AA603" s="151"/>
      <c r="AB603" s="151"/>
      <c r="AC603" s="151"/>
      <c r="AD603" s="151"/>
      <c r="AE603" s="151"/>
      <c r="AF603" s="151"/>
      <c r="AG603" s="151"/>
      <c r="AH603" s="151"/>
      <c r="AI603" s="151"/>
      <c r="AJ603" s="151"/>
      <c r="AK603" s="151"/>
      <c r="AL603" s="151"/>
      <c r="AM603" s="151"/>
      <c r="AN603" s="151"/>
      <c r="AO603" s="151"/>
      <c r="AP603" s="151"/>
      <c r="AQ603" s="151"/>
      <c r="AR603" s="151"/>
      <c r="AS603" s="151"/>
      <c r="AT603" s="153" t="s">
        <v>180</v>
      </c>
      <c r="AU603" s="153" t="s">
        <v>83</v>
      </c>
      <c r="AV603" s="151" t="s">
        <v>83</v>
      </c>
      <c r="AW603" s="151" t="s">
        <v>30</v>
      </c>
      <c r="AX603" s="151" t="s">
        <v>74</v>
      </c>
      <c r="AY603" s="153" t="s">
        <v>159</v>
      </c>
      <c r="AZ603" s="151"/>
      <c r="BA603" s="151"/>
      <c r="BB603" s="151"/>
      <c r="BC603" s="151"/>
      <c r="BD603" s="151"/>
      <c r="BE603" s="151"/>
      <c r="BF603" s="151"/>
      <c r="BG603" s="151"/>
      <c r="BH603" s="151"/>
      <c r="BI603" s="151"/>
      <c r="BJ603" s="151"/>
      <c r="BK603" s="151"/>
      <c r="BL603" s="151"/>
      <c r="BM603" s="151"/>
    </row>
    <row r="604" spans="1:65" ht="11.25" customHeight="1">
      <c r="A604" s="151"/>
      <c r="B604" s="152"/>
      <c r="C604" s="151"/>
      <c r="D604" s="142" t="s">
        <v>180</v>
      </c>
      <c r="E604" s="153" t="s">
        <v>1</v>
      </c>
      <c r="F604" s="154" t="s">
        <v>1347</v>
      </c>
      <c r="G604" s="151"/>
      <c r="H604" s="155">
        <v>2</v>
      </c>
      <c r="I604" s="188"/>
      <c r="J604" s="151"/>
      <c r="K604" s="151"/>
      <c r="L604" s="152"/>
      <c r="M604" s="156"/>
      <c r="N604" s="151"/>
      <c r="O604" s="151"/>
      <c r="P604" s="151"/>
      <c r="Q604" s="151"/>
      <c r="R604" s="151"/>
      <c r="S604" s="151"/>
      <c r="T604" s="157"/>
      <c r="U604" s="151"/>
      <c r="V604" s="151"/>
      <c r="W604" s="151"/>
      <c r="X604" s="151"/>
      <c r="Y604" s="151"/>
      <c r="Z604" s="151"/>
      <c r="AA604" s="151"/>
      <c r="AB604" s="151"/>
      <c r="AC604" s="151"/>
      <c r="AD604" s="151"/>
      <c r="AE604" s="151"/>
      <c r="AF604" s="151"/>
      <c r="AG604" s="151"/>
      <c r="AH604" s="151"/>
      <c r="AI604" s="151"/>
      <c r="AJ604" s="151"/>
      <c r="AK604" s="151"/>
      <c r="AL604" s="151"/>
      <c r="AM604" s="151"/>
      <c r="AN604" s="151"/>
      <c r="AO604" s="151"/>
      <c r="AP604" s="151"/>
      <c r="AQ604" s="151"/>
      <c r="AR604" s="151"/>
      <c r="AS604" s="151"/>
      <c r="AT604" s="153" t="s">
        <v>180</v>
      </c>
      <c r="AU604" s="153" t="s">
        <v>83</v>
      </c>
      <c r="AV604" s="151" t="s">
        <v>83</v>
      </c>
      <c r="AW604" s="151" t="s">
        <v>30</v>
      </c>
      <c r="AX604" s="151" t="s">
        <v>74</v>
      </c>
      <c r="AY604" s="153" t="s">
        <v>159</v>
      </c>
      <c r="AZ604" s="151"/>
      <c r="BA604" s="151"/>
      <c r="BB604" s="151"/>
      <c r="BC604" s="151"/>
      <c r="BD604" s="151"/>
      <c r="BE604" s="151"/>
      <c r="BF604" s="151"/>
      <c r="BG604" s="151"/>
      <c r="BH604" s="151"/>
      <c r="BI604" s="151"/>
      <c r="BJ604" s="151"/>
      <c r="BK604" s="151"/>
      <c r="BL604" s="151"/>
      <c r="BM604" s="151"/>
    </row>
    <row r="605" spans="1:65" ht="11.25" customHeight="1">
      <c r="A605" s="151"/>
      <c r="B605" s="152"/>
      <c r="C605" s="151"/>
      <c r="D605" s="142" t="s">
        <v>180</v>
      </c>
      <c r="E605" s="153" t="s">
        <v>1</v>
      </c>
      <c r="F605" s="154" t="s">
        <v>1346</v>
      </c>
      <c r="G605" s="151"/>
      <c r="H605" s="155">
        <v>1</v>
      </c>
      <c r="I605" s="188"/>
      <c r="J605" s="151"/>
      <c r="K605" s="151"/>
      <c r="L605" s="152"/>
      <c r="M605" s="156"/>
      <c r="N605" s="151"/>
      <c r="O605" s="151"/>
      <c r="P605" s="151"/>
      <c r="Q605" s="151"/>
      <c r="R605" s="151"/>
      <c r="S605" s="151"/>
      <c r="T605" s="157"/>
      <c r="U605" s="151"/>
      <c r="V605" s="151"/>
      <c r="W605" s="151"/>
      <c r="X605" s="151"/>
      <c r="Y605" s="151"/>
      <c r="Z605" s="151"/>
      <c r="AA605" s="151"/>
      <c r="AB605" s="151"/>
      <c r="AC605" s="151"/>
      <c r="AD605" s="151"/>
      <c r="AE605" s="151"/>
      <c r="AF605" s="151"/>
      <c r="AG605" s="151"/>
      <c r="AH605" s="151"/>
      <c r="AI605" s="151"/>
      <c r="AJ605" s="151"/>
      <c r="AK605" s="151"/>
      <c r="AL605" s="151"/>
      <c r="AM605" s="151"/>
      <c r="AN605" s="151"/>
      <c r="AO605" s="151"/>
      <c r="AP605" s="151"/>
      <c r="AQ605" s="151"/>
      <c r="AR605" s="151"/>
      <c r="AS605" s="151"/>
      <c r="AT605" s="153" t="s">
        <v>180</v>
      </c>
      <c r="AU605" s="153" t="s">
        <v>83</v>
      </c>
      <c r="AV605" s="151" t="s">
        <v>83</v>
      </c>
      <c r="AW605" s="151" t="s">
        <v>30</v>
      </c>
      <c r="AX605" s="151" t="s">
        <v>74</v>
      </c>
      <c r="AY605" s="153" t="s">
        <v>159</v>
      </c>
      <c r="AZ605" s="151"/>
      <c r="BA605" s="151"/>
      <c r="BB605" s="151"/>
      <c r="BC605" s="151"/>
      <c r="BD605" s="151"/>
      <c r="BE605" s="151"/>
      <c r="BF605" s="151"/>
      <c r="BG605" s="151"/>
      <c r="BH605" s="151"/>
      <c r="BI605" s="151"/>
      <c r="BJ605" s="151"/>
      <c r="BK605" s="151"/>
      <c r="BL605" s="151"/>
      <c r="BM605" s="151"/>
    </row>
    <row r="606" spans="1:65" ht="11.25" customHeight="1">
      <c r="A606" s="158"/>
      <c r="B606" s="159"/>
      <c r="C606" s="158"/>
      <c r="D606" s="142" t="s">
        <v>180</v>
      </c>
      <c r="E606" s="160" t="s">
        <v>1</v>
      </c>
      <c r="F606" s="161" t="s">
        <v>187</v>
      </c>
      <c r="G606" s="158"/>
      <c r="H606" s="162">
        <v>14.2</v>
      </c>
      <c r="I606" s="189"/>
      <c r="J606" s="158"/>
      <c r="K606" s="158"/>
      <c r="L606" s="159"/>
      <c r="M606" s="163"/>
      <c r="N606" s="158"/>
      <c r="O606" s="158"/>
      <c r="P606" s="158"/>
      <c r="Q606" s="158"/>
      <c r="R606" s="158"/>
      <c r="S606" s="158"/>
      <c r="T606" s="164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  <c r="AN606" s="158"/>
      <c r="AO606" s="158"/>
      <c r="AP606" s="158"/>
      <c r="AQ606" s="158"/>
      <c r="AR606" s="158"/>
      <c r="AS606" s="158"/>
      <c r="AT606" s="160" t="s">
        <v>180</v>
      </c>
      <c r="AU606" s="160" t="s">
        <v>83</v>
      </c>
      <c r="AV606" s="158" t="s">
        <v>166</v>
      </c>
      <c r="AW606" s="158" t="s">
        <v>30</v>
      </c>
      <c r="AX606" s="158" t="s">
        <v>81</v>
      </c>
      <c r="AY606" s="160" t="s">
        <v>159</v>
      </c>
      <c r="AZ606" s="158"/>
      <c r="BA606" s="158"/>
      <c r="BB606" s="158"/>
      <c r="BC606" s="158"/>
      <c r="BD606" s="158"/>
      <c r="BE606" s="158"/>
      <c r="BF606" s="158"/>
      <c r="BG606" s="158"/>
      <c r="BH606" s="158"/>
      <c r="BI606" s="158"/>
      <c r="BJ606" s="158"/>
      <c r="BK606" s="158"/>
      <c r="BL606" s="158"/>
      <c r="BM606" s="158"/>
    </row>
    <row r="607" spans="1:65" ht="37.5" customHeight="1">
      <c r="A607" s="16"/>
      <c r="B607" s="17"/>
      <c r="C607" s="165" t="s">
        <v>1428</v>
      </c>
      <c r="D607" s="165" t="s">
        <v>188</v>
      </c>
      <c r="E607" s="166" t="s">
        <v>1429</v>
      </c>
      <c r="F607" s="167" t="s">
        <v>1430</v>
      </c>
      <c r="G607" s="168" t="s">
        <v>791</v>
      </c>
      <c r="H607" s="169">
        <v>15.62</v>
      </c>
      <c r="I607" s="190"/>
      <c r="J607" s="169">
        <f>ROUND(I607*H607,2)</f>
        <v>0</v>
      </c>
      <c r="K607" s="167" t="s">
        <v>177</v>
      </c>
      <c r="L607" s="170"/>
      <c r="M607" s="171" t="s">
        <v>1</v>
      </c>
      <c r="N607" s="172" t="s">
        <v>39</v>
      </c>
      <c r="O607" s="16"/>
      <c r="P607" s="138">
        <f>O607*H607</f>
        <v>0</v>
      </c>
      <c r="Q607" s="138">
        <v>2.3000000000000001E-4</v>
      </c>
      <c r="R607" s="138">
        <f>Q607*H607</f>
        <v>3.5926E-3</v>
      </c>
      <c r="S607" s="138">
        <v>0</v>
      </c>
      <c r="T607" s="139">
        <f>S607*H607</f>
        <v>0</v>
      </c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16"/>
      <c r="AQ607" s="16"/>
      <c r="AR607" s="140" t="s">
        <v>191</v>
      </c>
      <c r="AS607" s="16"/>
      <c r="AT607" s="140" t="s">
        <v>188</v>
      </c>
      <c r="AU607" s="140" t="s">
        <v>83</v>
      </c>
      <c r="AV607" s="16"/>
      <c r="AW607" s="16"/>
      <c r="AX607" s="16"/>
      <c r="AY607" s="2" t="s">
        <v>159</v>
      </c>
      <c r="AZ607" s="16"/>
      <c r="BA607" s="16"/>
      <c r="BB607" s="16"/>
      <c r="BC607" s="16"/>
      <c r="BD607" s="16"/>
      <c r="BE607" s="141">
        <f>IF(N607="základní",J607,0)</f>
        <v>0</v>
      </c>
      <c r="BF607" s="141">
        <f>IF(N607="snížená",J607,0)</f>
        <v>0</v>
      </c>
      <c r="BG607" s="141">
        <f>IF(N607="zákl. přenesená",J607,0)</f>
        <v>0</v>
      </c>
      <c r="BH607" s="141">
        <f>IF(N607="sníž. přenesená",J607,0)</f>
        <v>0</v>
      </c>
      <c r="BI607" s="141">
        <f>IF(N607="nulová",J607,0)</f>
        <v>0</v>
      </c>
      <c r="BJ607" s="2" t="s">
        <v>81</v>
      </c>
      <c r="BK607" s="141">
        <f>ROUND(I607*H607,2)</f>
        <v>0</v>
      </c>
      <c r="BL607" s="2" t="s">
        <v>178</v>
      </c>
      <c r="BM607" s="140" t="s">
        <v>1431</v>
      </c>
    </row>
    <row r="608" spans="1:65" ht="11.25" customHeight="1">
      <c r="A608" s="151"/>
      <c r="B608" s="152"/>
      <c r="C608" s="151"/>
      <c r="D608" s="142" t="s">
        <v>180</v>
      </c>
      <c r="E608" s="153" t="s">
        <v>1</v>
      </c>
      <c r="F608" s="154" t="s">
        <v>1432</v>
      </c>
      <c r="G608" s="151"/>
      <c r="H608" s="155">
        <v>15.62</v>
      </c>
      <c r="I608" s="188"/>
      <c r="J608" s="151"/>
      <c r="K608" s="151"/>
      <c r="L608" s="152"/>
      <c r="M608" s="156"/>
      <c r="N608" s="151"/>
      <c r="O608" s="151"/>
      <c r="P608" s="151"/>
      <c r="Q608" s="151"/>
      <c r="R608" s="151"/>
      <c r="S608" s="151"/>
      <c r="T608" s="157"/>
      <c r="U608" s="151"/>
      <c r="V608" s="151"/>
      <c r="W608" s="151"/>
      <c r="X608" s="151"/>
      <c r="Y608" s="151"/>
      <c r="Z608" s="151"/>
      <c r="AA608" s="151"/>
      <c r="AB608" s="151"/>
      <c r="AC608" s="151"/>
      <c r="AD608" s="151"/>
      <c r="AE608" s="151"/>
      <c r="AF608" s="151"/>
      <c r="AG608" s="151"/>
      <c r="AH608" s="151"/>
      <c r="AI608" s="151"/>
      <c r="AJ608" s="151"/>
      <c r="AK608" s="151"/>
      <c r="AL608" s="151"/>
      <c r="AM608" s="151"/>
      <c r="AN608" s="151"/>
      <c r="AO608" s="151"/>
      <c r="AP608" s="151"/>
      <c r="AQ608" s="151"/>
      <c r="AR608" s="151"/>
      <c r="AS608" s="151"/>
      <c r="AT608" s="153" t="s">
        <v>180</v>
      </c>
      <c r="AU608" s="153" t="s">
        <v>83</v>
      </c>
      <c r="AV608" s="151" t="s">
        <v>83</v>
      </c>
      <c r="AW608" s="151" t="s">
        <v>30</v>
      </c>
      <c r="AX608" s="151" t="s">
        <v>81</v>
      </c>
      <c r="AY608" s="153" t="s">
        <v>159</v>
      </c>
      <c r="AZ608" s="151"/>
      <c r="BA608" s="151"/>
      <c r="BB608" s="151"/>
      <c r="BC608" s="151"/>
      <c r="BD608" s="151"/>
      <c r="BE608" s="151"/>
      <c r="BF608" s="151"/>
      <c r="BG608" s="151"/>
      <c r="BH608" s="151"/>
      <c r="BI608" s="151"/>
      <c r="BJ608" s="151"/>
      <c r="BK608" s="151"/>
      <c r="BL608" s="151"/>
      <c r="BM608" s="151"/>
    </row>
    <row r="609" spans="1:65" ht="24" customHeight="1">
      <c r="A609" s="16"/>
      <c r="B609" s="17"/>
      <c r="C609" s="131" t="s">
        <v>1433</v>
      </c>
      <c r="D609" s="131" t="s">
        <v>162</v>
      </c>
      <c r="E609" s="132" t="s">
        <v>1434</v>
      </c>
      <c r="F609" s="133" t="s">
        <v>1435</v>
      </c>
      <c r="G609" s="134" t="s">
        <v>791</v>
      </c>
      <c r="H609" s="135">
        <v>12.2</v>
      </c>
      <c r="I609" s="187"/>
      <c r="J609" s="135">
        <f>ROUND(I609*H609,2)</f>
        <v>0</v>
      </c>
      <c r="K609" s="133" t="s">
        <v>177</v>
      </c>
      <c r="L609" s="17"/>
      <c r="M609" s="136" t="s">
        <v>1</v>
      </c>
      <c r="N609" s="137" t="s">
        <v>39</v>
      </c>
      <c r="O609" s="16"/>
      <c r="P609" s="138">
        <f>O609*H609</f>
        <v>0</v>
      </c>
      <c r="Q609" s="138">
        <v>0</v>
      </c>
      <c r="R609" s="138">
        <f>Q609*H609</f>
        <v>0</v>
      </c>
      <c r="S609" s="138">
        <v>1.2999999999999999E-4</v>
      </c>
      <c r="T609" s="139">
        <f>S609*H609</f>
        <v>1.5859999999999997E-3</v>
      </c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16"/>
      <c r="AQ609" s="16"/>
      <c r="AR609" s="140" t="s">
        <v>178</v>
      </c>
      <c r="AS609" s="16"/>
      <c r="AT609" s="140" t="s">
        <v>162</v>
      </c>
      <c r="AU609" s="140" t="s">
        <v>83</v>
      </c>
      <c r="AV609" s="16"/>
      <c r="AW609" s="16"/>
      <c r="AX609" s="16"/>
      <c r="AY609" s="2" t="s">
        <v>159</v>
      </c>
      <c r="AZ609" s="16"/>
      <c r="BA609" s="16"/>
      <c r="BB609" s="16"/>
      <c r="BC609" s="16"/>
      <c r="BD609" s="16"/>
      <c r="BE609" s="141">
        <f>IF(N609="základní",J609,0)</f>
        <v>0</v>
      </c>
      <c r="BF609" s="141">
        <f>IF(N609="snížená",J609,0)</f>
        <v>0</v>
      </c>
      <c r="BG609" s="141">
        <f>IF(N609="zákl. přenesená",J609,0)</f>
        <v>0</v>
      </c>
      <c r="BH609" s="141">
        <f>IF(N609="sníž. přenesená",J609,0)</f>
        <v>0</v>
      </c>
      <c r="BI609" s="141">
        <f>IF(N609="nulová",J609,0)</f>
        <v>0</v>
      </c>
      <c r="BJ609" s="2" t="s">
        <v>81</v>
      </c>
      <c r="BK609" s="141">
        <f>ROUND(I609*H609,2)</f>
        <v>0</v>
      </c>
      <c r="BL609" s="2" t="s">
        <v>178</v>
      </c>
      <c r="BM609" s="140" t="s">
        <v>1436</v>
      </c>
    </row>
    <row r="610" spans="1:65" ht="11.25" customHeight="1">
      <c r="A610" s="151"/>
      <c r="B610" s="152"/>
      <c r="C610" s="151"/>
      <c r="D610" s="142" t="s">
        <v>180</v>
      </c>
      <c r="E610" s="153" t="s">
        <v>1</v>
      </c>
      <c r="F610" s="154" t="s">
        <v>1301</v>
      </c>
      <c r="G610" s="151"/>
      <c r="H610" s="155">
        <v>9.1999999999999993</v>
      </c>
      <c r="I610" s="188"/>
      <c r="J610" s="151"/>
      <c r="K610" s="151"/>
      <c r="L610" s="152"/>
      <c r="M610" s="156"/>
      <c r="N610" s="151"/>
      <c r="O610" s="151"/>
      <c r="P610" s="151"/>
      <c r="Q610" s="151"/>
      <c r="R610" s="151"/>
      <c r="S610" s="151"/>
      <c r="T610" s="157"/>
      <c r="U610" s="151"/>
      <c r="V610" s="151"/>
      <c r="W610" s="151"/>
      <c r="X610" s="151"/>
      <c r="Y610" s="151"/>
      <c r="Z610" s="151"/>
      <c r="AA610" s="151"/>
      <c r="AB610" s="151"/>
      <c r="AC610" s="151"/>
      <c r="AD610" s="151"/>
      <c r="AE610" s="151"/>
      <c r="AF610" s="151"/>
      <c r="AG610" s="151"/>
      <c r="AH610" s="151"/>
      <c r="AI610" s="151"/>
      <c r="AJ610" s="151"/>
      <c r="AK610" s="151"/>
      <c r="AL610" s="151"/>
      <c r="AM610" s="151"/>
      <c r="AN610" s="151"/>
      <c r="AO610" s="151"/>
      <c r="AP610" s="151"/>
      <c r="AQ610" s="151"/>
      <c r="AR610" s="151"/>
      <c r="AS610" s="151"/>
      <c r="AT610" s="153" t="s">
        <v>180</v>
      </c>
      <c r="AU610" s="153" t="s">
        <v>83</v>
      </c>
      <c r="AV610" s="151" t="s">
        <v>83</v>
      </c>
      <c r="AW610" s="151" t="s">
        <v>30</v>
      </c>
      <c r="AX610" s="151" t="s">
        <v>74</v>
      </c>
      <c r="AY610" s="153" t="s">
        <v>159</v>
      </c>
      <c r="AZ610" s="151"/>
      <c r="BA610" s="151"/>
      <c r="BB610" s="151"/>
      <c r="BC610" s="151"/>
      <c r="BD610" s="151"/>
      <c r="BE610" s="151"/>
      <c r="BF610" s="151"/>
      <c r="BG610" s="151"/>
      <c r="BH610" s="151"/>
      <c r="BI610" s="151"/>
      <c r="BJ610" s="151"/>
      <c r="BK610" s="151"/>
      <c r="BL610" s="151"/>
      <c r="BM610" s="151"/>
    </row>
    <row r="611" spans="1:65" ht="11.25" customHeight="1">
      <c r="A611" s="151"/>
      <c r="B611" s="152"/>
      <c r="C611" s="151"/>
      <c r="D611" s="142" t="s">
        <v>180</v>
      </c>
      <c r="E611" s="153" t="s">
        <v>1</v>
      </c>
      <c r="F611" s="154" t="s">
        <v>1346</v>
      </c>
      <c r="G611" s="151"/>
      <c r="H611" s="155">
        <v>1</v>
      </c>
      <c r="I611" s="188"/>
      <c r="J611" s="151"/>
      <c r="K611" s="151"/>
      <c r="L611" s="152"/>
      <c r="M611" s="156"/>
      <c r="N611" s="151"/>
      <c r="O611" s="151"/>
      <c r="P611" s="151"/>
      <c r="Q611" s="151"/>
      <c r="R611" s="151"/>
      <c r="S611" s="151"/>
      <c r="T611" s="157"/>
      <c r="U611" s="151"/>
      <c r="V611" s="151"/>
      <c r="W611" s="151"/>
      <c r="X611" s="151"/>
      <c r="Y611" s="151"/>
      <c r="Z611" s="151"/>
      <c r="AA611" s="151"/>
      <c r="AB611" s="151"/>
      <c r="AC611" s="151"/>
      <c r="AD611" s="151"/>
      <c r="AE611" s="151"/>
      <c r="AF611" s="151"/>
      <c r="AG611" s="151"/>
      <c r="AH611" s="151"/>
      <c r="AI611" s="151"/>
      <c r="AJ611" s="151"/>
      <c r="AK611" s="151"/>
      <c r="AL611" s="151"/>
      <c r="AM611" s="151"/>
      <c r="AN611" s="151"/>
      <c r="AO611" s="151"/>
      <c r="AP611" s="151"/>
      <c r="AQ611" s="151"/>
      <c r="AR611" s="151"/>
      <c r="AS611" s="151"/>
      <c r="AT611" s="153" t="s">
        <v>180</v>
      </c>
      <c r="AU611" s="153" t="s">
        <v>83</v>
      </c>
      <c r="AV611" s="151" t="s">
        <v>83</v>
      </c>
      <c r="AW611" s="151" t="s">
        <v>30</v>
      </c>
      <c r="AX611" s="151" t="s">
        <v>74</v>
      </c>
      <c r="AY611" s="153" t="s">
        <v>159</v>
      </c>
      <c r="AZ611" s="151"/>
      <c r="BA611" s="151"/>
      <c r="BB611" s="151"/>
      <c r="BC611" s="151"/>
      <c r="BD611" s="151"/>
      <c r="BE611" s="151"/>
      <c r="BF611" s="151"/>
      <c r="BG611" s="151"/>
      <c r="BH611" s="151"/>
      <c r="BI611" s="151"/>
      <c r="BJ611" s="151"/>
      <c r="BK611" s="151"/>
      <c r="BL611" s="151"/>
      <c r="BM611" s="151"/>
    </row>
    <row r="612" spans="1:65" ht="11.25" customHeight="1">
      <c r="A612" s="151"/>
      <c r="B612" s="152"/>
      <c r="C612" s="151"/>
      <c r="D612" s="142" t="s">
        <v>180</v>
      </c>
      <c r="E612" s="153" t="s">
        <v>1</v>
      </c>
      <c r="F612" s="154" t="s">
        <v>1347</v>
      </c>
      <c r="G612" s="151"/>
      <c r="H612" s="155">
        <v>2</v>
      </c>
      <c r="I612" s="188"/>
      <c r="J612" s="151"/>
      <c r="K612" s="151"/>
      <c r="L612" s="152"/>
      <c r="M612" s="156"/>
      <c r="N612" s="151"/>
      <c r="O612" s="151"/>
      <c r="P612" s="151"/>
      <c r="Q612" s="151"/>
      <c r="R612" s="151"/>
      <c r="S612" s="151"/>
      <c r="T612" s="157"/>
      <c r="U612" s="151"/>
      <c r="V612" s="151"/>
      <c r="W612" s="151"/>
      <c r="X612" s="151"/>
      <c r="Y612" s="151"/>
      <c r="Z612" s="151"/>
      <c r="AA612" s="151"/>
      <c r="AB612" s="151"/>
      <c r="AC612" s="151"/>
      <c r="AD612" s="151"/>
      <c r="AE612" s="151"/>
      <c r="AF612" s="151"/>
      <c r="AG612" s="151"/>
      <c r="AH612" s="151"/>
      <c r="AI612" s="151"/>
      <c r="AJ612" s="151"/>
      <c r="AK612" s="151"/>
      <c r="AL612" s="151"/>
      <c r="AM612" s="151"/>
      <c r="AN612" s="151"/>
      <c r="AO612" s="151"/>
      <c r="AP612" s="151"/>
      <c r="AQ612" s="151"/>
      <c r="AR612" s="151"/>
      <c r="AS612" s="151"/>
      <c r="AT612" s="153" t="s">
        <v>180</v>
      </c>
      <c r="AU612" s="153" t="s">
        <v>83</v>
      </c>
      <c r="AV612" s="151" t="s">
        <v>83</v>
      </c>
      <c r="AW612" s="151" t="s">
        <v>30</v>
      </c>
      <c r="AX612" s="151" t="s">
        <v>74</v>
      </c>
      <c r="AY612" s="153" t="s">
        <v>159</v>
      </c>
      <c r="AZ612" s="151"/>
      <c r="BA612" s="151"/>
      <c r="BB612" s="151"/>
      <c r="BC612" s="151"/>
      <c r="BD612" s="151"/>
      <c r="BE612" s="151"/>
      <c r="BF612" s="151"/>
      <c r="BG612" s="151"/>
      <c r="BH612" s="151"/>
      <c r="BI612" s="151"/>
      <c r="BJ612" s="151"/>
      <c r="BK612" s="151"/>
      <c r="BL612" s="151"/>
      <c r="BM612" s="151"/>
    </row>
    <row r="613" spans="1:65" ht="11.25" customHeight="1">
      <c r="A613" s="158"/>
      <c r="B613" s="159"/>
      <c r="C613" s="158"/>
      <c r="D613" s="142" t="s">
        <v>180</v>
      </c>
      <c r="E613" s="160" t="s">
        <v>1</v>
      </c>
      <c r="F613" s="161" t="s">
        <v>187</v>
      </c>
      <c r="G613" s="158"/>
      <c r="H613" s="162">
        <v>12.2</v>
      </c>
      <c r="I613" s="189"/>
      <c r="J613" s="158"/>
      <c r="K613" s="158"/>
      <c r="L613" s="159"/>
      <c r="M613" s="163"/>
      <c r="N613" s="158"/>
      <c r="O613" s="158"/>
      <c r="P613" s="158"/>
      <c r="Q613" s="158"/>
      <c r="R613" s="158"/>
      <c r="S613" s="158"/>
      <c r="T613" s="164"/>
      <c r="U613" s="158"/>
      <c r="V613" s="158"/>
      <c r="W613" s="158"/>
      <c r="X613" s="158"/>
      <c r="Y613" s="158"/>
      <c r="Z613" s="158"/>
      <c r="AA613" s="158"/>
      <c r="AB613" s="158"/>
      <c r="AC613" s="158"/>
      <c r="AD613" s="158"/>
      <c r="AE613" s="158"/>
      <c r="AF613" s="158"/>
      <c r="AG613" s="158"/>
      <c r="AH613" s="158"/>
      <c r="AI613" s="158"/>
      <c r="AJ613" s="158"/>
      <c r="AK613" s="158"/>
      <c r="AL613" s="158"/>
      <c r="AM613" s="158"/>
      <c r="AN613" s="158"/>
      <c r="AO613" s="158"/>
      <c r="AP613" s="158"/>
      <c r="AQ613" s="158"/>
      <c r="AR613" s="158"/>
      <c r="AS613" s="158"/>
      <c r="AT613" s="160" t="s">
        <v>180</v>
      </c>
      <c r="AU613" s="160" t="s">
        <v>83</v>
      </c>
      <c r="AV613" s="158" t="s">
        <v>166</v>
      </c>
      <c r="AW613" s="158" t="s">
        <v>30</v>
      </c>
      <c r="AX613" s="158" t="s">
        <v>81</v>
      </c>
      <c r="AY613" s="160" t="s">
        <v>159</v>
      </c>
      <c r="AZ613" s="158"/>
      <c r="BA613" s="158"/>
      <c r="BB613" s="158"/>
      <c r="BC613" s="158"/>
      <c r="BD613" s="158"/>
      <c r="BE613" s="158"/>
      <c r="BF613" s="158"/>
      <c r="BG613" s="158"/>
      <c r="BH613" s="158"/>
      <c r="BI613" s="158"/>
      <c r="BJ613" s="158"/>
      <c r="BK613" s="158"/>
      <c r="BL613" s="158"/>
      <c r="BM613" s="158"/>
    </row>
    <row r="614" spans="1:65" ht="44.25" customHeight="1">
      <c r="A614" s="16"/>
      <c r="B614" s="17"/>
      <c r="C614" s="131" t="s">
        <v>1437</v>
      </c>
      <c r="D614" s="131" t="s">
        <v>162</v>
      </c>
      <c r="E614" s="132" t="s">
        <v>1438</v>
      </c>
      <c r="F614" s="133" t="s">
        <v>1439</v>
      </c>
      <c r="G614" s="134" t="s">
        <v>1264</v>
      </c>
      <c r="H614" s="135">
        <v>2.93</v>
      </c>
      <c r="I614" s="187"/>
      <c r="J614" s="135">
        <f>ROUND(I614*H614,2)</f>
        <v>0</v>
      </c>
      <c r="K614" s="133" t="s">
        <v>177</v>
      </c>
      <c r="L614" s="17"/>
      <c r="M614" s="136" t="s">
        <v>1</v>
      </c>
      <c r="N614" s="137" t="s">
        <v>39</v>
      </c>
      <c r="O614" s="16"/>
      <c r="P614" s="138">
        <f>O614*H614</f>
        <v>0</v>
      </c>
      <c r="Q614" s="138">
        <v>0</v>
      </c>
      <c r="R614" s="138">
        <f>Q614*H614</f>
        <v>0</v>
      </c>
      <c r="S614" s="138">
        <v>0</v>
      </c>
      <c r="T614" s="139">
        <f>S614*H614</f>
        <v>0</v>
      </c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16"/>
      <c r="AQ614" s="16"/>
      <c r="AR614" s="140" t="s">
        <v>178</v>
      </c>
      <c r="AS614" s="16"/>
      <c r="AT614" s="140" t="s">
        <v>162</v>
      </c>
      <c r="AU614" s="140" t="s">
        <v>83</v>
      </c>
      <c r="AV614" s="16"/>
      <c r="AW614" s="16"/>
      <c r="AX614" s="16"/>
      <c r="AY614" s="2" t="s">
        <v>159</v>
      </c>
      <c r="AZ614" s="16"/>
      <c r="BA614" s="16"/>
      <c r="BB614" s="16"/>
      <c r="BC614" s="16"/>
      <c r="BD614" s="16"/>
      <c r="BE614" s="141">
        <f>IF(N614="základní",J614,0)</f>
        <v>0</v>
      </c>
      <c r="BF614" s="141">
        <f>IF(N614="snížená",J614,0)</f>
        <v>0</v>
      </c>
      <c r="BG614" s="141">
        <f>IF(N614="zákl. přenesená",J614,0)</f>
        <v>0</v>
      </c>
      <c r="BH614" s="141">
        <f>IF(N614="sníž. přenesená",J614,0)</f>
        <v>0</v>
      </c>
      <c r="BI614" s="141">
        <f>IF(N614="nulová",J614,0)</f>
        <v>0</v>
      </c>
      <c r="BJ614" s="2" t="s">
        <v>81</v>
      </c>
      <c r="BK614" s="141">
        <f>ROUND(I614*H614,2)</f>
        <v>0</v>
      </c>
      <c r="BL614" s="2" t="s">
        <v>178</v>
      </c>
      <c r="BM614" s="140" t="s">
        <v>1440</v>
      </c>
    </row>
    <row r="615" spans="1:65" ht="22.5" customHeight="1">
      <c r="A615" s="119"/>
      <c r="B615" s="120"/>
      <c r="C615" s="119"/>
      <c r="D615" s="121" t="s">
        <v>73</v>
      </c>
      <c r="E615" s="129" t="s">
        <v>1441</v>
      </c>
      <c r="F615" s="129" t="s">
        <v>1442</v>
      </c>
      <c r="G615" s="119"/>
      <c r="H615" s="119"/>
      <c r="I615" s="191"/>
      <c r="J615" s="130">
        <f>BK615</f>
        <v>0</v>
      </c>
      <c r="K615" s="119"/>
      <c r="L615" s="120"/>
      <c r="M615" s="124"/>
      <c r="N615" s="119"/>
      <c r="O615" s="119"/>
      <c r="P615" s="125">
        <f>SUM(P616:P620)</f>
        <v>0</v>
      </c>
      <c r="Q615" s="119"/>
      <c r="R615" s="125">
        <f>SUM(R616:R620)</f>
        <v>6.9345000000000004E-2</v>
      </c>
      <c r="S615" s="119"/>
      <c r="T615" s="126">
        <f>SUM(T616:T620)</f>
        <v>0</v>
      </c>
      <c r="U615" s="119"/>
      <c r="V615" s="119"/>
      <c r="W615" s="119"/>
      <c r="X615" s="119"/>
      <c r="Y615" s="119"/>
      <c r="Z615" s="119"/>
      <c r="AA615" s="119"/>
      <c r="AB615" s="119"/>
      <c r="AC615" s="119"/>
      <c r="AD615" s="119"/>
      <c r="AE615" s="119"/>
      <c r="AF615" s="119"/>
      <c r="AG615" s="119"/>
      <c r="AH615" s="119"/>
      <c r="AI615" s="119"/>
      <c r="AJ615" s="119"/>
      <c r="AK615" s="119"/>
      <c r="AL615" s="119"/>
      <c r="AM615" s="119"/>
      <c r="AN615" s="119"/>
      <c r="AO615" s="119"/>
      <c r="AP615" s="119"/>
      <c r="AQ615" s="119"/>
      <c r="AR615" s="121" t="s">
        <v>83</v>
      </c>
      <c r="AS615" s="119"/>
      <c r="AT615" s="127" t="s">
        <v>73</v>
      </c>
      <c r="AU615" s="127" t="s">
        <v>81</v>
      </c>
      <c r="AV615" s="119"/>
      <c r="AW615" s="119"/>
      <c r="AX615" s="119"/>
      <c r="AY615" s="121" t="s">
        <v>159</v>
      </c>
      <c r="AZ615" s="119"/>
      <c r="BA615" s="119"/>
      <c r="BB615" s="119"/>
      <c r="BC615" s="119"/>
      <c r="BD615" s="119"/>
      <c r="BE615" s="119"/>
      <c r="BF615" s="119"/>
      <c r="BG615" s="119"/>
      <c r="BH615" s="119"/>
      <c r="BI615" s="119"/>
      <c r="BJ615" s="119"/>
      <c r="BK615" s="128">
        <f>SUM(BK616:BK620)</f>
        <v>0</v>
      </c>
      <c r="BL615" s="119"/>
      <c r="BM615" s="119"/>
    </row>
    <row r="616" spans="1:65" ht="33" customHeight="1">
      <c r="A616" s="16"/>
      <c r="B616" s="17"/>
      <c r="C616" s="131" t="s">
        <v>1443</v>
      </c>
      <c r="D616" s="131" t="s">
        <v>162</v>
      </c>
      <c r="E616" s="132" t="s">
        <v>1444</v>
      </c>
      <c r="F616" s="133" t="s">
        <v>1445</v>
      </c>
      <c r="G616" s="134" t="s">
        <v>791</v>
      </c>
      <c r="H616" s="135">
        <v>2.25</v>
      </c>
      <c r="I616" s="187"/>
      <c r="J616" s="135">
        <f>ROUND(I616*H616,2)</f>
        <v>0</v>
      </c>
      <c r="K616" s="133" t="s">
        <v>177</v>
      </c>
      <c r="L616" s="17"/>
      <c r="M616" s="136" t="s">
        <v>1</v>
      </c>
      <c r="N616" s="137" t="s">
        <v>39</v>
      </c>
      <c r="O616" s="16"/>
      <c r="P616" s="138">
        <f>O616*H616</f>
        <v>0</v>
      </c>
      <c r="Q616" s="138">
        <v>2.5999999999999998E-4</v>
      </c>
      <c r="R616" s="138">
        <f>Q616*H616</f>
        <v>5.8499999999999991E-4</v>
      </c>
      <c r="S616" s="138">
        <v>0</v>
      </c>
      <c r="T616" s="139">
        <f>S616*H616</f>
        <v>0</v>
      </c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16"/>
      <c r="AQ616" s="16"/>
      <c r="AR616" s="140" t="s">
        <v>178</v>
      </c>
      <c r="AS616" s="16"/>
      <c r="AT616" s="140" t="s">
        <v>162</v>
      </c>
      <c r="AU616" s="140" t="s">
        <v>83</v>
      </c>
      <c r="AV616" s="16"/>
      <c r="AW616" s="16"/>
      <c r="AX616" s="16"/>
      <c r="AY616" s="2" t="s">
        <v>159</v>
      </c>
      <c r="AZ616" s="16"/>
      <c r="BA616" s="16"/>
      <c r="BB616" s="16"/>
      <c r="BC616" s="16"/>
      <c r="BD616" s="16"/>
      <c r="BE616" s="141">
        <f>IF(N616="základní",J616,0)</f>
        <v>0</v>
      </c>
      <c r="BF616" s="141">
        <f>IF(N616="snížená",J616,0)</f>
        <v>0</v>
      </c>
      <c r="BG616" s="141">
        <f>IF(N616="zákl. přenesená",J616,0)</f>
        <v>0</v>
      </c>
      <c r="BH616" s="141">
        <f>IF(N616="sníž. přenesená",J616,0)</f>
        <v>0</v>
      </c>
      <c r="BI616" s="141">
        <f>IF(N616="nulová",J616,0)</f>
        <v>0</v>
      </c>
      <c r="BJ616" s="2" t="s">
        <v>81</v>
      </c>
      <c r="BK616" s="141">
        <f>ROUND(I616*H616,2)</f>
        <v>0</v>
      </c>
      <c r="BL616" s="2" t="s">
        <v>178</v>
      </c>
      <c r="BM616" s="140" t="s">
        <v>1446</v>
      </c>
    </row>
    <row r="617" spans="1:65" ht="11.25" customHeight="1">
      <c r="A617" s="145"/>
      <c r="B617" s="146"/>
      <c r="C617" s="145"/>
      <c r="D617" s="142" t="s">
        <v>180</v>
      </c>
      <c r="E617" s="147" t="s">
        <v>1</v>
      </c>
      <c r="F617" s="148" t="s">
        <v>846</v>
      </c>
      <c r="G617" s="145"/>
      <c r="H617" s="147" t="s">
        <v>1</v>
      </c>
      <c r="I617" s="193"/>
      <c r="J617" s="145"/>
      <c r="K617" s="145"/>
      <c r="L617" s="146"/>
      <c r="M617" s="149"/>
      <c r="N617" s="145"/>
      <c r="O617" s="145"/>
      <c r="P617" s="145"/>
      <c r="Q617" s="145"/>
      <c r="R617" s="145"/>
      <c r="S617" s="145"/>
      <c r="T617" s="150"/>
      <c r="U617" s="145"/>
      <c r="V617" s="145"/>
      <c r="W617" s="145"/>
      <c r="X617" s="145"/>
      <c r="Y617" s="145"/>
      <c r="Z617" s="145"/>
      <c r="AA617" s="145"/>
      <c r="AB617" s="145"/>
      <c r="AC617" s="145"/>
      <c r="AD617" s="145"/>
      <c r="AE617" s="145"/>
      <c r="AF617" s="145"/>
      <c r="AG617" s="145"/>
      <c r="AH617" s="145"/>
      <c r="AI617" s="145"/>
      <c r="AJ617" s="145"/>
      <c r="AK617" s="145"/>
      <c r="AL617" s="145"/>
      <c r="AM617" s="145"/>
      <c r="AN617" s="145"/>
      <c r="AO617" s="145"/>
      <c r="AP617" s="145"/>
      <c r="AQ617" s="145"/>
      <c r="AR617" s="145"/>
      <c r="AS617" s="145"/>
      <c r="AT617" s="147" t="s">
        <v>180</v>
      </c>
      <c r="AU617" s="147" t="s">
        <v>83</v>
      </c>
      <c r="AV617" s="145" t="s">
        <v>81</v>
      </c>
      <c r="AW617" s="145" t="s">
        <v>30</v>
      </c>
      <c r="AX617" s="145" t="s">
        <v>74</v>
      </c>
      <c r="AY617" s="147" t="s">
        <v>159</v>
      </c>
      <c r="AZ617" s="145"/>
      <c r="BA617" s="145"/>
      <c r="BB617" s="145"/>
      <c r="BC617" s="145"/>
      <c r="BD617" s="145"/>
      <c r="BE617" s="145"/>
      <c r="BF617" s="145"/>
      <c r="BG617" s="145"/>
      <c r="BH617" s="145"/>
      <c r="BI617" s="145"/>
      <c r="BJ617" s="145"/>
      <c r="BK617" s="145"/>
      <c r="BL617" s="145"/>
      <c r="BM617" s="145"/>
    </row>
    <row r="618" spans="1:65" ht="11.25" customHeight="1">
      <c r="A618" s="151"/>
      <c r="B618" s="152"/>
      <c r="C618" s="151"/>
      <c r="D618" s="142" t="s">
        <v>180</v>
      </c>
      <c r="E618" s="153" t="s">
        <v>1</v>
      </c>
      <c r="F618" s="154" t="s">
        <v>1151</v>
      </c>
      <c r="G618" s="151"/>
      <c r="H618" s="155">
        <v>2.25</v>
      </c>
      <c r="I618" s="188"/>
      <c r="J618" s="151"/>
      <c r="K618" s="151"/>
      <c r="L618" s="152"/>
      <c r="M618" s="156"/>
      <c r="N618" s="151"/>
      <c r="O618" s="151"/>
      <c r="P618" s="151"/>
      <c r="Q618" s="151"/>
      <c r="R618" s="151"/>
      <c r="S618" s="151"/>
      <c r="T618" s="157"/>
      <c r="U618" s="151"/>
      <c r="V618" s="151"/>
      <c r="W618" s="151"/>
      <c r="X618" s="151"/>
      <c r="Y618" s="151"/>
      <c r="Z618" s="151"/>
      <c r="AA618" s="151"/>
      <c r="AB618" s="151"/>
      <c r="AC618" s="151"/>
      <c r="AD618" s="151"/>
      <c r="AE618" s="151"/>
      <c r="AF618" s="151"/>
      <c r="AG618" s="151"/>
      <c r="AH618" s="151"/>
      <c r="AI618" s="151"/>
      <c r="AJ618" s="151"/>
      <c r="AK618" s="151"/>
      <c r="AL618" s="151"/>
      <c r="AM618" s="151"/>
      <c r="AN618" s="151"/>
      <c r="AO618" s="151"/>
      <c r="AP618" s="151"/>
      <c r="AQ618" s="151"/>
      <c r="AR618" s="151"/>
      <c r="AS618" s="151"/>
      <c r="AT618" s="153" t="s">
        <v>180</v>
      </c>
      <c r="AU618" s="153" t="s">
        <v>83</v>
      </c>
      <c r="AV618" s="151" t="s">
        <v>83</v>
      </c>
      <c r="AW618" s="151" t="s">
        <v>30</v>
      </c>
      <c r="AX618" s="151" t="s">
        <v>81</v>
      </c>
      <c r="AY618" s="153" t="s">
        <v>159</v>
      </c>
      <c r="AZ618" s="151"/>
      <c r="BA618" s="151"/>
      <c r="BB618" s="151"/>
      <c r="BC618" s="151"/>
      <c r="BD618" s="151"/>
      <c r="BE618" s="151"/>
      <c r="BF618" s="151"/>
      <c r="BG618" s="151"/>
      <c r="BH618" s="151"/>
      <c r="BI618" s="151"/>
      <c r="BJ618" s="151"/>
      <c r="BK618" s="151"/>
      <c r="BL618" s="151"/>
      <c r="BM618" s="151"/>
    </row>
    <row r="619" spans="1:65" ht="24" customHeight="1">
      <c r="A619" s="16"/>
      <c r="B619" s="17"/>
      <c r="C619" s="165" t="s">
        <v>1447</v>
      </c>
      <c r="D619" s="165" t="s">
        <v>188</v>
      </c>
      <c r="E619" s="166" t="s">
        <v>1448</v>
      </c>
      <c r="F619" s="167" t="s">
        <v>1449</v>
      </c>
      <c r="G619" s="168" t="s">
        <v>791</v>
      </c>
      <c r="H619" s="169">
        <v>2.25</v>
      </c>
      <c r="I619" s="190"/>
      <c r="J619" s="169">
        <f t="shared" ref="J619:J620" si="95">ROUND(I619*H619,2)</f>
        <v>0</v>
      </c>
      <c r="K619" s="167" t="s">
        <v>1</v>
      </c>
      <c r="L619" s="170"/>
      <c r="M619" s="171" t="s">
        <v>1</v>
      </c>
      <c r="N619" s="172" t="s">
        <v>39</v>
      </c>
      <c r="O619" s="16"/>
      <c r="P619" s="138">
        <f t="shared" ref="P619:P620" si="96">O619*H619</f>
        <v>0</v>
      </c>
      <c r="Q619" s="138">
        <v>3.056E-2</v>
      </c>
      <c r="R619" s="138">
        <f t="shared" ref="R619:R620" si="97">Q619*H619</f>
        <v>6.8760000000000002E-2</v>
      </c>
      <c r="S619" s="138">
        <v>0</v>
      </c>
      <c r="T619" s="139">
        <f t="shared" ref="T619:T620" si="98">S619*H619</f>
        <v>0</v>
      </c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16"/>
      <c r="AQ619" s="16"/>
      <c r="AR619" s="140" t="s">
        <v>191</v>
      </c>
      <c r="AS619" s="16"/>
      <c r="AT619" s="140" t="s">
        <v>188</v>
      </c>
      <c r="AU619" s="140" t="s">
        <v>83</v>
      </c>
      <c r="AV619" s="16"/>
      <c r="AW619" s="16"/>
      <c r="AX619" s="16"/>
      <c r="AY619" s="2" t="s">
        <v>159</v>
      </c>
      <c r="AZ619" s="16"/>
      <c r="BA619" s="16"/>
      <c r="BB619" s="16"/>
      <c r="BC619" s="16"/>
      <c r="BD619" s="16"/>
      <c r="BE619" s="141">
        <f t="shared" ref="BE619:BE620" si="99">IF(N619="základní",J619,0)</f>
        <v>0</v>
      </c>
      <c r="BF619" s="141">
        <f t="shared" ref="BF619:BF620" si="100">IF(N619="snížená",J619,0)</f>
        <v>0</v>
      </c>
      <c r="BG619" s="141">
        <f t="shared" ref="BG619:BG620" si="101">IF(N619="zákl. přenesená",J619,0)</f>
        <v>0</v>
      </c>
      <c r="BH619" s="141">
        <f t="shared" ref="BH619:BH620" si="102">IF(N619="sníž. přenesená",J619,0)</f>
        <v>0</v>
      </c>
      <c r="BI619" s="141">
        <f t="shared" ref="BI619:BI620" si="103">IF(N619="nulová",J619,0)</f>
        <v>0</v>
      </c>
      <c r="BJ619" s="2" t="s">
        <v>81</v>
      </c>
      <c r="BK619" s="141">
        <f t="shared" ref="BK619:BK620" si="104">ROUND(I619*H619,2)</f>
        <v>0</v>
      </c>
      <c r="BL619" s="2" t="s">
        <v>178</v>
      </c>
      <c r="BM619" s="140" t="s">
        <v>1450</v>
      </c>
    </row>
    <row r="620" spans="1:65" ht="48.75" customHeight="1">
      <c r="A620" s="16"/>
      <c r="B620" s="17"/>
      <c r="C620" s="131" t="s">
        <v>1451</v>
      </c>
      <c r="D620" s="131" t="s">
        <v>162</v>
      </c>
      <c r="E620" s="132" t="s">
        <v>1452</v>
      </c>
      <c r="F620" s="133" t="s">
        <v>1453</v>
      </c>
      <c r="G620" s="134" t="s">
        <v>1264</v>
      </c>
      <c r="H620" s="135">
        <v>0.59</v>
      </c>
      <c r="I620" s="187"/>
      <c r="J620" s="135">
        <f t="shared" si="95"/>
        <v>0</v>
      </c>
      <c r="K620" s="133" t="s">
        <v>177</v>
      </c>
      <c r="L620" s="17"/>
      <c r="M620" s="136" t="s">
        <v>1</v>
      </c>
      <c r="N620" s="137" t="s">
        <v>39</v>
      </c>
      <c r="O620" s="16"/>
      <c r="P620" s="138">
        <f t="shared" si="96"/>
        <v>0</v>
      </c>
      <c r="Q620" s="138">
        <v>0</v>
      </c>
      <c r="R620" s="138">
        <f t="shared" si="97"/>
        <v>0</v>
      </c>
      <c r="S620" s="138">
        <v>0</v>
      </c>
      <c r="T620" s="139">
        <f t="shared" si="98"/>
        <v>0</v>
      </c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16"/>
      <c r="AQ620" s="16"/>
      <c r="AR620" s="140" t="s">
        <v>178</v>
      </c>
      <c r="AS620" s="16"/>
      <c r="AT620" s="140" t="s">
        <v>162</v>
      </c>
      <c r="AU620" s="140" t="s">
        <v>83</v>
      </c>
      <c r="AV620" s="16"/>
      <c r="AW620" s="16"/>
      <c r="AX620" s="16"/>
      <c r="AY620" s="2" t="s">
        <v>159</v>
      </c>
      <c r="AZ620" s="16"/>
      <c r="BA620" s="16"/>
      <c r="BB620" s="16"/>
      <c r="BC620" s="16"/>
      <c r="BD620" s="16"/>
      <c r="BE620" s="141">
        <f t="shared" si="99"/>
        <v>0</v>
      </c>
      <c r="BF620" s="141">
        <f t="shared" si="100"/>
        <v>0</v>
      </c>
      <c r="BG620" s="141">
        <f t="shared" si="101"/>
        <v>0</v>
      </c>
      <c r="BH620" s="141">
        <f t="shared" si="102"/>
        <v>0</v>
      </c>
      <c r="BI620" s="141">
        <f t="shared" si="103"/>
        <v>0</v>
      </c>
      <c r="BJ620" s="2" t="s">
        <v>81</v>
      </c>
      <c r="BK620" s="141">
        <f t="shared" si="104"/>
        <v>0</v>
      </c>
      <c r="BL620" s="2" t="s">
        <v>178</v>
      </c>
      <c r="BM620" s="140" t="s">
        <v>1454</v>
      </c>
    </row>
    <row r="621" spans="1:65" ht="22.5" customHeight="1">
      <c r="A621" s="119"/>
      <c r="B621" s="120"/>
      <c r="C621" s="119"/>
      <c r="D621" s="121" t="s">
        <v>73</v>
      </c>
      <c r="E621" s="129" t="s">
        <v>1455</v>
      </c>
      <c r="F621" s="129" t="s">
        <v>1456</v>
      </c>
      <c r="G621" s="119"/>
      <c r="H621" s="119"/>
      <c r="I621" s="191"/>
      <c r="J621" s="130">
        <f>BK621</f>
        <v>0</v>
      </c>
      <c r="K621" s="119"/>
      <c r="L621" s="120"/>
      <c r="M621" s="124"/>
      <c r="N621" s="119"/>
      <c r="O621" s="119"/>
      <c r="P621" s="125">
        <f>SUM(P622:P664)</f>
        <v>0</v>
      </c>
      <c r="Q621" s="119"/>
      <c r="R621" s="125">
        <f>SUM(R622:R664)</f>
        <v>9.6000000000000002E-2</v>
      </c>
      <c r="S621" s="119"/>
      <c r="T621" s="126">
        <f>SUM(T622:T664)</f>
        <v>0</v>
      </c>
      <c r="U621" s="119"/>
      <c r="V621" s="119"/>
      <c r="W621" s="119"/>
      <c r="X621" s="119"/>
      <c r="Y621" s="119"/>
      <c r="Z621" s="119"/>
      <c r="AA621" s="119"/>
      <c r="AB621" s="119"/>
      <c r="AC621" s="119"/>
      <c r="AD621" s="119"/>
      <c r="AE621" s="119"/>
      <c r="AF621" s="119"/>
      <c r="AG621" s="119"/>
      <c r="AH621" s="119"/>
      <c r="AI621" s="119"/>
      <c r="AJ621" s="119"/>
      <c r="AK621" s="119"/>
      <c r="AL621" s="119"/>
      <c r="AM621" s="119"/>
      <c r="AN621" s="119"/>
      <c r="AO621" s="119"/>
      <c r="AP621" s="119"/>
      <c r="AQ621" s="119"/>
      <c r="AR621" s="121" t="s">
        <v>83</v>
      </c>
      <c r="AS621" s="119"/>
      <c r="AT621" s="127" t="s">
        <v>73</v>
      </c>
      <c r="AU621" s="127" t="s">
        <v>81</v>
      </c>
      <c r="AV621" s="119"/>
      <c r="AW621" s="119"/>
      <c r="AX621" s="119"/>
      <c r="AY621" s="121" t="s">
        <v>159</v>
      </c>
      <c r="AZ621" s="119"/>
      <c r="BA621" s="119"/>
      <c r="BB621" s="119"/>
      <c r="BC621" s="119"/>
      <c r="BD621" s="119"/>
      <c r="BE621" s="119"/>
      <c r="BF621" s="119"/>
      <c r="BG621" s="119"/>
      <c r="BH621" s="119"/>
      <c r="BI621" s="119"/>
      <c r="BJ621" s="119"/>
      <c r="BK621" s="128">
        <f>SUM(BK622:BK664)</f>
        <v>0</v>
      </c>
      <c r="BL621" s="119"/>
      <c r="BM621" s="119"/>
    </row>
    <row r="622" spans="1:65" ht="16.5" customHeight="1">
      <c r="A622" s="16"/>
      <c r="B622" s="17"/>
      <c r="C622" s="131" t="s">
        <v>1457</v>
      </c>
      <c r="D622" s="131" t="s">
        <v>162</v>
      </c>
      <c r="E622" s="132" t="s">
        <v>1458</v>
      </c>
      <c r="F622" s="133" t="s">
        <v>1459</v>
      </c>
      <c r="G622" s="134" t="s">
        <v>820</v>
      </c>
      <c r="H622" s="135">
        <v>320.54000000000002</v>
      </c>
      <c r="I622" s="187"/>
      <c r="J622" s="135">
        <f>ROUND(I622*H622,2)</f>
        <v>0</v>
      </c>
      <c r="K622" s="133" t="s">
        <v>1</v>
      </c>
      <c r="L622" s="17"/>
      <c r="M622" s="136" t="s">
        <v>1</v>
      </c>
      <c r="N622" s="137" t="s">
        <v>39</v>
      </c>
      <c r="O622" s="16"/>
      <c r="P622" s="138">
        <f>O622*H622</f>
        <v>0</v>
      </c>
      <c r="Q622" s="138">
        <v>0</v>
      </c>
      <c r="R622" s="138">
        <f>Q622*H622</f>
        <v>0</v>
      </c>
      <c r="S622" s="138">
        <v>0</v>
      </c>
      <c r="T622" s="139">
        <f>S622*H622</f>
        <v>0</v>
      </c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16"/>
      <c r="AQ622" s="16"/>
      <c r="AR622" s="140" t="s">
        <v>178</v>
      </c>
      <c r="AS622" s="16"/>
      <c r="AT622" s="140" t="s">
        <v>162</v>
      </c>
      <c r="AU622" s="140" t="s">
        <v>83</v>
      </c>
      <c r="AV622" s="16"/>
      <c r="AW622" s="16"/>
      <c r="AX622" s="16"/>
      <c r="AY622" s="2" t="s">
        <v>159</v>
      </c>
      <c r="AZ622" s="16"/>
      <c r="BA622" s="16"/>
      <c r="BB622" s="16"/>
      <c r="BC622" s="16"/>
      <c r="BD622" s="16"/>
      <c r="BE622" s="141">
        <f>IF(N622="základní",J622,0)</f>
        <v>0</v>
      </c>
      <c r="BF622" s="141">
        <f>IF(N622="snížená",J622,0)</f>
        <v>0</v>
      </c>
      <c r="BG622" s="141">
        <f>IF(N622="zákl. přenesená",J622,0)</f>
        <v>0</v>
      </c>
      <c r="BH622" s="141">
        <f>IF(N622="sníž. přenesená",J622,0)</f>
        <v>0</v>
      </c>
      <c r="BI622" s="141">
        <f>IF(N622="nulová",J622,0)</f>
        <v>0</v>
      </c>
      <c r="BJ622" s="2" t="s">
        <v>81</v>
      </c>
      <c r="BK622" s="141">
        <f>ROUND(I622*H622,2)</f>
        <v>0</v>
      </c>
      <c r="BL622" s="2" t="s">
        <v>178</v>
      </c>
      <c r="BM622" s="140" t="s">
        <v>1460</v>
      </c>
    </row>
    <row r="623" spans="1:65" ht="11.25" customHeight="1">
      <c r="A623" s="151"/>
      <c r="B623" s="152"/>
      <c r="C623" s="151"/>
      <c r="D623" s="142" t="s">
        <v>180</v>
      </c>
      <c r="E623" s="153" t="s">
        <v>1</v>
      </c>
      <c r="F623" s="154" t="s">
        <v>1461</v>
      </c>
      <c r="G623" s="151"/>
      <c r="H623" s="155">
        <v>128.21799999999999</v>
      </c>
      <c r="I623" s="188"/>
      <c r="J623" s="151"/>
      <c r="K623" s="151"/>
      <c r="L623" s="152"/>
      <c r="M623" s="156"/>
      <c r="N623" s="151"/>
      <c r="O623" s="151"/>
      <c r="P623" s="151"/>
      <c r="Q623" s="151"/>
      <c r="R623" s="151"/>
      <c r="S623" s="151"/>
      <c r="T623" s="157"/>
      <c r="U623" s="151"/>
      <c r="V623" s="151"/>
      <c r="W623" s="151"/>
      <c r="X623" s="151"/>
      <c r="Y623" s="151"/>
      <c r="Z623" s="151"/>
      <c r="AA623" s="151"/>
      <c r="AB623" s="151"/>
      <c r="AC623" s="151"/>
      <c r="AD623" s="151"/>
      <c r="AE623" s="151"/>
      <c r="AF623" s="151"/>
      <c r="AG623" s="151"/>
      <c r="AH623" s="151"/>
      <c r="AI623" s="151"/>
      <c r="AJ623" s="151"/>
      <c r="AK623" s="151"/>
      <c r="AL623" s="151"/>
      <c r="AM623" s="151"/>
      <c r="AN623" s="151"/>
      <c r="AO623" s="151"/>
      <c r="AP623" s="151"/>
      <c r="AQ623" s="151"/>
      <c r="AR623" s="151"/>
      <c r="AS623" s="151"/>
      <c r="AT623" s="153" t="s">
        <v>180</v>
      </c>
      <c r="AU623" s="153" t="s">
        <v>83</v>
      </c>
      <c r="AV623" s="151" t="s">
        <v>83</v>
      </c>
      <c r="AW623" s="151" t="s">
        <v>30</v>
      </c>
      <c r="AX623" s="151" t="s">
        <v>74</v>
      </c>
      <c r="AY623" s="153" t="s">
        <v>159</v>
      </c>
      <c r="AZ623" s="151"/>
      <c r="BA623" s="151"/>
      <c r="BB623" s="151"/>
      <c r="BC623" s="151"/>
      <c r="BD623" s="151"/>
      <c r="BE623" s="151"/>
      <c r="BF623" s="151"/>
      <c r="BG623" s="151"/>
      <c r="BH623" s="151"/>
      <c r="BI623" s="151"/>
      <c r="BJ623" s="151"/>
      <c r="BK623" s="151"/>
      <c r="BL623" s="151"/>
      <c r="BM623" s="151"/>
    </row>
    <row r="624" spans="1:65" ht="11.25" customHeight="1">
      <c r="A624" s="151"/>
      <c r="B624" s="152"/>
      <c r="C624" s="151"/>
      <c r="D624" s="142" t="s">
        <v>180</v>
      </c>
      <c r="E624" s="153" t="s">
        <v>1</v>
      </c>
      <c r="F624" s="154" t="s">
        <v>1462</v>
      </c>
      <c r="G624" s="151"/>
      <c r="H624" s="155">
        <v>32.054000000000002</v>
      </c>
      <c r="I624" s="188"/>
      <c r="J624" s="151"/>
      <c r="K624" s="151"/>
      <c r="L624" s="152"/>
      <c r="M624" s="156"/>
      <c r="N624" s="151"/>
      <c r="O624" s="151"/>
      <c r="P624" s="151"/>
      <c r="Q624" s="151"/>
      <c r="R624" s="151"/>
      <c r="S624" s="151"/>
      <c r="T624" s="157"/>
      <c r="U624" s="151"/>
      <c r="V624" s="151"/>
      <c r="W624" s="151"/>
      <c r="X624" s="151"/>
      <c r="Y624" s="151"/>
      <c r="Z624" s="151"/>
      <c r="AA624" s="151"/>
      <c r="AB624" s="151"/>
      <c r="AC624" s="151"/>
      <c r="AD624" s="151"/>
      <c r="AE624" s="151"/>
      <c r="AF624" s="151"/>
      <c r="AG624" s="151"/>
      <c r="AH624" s="151"/>
      <c r="AI624" s="151"/>
      <c r="AJ624" s="151"/>
      <c r="AK624" s="151"/>
      <c r="AL624" s="151"/>
      <c r="AM624" s="151"/>
      <c r="AN624" s="151"/>
      <c r="AO624" s="151"/>
      <c r="AP624" s="151"/>
      <c r="AQ624" s="151"/>
      <c r="AR624" s="151"/>
      <c r="AS624" s="151"/>
      <c r="AT624" s="153" t="s">
        <v>180</v>
      </c>
      <c r="AU624" s="153" t="s">
        <v>83</v>
      </c>
      <c r="AV624" s="151" t="s">
        <v>83</v>
      </c>
      <c r="AW624" s="151" t="s">
        <v>30</v>
      </c>
      <c r="AX624" s="151" t="s">
        <v>74</v>
      </c>
      <c r="AY624" s="153" t="s">
        <v>159</v>
      </c>
      <c r="AZ624" s="151"/>
      <c r="BA624" s="151"/>
      <c r="BB624" s="151"/>
      <c r="BC624" s="151"/>
      <c r="BD624" s="151"/>
      <c r="BE624" s="151"/>
      <c r="BF624" s="151"/>
      <c r="BG624" s="151"/>
      <c r="BH624" s="151"/>
      <c r="BI624" s="151"/>
      <c r="BJ624" s="151"/>
      <c r="BK624" s="151"/>
      <c r="BL624" s="151"/>
      <c r="BM624" s="151"/>
    </row>
    <row r="625" spans="1:65" ht="11.25" customHeight="1">
      <c r="A625" s="151"/>
      <c r="B625" s="152"/>
      <c r="C625" s="151"/>
      <c r="D625" s="142" t="s">
        <v>180</v>
      </c>
      <c r="E625" s="153" t="s">
        <v>1</v>
      </c>
      <c r="F625" s="154" t="s">
        <v>1463</v>
      </c>
      <c r="G625" s="151"/>
      <c r="H625" s="155">
        <v>160.27199999999999</v>
      </c>
      <c r="I625" s="188"/>
      <c r="J625" s="151"/>
      <c r="K625" s="151"/>
      <c r="L625" s="152"/>
      <c r="M625" s="156"/>
      <c r="N625" s="151"/>
      <c r="O625" s="151"/>
      <c r="P625" s="151"/>
      <c r="Q625" s="151"/>
      <c r="R625" s="151"/>
      <c r="S625" s="151"/>
      <c r="T625" s="157"/>
      <c r="U625" s="151"/>
      <c r="V625" s="151"/>
      <c r="W625" s="151"/>
      <c r="X625" s="151"/>
      <c r="Y625" s="151"/>
      <c r="Z625" s="151"/>
      <c r="AA625" s="151"/>
      <c r="AB625" s="151"/>
      <c r="AC625" s="151"/>
      <c r="AD625" s="151"/>
      <c r="AE625" s="151"/>
      <c r="AF625" s="151"/>
      <c r="AG625" s="151"/>
      <c r="AH625" s="151"/>
      <c r="AI625" s="151"/>
      <c r="AJ625" s="151"/>
      <c r="AK625" s="151"/>
      <c r="AL625" s="151"/>
      <c r="AM625" s="151"/>
      <c r="AN625" s="151"/>
      <c r="AO625" s="151"/>
      <c r="AP625" s="151"/>
      <c r="AQ625" s="151"/>
      <c r="AR625" s="151"/>
      <c r="AS625" s="151"/>
      <c r="AT625" s="153" t="s">
        <v>180</v>
      </c>
      <c r="AU625" s="153" t="s">
        <v>83</v>
      </c>
      <c r="AV625" s="151" t="s">
        <v>83</v>
      </c>
      <c r="AW625" s="151" t="s">
        <v>30</v>
      </c>
      <c r="AX625" s="151" t="s">
        <v>74</v>
      </c>
      <c r="AY625" s="153" t="s">
        <v>159</v>
      </c>
      <c r="AZ625" s="151"/>
      <c r="BA625" s="151"/>
      <c r="BB625" s="151"/>
      <c r="BC625" s="151"/>
      <c r="BD625" s="151"/>
      <c r="BE625" s="151"/>
      <c r="BF625" s="151"/>
      <c r="BG625" s="151"/>
      <c r="BH625" s="151"/>
      <c r="BI625" s="151"/>
      <c r="BJ625" s="151"/>
      <c r="BK625" s="151"/>
      <c r="BL625" s="151"/>
      <c r="BM625" s="151"/>
    </row>
    <row r="626" spans="1:65" ht="11.25" customHeight="1">
      <c r="A626" s="158"/>
      <c r="B626" s="159"/>
      <c r="C626" s="158"/>
      <c r="D626" s="142" t="s">
        <v>180</v>
      </c>
      <c r="E626" s="160" t="s">
        <v>1</v>
      </c>
      <c r="F626" s="161" t="s">
        <v>187</v>
      </c>
      <c r="G626" s="158"/>
      <c r="H626" s="162">
        <v>320.54399999999998</v>
      </c>
      <c r="I626" s="189"/>
      <c r="J626" s="158"/>
      <c r="K626" s="158"/>
      <c r="L626" s="159"/>
      <c r="M626" s="163"/>
      <c r="N626" s="158"/>
      <c r="O626" s="158"/>
      <c r="P626" s="158"/>
      <c r="Q626" s="158"/>
      <c r="R626" s="158"/>
      <c r="S626" s="158"/>
      <c r="T626" s="164"/>
      <c r="U626" s="158"/>
      <c r="V626" s="158"/>
      <c r="W626" s="158"/>
      <c r="X626" s="158"/>
      <c r="Y626" s="158"/>
      <c r="Z626" s="158"/>
      <c r="AA626" s="158"/>
      <c r="AB626" s="158"/>
      <c r="AC626" s="158"/>
      <c r="AD626" s="158"/>
      <c r="AE626" s="158"/>
      <c r="AF626" s="158"/>
      <c r="AG626" s="158"/>
      <c r="AH626" s="158"/>
      <c r="AI626" s="158"/>
      <c r="AJ626" s="158"/>
      <c r="AK626" s="158"/>
      <c r="AL626" s="158"/>
      <c r="AM626" s="158"/>
      <c r="AN626" s="158"/>
      <c r="AO626" s="158"/>
      <c r="AP626" s="158"/>
      <c r="AQ626" s="158"/>
      <c r="AR626" s="158"/>
      <c r="AS626" s="158"/>
      <c r="AT626" s="160" t="s">
        <v>180</v>
      </c>
      <c r="AU626" s="160" t="s">
        <v>83</v>
      </c>
      <c r="AV626" s="158" t="s">
        <v>166</v>
      </c>
      <c r="AW626" s="158" t="s">
        <v>30</v>
      </c>
      <c r="AX626" s="158" t="s">
        <v>81</v>
      </c>
      <c r="AY626" s="160" t="s">
        <v>159</v>
      </c>
      <c r="AZ626" s="158"/>
      <c r="BA626" s="158"/>
      <c r="BB626" s="158"/>
      <c r="BC626" s="158"/>
      <c r="BD626" s="158"/>
      <c r="BE626" s="158"/>
      <c r="BF626" s="158"/>
      <c r="BG626" s="158"/>
      <c r="BH626" s="158"/>
      <c r="BI626" s="158"/>
      <c r="BJ626" s="158"/>
      <c r="BK626" s="158"/>
      <c r="BL626" s="158"/>
      <c r="BM626" s="158"/>
    </row>
    <row r="627" spans="1:65" ht="16.5" customHeight="1">
      <c r="A627" s="16"/>
      <c r="B627" s="17"/>
      <c r="C627" s="131" t="s">
        <v>1464</v>
      </c>
      <c r="D627" s="131" t="s">
        <v>162</v>
      </c>
      <c r="E627" s="132" t="s">
        <v>1465</v>
      </c>
      <c r="F627" s="133" t="s">
        <v>1466</v>
      </c>
      <c r="G627" s="134" t="s">
        <v>820</v>
      </c>
      <c r="H627" s="135">
        <v>482</v>
      </c>
      <c r="I627" s="187"/>
      <c r="J627" s="135">
        <f>ROUND(I627*H627,2)</f>
        <v>0</v>
      </c>
      <c r="K627" s="133" t="s">
        <v>1</v>
      </c>
      <c r="L627" s="17"/>
      <c r="M627" s="136" t="s">
        <v>1</v>
      </c>
      <c r="N627" s="137" t="s">
        <v>39</v>
      </c>
      <c r="O627" s="16"/>
      <c r="P627" s="138">
        <f>O627*H627</f>
        <v>0</v>
      </c>
      <c r="Q627" s="138">
        <v>0</v>
      </c>
      <c r="R627" s="138">
        <f>Q627*H627</f>
        <v>0</v>
      </c>
      <c r="S627" s="138">
        <v>0</v>
      </c>
      <c r="T627" s="139">
        <f>S627*H627</f>
        <v>0</v>
      </c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16"/>
      <c r="AQ627" s="16"/>
      <c r="AR627" s="140" t="s">
        <v>178</v>
      </c>
      <c r="AS627" s="16"/>
      <c r="AT627" s="140" t="s">
        <v>162</v>
      </c>
      <c r="AU627" s="140" t="s">
        <v>83</v>
      </c>
      <c r="AV627" s="16"/>
      <c r="AW627" s="16"/>
      <c r="AX627" s="16"/>
      <c r="AY627" s="2" t="s">
        <v>159</v>
      </c>
      <c r="AZ627" s="16"/>
      <c r="BA627" s="16"/>
      <c r="BB627" s="16"/>
      <c r="BC627" s="16"/>
      <c r="BD627" s="16"/>
      <c r="BE627" s="141">
        <f>IF(N627="základní",J627,0)</f>
        <v>0</v>
      </c>
      <c r="BF627" s="141">
        <f>IF(N627="snížená",J627,0)</f>
        <v>0</v>
      </c>
      <c r="BG627" s="141">
        <f>IF(N627="zákl. přenesená",J627,0)</f>
        <v>0</v>
      </c>
      <c r="BH627" s="141">
        <f>IF(N627="sníž. přenesená",J627,0)</f>
        <v>0</v>
      </c>
      <c r="BI627" s="141">
        <f>IF(N627="nulová",J627,0)</f>
        <v>0</v>
      </c>
      <c r="BJ627" s="2" t="s">
        <v>81</v>
      </c>
      <c r="BK627" s="141">
        <f>ROUND(I627*H627,2)</f>
        <v>0</v>
      </c>
      <c r="BL627" s="2" t="s">
        <v>178</v>
      </c>
      <c r="BM627" s="140" t="s">
        <v>1467</v>
      </c>
    </row>
    <row r="628" spans="1:65" ht="11.25" customHeight="1">
      <c r="A628" s="151"/>
      <c r="B628" s="152"/>
      <c r="C628" s="151"/>
      <c r="D628" s="142" t="s">
        <v>180</v>
      </c>
      <c r="E628" s="153" t="s">
        <v>1</v>
      </c>
      <c r="F628" s="154" t="s">
        <v>1468</v>
      </c>
      <c r="G628" s="151"/>
      <c r="H628" s="155">
        <v>120</v>
      </c>
      <c r="I628" s="188"/>
      <c r="J628" s="151"/>
      <c r="K628" s="151"/>
      <c r="L628" s="152"/>
      <c r="M628" s="156"/>
      <c r="N628" s="151"/>
      <c r="O628" s="151"/>
      <c r="P628" s="151"/>
      <c r="Q628" s="151"/>
      <c r="R628" s="151"/>
      <c r="S628" s="151"/>
      <c r="T628" s="157"/>
      <c r="U628" s="151"/>
      <c r="V628" s="151"/>
      <c r="W628" s="151"/>
      <c r="X628" s="151"/>
      <c r="Y628" s="151"/>
      <c r="Z628" s="151"/>
      <c r="AA628" s="151"/>
      <c r="AB628" s="151"/>
      <c r="AC628" s="151"/>
      <c r="AD628" s="151"/>
      <c r="AE628" s="151"/>
      <c r="AF628" s="151"/>
      <c r="AG628" s="151"/>
      <c r="AH628" s="151"/>
      <c r="AI628" s="151"/>
      <c r="AJ628" s="151"/>
      <c r="AK628" s="151"/>
      <c r="AL628" s="151"/>
      <c r="AM628" s="151"/>
      <c r="AN628" s="151"/>
      <c r="AO628" s="151"/>
      <c r="AP628" s="151"/>
      <c r="AQ628" s="151"/>
      <c r="AR628" s="151"/>
      <c r="AS628" s="151"/>
      <c r="AT628" s="153" t="s">
        <v>180</v>
      </c>
      <c r="AU628" s="153" t="s">
        <v>83</v>
      </c>
      <c r="AV628" s="151" t="s">
        <v>83</v>
      </c>
      <c r="AW628" s="151" t="s">
        <v>30</v>
      </c>
      <c r="AX628" s="151" t="s">
        <v>74</v>
      </c>
      <c r="AY628" s="153" t="s">
        <v>159</v>
      </c>
      <c r="AZ628" s="151"/>
      <c r="BA628" s="151"/>
      <c r="BB628" s="151"/>
      <c r="BC628" s="151"/>
      <c r="BD628" s="151"/>
      <c r="BE628" s="151"/>
      <c r="BF628" s="151"/>
      <c r="BG628" s="151"/>
      <c r="BH628" s="151"/>
      <c r="BI628" s="151"/>
      <c r="BJ628" s="151"/>
      <c r="BK628" s="151"/>
      <c r="BL628" s="151"/>
      <c r="BM628" s="151"/>
    </row>
    <row r="629" spans="1:65" ht="11.25" customHeight="1">
      <c r="A629" s="151"/>
      <c r="B629" s="152"/>
      <c r="C629" s="151"/>
      <c r="D629" s="142" t="s">
        <v>180</v>
      </c>
      <c r="E629" s="153" t="s">
        <v>1</v>
      </c>
      <c r="F629" s="154" t="s">
        <v>1469</v>
      </c>
      <c r="G629" s="151"/>
      <c r="H629" s="155">
        <v>48</v>
      </c>
      <c r="I629" s="188"/>
      <c r="J629" s="151"/>
      <c r="K629" s="151"/>
      <c r="L629" s="152"/>
      <c r="M629" s="156"/>
      <c r="N629" s="151"/>
      <c r="O629" s="151"/>
      <c r="P629" s="151"/>
      <c r="Q629" s="151"/>
      <c r="R629" s="151"/>
      <c r="S629" s="151"/>
      <c r="T629" s="157"/>
      <c r="U629" s="151"/>
      <c r="V629" s="151"/>
      <c r="W629" s="151"/>
      <c r="X629" s="151"/>
      <c r="Y629" s="151"/>
      <c r="Z629" s="151"/>
      <c r="AA629" s="151"/>
      <c r="AB629" s="151"/>
      <c r="AC629" s="151"/>
      <c r="AD629" s="151"/>
      <c r="AE629" s="151"/>
      <c r="AF629" s="151"/>
      <c r="AG629" s="151"/>
      <c r="AH629" s="151"/>
      <c r="AI629" s="151"/>
      <c r="AJ629" s="151"/>
      <c r="AK629" s="151"/>
      <c r="AL629" s="151"/>
      <c r="AM629" s="151"/>
      <c r="AN629" s="151"/>
      <c r="AO629" s="151"/>
      <c r="AP629" s="151"/>
      <c r="AQ629" s="151"/>
      <c r="AR629" s="151"/>
      <c r="AS629" s="151"/>
      <c r="AT629" s="153" t="s">
        <v>180</v>
      </c>
      <c r="AU629" s="153" t="s">
        <v>83</v>
      </c>
      <c r="AV629" s="151" t="s">
        <v>83</v>
      </c>
      <c r="AW629" s="151" t="s">
        <v>30</v>
      </c>
      <c r="AX629" s="151" t="s">
        <v>74</v>
      </c>
      <c r="AY629" s="153" t="s">
        <v>159</v>
      </c>
      <c r="AZ629" s="151"/>
      <c r="BA629" s="151"/>
      <c r="BB629" s="151"/>
      <c r="BC629" s="151"/>
      <c r="BD629" s="151"/>
      <c r="BE629" s="151"/>
      <c r="BF629" s="151"/>
      <c r="BG629" s="151"/>
      <c r="BH629" s="151"/>
      <c r="BI629" s="151"/>
      <c r="BJ629" s="151"/>
      <c r="BK629" s="151"/>
      <c r="BL629" s="151"/>
      <c r="BM629" s="151"/>
    </row>
    <row r="630" spans="1:65" ht="11.25" customHeight="1">
      <c r="A630" s="151"/>
      <c r="B630" s="152"/>
      <c r="C630" s="151"/>
      <c r="D630" s="142" t="s">
        <v>180</v>
      </c>
      <c r="E630" s="153" t="s">
        <v>1</v>
      </c>
      <c r="F630" s="154" t="s">
        <v>1470</v>
      </c>
      <c r="G630" s="151"/>
      <c r="H630" s="155">
        <v>242</v>
      </c>
      <c r="I630" s="188"/>
      <c r="J630" s="151"/>
      <c r="K630" s="151"/>
      <c r="L630" s="152"/>
      <c r="M630" s="156"/>
      <c r="N630" s="151"/>
      <c r="O630" s="151"/>
      <c r="P630" s="151"/>
      <c r="Q630" s="151"/>
      <c r="R630" s="151"/>
      <c r="S630" s="151"/>
      <c r="T630" s="157"/>
      <c r="U630" s="151"/>
      <c r="V630" s="151"/>
      <c r="W630" s="151"/>
      <c r="X630" s="151"/>
      <c r="Y630" s="151"/>
      <c r="Z630" s="151"/>
      <c r="AA630" s="151"/>
      <c r="AB630" s="151"/>
      <c r="AC630" s="151"/>
      <c r="AD630" s="151"/>
      <c r="AE630" s="151"/>
      <c r="AF630" s="151"/>
      <c r="AG630" s="151"/>
      <c r="AH630" s="151"/>
      <c r="AI630" s="151"/>
      <c r="AJ630" s="151"/>
      <c r="AK630" s="151"/>
      <c r="AL630" s="151"/>
      <c r="AM630" s="151"/>
      <c r="AN630" s="151"/>
      <c r="AO630" s="151"/>
      <c r="AP630" s="151"/>
      <c r="AQ630" s="151"/>
      <c r="AR630" s="151"/>
      <c r="AS630" s="151"/>
      <c r="AT630" s="153" t="s">
        <v>180</v>
      </c>
      <c r="AU630" s="153" t="s">
        <v>83</v>
      </c>
      <c r="AV630" s="151" t="s">
        <v>83</v>
      </c>
      <c r="AW630" s="151" t="s">
        <v>30</v>
      </c>
      <c r="AX630" s="151" t="s">
        <v>74</v>
      </c>
      <c r="AY630" s="153" t="s">
        <v>159</v>
      </c>
      <c r="AZ630" s="151"/>
      <c r="BA630" s="151"/>
      <c r="BB630" s="151"/>
      <c r="BC630" s="151"/>
      <c r="BD630" s="151"/>
      <c r="BE630" s="151"/>
      <c r="BF630" s="151"/>
      <c r="BG630" s="151"/>
      <c r="BH630" s="151"/>
      <c r="BI630" s="151"/>
      <c r="BJ630" s="151"/>
      <c r="BK630" s="151"/>
      <c r="BL630" s="151"/>
      <c r="BM630" s="151"/>
    </row>
    <row r="631" spans="1:65" ht="11.25" customHeight="1">
      <c r="A631" s="151"/>
      <c r="B631" s="152"/>
      <c r="C631" s="151"/>
      <c r="D631" s="142" t="s">
        <v>180</v>
      </c>
      <c r="E631" s="153" t="s">
        <v>1</v>
      </c>
      <c r="F631" s="154" t="s">
        <v>1471</v>
      </c>
      <c r="G631" s="151"/>
      <c r="H631" s="155">
        <v>27</v>
      </c>
      <c r="I631" s="188"/>
      <c r="J631" s="151"/>
      <c r="K631" s="151"/>
      <c r="L631" s="152"/>
      <c r="M631" s="156"/>
      <c r="N631" s="151"/>
      <c r="O631" s="151"/>
      <c r="P631" s="151"/>
      <c r="Q631" s="151"/>
      <c r="R631" s="151"/>
      <c r="S631" s="151"/>
      <c r="T631" s="157"/>
      <c r="U631" s="151"/>
      <c r="V631" s="151"/>
      <c r="W631" s="151"/>
      <c r="X631" s="151"/>
      <c r="Y631" s="151"/>
      <c r="Z631" s="151"/>
      <c r="AA631" s="151"/>
      <c r="AB631" s="151"/>
      <c r="AC631" s="151"/>
      <c r="AD631" s="151"/>
      <c r="AE631" s="151"/>
      <c r="AF631" s="151"/>
      <c r="AG631" s="151"/>
      <c r="AH631" s="151"/>
      <c r="AI631" s="151"/>
      <c r="AJ631" s="151"/>
      <c r="AK631" s="151"/>
      <c r="AL631" s="151"/>
      <c r="AM631" s="151"/>
      <c r="AN631" s="151"/>
      <c r="AO631" s="151"/>
      <c r="AP631" s="151"/>
      <c r="AQ631" s="151"/>
      <c r="AR631" s="151"/>
      <c r="AS631" s="151"/>
      <c r="AT631" s="153" t="s">
        <v>180</v>
      </c>
      <c r="AU631" s="153" t="s">
        <v>83</v>
      </c>
      <c r="AV631" s="151" t="s">
        <v>83</v>
      </c>
      <c r="AW631" s="151" t="s">
        <v>30</v>
      </c>
      <c r="AX631" s="151" t="s">
        <v>74</v>
      </c>
      <c r="AY631" s="153" t="s">
        <v>159</v>
      </c>
      <c r="AZ631" s="151"/>
      <c r="BA631" s="151"/>
      <c r="BB631" s="151"/>
      <c r="BC631" s="151"/>
      <c r="BD631" s="151"/>
      <c r="BE631" s="151"/>
      <c r="BF631" s="151"/>
      <c r="BG631" s="151"/>
      <c r="BH631" s="151"/>
      <c r="BI631" s="151"/>
      <c r="BJ631" s="151"/>
      <c r="BK631" s="151"/>
      <c r="BL631" s="151"/>
      <c r="BM631" s="151"/>
    </row>
    <row r="632" spans="1:65" ht="11.25" customHeight="1">
      <c r="A632" s="151"/>
      <c r="B632" s="152"/>
      <c r="C632" s="151"/>
      <c r="D632" s="142" t="s">
        <v>180</v>
      </c>
      <c r="E632" s="153" t="s">
        <v>1</v>
      </c>
      <c r="F632" s="154" t="s">
        <v>1472</v>
      </c>
      <c r="G632" s="151"/>
      <c r="H632" s="155">
        <v>18</v>
      </c>
      <c r="I632" s="188"/>
      <c r="J632" s="151"/>
      <c r="K632" s="151"/>
      <c r="L632" s="152"/>
      <c r="M632" s="156"/>
      <c r="N632" s="151"/>
      <c r="O632" s="151"/>
      <c r="P632" s="151"/>
      <c r="Q632" s="151"/>
      <c r="R632" s="151"/>
      <c r="S632" s="151"/>
      <c r="T632" s="157"/>
      <c r="U632" s="151"/>
      <c r="V632" s="151"/>
      <c r="W632" s="151"/>
      <c r="X632" s="151"/>
      <c r="Y632" s="151"/>
      <c r="Z632" s="151"/>
      <c r="AA632" s="151"/>
      <c r="AB632" s="151"/>
      <c r="AC632" s="151"/>
      <c r="AD632" s="151"/>
      <c r="AE632" s="151"/>
      <c r="AF632" s="151"/>
      <c r="AG632" s="151"/>
      <c r="AH632" s="151"/>
      <c r="AI632" s="151"/>
      <c r="AJ632" s="151"/>
      <c r="AK632" s="151"/>
      <c r="AL632" s="151"/>
      <c r="AM632" s="151"/>
      <c r="AN632" s="151"/>
      <c r="AO632" s="151"/>
      <c r="AP632" s="151"/>
      <c r="AQ632" s="151"/>
      <c r="AR632" s="151"/>
      <c r="AS632" s="151"/>
      <c r="AT632" s="153" t="s">
        <v>180</v>
      </c>
      <c r="AU632" s="153" t="s">
        <v>83</v>
      </c>
      <c r="AV632" s="151" t="s">
        <v>83</v>
      </c>
      <c r="AW632" s="151" t="s">
        <v>30</v>
      </c>
      <c r="AX632" s="151" t="s">
        <v>74</v>
      </c>
      <c r="AY632" s="153" t="s">
        <v>159</v>
      </c>
      <c r="AZ632" s="151"/>
      <c r="BA632" s="151"/>
      <c r="BB632" s="151"/>
      <c r="BC632" s="151"/>
      <c r="BD632" s="151"/>
      <c r="BE632" s="151"/>
      <c r="BF632" s="151"/>
      <c r="BG632" s="151"/>
      <c r="BH632" s="151"/>
      <c r="BI632" s="151"/>
      <c r="BJ632" s="151"/>
      <c r="BK632" s="151"/>
      <c r="BL632" s="151"/>
      <c r="BM632" s="151"/>
    </row>
    <row r="633" spans="1:65" ht="11.25" customHeight="1">
      <c r="A633" s="151"/>
      <c r="B633" s="152"/>
      <c r="C633" s="151"/>
      <c r="D633" s="142" t="s">
        <v>180</v>
      </c>
      <c r="E633" s="153" t="s">
        <v>1</v>
      </c>
      <c r="F633" s="154" t="s">
        <v>1473</v>
      </c>
      <c r="G633" s="151"/>
      <c r="H633" s="155">
        <v>27</v>
      </c>
      <c r="I633" s="188"/>
      <c r="J633" s="151"/>
      <c r="K633" s="151"/>
      <c r="L633" s="152"/>
      <c r="M633" s="156"/>
      <c r="N633" s="151"/>
      <c r="O633" s="151"/>
      <c r="P633" s="151"/>
      <c r="Q633" s="151"/>
      <c r="R633" s="151"/>
      <c r="S633" s="151"/>
      <c r="T633" s="157"/>
      <c r="U633" s="151"/>
      <c r="V633" s="151"/>
      <c r="W633" s="151"/>
      <c r="X633" s="151"/>
      <c r="Y633" s="151"/>
      <c r="Z633" s="151"/>
      <c r="AA633" s="151"/>
      <c r="AB633" s="151"/>
      <c r="AC633" s="151"/>
      <c r="AD633" s="151"/>
      <c r="AE633" s="151"/>
      <c r="AF633" s="151"/>
      <c r="AG633" s="151"/>
      <c r="AH633" s="151"/>
      <c r="AI633" s="151"/>
      <c r="AJ633" s="151"/>
      <c r="AK633" s="151"/>
      <c r="AL633" s="151"/>
      <c r="AM633" s="151"/>
      <c r="AN633" s="151"/>
      <c r="AO633" s="151"/>
      <c r="AP633" s="151"/>
      <c r="AQ633" s="151"/>
      <c r="AR633" s="151"/>
      <c r="AS633" s="151"/>
      <c r="AT633" s="153" t="s">
        <v>180</v>
      </c>
      <c r="AU633" s="153" t="s">
        <v>83</v>
      </c>
      <c r="AV633" s="151" t="s">
        <v>83</v>
      </c>
      <c r="AW633" s="151" t="s">
        <v>30</v>
      </c>
      <c r="AX633" s="151" t="s">
        <v>74</v>
      </c>
      <c r="AY633" s="153" t="s">
        <v>159</v>
      </c>
      <c r="AZ633" s="151"/>
      <c r="BA633" s="151"/>
      <c r="BB633" s="151"/>
      <c r="BC633" s="151"/>
      <c r="BD633" s="151"/>
      <c r="BE633" s="151"/>
      <c r="BF633" s="151"/>
      <c r="BG633" s="151"/>
      <c r="BH633" s="151"/>
      <c r="BI633" s="151"/>
      <c r="BJ633" s="151"/>
      <c r="BK633" s="151"/>
      <c r="BL633" s="151"/>
      <c r="BM633" s="151"/>
    </row>
    <row r="634" spans="1:65" ht="11.25" customHeight="1">
      <c r="A634" s="158"/>
      <c r="B634" s="159"/>
      <c r="C634" s="158"/>
      <c r="D634" s="142" t="s">
        <v>180</v>
      </c>
      <c r="E634" s="160" t="s">
        <v>1</v>
      </c>
      <c r="F634" s="161" t="s">
        <v>187</v>
      </c>
      <c r="G634" s="158"/>
      <c r="H634" s="162">
        <v>482</v>
      </c>
      <c r="I634" s="189"/>
      <c r="J634" s="158"/>
      <c r="K634" s="158"/>
      <c r="L634" s="159"/>
      <c r="M634" s="163"/>
      <c r="N634" s="158"/>
      <c r="O634" s="158"/>
      <c r="P634" s="158"/>
      <c r="Q634" s="158"/>
      <c r="R634" s="158"/>
      <c r="S634" s="158"/>
      <c r="T634" s="164"/>
      <c r="U634" s="158"/>
      <c r="V634" s="158"/>
      <c r="W634" s="158"/>
      <c r="X634" s="158"/>
      <c r="Y634" s="158"/>
      <c r="Z634" s="158"/>
      <c r="AA634" s="158"/>
      <c r="AB634" s="158"/>
      <c r="AC634" s="158"/>
      <c r="AD634" s="158"/>
      <c r="AE634" s="158"/>
      <c r="AF634" s="158"/>
      <c r="AG634" s="158"/>
      <c r="AH634" s="158"/>
      <c r="AI634" s="158"/>
      <c r="AJ634" s="158"/>
      <c r="AK634" s="158"/>
      <c r="AL634" s="158"/>
      <c r="AM634" s="158"/>
      <c r="AN634" s="158"/>
      <c r="AO634" s="158"/>
      <c r="AP634" s="158"/>
      <c r="AQ634" s="158"/>
      <c r="AR634" s="158"/>
      <c r="AS634" s="158"/>
      <c r="AT634" s="160" t="s">
        <v>180</v>
      </c>
      <c r="AU634" s="160" t="s">
        <v>83</v>
      </c>
      <c r="AV634" s="158" t="s">
        <v>166</v>
      </c>
      <c r="AW634" s="158" t="s">
        <v>30</v>
      </c>
      <c r="AX634" s="158" t="s">
        <v>81</v>
      </c>
      <c r="AY634" s="160" t="s">
        <v>159</v>
      </c>
      <c r="AZ634" s="158"/>
      <c r="BA634" s="158"/>
      <c r="BB634" s="158"/>
      <c r="BC634" s="158"/>
      <c r="BD634" s="158"/>
      <c r="BE634" s="158"/>
      <c r="BF634" s="158"/>
      <c r="BG634" s="158"/>
      <c r="BH634" s="158"/>
      <c r="BI634" s="158"/>
      <c r="BJ634" s="158"/>
      <c r="BK634" s="158"/>
      <c r="BL634" s="158"/>
      <c r="BM634" s="158"/>
    </row>
    <row r="635" spans="1:65" ht="48.75" customHeight="1">
      <c r="A635" s="16"/>
      <c r="B635" s="17"/>
      <c r="C635" s="131" t="s">
        <v>1474</v>
      </c>
      <c r="D635" s="131" t="s">
        <v>162</v>
      </c>
      <c r="E635" s="132" t="s">
        <v>1475</v>
      </c>
      <c r="F635" s="133" t="s">
        <v>1476</v>
      </c>
      <c r="G635" s="134" t="s">
        <v>286</v>
      </c>
      <c r="H635" s="135">
        <v>120</v>
      </c>
      <c r="I635" s="187"/>
      <c r="J635" s="135">
        <f>ROUND(I635*H635,2)</f>
        <v>0</v>
      </c>
      <c r="K635" s="133" t="s">
        <v>1</v>
      </c>
      <c r="L635" s="17"/>
      <c r="M635" s="136" t="s">
        <v>1</v>
      </c>
      <c r="N635" s="137" t="s">
        <v>39</v>
      </c>
      <c r="O635" s="16"/>
      <c r="P635" s="138">
        <f>O635*H635</f>
        <v>0</v>
      </c>
      <c r="Q635" s="138">
        <v>0</v>
      </c>
      <c r="R635" s="138">
        <f>Q635*H635</f>
        <v>0</v>
      </c>
      <c r="S635" s="138">
        <v>0</v>
      </c>
      <c r="T635" s="139">
        <f>S635*H635</f>
        <v>0</v>
      </c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16"/>
      <c r="AQ635" s="16"/>
      <c r="AR635" s="140" t="s">
        <v>178</v>
      </c>
      <c r="AS635" s="16"/>
      <c r="AT635" s="140" t="s">
        <v>162</v>
      </c>
      <c r="AU635" s="140" t="s">
        <v>83</v>
      </c>
      <c r="AV635" s="16"/>
      <c r="AW635" s="16"/>
      <c r="AX635" s="16"/>
      <c r="AY635" s="2" t="s">
        <v>159</v>
      </c>
      <c r="AZ635" s="16"/>
      <c r="BA635" s="16"/>
      <c r="BB635" s="16"/>
      <c r="BC635" s="16"/>
      <c r="BD635" s="16"/>
      <c r="BE635" s="141">
        <f>IF(N635="základní",J635,0)</f>
        <v>0</v>
      </c>
      <c r="BF635" s="141">
        <f>IF(N635="snížená",J635,0)</f>
        <v>0</v>
      </c>
      <c r="BG635" s="141">
        <f>IF(N635="zákl. přenesená",J635,0)</f>
        <v>0</v>
      </c>
      <c r="BH635" s="141">
        <f>IF(N635="sníž. přenesená",J635,0)</f>
        <v>0</v>
      </c>
      <c r="BI635" s="141">
        <f>IF(N635="nulová",J635,0)</f>
        <v>0</v>
      </c>
      <c r="BJ635" s="2" t="s">
        <v>81</v>
      </c>
      <c r="BK635" s="141">
        <f>ROUND(I635*H635,2)</f>
        <v>0</v>
      </c>
      <c r="BL635" s="2" t="s">
        <v>178</v>
      </c>
      <c r="BM635" s="140" t="s">
        <v>1477</v>
      </c>
    </row>
    <row r="636" spans="1:65" ht="11.25" customHeight="1">
      <c r="A636" s="151"/>
      <c r="B636" s="152"/>
      <c r="C636" s="151"/>
      <c r="D636" s="142" t="s">
        <v>180</v>
      </c>
      <c r="E636" s="153" t="s">
        <v>1</v>
      </c>
      <c r="F636" s="154" t="s">
        <v>1478</v>
      </c>
      <c r="G636" s="151"/>
      <c r="H636" s="155">
        <v>30</v>
      </c>
      <c r="I636" s="188"/>
      <c r="J636" s="151"/>
      <c r="K636" s="151"/>
      <c r="L636" s="152"/>
      <c r="M636" s="156"/>
      <c r="N636" s="151"/>
      <c r="O636" s="151"/>
      <c r="P636" s="151"/>
      <c r="Q636" s="151"/>
      <c r="R636" s="151"/>
      <c r="S636" s="151"/>
      <c r="T636" s="157"/>
      <c r="U636" s="151"/>
      <c r="V636" s="151"/>
      <c r="W636" s="151"/>
      <c r="X636" s="151"/>
      <c r="Y636" s="151"/>
      <c r="Z636" s="151"/>
      <c r="AA636" s="151"/>
      <c r="AB636" s="151"/>
      <c r="AC636" s="151"/>
      <c r="AD636" s="151"/>
      <c r="AE636" s="151"/>
      <c r="AF636" s="151"/>
      <c r="AG636" s="151"/>
      <c r="AH636" s="151"/>
      <c r="AI636" s="151"/>
      <c r="AJ636" s="151"/>
      <c r="AK636" s="151"/>
      <c r="AL636" s="151"/>
      <c r="AM636" s="151"/>
      <c r="AN636" s="151"/>
      <c r="AO636" s="151"/>
      <c r="AP636" s="151"/>
      <c r="AQ636" s="151"/>
      <c r="AR636" s="151"/>
      <c r="AS636" s="151"/>
      <c r="AT636" s="153" t="s">
        <v>180</v>
      </c>
      <c r="AU636" s="153" t="s">
        <v>83</v>
      </c>
      <c r="AV636" s="151" t="s">
        <v>83</v>
      </c>
      <c r="AW636" s="151" t="s">
        <v>30</v>
      </c>
      <c r="AX636" s="151" t="s">
        <v>74</v>
      </c>
      <c r="AY636" s="153" t="s">
        <v>159</v>
      </c>
      <c r="AZ636" s="151"/>
      <c r="BA636" s="151"/>
      <c r="BB636" s="151"/>
      <c r="BC636" s="151"/>
      <c r="BD636" s="151"/>
      <c r="BE636" s="151"/>
      <c r="BF636" s="151"/>
      <c r="BG636" s="151"/>
      <c r="BH636" s="151"/>
      <c r="BI636" s="151"/>
      <c r="BJ636" s="151"/>
      <c r="BK636" s="151"/>
      <c r="BL636" s="151"/>
      <c r="BM636" s="151"/>
    </row>
    <row r="637" spans="1:65" ht="11.25" customHeight="1">
      <c r="A637" s="151"/>
      <c r="B637" s="152"/>
      <c r="C637" s="151"/>
      <c r="D637" s="142" t="s">
        <v>180</v>
      </c>
      <c r="E637" s="153" t="s">
        <v>1</v>
      </c>
      <c r="F637" s="154" t="s">
        <v>1479</v>
      </c>
      <c r="G637" s="151"/>
      <c r="H637" s="155">
        <v>18</v>
      </c>
      <c r="I637" s="188"/>
      <c r="J637" s="151"/>
      <c r="K637" s="151"/>
      <c r="L637" s="152"/>
      <c r="M637" s="156"/>
      <c r="N637" s="151"/>
      <c r="O637" s="151"/>
      <c r="P637" s="151"/>
      <c r="Q637" s="151"/>
      <c r="R637" s="151"/>
      <c r="S637" s="151"/>
      <c r="T637" s="157"/>
      <c r="U637" s="151"/>
      <c r="V637" s="151"/>
      <c r="W637" s="151"/>
      <c r="X637" s="151"/>
      <c r="Y637" s="151"/>
      <c r="Z637" s="151"/>
      <c r="AA637" s="151"/>
      <c r="AB637" s="151"/>
      <c r="AC637" s="151"/>
      <c r="AD637" s="151"/>
      <c r="AE637" s="151"/>
      <c r="AF637" s="151"/>
      <c r="AG637" s="151"/>
      <c r="AH637" s="151"/>
      <c r="AI637" s="151"/>
      <c r="AJ637" s="151"/>
      <c r="AK637" s="151"/>
      <c r="AL637" s="151"/>
      <c r="AM637" s="151"/>
      <c r="AN637" s="151"/>
      <c r="AO637" s="151"/>
      <c r="AP637" s="151"/>
      <c r="AQ637" s="151"/>
      <c r="AR637" s="151"/>
      <c r="AS637" s="151"/>
      <c r="AT637" s="153" t="s">
        <v>180</v>
      </c>
      <c r="AU637" s="153" t="s">
        <v>83</v>
      </c>
      <c r="AV637" s="151" t="s">
        <v>83</v>
      </c>
      <c r="AW637" s="151" t="s">
        <v>30</v>
      </c>
      <c r="AX637" s="151" t="s">
        <v>74</v>
      </c>
      <c r="AY637" s="153" t="s">
        <v>159</v>
      </c>
      <c r="AZ637" s="151"/>
      <c r="BA637" s="151"/>
      <c r="BB637" s="151"/>
      <c r="BC637" s="151"/>
      <c r="BD637" s="151"/>
      <c r="BE637" s="151"/>
      <c r="BF637" s="151"/>
      <c r="BG637" s="151"/>
      <c r="BH637" s="151"/>
      <c r="BI637" s="151"/>
      <c r="BJ637" s="151"/>
      <c r="BK637" s="151"/>
      <c r="BL637" s="151"/>
      <c r="BM637" s="151"/>
    </row>
    <row r="638" spans="1:65" ht="11.25" customHeight="1">
      <c r="A638" s="151"/>
      <c r="B638" s="152"/>
      <c r="C638" s="151"/>
      <c r="D638" s="142" t="s">
        <v>180</v>
      </c>
      <c r="E638" s="153" t="s">
        <v>1</v>
      </c>
      <c r="F638" s="154" t="s">
        <v>1480</v>
      </c>
      <c r="G638" s="151"/>
      <c r="H638" s="155">
        <v>72</v>
      </c>
      <c r="I638" s="188"/>
      <c r="J638" s="151"/>
      <c r="K638" s="151"/>
      <c r="L638" s="152"/>
      <c r="M638" s="156"/>
      <c r="N638" s="151"/>
      <c r="O638" s="151"/>
      <c r="P638" s="151"/>
      <c r="Q638" s="151"/>
      <c r="R638" s="151"/>
      <c r="S638" s="151"/>
      <c r="T638" s="157"/>
      <c r="U638" s="151"/>
      <c r="V638" s="151"/>
      <c r="W638" s="151"/>
      <c r="X638" s="151"/>
      <c r="Y638" s="151"/>
      <c r="Z638" s="151"/>
      <c r="AA638" s="151"/>
      <c r="AB638" s="151"/>
      <c r="AC638" s="151"/>
      <c r="AD638" s="151"/>
      <c r="AE638" s="151"/>
      <c r="AF638" s="151"/>
      <c r="AG638" s="151"/>
      <c r="AH638" s="151"/>
      <c r="AI638" s="151"/>
      <c r="AJ638" s="151"/>
      <c r="AK638" s="151"/>
      <c r="AL638" s="151"/>
      <c r="AM638" s="151"/>
      <c r="AN638" s="151"/>
      <c r="AO638" s="151"/>
      <c r="AP638" s="151"/>
      <c r="AQ638" s="151"/>
      <c r="AR638" s="151"/>
      <c r="AS638" s="151"/>
      <c r="AT638" s="153" t="s">
        <v>180</v>
      </c>
      <c r="AU638" s="153" t="s">
        <v>83</v>
      </c>
      <c r="AV638" s="151" t="s">
        <v>83</v>
      </c>
      <c r="AW638" s="151" t="s">
        <v>30</v>
      </c>
      <c r="AX638" s="151" t="s">
        <v>74</v>
      </c>
      <c r="AY638" s="153" t="s">
        <v>159</v>
      </c>
      <c r="AZ638" s="151"/>
      <c r="BA638" s="151"/>
      <c r="BB638" s="151"/>
      <c r="BC638" s="151"/>
      <c r="BD638" s="151"/>
      <c r="BE638" s="151"/>
      <c r="BF638" s="151"/>
      <c r="BG638" s="151"/>
      <c r="BH638" s="151"/>
      <c r="BI638" s="151"/>
      <c r="BJ638" s="151"/>
      <c r="BK638" s="151"/>
      <c r="BL638" s="151"/>
      <c r="BM638" s="151"/>
    </row>
    <row r="639" spans="1:65" ht="11.25" customHeight="1">
      <c r="A639" s="158"/>
      <c r="B639" s="159"/>
      <c r="C639" s="158"/>
      <c r="D639" s="142" t="s">
        <v>180</v>
      </c>
      <c r="E639" s="160" t="s">
        <v>1</v>
      </c>
      <c r="F639" s="161" t="s">
        <v>187</v>
      </c>
      <c r="G639" s="158"/>
      <c r="H639" s="162">
        <v>120</v>
      </c>
      <c r="I639" s="189"/>
      <c r="J639" s="158"/>
      <c r="K639" s="158"/>
      <c r="L639" s="159"/>
      <c r="M639" s="163"/>
      <c r="N639" s="158"/>
      <c r="O639" s="158"/>
      <c r="P639" s="158"/>
      <c r="Q639" s="158"/>
      <c r="R639" s="158"/>
      <c r="S639" s="158"/>
      <c r="T639" s="164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  <c r="AN639" s="158"/>
      <c r="AO639" s="158"/>
      <c r="AP639" s="158"/>
      <c r="AQ639" s="158"/>
      <c r="AR639" s="158"/>
      <c r="AS639" s="158"/>
      <c r="AT639" s="160" t="s">
        <v>180</v>
      </c>
      <c r="AU639" s="160" t="s">
        <v>83</v>
      </c>
      <c r="AV639" s="158" t="s">
        <v>166</v>
      </c>
      <c r="AW639" s="158" t="s">
        <v>30</v>
      </c>
      <c r="AX639" s="158" t="s">
        <v>81</v>
      </c>
      <c r="AY639" s="160" t="s">
        <v>159</v>
      </c>
      <c r="AZ639" s="158"/>
      <c r="BA639" s="158"/>
      <c r="BB639" s="158"/>
      <c r="BC639" s="158"/>
      <c r="BD639" s="158"/>
      <c r="BE639" s="158"/>
      <c r="BF639" s="158"/>
      <c r="BG639" s="158"/>
      <c r="BH639" s="158"/>
      <c r="BI639" s="158"/>
      <c r="BJ639" s="158"/>
      <c r="BK639" s="158"/>
      <c r="BL639" s="158"/>
      <c r="BM639" s="158"/>
    </row>
    <row r="640" spans="1:65" ht="55.5" customHeight="1">
      <c r="A640" s="16"/>
      <c r="B640" s="17"/>
      <c r="C640" s="131" t="s">
        <v>1481</v>
      </c>
      <c r="D640" s="131" t="s">
        <v>162</v>
      </c>
      <c r="E640" s="132" t="s">
        <v>1482</v>
      </c>
      <c r="F640" s="133" t="s">
        <v>1483</v>
      </c>
      <c r="G640" s="134" t="s">
        <v>286</v>
      </c>
      <c r="H640" s="135">
        <v>19</v>
      </c>
      <c r="I640" s="187"/>
      <c r="J640" s="135">
        <f>ROUND(I640*H640,2)</f>
        <v>0</v>
      </c>
      <c r="K640" s="133" t="s">
        <v>1</v>
      </c>
      <c r="L640" s="17"/>
      <c r="M640" s="136" t="s">
        <v>1</v>
      </c>
      <c r="N640" s="137" t="s">
        <v>39</v>
      </c>
      <c r="O640" s="16"/>
      <c r="P640" s="138">
        <f>O640*H640</f>
        <v>0</v>
      </c>
      <c r="Q640" s="138">
        <v>0</v>
      </c>
      <c r="R640" s="138">
        <f>Q640*H640</f>
        <v>0</v>
      </c>
      <c r="S640" s="138">
        <v>0</v>
      </c>
      <c r="T640" s="139">
        <f>S640*H640</f>
        <v>0</v>
      </c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16"/>
      <c r="AQ640" s="16"/>
      <c r="AR640" s="140" t="s">
        <v>178</v>
      </c>
      <c r="AS640" s="16"/>
      <c r="AT640" s="140" t="s">
        <v>162</v>
      </c>
      <c r="AU640" s="140" t="s">
        <v>83</v>
      </c>
      <c r="AV640" s="16"/>
      <c r="AW640" s="16"/>
      <c r="AX640" s="16"/>
      <c r="AY640" s="2" t="s">
        <v>159</v>
      </c>
      <c r="AZ640" s="16"/>
      <c r="BA640" s="16"/>
      <c r="BB640" s="16"/>
      <c r="BC640" s="16"/>
      <c r="BD640" s="16"/>
      <c r="BE640" s="141">
        <f>IF(N640="základní",J640,0)</f>
        <v>0</v>
      </c>
      <c r="BF640" s="141">
        <f>IF(N640="snížená",J640,0)</f>
        <v>0</v>
      </c>
      <c r="BG640" s="141">
        <f>IF(N640="zákl. přenesená",J640,0)</f>
        <v>0</v>
      </c>
      <c r="BH640" s="141">
        <f>IF(N640="sníž. přenesená",J640,0)</f>
        <v>0</v>
      </c>
      <c r="BI640" s="141">
        <f>IF(N640="nulová",J640,0)</f>
        <v>0</v>
      </c>
      <c r="BJ640" s="2" t="s">
        <v>81</v>
      </c>
      <c r="BK640" s="141">
        <f>ROUND(I640*H640,2)</f>
        <v>0</v>
      </c>
      <c r="BL640" s="2" t="s">
        <v>178</v>
      </c>
      <c r="BM640" s="140" t="s">
        <v>1484</v>
      </c>
    </row>
    <row r="641" spans="1:65" ht="11.25" customHeight="1">
      <c r="A641" s="151"/>
      <c r="B641" s="152"/>
      <c r="C641" s="151"/>
      <c r="D641" s="142" t="s">
        <v>180</v>
      </c>
      <c r="E641" s="153" t="s">
        <v>1</v>
      </c>
      <c r="F641" s="154" t="s">
        <v>1485</v>
      </c>
      <c r="G641" s="151"/>
      <c r="H641" s="155">
        <v>5</v>
      </c>
      <c r="I641" s="188"/>
      <c r="J641" s="151"/>
      <c r="K641" s="151"/>
      <c r="L641" s="152"/>
      <c r="M641" s="156"/>
      <c r="N641" s="151"/>
      <c r="O641" s="151"/>
      <c r="P641" s="151"/>
      <c r="Q641" s="151"/>
      <c r="R641" s="151"/>
      <c r="S641" s="151"/>
      <c r="T641" s="157"/>
      <c r="U641" s="151"/>
      <c r="V641" s="151"/>
      <c r="W641" s="151"/>
      <c r="X641" s="151"/>
      <c r="Y641" s="151"/>
      <c r="Z641" s="151"/>
      <c r="AA641" s="151"/>
      <c r="AB641" s="151"/>
      <c r="AC641" s="151"/>
      <c r="AD641" s="151"/>
      <c r="AE641" s="151"/>
      <c r="AF641" s="151"/>
      <c r="AG641" s="151"/>
      <c r="AH641" s="151"/>
      <c r="AI641" s="151"/>
      <c r="AJ641" s="151"/>
      <c r="AK641" s="151"/>
      <c r="AL641" s="151"/>
      <c r="AM641" s="151"/>
      <c r="AN641" s="151"/>
      <c r="AO641" s="151"/>
      <c r="AP641" s="151"/>
      <c r="AQ641" s="151"/>
      <c r="AR641" s="151"/>
      <c r="AS641" s="151"/>
      <c r="AT641" s="153" t="s">
        <v>180</v>
      </c>
      <c r="AU641" s="153" t="s">
        <v>83</v>
      </c>
      <c r="AV641" s="151" t="s">
        <v>83</v>
      </c>
      <c r="AW641" s="151" t="s">
        <v>30</v>
      </c>
      <c r="AX641" s="151" t="s">
        <v>74</v>
      </c>
      <c r="AY641" s="153" t="s">
        <v>159</v>
      </c>
      <c r="AZ641" s="151"/>
      <c r="BA641" s="151"/>
      <c r="BB641" s="151"/>
      <c r="BC641" s="151"/>
      <c r="BD641" s="151"/>
      <c r="BE641" s="151"/>
      <c r="BF641" s="151"/>
      <c r="BG641" s="151"/>
      <c r="BH641" s="151"/>
      <c r="BI641" s="151"/>
      <c r="BJ641" s="151"/>
      <c r="BK641" s="151"/>
      <c r="BL641" s="151"/>
      <c r="BM641" s="151"/>
    </row>
    <row r="642" spans="1:65" ht="11.25" customHeight="1">
      <c r="A642" s="151"/>
      <c r="B642" s="152"/>
      <c r="C642" s="151"/>
      <c r="D642" s="142" t="s">
        <v>180</v>
      </c>
      <c r="E642" s="153" t="s">
        <v>1</v>
      </c>
      <c r="F642" s="154" t="s">
        <v>1486</v>
      </c>
      <c r="G642" s="151"/>
      <c r="H642" s="155">
        <v>14</v>
      </c>
      <c r="I642" s="188"/>
      <c r="J642" s="151"/>
      <c r="K642" s="151"/>
      <c r="L642" s="152"/>
      <c r="M642" s="156"/>
      <c r="N642" s="151"/>
      <c r="O642" s="151"/>
      <c r="P642" s="151"/>
      <c r="Q642" s="151"/>
      <c r="R642" s="151"/>
      <c r="S642" s="151"/>
      <c r="T642" s="157"/>
      <c r="U642" s="151"/>
      <c r="V642" s="151"/>
      <c r="W642" s="151"/>
      <c r="X642" s="151"/>
      <c r="Y642" s="151"/>
      <c r="Z642" s="151"/>
      <c r="AA642" s="151"/>
      <c r="AB642" s="151"/>
      <c r="AC642" s="151"/>
      <c r="AD642" s="151"/>
      <c r="AE642" s="151"/>
      <c r="AF642" s="151"/>
      <c r="AG642" s="151"/>
      <c r="AH642" s="151"/>
      <c r="AI642" s="151"/>
      <c r="AJ642" s="151"/>
      <c r="AK642" s="151"/>
      <c r="AL642" s="151"/>
      <c r="AM642" s="151"/>
      <c r="AN642" s="151"/>
      <c r="AO642" s="151"/>
      <c r="AP642" s="151"/>
      <c r="AQ642" s="151"/>
      <c r="AR642" s="151"/>
      <c r="AS642" s="151"/>
      <c r="AT642" s="153" t="s">
        <v>180</v>
      </c>
      <c r="AU642" s="153" t="s">
        <v>83</v>
      </c>
      <c r="AV642" s="151" t="s">
        <v>83</v>
      </c>
      <c r="AW642" s="151" t="s">
        <v>30</v>
      </c>
      <c r="AX642" s="151" t="s">
        <v>74</v>
      </c>
      <c r="AY642" s="153" t="s">
        <v>159</v>
      </c>
      <c r="AZ642" s="151"/>
      <c r="BA642" s="151"/>
      <c r="BB642" s="151"/>
      <c r="BC642" s="151"/>
      <c r="BD642" s="151"/>
      <c r="BE642" s="151"/>
      <c r="BF642" s="151"/>
      <c r="BG642" s="151"/>
      <c r="BH642" s="151"/>
      <c r="BI642" s="151"/>
      <c r="BJ642" s="151"/>
      <c r="BK642" s="151"/>
      <c r="BL642" s="151"/>
      <c r="BM642" s="151"/>
    </row>
    <row r="643" spans="1:65" ht="11.25" customHeight="1">
      <c r="A643" s="158"/>
      <c r="B643" s="159"/>
      <c r="C643" s="158"/>
      <c r="D643" s="142" t="s">
        <v>180</v>
      </c>
      <c r="E643" s="160" t="s">
        <v>1</v>
      </c>
      <c r="F643" s="161" t="s">
        <v>187</v>
      </c>
      <c r="G643" s="158"/>
      <c r="H643" s="162">
        <v>19</v>
      </c>
      <c r="I643" s="189"/>
      <c r="J643" s="158"/>
      <c r="K643" s="158"/>
      <c r="L643" s="159"/>
      <c r="M643" s="163"/>
      <c r="N643" s="158"/>
      <c r="O643" s="158"/>
      <c r="P643" s="158"/>
      <c r="Q643" s="158"/>
      <c r="R643" s="158"/>
      <c r="S643" s="158"/>
      <c r="T643" s="164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  <c r="AN643" s="158"/>
      <c r="AO643" s="158"/>
      <c r="AP643" s="158"/>
      <c r="AQ643" s="158"/>
      <c r="AR643" s="158"/>
      <c r="AS643" s="158"/>
      <c r="AT643" s="160" t="s">
        <v>180</v>
      </c>
      <c r="AU643" s="160" t="s">
        <v>83</v>
      </c>
      <c r="AV643" s="158" t="s">
        <v>166</v>
      </c>
      <c r="AW643" s="158" t="s">
        <v>30</v>
      </c>
      <c r="AX643" s="158" t="s">
        <v>81</v>
      </c>
      <c r="AY643" s="160" t="s">
        <v>159</v>
      </c>
      <c r="AZ643" s="158"/>
      <c r="BA643" s="158"/>
      <c r="BB643" s="158"/>
      <c r="BC643" s="158"/>
      <c r="BD643" s="158"/>
      <c r="BE643" s="158"/>
      <c r="BF643" s="158"/>
      <c r="BG643" s="158"/>
      <c r="BH643" s="158"/>
      <c r="BI643" s="158"/>
      <c r="BJ643" s="158"/>
      <c r="BK643" s="158"/>
      <c r="BL643" s="158"/>
      <c r="BM643" s="158"/>
    </row>
    <row r="644" spans="1:65" ht="55.5" customHeight="1">
      <c r="A644" s="16"/>
      <c r="B644" s="17"/>
      <c r="C644" s="131" t="s">
        <v>1487</v>
      </c>
      <c r="D644" s="131" t="s">
        <v>162</v>
      </c>
      <c r="E644" s="132" t="s">
        <v>1488</v>
      </c>
      <c r="F644" s="133" t="s">
        <v>1489</v>
      </c>
      <c r="G644" s="134" t="s">
        <v>286</v>
      </c>
      <c r="H644" s="135">
        <v>1</v>
      </c>
      <c r="I644" s="187"/>
      <c r="J644" s="135">
        <f>ROUND(I644*H644,2)</f>
        <v>0</v>
      </c>
      <c r="K644" s="133" t="s">
        <v>1</v>
      </c>
      <c r="L644" s="17"/>
      <c r="M644" s="136" t="s">
        <v>1</v>
      </c>
      <c r="N644" s="137" t="s">
        <v>39</v>
      </c>
      <c r="O644" s="16"/>
      <c r="P644" s="138">
        <f>O644*H644</f>
        <v>0</v>
      </c>
      <c r="Q644" s="138">
        <v>0</v>
      </c>
      <c r="R644" s="138">
        <f>Q644*H644</f>
        <v>0</v>
      </c>
      <c r="S644" s="138">
        <v>0</v>
      </c>
      <c r="T644" s="139">
        <f>S644*H644</f>
        <v>0</v>
      </c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16"/>
      <c r="AQ644" s="16"/>
      <c r="AR644" s="140" t="s">
        <v>178</v>
      </c>
      <c r="AS644" s="16"/>
      <c r="AT644" s="140" t="s">
        <v>162</v>
      </c>
      <c r="AU644" s="140" t="s">
        <v>83</v>
      </c>
      <c r="AV644" s="16"/>
      <c r="AW644" s="16"/>
      <c r="AX644" s="16"/>
      <c r="AY644" s="2" t="s">
        <v>159</v>
      </c>
      <c r="AZ644" s="16"/>
      <c r="BA644" s="16"/>
      <c r="BB644" s="16"/>
      <c r="BC644" s="16"/>
      <c r="BD644" s="16"/>
      <c r="BE644" s="141">
        <f>IF(N644="základní",J644,0)</f>
        <v>0</v>
      </c>
      <c r="BF644" s="141">
        <f>IF(N644="snížená",J644,0)</f>
        <v>0</v>
      </c>
      <c r="BG644" s="141">
        <f>IF(N644="zákl. přenesená",J644,0)</f>
        <v>0</v>
      </c>
      <c r="BH644" s="141">
        <f>IF(N644="sníž. přenesená",J644,0)</f>
        <v>0</v>
      </c>
      <c r="BI644" s="141">
        <f>IF(N644="nulová",J644,0)</f>
        <v>0</v>
      </c>
      <c r="BJ644" s="2" t="s">
        <v>81</v>
      </c>
      <c r="BK644" s="141">
        <f>ROUND(I644*H644,2)</f>
        <v>0</v>
      </c>
      <c r="BL644" s="2" t="s">
        <v>178</v>
      </c>
      <c r="BM644" s="140" t="s">
        <v>1490</v>
      </c>
    </row>
    <row r="645" spans="1:65" ht="11.25" customHeight="1">
      <c r="A645" s="151"/>
      <c r="B645" s="152"/>
      <c r="C645" s="151"/>
      <c r="D645" s="142" t="s">
        <v>180</v>
      </c>
      <c r="E645" s="153" t="s">
        <v>1</v>
      </c>
      <c r="F645" s="154" t="s">
        <v>1491</v>
      </c>
      <c r="G645" s="151"/>
      <c r="H645" s="155">
        <v>1</v>
      </c>
      <c r="I645" s="188"/>
      <c r="J645" s="151"/>
      <c r="K645" s="151"/>
      <c r="L645" s="152"/>
      <c r="M645" s="156"/>
      <c r="N645" s="151"/>
      <c r="O645" s="151"/>
      <c r="P645" s="151"/>
      <c r="Q645" s="151"/>
      <c r="R645" s="151"/>
      <c r="S645" s="151"/>
      <c r="T645" s="157"/>
      <c r="U645" s="151"/>
      <c r="V645" s="151"/>
      <c r="W645" s="151"/>
      <c r="X645" s="151"/>
      <c r="Y645" s="151"/>
      <c r="Z645" s="151"/>
      <c r="AA645" s="151"/>
      <c r="AB645" s="151"/>
      <c r="AC645" s="151"/>
      <c r="AD645" s="151"/>
      <c r="AE645" s="151"/>
      <c r="AF645" s="151"/>
      <c r="AG645" s="151"/>
      <c r="AH645" s="151"/>
      <c r="AI645" s="151"/>
      <c r="AJ645" s="151"/>
      <c r="AK645" s="151"/>
      <c r="AL645" s="151"/>
      <c r="AM645" s="151"/>
      <c r="AN645" s="151"/>
      <c r="AO645" s="151"/>
      <c r="AP645" s="151"/>
      <c r="AQ645" s="151"/>
      <c r="AR645" s="151"/>
      <c r="AS645" s="151"/>
      <c r="AT645" s="153" t="s">
        <v>180</v>
      </c>
      <c r="AU645" s="153" t="s">
        <v>83</v>
      </c>
      <c r="AV645" s="151" t="s">
        <v>83</v>
      </c>
      <c r="AW645" s="151" t="s">
        <v>30</v>
      </c>
      <c r="AX645" s="151" t="s">
        <v>81</v>
      </c>
      <c r="AY645" s="153" t="s">
        <v>159</v>
      </c>
      <c r="AZ645" s="151"/>
      <c r="BA645" s="151"/>
      <c r="BB645" s="151"/>
      <c r="BC645" s="151"/>
      <c r="BD645" s="151"/>
      <c r="BE645" s="151"/>
      <c r="BF645" s="151"/>
      <c r="BG645" s="151"/>
      <c r="BH645" s="151"/>
      <c r="BI645" s="151"/>
      <c r="BJ645" s="151"/>
      <c r="BK645" s="151"/>
      <c r="BL645" s="151"/>
      <c r="BM645" s="151"/>
    </row>
    <row r="646" spans="1:65" ht="75.75" customHeight="1">
      <c r="A646" s="16"/>
      <c r="B646" s="17"/>
      <c r="C646" s="131" t="s">
        <v>1492</v>
      </c>
      <c r="D646" s="131" t="s">
        <v>162</v>
      </c>
      <c r="E646" s="132" t="s">
        <v>1493</v>
      </c>
      <c r="F646" s="133" t="s">
        <v>1494</v>
      </c>
      <c r="G646" s="134" t="s">
        <v>286</v>
      </c>
      <c r="H646" s="135">
        <v>9</v>
      </c>
      <c r="I646" s="187"/>
      <c r="J646" s="135">
        <f>ROUND(I646*H646,2)</f>
        <v>0</v>
      </c>
      <c r="K646" s="133" t="s">
        <v>1</v>
      </c>
      <c r="L646" s="17"/>
      <c r="M646" s="136" t="s">
        <v>1</v>
      </c>
      <c r="N646" s="137" t="s">
        <v>39</v>
      </c>
      <c r="O646" s="16"/>
      <c r="P646" s="138">
        <f>O646*H646</f>
        <v>0</v>
      </c>
      <c r="Q646" s="138">
        <v>0</v>
      </c>
      <c r="R646" s="138">
        <f>Q646*H646</f>
        <v>0</v>
      </c>
      <c r="S646" s="138">
        <v>0</v>
      </c>
      <c r="T646" s="139">
        <f>S646*H646</f>
        <v>0</v>
      </c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16"/>
      <c r="AQ646" s="16"/>
      <c r="AR646" s="140" t="s">
        <v>178</v>
      </c>
      <c r="AS646" s="16"/>
      <c r="AT646" s="140" t="s">
        <v>162</v>
      </c>
      <c r="AU646" s="140" t="s">
        <v>83</v>
      </c>
      <c r="AV646" s="16"/>
      <c r="AW646" s="16"/>
      <c r="AX646" s="16"/>
      <c r="AY646" s="2" t="s">
        <v>159</v>
      </c>
      <c r="AZ646" s="16"/>
      <c r="BA646" s="16"/>
      <c r="BB646" s="16"/>
      <c r="BC646" s="16"/>
      <c r="BD646" s="16"/>
      <c r="BE646" s="141">
        <f>IF(N646="základní",J646,0)</f>
        <v>0</v>
      </c>
      <c r="BF646" s="141">
        <f>IF(N646="snížená",J646,0)</f>
        <v>0</v>
      </c>
      <c r="BG646" s="141">
        <f>IF(N646="zákl. přenesená",J646,0)</f>
        <v>0</v>
      </c>
      <c r="BH646" s="141">
        <f>IF(N646="sníž. přenesená",J646,0)</f>
        <v>0</v>
      </c>
      <c r="BI646" s="141">
        <f>IF(N646="nulová",J646,0)</f>
        <v>0</v>
      </c>
      <c r="BJ646" s="2" t="s">
        <v>81</v>
      </c>
      <c r="BK646" s="141">
        <f>ROUND(I646*H646,2)</f>
        <v>0</v>
      </c>
      <c r="BL646" s="2" t="s">
        <v>178</v>
      </c>
      <c r="BM646" s="140" t="s">
        <v>1495</v>
      </c>
    </row>
    <row r="647" spans="1:65" ht="11.25" customHeight="1">
      <c r="A647" s="151"/>
      <c r="B647" s="152"/>
      <c r="C647" s="151"/>
      <c r="D647" s="142" t="s">
        <v>180</v>
      </c>
      <c r="E647" s="153" t="s">
        <v>1</v>
      </c>
      <c r="F647" s="154" t="s">
        <v>1496</v>
      </c>
      <c r="G647" s="151"/>
      <c r="H647" s="155">
        <v>9</v>
      </c>
      <c r="I647" s="188"/>
      <c r="J647" s="151"/>
      <c r="K647" s="151"/>
      <c r="L647" s="152"/>
      <c r="M647" s="156"/>
      <c r="N647" s="151"/>
      <c r="O647" s="151"/>
      <c r="P647" s="151"/>
      <c r="Q647" s="151"/>
      <c r="R647" s="151"/>
      <c r="S647" s="151"/>
      <c r="T647" s="157"/>
      <c r="U647" s="151"/>
      <c r="V647" s="151"/>
      <c r="W647" s="151"/>
      <c r="X647" s="151"/>
      <c r="Y647" s="151"/>
      <c r="Z647" s="151"/>
      <c r="AA647" s="151"/>
      <c r="AB647" s="151"/>
      <c r="AC647" s="151"/>
      <c r="AD647" s="151"/>
      <c r="AE647" s="151"/>
      <c r="AF647" s="151"/>
      <c r="AG647" s="151"/>
      <c r="AH647" s="151"/>
      <c r="AI647" s="151"/>
      <c r="AJ647" s="151"/>
      <c r="AK647" s="151"/>
      <c r="AL647" s="151"/>
      <c r="AM647" s="151"/>
      <c r="AN647" s="151"/>
      <c r="AO647" s="151"/>
      <c r="AP647" s="151"/>
      <c r="AQ647" s="151"/>
      <c r="AR647" s="151"/>
      <c r="AS647" s="151"/>
      <c r="AT647" s="153" t="s">
        <v>180</v>
      </c>
      <c r="AU647" s="153" t="s">
        <v>83</v>
      </c>
      <c r="AV647" s="151" t="s">
        <v>83</v>
      </c>
      <c r="AW647" s="151" t="s">
        <v>30</v>
      </c>
      <c r="AX647" s="151" t="s">
        <v>81</v>
      </c>
      <c r="AY647" s="153" t="s">
        <v>159</v>
      </c>
      <c r="AZ647" s="151"/>
      <c r="BA647" s="151"/>
      <c r="BB647" s="151"/>
      <c r="BC647" s="151"/>
      <c r="BD647" s="151"/>
      <c r="BE647" s="151"/>
      <c r="BF647" s="151"/>
      <c r="BG647" s="151"/>
      <c r="BH647" s="151"/>
      <c r="BI647" s="151"/>
      <c r="BJ647" s="151"/>
      <c r="BK647" s="151"/>
      <c r="BL647" s="151"/>
      <c r="BM647" s="151"/>
    </row>
    <row r="648" spans="1:65" ht="33" customHeight="1">
      <c r="A648" s="16"/>
      <c r="B648" s="17"/>
      <c r="C648" s="131" t="s">
        <v>1497</v>
      </c>
      <c r="D648" s="131" t="s">
        <v>162</v>
      </c>
      <c r="E648" s="132" t="s">
        <v>1498</v>
      </c>
      <c r="F648" s="133" t="s">
        <v>1499</v>
      </c>
      <c r="G648" s="134" t="s">
        <v>286</v>
      </c>
      <c r="H648" s="135">
        <v>1</v>
      </c>
      <c r="I648" s="187"/>
      <c r="J648" s="135">
        <f>ROUND(I648*H648,2)</f>
        <v>0</v>
      </c>
      <c r="K648" s="133" t="s">
        <v>1</v>
      </c>
      <c r="L648" s="17"/>
      <c r="M648" s="136" t="s">
        <v>1</v>
      </c>
      <c r="N648" s="137" t="s">
        <v>39</v>
      </c>
      <c r="O648" s="16"/>
      <c r="P648" s="138">
        <f>O648*H648</f>
        <v>0</v>
      </c>
      <c r="Q648" s="138">
        <v>0</v>
      </c>
      <c r="R648" s="138">
        <f>Q648*H648</f>
        <v>0</v>
      </c>
      <c r="S648" s="138">
        <v>0</v>
      </c>
      <c r="T648" s="139">
        <f>S648*H648</f>
        <v>0</v>
      </c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16"/>
      <c r="AQ648" s="16"/>
      <c r="AR648" s="140" t="s">
        <v>178</v>
      </c>
      <c r="AS648" s="16"/>
      <c r="AT648" s="140" t="s">
        <v>162</v>
      </c>
      <c r="AU648" s="140" t="s">
        <v>83</v>
      </c>
      <c r="AV648" s="16"/>
      <c r="AW648" s="16"/>
      <c r="AX648" s="16"/>
      <c r="AY648" s="2" t="s">
        <v>159</v>
      </c>
      <c r="AZ648" s="16"/>
      <c r="BA648" s="16"/>
      <c r="BB648" s="16"/>
      <c r="BC648" s="16"/>
      <c r="BD648" s="16"/>
      <c r="BE648" s="141">
        <f>IF(N648="základní",J648,0)</f>
        <v>0</v>
      </c>
      <c r="BF648" s="141">
        <f>IF(N648="snížená",J648,0)</f>
        <v>0</v>
      </c>
      <c r="BG648" s="141">
        <f>IF(N648="zákl. přenesená",J648,0)</f>
        <v>0</v>
      </c>
      <c r="BH648" s="141">
        <f>IF(N648="sníž. přenesená",J648,0)</f>
        <v>0</v>
      </c>
      <c r="BI648" s="141">
        <f>IF(N648="nulová",J648,0)</f>
        <v>0</v>
      </c>
      <c r="BJ648" s="2" t="s">
        <v>81</v>
      </c>
      <c r="BK648" s="141">
        <f>ROUND(I648*H648,2)</f>
        <v>0</v>
      </c>
      <c r="BL648" s="2" t="s">
        <v>178</v>
      </c>
      <c r="BM648" s="140" t="s">
        <v>1500</v>
      </c>
    </row>
    <row r="649" spans="1:65" ht="11.25" customHeight="1">
      <c r="A649" s="151"/>
      <c r="B649" s="152"/>
      <c r="C649" s="151"/>
      <c r="D649" s="142" t="s">
        <v>180</v>
      </c>
      <c r="E649" s="153" t="s">
        <v>1</v>
      </c>
      <c r="F649" s="154" t="s">
        <v>1501</v>
      </c>
      <c r="G649" s="151"/>
      <c r="H649" s="155">
        <v>1</v>
      </c>
      <c r="I649" s="188"/>
      <c r="J649" s="151"/>
      <c r="K649" s="151"/>
      <c r="L649" s="152"/>
      <c r="M649" s="156"/>
      <c r="N649" s="151"/>
      <c r="O649" s="151"/>
      <c r="P649" s="151"/>
      <c r="Q649" s="151"/>
      <c r="R649" s="151"/>
      <c r="S649" s="151"/>
      <c r="T649" s="157"/>
      <c r="U649" s="151"/>
      <c r="V649" s="151"/>
      <c r="W649" s="151"/>
      <c r="X649" s="151"/>
      <c r="Y649" s="151"/>
      <c r="Z649" s="151"/>
      <c r="AA649" s="151"/>
      <c r="AB649" s="151"/>
      <c r="AC649" s="151"/>
      <c r="AD649" s="151"/>
      <c r="AE649" s="151"/>
      <c r="AF649" s="151"/>
      <c r="AG649" s="151"/>
      <c r="AH649" s="151"/>
      <c r="AI649" s="151"/>
      <c r="AJ649" s="151"/>
      <c r="AK649" s="151"/>
      <c r="AL649" s="151"/>
      <c r="AM649" s="151"/>
      <c r="AN649" s="151"/>
      <c r="AO649" s="151"/>
      <c r="AP649" s="151"/>
      <c r="AQ649" s="151"/>
      <c r="AR649" s="151"/>
      <c r="AS649" s="151"/>
      <c r="AT649" s="153" t="s">
        <v>180</v>
      </c>
      <c r="AU649" s="153" t="s">
        <v>83</v>
      </c>
      <c r="AV649" s="151" t="s">
        <v>83</v>
      </c>
      <c r="AW649" s="151" t="s">
        <v>30</v>
      </c>
      <c r="AX649" s="151" t="s">
        <v>81</v>
      </c>
      <c r="AY649" s="153" t="s">
        <v>159</v>
      </c>
      <c r="AZ649" s="151"/>
      <c r="BA649" s="151"/>
      <c r="BB649" s="151"/>
      <c r="BC649" s="151"/>
      <c r="BD649" s="151"/>
      <c r="BE649" s="151"/>
      <c r="BF649" s="151"/>
      <c r="BG649" s="151"/>
      <c r="BH649" s="151"/>
      <c r="BI649" s="151"/>
      <c r="BJ649" s="151"/>
      <c r="BK649" s="151"/>
      <c r="BL649" s="151"/>
      <c r="BM649" s="151"/>
    </row>
    <row r="650" spans="1:65" ht="24" customHeight="1">
      <c r="A650" s="16"/>
      <c r="B650" s="17"/>
      <c r="C650" s="131" t="s">
        <v>1502</v>
      </c>
      <c r="D650" s="131" t="s">
        <v>162</v>
      </c>
      <c r="E650" s="132" t="s">
        <v>1503</v>
      </c>
      <c r="F650" s="133" t="s">
        <v>1504</v>
      </c>
      <c r="G650" s="134" t="s">
        <v>286</v>
      </c>
      <c r="H650" s="135">
        <v>2</v>
      </c>
      <c r="I650" s="187"/>
      <c r="J650" s="135">
        <f>ROUND(I650*H650,2)</f>
        <v>0</v>
      </c>
      <c r="K650" s="133" t="s">
        <v>177</v>
      </c>
      <c r="L650" s="17"/>
      <c r="M650" s="136" t="s">
        <v>1</v>
      </c>
      <c r="N650" s="137" t="s">
        <v>39</v>
      </c>
      <c r="O650" s="16"/>
      <c r="P650" s="138">
        <f>O650*H650</f>
        <v>0</v>
      </c>
      <c r="Q650" s="138">
        <v>0</v>
      </c>
      <c r="R650" s="138">
        <f>Q650*H650</f>
        <v>0</v>
      </c>
      <c r="S650" s="138">
        <v>0</v>
      </c>
      <c r="T650" s="139">
        <f>S650*H650</f>
        <v>0</v>
      </c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16"/>
      <c r="AQ650" s="16"/>
      <c r="AR650" s="140" t="s">
        <v>178</v>
      </c>
      <c r="AS650" s="16"/>
      <c r="AT650" s="140" t="s">
        <v>162</v>
      </c>
      <c r="AU650" s="140" t="s">
        <v>83</v>
      </c>
      <c r="AV650" s="16"/>
      <c r="AW650" s="16"/>
      <c r="AX650" s="16"/>
      <c r="AY650" s="2" t="s">
        <v>159</v>
      </c>
      <c r="AZ650" s="16"/>
      <c r="BA650" s="16"/>
      <c r="BB650" s="16"/>
      <c r="BC650" s="16"/>
      <c r="BD650" s="16"/>
      <c r="BE650" s="141">
        <f>IF(N650="základní",J650,0)</f>
        <v>0</v>
      </c>
      <c r="BF650" s="141">
        <f>IF(N650="snížená",J650,0)</f>
        <v>0</v>
      </c>
      <c r="BG650" s="141">
        <f>IF(N650="zákl. přenesená",J650,0)</f>
        <v>0</v>
      </c>
      <c r="BH650" s="141">
        <f>IF(N650="sníž. přenesená",J650,0)</f>
        <v>0</v>
      </c>
      <c r="BI650" s="141">
        <f>IF(N650="nulová",J650,0)</f>
        <v>0</v>
      </c>
      <c r="BJ650" s="2" t="s">
        <v>81</v>
      </c>
      <c r="BK650" s="141">
        <f>ROUND(I650*H650,2)</f>
        <v>0</v>
      </c>
      <c r="BL650" s="2" t="s">
        <v>178</v>
      </c>
      <c r="BM650" s="140" t="s">
        <v>1505</v>
      </c>
    </row>
    <row r="651" spans="1:65" ht="11.25" customHeight="1">
      <c r="A651" s="151"/>
      <c r="B651" s="152"/>
      <c r="C651" s="151"/>
      <c r="D651" s="142" t="s">
        <v>180</v>
      </c>
      <c r="E651" s="153" t="s">
        <v>1</v>
      </c>
      <c r="F651" s="154" t="s">
        <v>1025</v>
      </c>
      <c r="G651" s="151"/>
      <c r="H651" s="155">
        <v>1</v>
      </c>
      <c r="I651" s="188"/>
      <c r="J651" s="151"/>
      <c r="K651" s="151"/>
      <c r="L651" s="152"/>
      <c r="M651" s="156"/>
      <c r="N651" s="151"/>
      <c r="O651" s="151"/>
      <c r="P651" s="151"/>
      <c r="Q651" s="151"/>
      <c r="R651" s="151"/>
      <c r="S651" s="151"/>
      <c r="T651" s="157"/>
      <c r="U651" s="151"/>
      <c r="V651" s="151"/>
      <c r="W651" s="151"/>
      <c r="X651" s="151"/>
      <c r="Y651" s="151"/>
      <c r="Z651" s="151"/>
      <c r="AA651" s="151"/>
      <c r="AB651" s="151"/>
      <c r="AC651" s="151"/>
      <c r="AD651" s="151"/>
      <c r="AE651" s="151"/>
      <c r="AF651" s="151"/>
      <c r="AG651" s="151"/>
      <c r="AH651" s="151"/>
      <c r="AI651" s="151"/>
      <c r="AJ651" s="151"/>
      <c r="AK651" s="151"/>
      <c r="AL651" s="151"/>
      <c r="AM651" s="151"/>
      <c r="AN651" s="151"/>
      <c r="AO651" s="151"/>
      <c r="AP651" s="151"/>
      <c r="AQ651" s="151"/>
      <c r="AR651" s="151"/>
      <c r="AS651" s="151"/>
      <c r="AT651" s="153" t="s">
        <v>180</v>
      </c>
      <c r="AU651" s="153" t="s">
        <v>83</v>
      </c>
      <c r="AV651" s="151" t="s">
        <v>83</v>
      </c>
      <c r="AW651" s="151" t="s">
        <v>30</v>
      </c>
      <c r="AX651" s="151" t="s">
        <v>74</v>
      </c>
      <c r="AY651" s="153" t="s">
        <v>159</v>
      </c>
      <c r="AZ651" s="151"/>
      <c r="BA651" s="151"/>
      <c r="BB651" s="151"/>
      <c r="BC651" s="151"/>
      <c r="BD651" s="151"/>
      <c r="BE651" s="151"/>
      <c r="BF651" s="151"/>
      <c r="BG651" s="151"/>
      <c r="BH651" s="151"/>
      <c r="BI651" s="151"/>
      <c r="BJ651" s="151"/>
      <c r="BK651" s="151"/>
      <c r="BL651" s="151"/>
      <c r="BM651" s="151"/>
    </row>
    <row r="652" spans="1:65" ht="11.25" customHeight="1">
      <c r="A652" s="151"/>
      <c r="B652" s="152"/>
      <c r="C652" s="151"/>
      <c r="D652" s="142" t="s">
        <v>180</v>
      </c>
      <c r="E652" s="153" t="s">
        <v>1</v>
      </c>
      <c r="F652" s="154" t="s">
        <v>1326</v>
      </c>
      <c r="G652" s="151"/>
      <c r="H652" s="155">
        <v>1</v>
      </c>
      <c r="I652" s="188"/>
      <c r="J652" s="151"/>
      <c r="K652" s="151"/>
      <c r="L652" s="152"/>
      <c r="M652" s="156"/>
      <c r="N652" s="151"/>
      <c r="O652" s="151"/>
      <c r="P652" s="151"/>
      <c r="Q652" s="151"/>
      <c r="R652" s="151"/>
      <c r="S652" s="151"/>
      <c r="T652" s="157"/>
      <c r="U652" s="151"/>
      <c r="V652" s="151"/>
      <c r="W652" s="151"/>
      <c r="X652" s="151"/>
      <c r="Y652" s="151"/>
      <c r="Z652" s="151"/>
      <c r="AA652" s="151"/>
      <c r="AB652" s="151"/>
      <c r="AC652" s="151"/>
      <c r="AD652" s="151"/>
      <c r="AE652" s="151"/>
      <c r="AF652" s="151"/>
      <c r="AG652" s="151"/>
      <c r="AH652" s="151"/>
      <c r="AI652" s="151"/>
      <c r="AJ652" s="151"/>
      <c r="AK652" s="151"/>
      <c r="AL652" s="151"/>
      <c r="AM652" s="151"/>
      <c r="AN652" s="151"/>
      <c r="AO652" s="151"/>
      <c r="AP652" s="151"/>
      <c r="AQ652" s="151"/>
      <c r="AR652" s="151"/>
      <c r="AS652" s="151"/>
      <c r="AT652" s="153" t="s">
        <v>180</v>
      </c>
      <c r="AU652" s="153" t="s">
        <v>83</v>
      </c>
      <c r="AV652" s="151" t="s">
        <v>83</v>
      </c>
      <c r="AW652" s="151" t="s">
        <v>30</v>
      </c>
      <c r="AX652" s="151" t="s">
        <v>74</v>
      </c>
      <c r="AY652" s="153" t="s">
        <v>159</v>
      </c>
      <c r="AZ652" s="151"/>
      <c r="BA652" s="151"/>
      <c r="BB652" s="151"/>
      <c r="BC652" s="151"/>
      <c r="BD652" s="151"/>
      <c r="BE652" s="151"/>
      <c r="BF652" s="151"/>
      <c r="BG652" s="151"/>
      <c r="BH652" s="151"/>
      <c r="BI652" s="151"/>
      <c r="BJ652" s="151"/>
      <c r="BK652" s="151"/>
      <c r="BL652" s="151"/>
      <c r="BM652" s="151"/>
    </row>
    <row r="653" spans="1:65" ht="11.25" customHeight="1">
      <c r="A653" s="158"/>
      <c r="B653" s="159"/>
      <c r="C653" s="158"/>
      <c r="D653" s="142" t="s">
        <v>180</v>
      </c>
      <c r="E653" s="160" t="s">
        <v>1</v>
      </c>
      <c r="F653" s="161" t="s">
        <v>187</v>
      </c>
      <c r="G653" s="158"/>
      <c r="H653" s="162">
        <v>2</v>
      </c>
      <c r="I653" s="189"/>
      <c r="J653" s="158"/>
      <c r="K653" s="158"/>
      <c r="L653" s="159"/>
      <c r="M653" s="163"/>
      <c r="N653" s="158"/>
      <c r="O653" s="158"/>
      <c r="P653" s="158"/>
      <c r="Q653" s="158"/>
      <c r="R653" s="158"/>
      <c r="S653" s="158"/>
      <c r="T653" s="164"/>
      <c r="U653" s="158"/>
      <c r="V653" s="158"/>
      <c r="W653" s="158"/>
      <c r="X653" s="158"/>
      <c r="Y653" s="158"/>
      <c r="Z653" s="158"/>
      <c r="AA653" s="158"/>
      <c r="AB653" s="158"/>
      <c r="AC653" s="158"/>
      <c r="AD653" s="158"/>
      <c r="AE653" s="158"/>
      <c r="AF653" s="158"/>
      <c r="AG653" s="158"/>
      <c r="AH653" s="158"/>
      <c r="AI653" s="158"/>
      <c r="AJ653" s="158"/>
      <c r="AK653" s="158"/>
      <c r="AL653" s="158"/>
      <c r="AM653" s="158"/>
      <c r="AN653" s="158"/>
      <c r="AO653" s="158"/>
      <c r="AP653" s="158"/>
      <c r="AQ653" s="158"/>
      <c r="AR653" s="158"/>
      <c r="AS653" s="158"/>
      <c r="AT653" s="160" t="s">
        <v>180</v>
      </c>
      <c r="AU653" s="160" t="s">
        <v>83</v>
      </c>
      <c r="AV653" s="158" t="s">
        <v>166</v>
      </c>
      <c r="AW653" s="158" t="s">
        <v>30</v>
      </c>
      <c r="AX653" s="158" t="s">
        <v>81</v>
      </c>
      <c r="AY653" s="160" t="s">
        <v>159</v>
      </c>
      <c r="AZ653" s="158"/>
      <c r="BA653" s="158"/>
      <c r="BB653" s="158"/>
      <c r="BC653" s="158"/>
      <c r="BD653" s="158"/>
      <c r="BE653" s="158"/>
      <c r="BF653" s="158"/>
      <c r="BG653" s="158"/>
      <c r="BH653" s="158"/>
      <c r="BI653" s="158"/>
      <c r="BJ653" s="158"/>
      <c r="BK653" s="158"/>
      <c r="BL653" s="158"/>
      <c r="BM653" s="158"/>
    </row>
    <row r="654" spans="1:65" ht="24" customHeight="1">
      <c r="A654" s="16"/>
      <c r="B654" s="17"/>
      <c r="C654" s="165" t="s">
        <v>1506</v>
      </c>
      <c r="D654" s="165" t="s">
        <v>188</v>
      </c>
      <c r="E654" s="166" t="s">
        <v>1507</v>
      </c>
      <c r="F654" s="167" t="s">
        <v>1508</v>
      </c>
      <c r="G654" s="168" t="s">
        <v>286</v>
      </c>
      <c r="H654" s="169">
        <v>2</v>
      </c>
      <c r="I654" s="190"/>
      <c r="J654" s="169">
        <f t="shared" ref="J654:J655" si="105">ROUND(I654*H654,2)</f>
        <v>0</v>
      </c>
      <c r="K654" s="167" t="s">
        <v>177</v>
      </c>
      <c r="L654" s="170"/>
      <c r="M654" s="171" t="s">
        <v>1</v>
      </c>
      <c r="N654" s="172" t="s">
        <v>39</v>
      </c>
      <c r="O654" s="16"/>
      <c r="P654" s="138">
        <f t="shared" ref="P654:P655" si="106">O654*H654</f>
        <v>0</v>
      </c>
      <c r="Q654" s="138">
        <v>4.8000000000000001E-2</v>
      </c>
      <c r="R654" s="138">
        <f t="shared" ref="R654:R655" si="107">Q654*H654</f>
        <v>9.6000000000000002E-2</v>
      </c>
      <c r="S654" s="138">
        <v>0</v>
      </c>
      <c r="T654" s="139">
        <f t="shared" ref="T654:T655" si="108">S654*H654</f>
        <v>0</v>
      </c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16"/>
      <c r="AQ654" s="16"/>
      <c r="AR654" s="140" t="s">
        <v>191</v>
      </c>
      <c r="AS654" s="16"/>
      <c r="AT654" s="140" t="s">
        <v>188</v>
      </c>
      <c r="AU654" s="140" t="s">
        <v>83</v>
      </c>
      <c r="AV654" s="16"/>
      <c r="AW654" s="16"/>
      <c r="AX654" s="16"/>
      <c r="AY654" s="2" t="s">
        <v>159</v>
      </c>
      <c r="AZ654" s="16"/>
      <c r="BA654" s="16"/>
      <c r="BB654" s="16"/>
      <c r="BC654" s="16"/>
      <c r="BD654" s="16"/>
      <c r="BE654" s="141">
        <f t="shared" ref="BE654:BE655" si="109">IF(N654="základní",J654,0)</f>
        <v>0</v>
      </c>
      <c r="BF654" s="141">
        <f t="shared" ref="BF654:BF655" si="110">IF(N654="snížená",J654,0)</f>
        <v>0</v>
      </c>
      <c r="BG654" s="141">
        <f t="shared" ref="BG654:BG655" si="111">IF(N654="zákl. přenesená",J654,0)</f>
        <v>0</v>
      </c>
      <c r="BH654" s="141">
        <f t="shared" ref="BH654:BH655" si="112">IF(N654="sníž. přenesená",J654,0)</f>
        <v>0</v>
      </c>
      <c r="BI654" s="141">
        <f t="shared" ref="BI654:BI655" si="113">IF(N654="nulová",J654,0)</f>
        <v>0</v>
      </c>
      <c r="BJ654" s="2" t="s">
        <v>81</v>
      </c>
      <c r="BK654" s="141">
        <f t="shared" ref="BK654:BK655" si="114">ROUND(I654*H654,2)</f>
        <v>0</v>
      </c>
      <c r="BL654" s="2" t="s">
        <v>178</v>
      </c>
      <c r="BM654" s="140" t="s">
        <v>1509</v>
      </c>
    </row>
    <row r="655" spans="1:65" ht="24" customHeight="1">
      <c r="A655" s="16"/>
      <c r="B655" s="17"/>
      <c r="C655" s="131" t="s">
        <v>1510</v>
      </c>
      <c r="D655" s="131" t="s">
        <v>162</v>
      </c>
      <c r="E655" s="132" t="s">
        <v>1511</v>
      </c>
      <c r="F655" s="133" t="s">
        <v>1512</v>
      </c>
      <c r="G655" s="134" t="s">
        <v>286</v>
      </c>
      <c r="H655" s="135">
        <v>6</v>
      </c>
      <c r="I655" s="187"/>
      <c r="J655" s="135">
        <f t="shared" si="105"/>
        <v>0</v>
      </c>
      <c r="K655" s="133" t="s">
        <v>177</v>
      </c>
      <c r="L655" s="17"/>
      <c r="M655" s="136" t="s">
        <v>1</v>
      </c>
      <c r="N655" s="137" t="s">
        <v>39</v>
      </c>
      <c r="O655" s="16"/>
      <c r="P655" s="138">
        <f t="shared" si="106"/>
        <v>0</v>
      </c>
      <c r="Q655" s="138">
        <v>0</v>
      </c>
      <c r="R655" s="138">
        <f t="shared" si="107"/>
        <v>0</v>
      </c>
      <c r="S655" s="138">
        <v>0</v>
      </c>
      <c r="T655" s="139">
        <f t="shared" si="108"/>
        <v>0</v>
      </c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16"/>
      <c r="AQ655" s="16"/>
      <c r="AR655" s="140" t="s">
        <v>178</v>
      </c>
      <c r="AS655" s="16"/>
      <c r="AT655" s="140" t="s">
        <v>162</v>
      </c>
      <c r="AU655" s="140" t="s">
        <v>83</v>
      </c>
      <c r="AV655" s="16"/>
      <c r="AW655" s="16"/>
      <c r="AX655" s="16"/>
      <c r="AY655" s="2" t="s">
        <v>159</v>
      </c>
      <c r="AZ655" s="16"/>
      <c r="BA655" s="16"/>
      <c r="BB655" s="16"/>
      <c r="BC655" s="16"/>
      <c r="BD655" s="16"/>
      <c r="BE655" s="141">
        <f t="shared" si="109"/>
        <v>0</v>
      </c>
      <c r="BF655" s="141">
        <f t="shared" si="110"/>
        <v>0</v>
      </c>
      <c r="BG655" s="141">
        <f t="shared" si="111"/>
        <v>0</v>
      </c>
      <c r="BH655" s="141">
        <f t="shared" si="112"/>
        <v>0</v>
      </c>
      <c r="BI655" s="141">
        <f t="shared" si="113"/>
        <v>0</v>
      </c>
      <c r="BJ655" s="2" t="s">
        <v>81</v>
      </c>
      <c r="BK655" s="141">
        <f t="shared" si="114"/>
        <v>0</v>
      </c>
      <c r="BL655" s="2" t="s">
        <v>178</v>
      </c>
      <c r="BM655" s="140" t="s">
        <v>1513</v>
      </c>
    </row>
    <row r="656" spans="1:65" ht="11.25" customHeight="1">
      <c r="A656" s="151"/>
      <c r="B656" s="152"/>
      <c r="C656" s="151"/>
      <c r="D656" s="142" t="s">
        <v>180</v>
      </c>
      <c r="E656" s="153" t="s">
        <v>1</v>
      </c>
      <c r="F656" s="154" t="s">
        <v>1025</v>
      </c>
      <c r="G656" s="151"/>
      <c r="H656" s="155">
        <v>1</v>
      </c>
      <c r="I656" s="188"/>
      <c r="J656" s="151"/>
      <c r="K656" s="151"/>
      <c r="L656" s="152"/>
      <c r="M656" s="156"/>
      <c r="N656" s="151"/>
      <c r="O656" s="151"/>
      <c r="P656" s="151"/>
      <c r="Q656" s="151"/>
      <c r="R656" s="151"/>
      <c r="S656" s="151"/>
      <c r="T656" s="157"/>
      <c r="U656" s="151"/>
      <c r="V656" s="151"/>
      <c r="W656" s="151"/>
      <c r="X656" s="151"/>
      <c r="Y656" s="151"/>
      <c r="Z656" s="151"/>
      <c r="AA656" s="151"/>
      <c r="AB656" s="151"/>
      <c r="AC656" s="151"/>
      <c r="AD656" s="151"/>
      <c r="AE656" s="151"/>
      <c r="AF656" s="151"/>
      <c r="AG656" s="151"/>
      <c r="AH656" s="151"/>
      <c r="AI656" s="151"/>
      <c r="AJ656" s="151"/>
      <c r="AK656" s="151"/>
      <c r="AL656" s="151"/>
      <c r="AM656" s="151"/>
      <c r="AN656" s="151"/>
      <c r="AO656" s="151"/>
      <c r="AP656" s="151"/>
      <c r="AQ656" s="151"/>
      <c r="AR656" s="151"/>
      <c r="AS656" s="151"/>
      <c r="AT656" s="153" t="s">
        <v>180</v>
      </c>
      <c r="AU656" s="153" t="s">
        <v>83</v>
      </c>
      <c r="AV656" s="151" t="s">
        <v>83</v>
      </c>
      <c r="AW656" s="151" t="s">
        <v>30</v>
      </c>
      <c r="AX656" s="151" t="s">
        <v>74</v>
      </c>
      <c r="AY656" s="153" t="s">
        <v>159</v>
      </c>
      <c r="AZ656" s="151"/>
      <c r="BA656" s="151"/>
      <c r="BB656" s="151"/>
      <c r="BC656" s="151"/>
      <c r="BD656" s="151"/>
      <c r="BE656" s="151"/>
      <c r="BF656" s="151"/>
      <c r="BG656" s="151"/>
      <c r="BH656" s="151"/>
      <c r="BI656" s="151"/>
      <c r="BJ656" s="151"/>
      <c r="BK656" s="151"/>
      <c r="BL656" s="151"/>
      <c r="BM656" s="151"/>
    </row>
    <row r="657" spans="1:65" ht="11.25" customHeight="1">
      <c r="A657" s="151"/>
      <c r="B657" s="152"/>
      <c r="C657" s="151"/>
      <c r="D657" s="142" t="s">
        <v>180</v>
      </c>
      <c r="E657" s="153" t="s">
        <v>1</v>
      </c>
      <c r="F657" s="154" t="s">
        <v>1326</v>
      </c>
      <c r="G657" s="151"/>
      <c r="H657" s="155">
        <v>1</v>
      </c>
      <c r="I657" s="188"/>
      <c r="J657" s="151"/>
      <c r="K657" s="151"/>
      <c r="L657" s="152"/>
      <c r="M657" s="156"/>
      <c r="N657" s="151"/>
      <c r="O657" s="151"/>
      <c r="P657" s="151"/>
      <c r="Q657" s="151"/>
      <c r="R657" s="151"/>
      <c r="S657" s="151"/>
      <c r="T657" s="157"/>
      <c r="U657" s="151"/>
      <c r="V657" s="151"/>
      <c r="W657" s="151"/>
      <c r="X657" s="151"/>
      <c r="Y657" s="151"/>
      <c r="Z657" s="151"/>
      <c r="AA657" s="151"/>
      <c r="AB657" s="151"/>
      <c r="AC657" s="151"/>
      <c r="AD657" s="151"/>
      <c r="AE657" s="151"/>
      <c r="AF657" s="151"/>
      <c r="AG657" s="151"/>
      <c r="AH657" s="151"/>
      <c r="AI657" s="151"/>
      <c r="AJ657" s="151"/>
      <c r="AK657" s="151"/>
      <c r="AL657" s="151"/>
      <c r="AM657" s="151"/>
      <c r="AN657" s="151"/>
      <c r="AO657" s="151"/>
      <c r="AP657" s="151"/>
      <c r="AQ657" s="151"/>
      <c r="AR657" s="151"/>
      <c r="AS657" s="151"/>
      <c r="AT657" s="153" t="s">
        <v>180</v>
      </c>
      <c r="AU657" s="153" t="s">
        <v>83</v>
      </c>
      <c r="AV657" s="151" t="s">
        <v>83</v>
      </c>
      <c r="AW657" s="151" t="s">
        <v>30</v>
      </c>
      <c r="AX657" s="151" t="s">
        <v>74</v>
      </c>
      <c r="AY657" s="153" t="s">
        <v>159</v>
      </c>
      <c r="AZ657" s="151"/>
      <c r="BA657" s="151"/>
      <c r="BB657" s="151"/>
      <c r="BC657" s="151"/>
      <c r="BD657" s="151"/>
      <c r="BE657" s="151"/>
      <c r="BF657" s="151"/>
      <c r="BG657" s="151"/>
      <c r="BH657" s="151"/>
      <c r="BI657" s="151"/>
      <c r="BJ657" s="151"/>
      <c r="BK657" s="151"/>
      <c r="BL657" s="151"/>
      <c r="BM657" s="151"/>
    </row>
    <row r="658" spans="1:65" ht="11.25" customHeight="1">
      <c r="A658" s="151"/>
      <c r="B658" s="152"/>
      <c r="C658" s="151"/>
      <c r="D658" s="142" t="s">
        <v>180</v>
      </c>
      <c r="E658" s="153" t="s">
        <v>1</v>
      </c>
      <c r="F658" s="154" t="s">
        <v>1514</v>
      </c>
      <c r="G658" s="151"/>
      <c r="H658" s="155">
        <v>2</v>
      </c>
      <c r="I658" s="188"/>
      <c r="J658" s="151"/>
      <c r="K658" s="151"/>
      <c r="L658" s="152"/>
      <c r="M658" s="156"/>
      <c r="N658" s="151"/>
      <c r="O658" s="151"/>
      <c r="P658" s="151"/>
      <c r="Q658" s="151"/>
      <c r="R658" s="151"/>
      <c r="S658" s="151"/>
      <c r="T658" s="157"/>
      <c r="U658" s="151"/>
      <c r="V658" s="151"/>
      <c r="W658" s="151"/>
      <c r="X658" s="151"/>
      <c r="Y658" s="151"/>
      <c r="Z658" s="151"/>
      <c r="AA658" s="151"/>
      <c r="AB658" s="151"/>
      <c r="AC658" s="151"/>
      <c r="AD658" s="151"/>
      <c r="AE658" s="151"/>
      <c r="AF658" s="151"/>
      <c r="AG658" s="151"/>
      <c r="AH658" s="151"/>
      <c r="AI658" s="151"/>
      <c r="AJ658" s="151"/>
      <c r="AK658" s="151"/>
      <c r="AL658" s="151"/>
      <c r="AM658" s="151"/>
      <c r="AN658" s="151"/>
      <c r="AO658" s="151"/>
      <c r="AP658" s="151"/>
      <c r="AQ658" s="151"/>
      <c r="AR658" s="151"/>
      <c r="AS658" s="151"/>
      <c r="AT658" s="153" t="s">
        <v>180</v>
      </c>
      <c r="AU658" s="153" t="s">
        <v>83</v>
      </c>
      <c r="AV658" s="151" t="s">
        <v>83</v>
      </c>
      <c r="AW658" s="151" t="s">
        <v>30</v>
      </c>
      <c r="AX658" s="151" t="s">
        <v>74</v>
      </c>
      <c r="AY658" s="153" t="s">
        <v>159</v>
      </c>
      <c r="AZ658" s="151"/>
      <c r="BA658" s="151"/>
      <c r="BB658" s="151"/>
      <c r="BC658" s="151"/>
      <c r="BD658" s="151"/>
      <c r="BE658" s="151"/>
      <c r="BF658" s="151"/>
      <c r="BG658" s="151"/>
      <c r="BH658" s="151"/>
      <c r="BI658" s="151"/>
      <c r="BJ658" s="151"/>
      <c r="BK658" s="151"/>
      <c r="BL658" s="151"/>
      <c r="BM658" s="151"/>
    </row>
    <row r="659" spans="1:65" ht="11.25" customHeight="1">
      <c r="A659" s="178"/>
      <c r="B659" s="179"/>
      <c r="C659" s="178"/>
      <c r="D659" s="142" t="s">
        <v>180</v>
      </c>
      <c r="E659" s="180" t="s">
        <v>1</v>
      </c>
      <c r="F659" s="181" t="s">
        <v>845</v>
      </c>
      <c r="G659" s="178"/>
      <c r="H659" s="197">
        <v>4</v>
      </c>
      <c r="I659" s="192"/>
      <c r="J659" s="178"/>
      <c r="K659" s="178"/>
      <c r="L659" s="179"/>
      <c r="M659" s="182"/>
      <c r="N659" s="178"/>
      <c r="O659" s="178"/>
      <c r="P659" s="178"/>
      <c r="Q659" s="178"/>
      <c r="R659" s="178"/>
      <c r="S659" s="178"/>
      <c r="T659" s="183"/>
      <c r="U659" s="178"/>
      <c r="V659" s="178"/>
      <c r="W659" s="178"/>
      <c r="X659" s="178"/>
      <c r="Y659" s="178"/>
      <c r="Z659" s="178"/>
      <c r="AA659" s="178"/>
      <c r="AB659" s="178"/>
      <c r="AC659" s="178"/>
      <c r="AD659" s="178"/>
      <c r="AE659" s="178"/>
      <c r="AF659" s="178"/>
      <c r="AG659" s="178"/>
      <c r="AH659" s="178"/>
      <c r="AI659" s="178"/>
      <c r="AJ659" s="178"/>
      <c r="AK659" s="178"/>
      <c r="AL659" s="178"/>
      <c r="AM659" s="178"/>
      <c r="AN659" s="178"/>
      <c r="AO659" s="178"/>
      <c r="AP659" s="178"/>
      <c r="AQ659" s="178"/>
      <c r="AR659" s="178"/>
      <c r="AS659" s="178"/>
      <c r="AT659" s="180" t="s">
        <v>180</v>
      </c>
      <c r="AU659" s="180" t="s">
        <v>83</v>
      </c>
      <c r="AV659" s="178" t="s">
        <v>91</v>
      </c>
      <c r="AW659" s="178" t="s">
        <v>30</v>
      </c>
      <c r="AX659" s="178" t="s">
        <v>74</v>
      </c>
      <c r="AY659" s="180" t="s">
        <v>159</v>
      </c>
      <c r="AZ659" s="178"/>
      <c r="BA659" s="178"/>
      <c r="BB659" s="178"/>
      <c r="BC659" s="178"/>
      <c r="BD659" s="178"/>
      <c r="BE659" s="178"/>
      <c r="BF659" s="178"/>
      <c r="BG659" s="178"/>
      <c r="BH659" s="178"/>
      <c r="BI659" s="178"/>
      <c r="BJ659" s="178"/>
      <c r="BK659" s="178"/>
      <c r="BL659" s="178"/>
      <c r="BM659" s="178"/>
    </row>
    <row r="660" spans="1:65" ht="11.25" customHeight="1">
      <c r="A660" s="145"/>
      <c r="B660" s="146"/>
      <c r="C660" s="145"/>
      <c r="D660" s="142" t="s">
        <v>180</v>
      </c>
      <c r="E660" s="147" t="s">
        <v>1</v>
      </c>
      <c r="F660" s="148" t="s">
        <v>846</v>
      </c>
      <c r="G660" s="145"/>
      <c r="H660" s="147" t="s">
        <v>1</v>
      </c>
      <c r="I660" s="193"/>
      <c r="J660" s="145"/>
      <c r="K660" s="145"/>
      <c r="L660" s="146"/>
      <c r="M660" s="149"/>
      <c r="N660" s="145"/>
      <c r="O660" s="145"/>
      <c r="P660" s="145"/>
      <c r="Q660" s="145"/>
      <c r="R660" s="145"/>
      <c r="S660" s="145"/>
      <c r="T660" s="150"/>
      <c r="U660" s="145"/>
      <c r="V660" s="145"/>
      <c r="W660" s="145"/>
      <c r="X660" s="145"/>
      <c r="Y660" s="145"/>
      <c r="Z660" s="145"/>
      <c r="AA660" s="145"/>
      <c r="AB660" s="145"/>
      <c r="AC660" s="145"/>
      <c r="AD660" s="145"/>
      <c r="AE660" s="145"/>
      <c r="AF660" s="145"/>
      <c r="AG660" s="145"/>
      <c r="AH660" s="145"/>
      <c r="AI660" s="145"/>
      <c r="AJ660" s="14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7" t="s">
        <v>180</v>
      </c>
      <c r="AU660" s="147" t="s">
        <v>83</v>
      </c>
      <c r="AV660" s="145" t="s">
        <v>81</v>
      </c>
      <c r="AW660" s="145" t="s">
        <v>30</v>
      </c>
      <c r="AX660" s="145" t="s">
        <v>74</v>
      </c>
      <c r="AY660" s="147" t="s">
        <v>159</v>
      </c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</row>
    <row r="661" spans="1:65" ht="11.25" customHeight="1">
      <c r="A661" s="151"/>
      <c r="B661" s="152"/>
      <c r="C661" s="151"/>
      <c r="D661" s="142" t="s">
        <v>180</v>
      </c>
      <c r="E661" s="153" t="s">
        <v>1</v>
      </c>
      <c r="F661" s="154" t="s">
        <v>1515</v>
      </c>
      <c r="G661" s="151"/>
      <c r="H661" s="155">
        <v>2</v>
      </c>
      <c r="I661" s="188"/>
      <c r="J661" s="151"/>
      <c r="K661" s="151"/>
      <c r="L661" s="152"/>
      <c r="M661" s="156"/>
      <c r="N661" s="151"/>
      <c r="O661" s="151"/>
      <c r="P661" s="151"/>
      <c r="Q661" s="151"/>
      <c r="R661" s="151"/>
      <c r="S661" s="151"/>
      <c r="T661" s="157"/>
      <c r="U661" s="151"/>
      <c r="V661" s="151"/>
      <c r="W661" s="151"/>
      <c r="X661" s="151"/>
      <c r="Y661" s="151"/>
      <c r="Z661" s="151"/>
      <c r="AA661" s="151"/>
      <c r="AB661" s="151"/>
      <c r="AC661" s="151"/>
      <c r="AD661" s="151"/>
      <c r="AE661" s="151"/>
      <c r="AF661" s="151"/>
      <c r="AG661" s="151"/>
      <c r="AH661" s="151"/>
      <c r="AI661" s="151"/>
      <c r="AJ661" s="151"/>
      <c r="AK661" s="151"/>
      <c r="AL661" s="151"/>
      <c r="AM661" s="151"/>
      <c r="AN661" s="151"/>
      <c r="AO661" s="151"/>
      <c r="AP661" s="151"/>
      <c r="AQ661" s="151"/>
      <c r="AR661" s="151"/>
      <c r="AS661" s="151"/>
      <c r="AT661" s="153" t="s">
        <v>180</v>
      </c>
      <c r="AU661" s="153" t="s">
        <v>83</v>
      </c>
      <c r="AV661" s="151" t="s">
        <v>83</v>
      </c>
      <c r="AW661" s="151" t="s">
        <v>30</v>
      </c>
      <c r="AX661" s="151" t="s">
        <v>74</v>
      </c>
      <c r="AY661" s="153" t="s">
        <v>159</v>
      </c>
      <c r="AZ661" s="151"/>
      <c r="BA661" s="151"/>
      <c r="BB661" s="151"/>
      <c r="BC661" s="151"/>
      <c r="BD661" s="151"/>
      <c r="BE661" s="151"/>
      <c r="BF661" s="151"/>
      <c r="BG661" s="151"/>
      <c r="BH661" s="151"/>
      <c r="BI661" s="151"/>
      <c r="BJ661" s="151"/>
      <c r="BK661" s="151"/>
      <c r="BL661" s="151"/>
      <c r="BM661" s="151"/>
    </row>
    <row r="662" spans="1:65" ht="11.25" customHeight="1">
      <c r="A662" s="178"/>
      <c r="B662" s="179"/>
      <c r="C662" s="178"/>
      <c r="D662" s="142" t="s">
        <v>180</v>
      </c>
      <c r="E662" s="180" t="s">
        <v>1</v>
      </c>
      <c r="F662" s="181" t="s">
        <v>845</v>
      </c>
      <c r="G662" s="178"/>
      <c r="H662" s="197">
        <v>2</v>
      </c>
      <c r="I662" s="192"/>
      <c r="J662" s="178"/>
      <c r="K662" s="178"/>
      <c r="L662" s="179"/>
      <c r="M662" s="182"/>
      <c r="N662" s="178"/>
      <c r="O662" s="178"/>
      <c r="P662" s="178"/>
      <c r="Q662" s="178"/>
      <c r="R662" s="178"/>
      <c r="S662" s="178"/>
      <c r="T662" s="183"/>
      <c r="U662" s="178"/>
      <c r="V662" s="178"/>
      <c r="W662" s="178"/>
      <c r="X662" s="178"/>
      <c r="Y662" s="178"/>
      <c r="Z662" s="178"/>
      <c r="AA662" s="178"/>
      <c r="AB662" s="178"/>
      <c r="AC662" s="178"/>
      <c r="AD662" s="178"/>
      <c r="AE662" s="178"/>
      <c r="AF662" s="178"/>
      <c r="AG662" s="178"/>
      <c r="AH662" s="178"/>
      <c r="AI662" s="178"/>
      <c r="AJ662" s="178"/>
      <c r="AK662" s="178"/>
      <c r="AL662" s="178"/>
      <c r="AM662" s="178"/>
      <c r="AN662" s="178"/>
      <c r="AO662" s="178"/>
      <c r="AP662" s="178"/>
      <c r="AQ662" s="178"/>
      <c r="AR662" s="178"/>
      <c r="AS662" s="178"/>
      <c r="AT662" s="180" t="s">
        <v>180</v>
      </c>
      <c r="AU662" s="180" t="s">
        <v>83</v>
      </c>
      <c r="AV662" s="178" t="s">
        <v>91</v>
      </c>
      <c r="AW662" s="178" t="s">
        <v>30</v>
      </c>
      <c r="AX662" s="178" t="s">
        <v>74</v>
      </c>
      <c r="AY662" s="180" t="s">
        <v>159</v>
      </c>
      <c r="AZ662" s="178"/>
      <c r="BA662" s="178"/>
      <c r="BB662" s="178"/>
      <c r="BC662" s="178"/>
      <c r="BD662" s="178"/>
      <c r="BE662" s="178"/>
      <c r="BF662" s="178"/>
      <c r="BG662" s="178"/>
      <c r="BH662" s="178"/>
      <c r="BI662" s="178"/>
      <c r="BJ662" s="178"/>
      <c r="BK662" s="178"/>
      <c r="BL662" s="178"/>
      <c r="BM662" s="178"/>
    </row>
    <row r="663" spans="1:65" ht="11.25" customHeight="1">
      <c r="A663" s="158"/>
      <c r="B663" s="159"/>
      <c r="C663" s="158"/>
      <c r="D663" s="142" t="s">
        <v>180</v>
      </c>
      <c r="E663" s="160" t="s">
        <v>1</v>
      </c>
      <c r="F663" s="161" t="s">
        <v>187</v>
      </c>
      <c r="G663" s="158"/>
      <c r="H663" s="162">
        <v>6</v>
      </c>
      <c r="I663" s="189"/>
      <c r="J663" s="158"/>
      <c r="K663" s="158"/>
      <c r="L663" s="159"/>
      <c r="M663" s="163"/>
      <c r="N663" s="158"/>
      <c r="O663" s="158"/>
      <c r="P663" s="158"/>
      <c r="Q663" s="158"/>
      <c r="R663" s="158"/>
      <c r="S663" s="158"/>
      <c r="T663" s="164"/>
      <c r="U663" s="158"/>
      <c r="V663" s="158"/>
      <c r="W663" s="158"/>
      <c r="X663" s="158"/>
      <c r="Y663" s="158"/>
      <c r="Z663" s="158"/>
      <c r="AA663" s="158"/>
      <c r="AB663" s="158"/>
      <c r="AC663" s="158"/>
      <c r="AD663" s="158"/>
      <c r="AE663" s="158"/>
      <c r="AF663" s="158"/>
      <c r="AG663" s="158"/>
      <c r="AH663" s="158"/>
      <c r="AI663" s="158"/>
      <c r="AJ663" s="158"/>
      <c r="AK663" s="158"/>
      <c r="AL663" s="158"/>
      <c r="AM663" s="158"/>
      <c r="AN663" s="158"/>
      <c r="AO663" s="158"/>
      <c r="AP663" s="158"/>
      <c r="AQ663" s="158"/>
      <c r="AR663" s="158"/>
      <c r="AS663" s="158"/>
      <c r="AT663" s="160" t="s">
        <v>180</v>
      </c>
      <c r="AU663" s="160" t="s">
        <v>83</v>
      </c>
      <c r="AV663" s="158" t="s">
        <v>166</v>
      </c>
      <c r="AW663" s="158" t="s">
        <v>30</v>
      </c>
      <c r="AX663" s="158" t="s">
        <v>81</v>
      </c>
      <c r="AY663" s="160" t="s">
        <v>159</v>
      </c>
      <c r="AZ663" s="158"/>
      <c r="BA663" s="158"/>
      <c r="BB663" s="158"/>
      <c r="BC663" s="158"/>
      <c r="BD663" s="158"/>
      <c r="BE663" s="158"/>
      <c r="BF663" s="158"/>
      <c r="BG663" s="158"/>
      <c r="BH663" s="158"/>
      <c r="BI663" s="158"/>
      <c r="BJ663" s="158"/>
      <c r="BK663" s="158"/>
      <c r="BL663" s="158"/>
      <c r="BM663" s="158"/>
    </row>
    <row r="664" spans="1:65" ht="48.75" customHeight="1">
      <c r="A664" s="16"/>
      <c r="B664" s="17"/>
      <c r="C664" s="131" t="s">
        <v>1516</v>
      </c>
      <c r="D664" s="131" t="s">
        <v>162</v>
      </c>
      <c r="E664" s="132" t="s">
        <v>1517</v>
      </c>
      <c r="F664" s="133" t="s">
        <v>1518</v>
      </c>
      <c r="G664" s="134" t="s">
        <v>1264</v>
      </c>
      <c r="H664" s="135">
        <v>0.98</v>
      </c>
      <c r="I664" s="187"/>
      <c r="J664" s="135">
        <f>ROUND(I664*H664,2)</f>
        <v>0</v>
      </c>
      <c r="K664" s="133" t="s">
        <v>177</v>
      </c>
      <c r="L664" s="17"/>
      <c r="M664" s="136" t="s">
        <v>1</v>
      </c>
      <c r="N664" s="137" t="s">
        <v>39</v>
      </c>
      <c r="O664" s="16"/>
      <c r="P664" s="138">
        <f>O664*H664</f>
        <v>0</v>
      </c>
      <c r="Q664" s="138">
        <v>0</v>
      </c>
      <c r="R664" s="138">
        <f>Q664*H664</f>
        <v>0</v>
      </c>
      <c r="S664" s="138">
        <v>0</v>
      </c>
      <c r="T664" s="139">
        <f>S664*H664</f>
        <v>0</v>
      </c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16"/>
      <c r="AQ664" s="16"/>
      <c r="AR664" s="140" t="s">
        <v>178</v>
      </c>
      <c r="AS664" s="16"/>
      <c r="AT664" s="140" t="s">
        <v>162</v>
      </c>
      <c r="AU664" s="140" t="s">
        <v>83</v>
      </c>
      <c r="AV664" s="16"/>
      <c r="AW664" s="16"/>
      <c r="AX664" s="16"/>
      <c r="AY664" s="2" t="s">
        <v>159</v>
      </c>
      <c r="AZ664" s="16"/>
      <c r="BA664" s="16"/>
      <c r="BB664" s="16"/>
      <c r="BC664" s="16"/>
      <c r="BD664" s="16"/>
      <c r="BE664" s="141">
        <f>IF(N664="základní",J664,0)</f>
        <v>0</v>
      </c>
      <c r="BF664" s="141">
        <f>IF(N664="snížená",J664,0)</f>
        <v>0</v>
      </c>
      <c r="BG664" s="141">
        <f>IF(N664="zákl. přenesená",J664,0)</f>
        <v>0</v>
      </c>
      <c r="BH664" s="141">
        <f>IF(N664="sníž. přenesená",J664,0)</f>
        <v>0</v>
      </c>
      <c r="BI664" s="141">
        <f>IF(N664="nulová",J664,0)</f>
        <v>0</v>
      </c>
      <c r="BJ664" s="2" t="s">
        <v>81</v>
      </c>
      <c r="BK664" s="141">
        <f>ROUND(I664*H664,2)</f>
        <v>0</v>
      </c>
      <c r="BL664" s="2" t="s">
        <v>178</v>
      </c>
      <c r="BM664" s="140" t="s">
        <v>1519</v>
      </c>
    </row>
    <row r="665" spans="1:65" ht="22.5" customHeight="1">
      <c r="A665" s="119"/>
      <c r="B665" s="120"/>
      <c r="C665" s="119"/>
      <c r="D665" s="121" t="s">
        <v>73</v>
      </c>
      <c r="E665" s="129" t="s">
        <v>1520</v>
      </c>
      <c r="F665" s="129" t="s">
        <v>1521</v>
      </c>
      <c r="G665" s="119"/>
      <c r="H665" s="119"/>
      <c r="I665" s="191"/>
      <c r="J665" s="130">
        <f>BK665</f>
        <v>0</v>
      </c>
      <c r="K665" s="119"/>
      <c r="L665" s="120"/>
      <c r="M665" s="124"/>
      <c r="N665" s="119"/>
      <c r="O665" s="119"/>
      <c r="P665" s="125">
        <f>SUM(P666:P682)</f>
        <v>0</v>
      </c>
      <c r="Q665" s="119"/>
      <c r="R665" s="125">
        <f>SUM(R666:R682)</f>
        <v>1.4081419999999998</v>
      </c>
      <c r="S665" s="119"/>
      <c r="T665" s="126">
        <f>SUM(T666:T682)</f>
        <v>0</v>
      </c>
      <c r="U665" s="119"/>
      <c r="V665" s="119"/>
      <c r="W665" s="119"/>
      <c r="X665" s="119"/>
      <c r="Y665" s="119"/>
      <c r="Z665" s="119"/>
      <c r="AA665" s="119"/>
      <c r="AB665" s="119"/>
      <c r="AC665" s="119"/>
      <c r="AD665" s="119"/>
      <c r="AE665" s="119"/>
      <c r="AF665" s="119"/>
      <c r="AG665" s="119"/>
      <c r="AH665" s="119"/>
      <c r="AI665" s="119"/>
      <c r="AJ665" s="119"/>
      <c r="AK665" s="119"/>
      <c r="AL665" s="119"/>
      <c r="AM665" s="119"/>
      <c r="AN665" s="119"/>
      <c r="AO665" s="119"/>
      <c r="AP665" s="119"/>
      <c r="AQ665" s="119"/>
      <c r="AR665" s="121" t="s">
        <v>83</v>
      </c>
      <c r="AS665" s="119"/>
      <c r="AT665" s="127" t="s">
        <v>73</v>
      </c>
      <c r="AU665" s="127" t="s">
        <v>81</v>
      </c>
      <c r="AV665" s="119"/>
      <c r="AW665" s="119"/>
      <c r="AX665" s="119"/>
      <c r="AY665" s="121" t="s">
        <v>159</v>
      </c>
      <c r="AZ665" s="119"/>
      <c r="BA665" s="119"/>
      <c r="BB665" s="119"/>
      <c r="BC665" s="119"/>
      <c r="BD665" s="119"/>
      <c r="BE665" s="119"/>
      <c r="BF665" s="119"/>
      <c r="BG665" s="119"/>
      <c r="BH665" s="119"/>
      <c r="BI665" s="119"/>
      <c r="BJ665" s="119"/>
      <c r="BK665" s="128">
        <f>SUM(BK666:BK682)</f>
        <v>0</v>
      </c>
      <c r="BL665" s="119"/>
      <c r="BM665" s="119"/>
    </row>
    <row r="666" spans="1:65" ht="24" customHeight="1">
      <c r="A666" s="16"/>
      <c r="B666" s="17"/>
      <c r="C666" s="131" t="s">
        <v>1522</v>
      </c>
      <c r="D666" s="131" t="s">
        <v>162</v>
      </c>
      <c r="E666" s="132" t="s">
        <v>1523</v>
      </c>
      <c r="F666" s="133" t="s">
        <v>1524</v>
      </c>
      <c r="G666" s="134" t="s">
        <v>791</v>
      </c>
      <c r="H666" s="135">
        <v>47.88</v>
      </c>
      <c r="I666" s="187"/>
      <c r="J666" s="135">
        <f>ROUND(I666*H666,2)</f>
        <v>0</v>
      </c>
      <c r="K666" s="133" t="s">
        <v>177</v>
      </c>
      <c r="L666" s="17"/>
      <c r="M666" s="136" t="s">
        <v>1</v>
      </c>
      <c r="N666" s="137" t="s">
        <v>39</v>
      </c>
      <c r="O666" s="16"/>
      <c r="P666" s="138">
        <f>O666*H666</f>
        <v>0</v>
      </c>
      <c r="Q666" s="138">
        <v>2.9999999999999997E-4</v>
      </c>
      <c r="R666" s="138">
        <f>Q666*H666</f>
        <v>1.4364E-2</v>
      </c>
      <c r="S666" s="138">
        <v>0</v>
      </c>
      <c r="T666" s="139">
        <f>S666*H666</f>
        <v>0</v>
      </c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16"/>
      <c r="AQ666" s="16"/>
      <c r="AR666" s="140" t="s">
        <v>178</v>
      </c>
      <c r="AS666" s="16"/>
      <c r="AT666" s="140" t="s">
        <v>162</v>
      </c>
      <c r="AU666" s="140" t="s">
        <v>83</v>
      </c>
      <c r="AV666" s="16"/>
      <c r="AW666" s="16"/>
      <c r="AX666" s="16"/>
      <c r="AY666" s="2" t="s">
        <v>159</v>
      </c>
      <c r="AZ666" s="16"/>
      <c r="BA666" s="16"/>
      <c r="BB666" s="16"/>
      <c r="BC666" s="16"/>
      <c r="BD666" s="16"/>
      <c r="BE666" s="141">
        <f>IF(N666="základní",J666,0)</f>
        <v>0</v>
      </c>
      <c r="BF666" s="141">
        <f>IF(N666="snížená",J666,0)</f>
        <v>0</v>
      </c>
      <c r="BG666" s="141">
        <f>IF(N666="zákl. přenesená",J666,0)</f>
        <v>0</v>
      </c>
      <c r="BH666" s="141">
        <f>IF(N666="sníž. přenesená",J666,0)</f>
        <v>0</v>
      </c>
      <c r="BI666" s="141">
        <f>IF(N666="nulová",J666,0)</f>
        <v>0</v>
      </c>
      <c r="BJ666" s="2" t="s">
        <v>81</v>
      </c>
      <c r="BK666" s="141">
        <f>ROUND(I666*H666,2)</f>
        <v>0</v>
      </c>
      <c r="BL666" s="2" t="s">
        <v>178</v>
      </c>
      <c r="BM666" s="140" t="s">
        <v>1525</v>
      </c>
    </row>
    <row r="667" spans="1:65" ht="11.25" customHeight="1">
      <c r="A667" s="151"/>
      <c r="B667" s="152"/>
      <c r="C667" s="151"/>
      <c r="D667" s="142" t="s">
        <v>180</v>
      </c>
      <c r="E667" s="153" t="s">
        <v>1</v>
      </c>
      <c r="F667" s="154" t="s">
        <v>1139</v>
      </c>
      <c r="G667" s="151"/>
      <c r="H667" s="155">
        <v>13.6</v>
      </c>
      <c r="I667" s="188"/>
      <c r="J667" s="151"/>
      <c r="K667" s="151"/>
      <c r="L667" s="152"/>
      <c r="M667" s="156"/>
      <c r="N667" s="151"/>
      <c r="O667" s="151"/>
      <c r="P667" s="151"/>
      <c r="Q667" s="151"/>
      <c r="R667" s="151"/>
      <c r="S667" s="151"/>
      <c r="T667" s="157"/>
      <c r="U667" s="151"/>
      <c r="V667" s="151"/>
      <c r="W667" s="151"/>
      <c r="X667" s="151"/>
      <c r="Y667" s="151"/>
      <c r="Z667" s="151"/>
      <c r="AA667" s="151"/>
      <c r="AB667" s="151"/>
      <c r="AC667" s="151"/>
      <c r="AD667" s="151"/>
      <c r="AE667" s="151"/>
      <c r="AF667" s="151"/>
      <c r="AG667" s="151"/>
      <c r="AH667" s="151"/>
      <c r="AI667" s="151"/>
      <c r="AJ667" s="151"/>
      <c r="AK667" s="151"/>
      <c r="AL667" s="151"/>
      <c r="AM667" s="151"/>
      <c r="AN667" s="151"/>
      <c r="AO667" s="151"/>
      <c r="AP667" s="151"/>
      <c r="AQ667" s="151"/>
      <c r="AR667" s="151"/>
      <c r="AS667" s="151"/>
      <c r="AT667" s="153" t="s">
        <v>180</v>
      </c>
      <c r="AU667" s="153" t="s">
        <v>83</v>
      </c>
      <c r="AV667" s="151" t="s">
        <v>83</v>
      </c>
      <c r="AW667" s="151" t="s">
        <v>30</v>
      </c>
      <c r="AX667" s="151" t="s">
        <v>74</v>
      </c>
      <c r="AY667" s="153" t="s">
        <v>159</v>
      </c>
      <c r="AZ667" s="151"/>
      <c r="BA667" s="151"/>
      <c r="BB667" s="151"/>
      <c r="BC667" s="151"/>
      <c r="BD667" s="151"/>
      <c r="BE667" s="151"/>
      <c r="BF667" s="151"/>
      <c r="BG667" s="151"/>
      <c r="BH667" s="151"/>
      <c r="BI667" s="151"/>
      <c r="BJ667" s="151"/>
      <c r="BK667" s="151"/>
      <c r="BL667" s="151"/>
      <c r="BM667" s="151"/>
    </row>
    <row r="668" spans="1:65" ht="11.25" customHeight="1">
      <c r="A668" s="151"/>
      <c r="B668" s="152"/>
      <c r="C668" s="151"/>
      <c r="D668" s="142" t="s">
        <v>180</v>
      </c>
      <c r="E668" s="153" t="s">
        <v>1</v>
      </c>
      <c r="F668" s="154" t="s">
        <v>974</v>
      </c>
      <c r="G668" s="151"/>
      <c r="H668" s="155">
        <v>12.6</v>
      </c>
      <c r="I668" s="188"/>
      <c r="J668" s="151"/>
      <c r="K668" s="151"/>
      <c r="L668" s="152"/>
      <c r="M668" s="156"/>
      <c r="N668" s="151"/>
      <c r="O668" s="151"/>
      <c r="P668" s="151"/>
      <c r="Q668" s="151"/>
      <c r="R668" s="151"/>
      <c r="S668" s="151"/>
      <c r="T668" s="157"/>
      <c r="U668" s="151"/>
      <c r="V668" s="151"/>
      <c r="W668" s="151"/>
      <c r="X668" s="151"/>
      <c r="Y668" s="151"/>
      <c r="Z668" s="151"/>
      <c r="AA668" s="151"/>
      <c r="AB668" s="151"/>
      <c r="AC668" s="151"/>
      <c r="AD668" s="151"/>
      <c r="AE668" s="151"/>
      <c r="AF668" s="151"/>
      <c r="AG668" s="151"/>
      <c r="AH668" s="151"/>
      <c r="AI668" s="151"/>
      <c r="AJ668" s="151"/>
      <c r="AK668" s="151"/>
      <c r="AL668" s="151"/>
      <c r="AM668" s="151"/>
      <c r="AN668" s="151"/>
      <c r="AO668" s="151"/>
      <c r="AP668" s="151"/>
      <c r="AQ668" s="151"/>
      <c r="AR668" s="151"/>
      <c r="AS668" s="151"/>
      <c r="AT668" s="153" t="s">
        <v>180</v>
      </c>
      <c r="AU668" s="153" t="s">
        <v>83</v>
      </c>
      <c r="AV668" s="151" t="s">
        <v>83</v>
      </c>
      <c r="AW668" s="151" t="s">
        <v>30</v>
      </c>
      <c r="AX668" s="151" t="s">
        <v>74</v>
      </c>
      <c r="AY668" s="153" t="s">
        <v>159</v>
      </c>
      <c r="AZ668" s="151"/>
      <c r="BA668" s="151"/>
      <c r="BB668" s="151"/>
      <c r="BC668" s="151"/>
      <c r="BD668" s="151"/>
      <c r="BE668" s="151"/>
      <c r="BF668" s="151"/>
      <c r="BG668" s="151"/>
      <c r="BH668" s="151"/>
      <c r="BI668" s="151"/>
      <c r="BJ668" s="151"/>
      <c r="BK668" s="151"/>
      <c r="BL668" s="151"/>
      <c r="BM668" s="151"/>
    </row>
    <row r="669" spans="1:65" ht="11.25" customHeight="1">
      <c r="A669" s="151"/>
      <c r="B669" s="152"/>
      <c r="C669" s="151"/>
      <c r="D669" s="142" t="s">
        <v>180</v>
      </c>
      <c r="E669" s="153" t="s">
        <v>1</v>
      </c>
      <c r="F669" s="154" t="s">
        <v>920</v>
      </c>
      <c r="G669" s="151"/>
      <c r="H669" s="155">
        <v>1</v>
      </c>
      <c r="I669" s="188"/>
      <c r="J669" s="151"/>
      <c r="K669" s="151"/>
      <c r="L669" s="152"/>
      <c r="M669" s="156"/>
      <c r="N669" s="151"/>
      <c r="O669" s="151"/>
      <c r="P669" s="151"/>
      <c r="Q669" s="151"/>
      <c r="R669" s="151"/>
      <c r="S669" s="151"/>
      <c r="T669" s="157"/>
      <c r="U669" s="151"/>
      <c r="V669" s="151"/>
      <c r="W669" s="151"/>
      <c r="X669" s="151"/>
      <c r="Y669" s="151"/>
      <c r="Z669" s="151"/>
      <c r="AA669" s="151"/>
      <c r="AB669" s="151"/>
      <c r="AC669" s="151"/>
      <c r="AD669" s="151"/>
      <c r="AE669" s="151"/>
      <c r="AF669" s="151"/>
      <c r="AG669" s="151"/>
      <c r="AH669" s="151"/>
      <c r="AI669" s="151"/>
      <c r="AJ669" s="151"/>
      <c r="AK669" s="151"/>
      <c r="AL669" s="151"/>
      <c r="AM669" s="151"/>
      <c r="AN669" s="151"/>
      <c r="AO669" s="151"/>
      <c r="AP669" s="151"/>
      <c r="AQ669" s="151"/>
      <c r="AR669" s="151"/>
      <c r="AS669" s="151"/>
      <c r="AT669" s="153" t="s">
        <v>180</v>
      </c>
      <c r="AU669" s="153" t="s">
        <v>83</v>
      </c>
      <c r="AV669" s="151" t="s">
        <v>83</v>
      </c>
      <c r="AW669" s="151" t="s">
        <v>30</v>
      </c>
      <c r="AX669" s="151" t="s">
        <v>74</v>
      </c>
      <c r="AY669" s="153" t="s">
        <v>159</v>
      </c>
      <c r="AZ669" s="151"/>
      <c r="BA669" s="151"/>
      <c r="BB669" s="151"/>
      <c r="BC669" s="151"/>
      <c r="BD669" s="151"/>
      <c r="BE669" s="151"/>
      <c r="BF669" s="151"/>
      <c r="BG669" s="151"/>
      <c r="BH669" s="151"/>
      <c r="BI669" s="151"/>
      <c r="BJ669" s="151"/>
      <c r="BK669" s="151"/>
      <c r="BL669" s="151"/>
      <c r="BM669" s="151"/>
    </row>
    <row r="670" spans="1:65" ht="11.25" customHeight="1">
      <c r="A670" s="151"/>
      <c r="B670" s="152"/>
      <c r="C670" s="151"/>
      <c r="D670" s="142" t="s">
        <v>180</v>
      </c>
      <c r="E670" s="153" t="s">
        <v>1</v>
      </c>
      <c r="F670" s="154" t="s">
        <v>1140</v>
      </c>
      <c r="G670" s="151"/>
      <c r="H670" s="155">
        <v>3.6749999999999998</v>
      </c>
      <c r="I670" s="188"/>
      <c r="J670" s="151"/>
      <c r="K670" s="151"/>
      <c r="L670" s="152"/>
      <c r="M670" s="156"/>
      <c r="N670" s="151"/>
      <c r="O670" s="151"/>
      <c r="P670" s="151"/>
      <c r="Q670" s="151"/>
      <c r="R670" s="151"/>
      <c r="S670" s="151"/>
      <c r="T670" s="157"/>
      <c r="U670" s="151"/>
      <c r="V670" s="151"/>
      <c r="W670" s="151"/>
      <c r="X670" s="151"/>
      <c r="Y670" s="151"/>
      <c r="Z670" s="151"/>
      <c r="AA670" s="151"/>
      <c r="AB670" s="151"/>
      <c r="AC670" s="151"/>
      <c r="AD670" s="151"/>
      <c r="AE670" s="151"/>
      <c r="AF670" s="151"/>
      <c r="AG670" s="151"/>
      <c r="AH670" s="151"/>
      <c r="AI670" s="151"/>
      <c r="AJ670" s="151"/>
      <c r="AK670" s="151"/>
      <c r="AL670" s="151"/>
      <c r="AM670" s="151"/>
      <c r="AN670" s="151"/>
      <c r="AO670" s="151"/>
      <c r="AP670" s="151"/>
      <c r="AQ670" s="151"/>
      <c r="AR670" s="151"/>
      <c r="AS670" s="151"/>
      <c r="AT670" s="153" t="s">
        <v>180</v>
      </c>
      <c r="AU670" s="153" t="s">
        <v>83</v>
      </c>
      <c r="AV670" s="151" t="s">
        <v>83</v>
      </c>
      <c r="AW670" s="151" t="s">
        <v>30</v>
      </c>
      <c r="AX670" s="151" t="s">
        <v>74</v>
      </c>
      <c r="AY670" s="153" t="s">
        <v>159</v>
      </c>
      <c r="AZ670" s="151"/>
      <c r="BA670" s="151"/>
      <c r="BB670" s="151"/>
      <c r="BC670" s="151"/>
      <c r="BD670" s="151"/>
      <c r="BE670" s="151"/>
      <c r="BF670" s="151"/>
      <c r="BG670" s="151"/>
      <c r="BH670" s="151"/>
      <c r="BI670" s="151"/>
      <c r="BJ670" s="151"/>
      <c r="BK670" s="151"/>
      <c r="BL670" s="151"/>
      <c r="BM670" s="151"/>
    </row>
    <row r="671" spans="1:65" ht="11.25" customHeight="1">
      <c r="A671" s="151"/>
      <c r="B671" s="152"/>
      <c r="C671" s="151"/>
      <c r="D671" s="142" t="s">
        <v>180</v>
      </c>
      <c r="E671" s="153" t="s">
        <v>1</v>
      </c>
      <c r="F671" s="154" t="s">
        <v>1141</v>
      </c>
      <c r="G671" s="151"/>
      <c r="H671" s="155">
        <v>17</v>
      </c>
      <c r="I671" s="188"/>
      <c r="J671" s="151"/>
      <c r="K671" s="151"/>
      <c r="L671" s="152"/>
      <c r="M671" s="156"/>
      <c r="N671" s="151"/>
      <c r="O671" s="151"/>
      <c r="P671" s="151"/>
      <c r="Q671" s="151"/>
      <c r="R671" s="151"/>
      <c r="S671" s="151"/>
      <c r="T671" s="157"/>
      <c r="U671" s="151"/>
      <c r="V671" s="151"/>
      <c r="W671" s="151"/>
      <c r="X671" s="151"/>
      <c r="Y671" s="151"/>
      <c r="Z671" s="151"/>
      <c r="AA671" s="151"/>
      <c r="AB671" s="151"/>
      <c r="AC671" s="151"/>
      <c r="AD671" s="151"/>
      <c r="AE671" s="151"/>
      <c r="AF671" s="151"/>
      <c r="AG671" s="151"/>
      <c r="AH671" s="151"/>
      <c r="AI671" s="151"/>
      <c r="AJ671" s="151"/>
      <c r="AK671" s="151"/>
      <c r="AL671" s="151"/>
      <c r="AM671" s="151"/>
      <c r="AN671" s="151"/>
      <c r="AO671" s="151"/>
      <c r="AP671" s="151"/>
      <c r="AQ671" s="151"/>
      <c r="AR671" s="151"/>
      <c r="AS671" s="151"/>
      <c r="AT671" s="153" t="s">
        <v>180</v>
      </c>
      <c r="AU671" s="153" t="s">
        <v>83</v>
      </c>
      <c r="AV671" s="151" t="s">
        <v>83</v>
      </c>
      <c r="AW671" s="151" t="s">
        <v>30</v>
      </c>
      <c r="AX671" s="151" t="s">
        <v>74</v>
      </c>
      <c r="AY671" s="153" t="s">
        <v>159</v>
      </c>
      <c r="AZ671" s="151"/>
      <c r="BA671" s="151"/>
      <c r="BB671" s="151"/>
      <c r="BC671" s="151"/>
      <c r="BD671" s="151"/>
      <c r="BE671" s="151"/>
      <c r="BF671" s="151"/>
      <c r="BG671" s="151"/>
      <c r="BH671" s="151"/>
      <c r="BI671" s="151"/>
      <c r="BJ671" s="151"/>
      <c r="BK671" s="151"/>
      <c r="BL671" s="151"/>
      <c r="BM671" s="151"/>
    </row>
    <row r="672" spans="1:65" ht="11.25" customHeight="1">
      <c r="A672" s="158"/>
      <c r="B672" s="159"/>
      <c r="C672" s="158"/>
      <c r="D672" s="142" t="s">
        <v>180</v>
      </c>
      <c r="E672" s="160" t="s">
        <v>1</v>
      </c>
      <c r="F672" s="161" t="s">
        <v>187</v>
      </c>
      <c r="G672" s="158"/>
      <c r="H672" s="162">
        <v>47.875</v>
      </c>
      <c r="I672" s="189"/>
      <c r="J672" s="158"/>
      <c r="K672" s="158"/>
      <c r="L672" s="159"/>
      <c r="M672" s="163"/>
      <c r="N672" s="158"/>
      <c r="O672" s="158"/>
      <c r="P672" s="158"/>
      <c r="Q672" s="158"/>
      <c r="R672" s="158"/>
      <c r="S672" s="158"/>
      <c r="T672" s="164"/>
      <c r="U672" s="158"/>
      <c r="V672" s="158"/>
      <c r="W672" s="158"/>
      <c r="X672" s="158"/>
      <c r="Y672" s="158"/>
      <c r="Z672" s="158"/>
      <c r="AA672" s="158"/>
      <c r="AB672" s="158"/>
      <c r="AC672" s="158"/>
      <c r="AD672" s="158"/>
      <c r="AE672" s="158"/>
      <c r="AF672" s="158"/>
      <c r="AG672" s="158"/>
      <c r="AH672" s="158"/>
      <c r="AI672" s="158"/>
      <c r="AJ672" s="158"/>
      <c r="AK672" s="158"/>
      <c r="AL672" s="158"/>
      <c r="AM672" s="158"/>
      <c r="AN672" s="158"/>
      <c r="AO672" s="158"/>
      <c r="AP672" s="158"/>
      <c r="AQ672" s="158"/>
      <c r="AR672" s="158"/>
      <c r="AS672" s="158"/>
      <c r="AT672" s="160" t="s">
        <v>180</v>
      </c>
      <c r="AU672" s="160" t="s">
        <v>83</v>
      </c>
      <c r="AV672" s="158" t="s">
        <v>166</v>
      </c>
      <c r="AW672" s="158" t="s">
        <v>30</v>
      </c>
      <c r="AX672" s="158" t="s">
        <v>81</v>
      </c>
      <c r="AY672" s="160" t="s">
        <v>159</v>
      </c>
      <c r="AZ672" s="158"/>
      <c r="BA672" s="158"/>
      <c r="BB672" s="158"/>
      <c r="BC672" s="158"/>
      <c r="BD672" s="158"/>
      <c r="BE672" s="158"/>
      <c r="BF672" s="158"/>
      <c r="BG672" s="158"/>
      <c r="BH672" s="158"/>
      <c r="BI672" s="158"/>
      <c r="BJ672" s="158"/>
      <c r="BK672" s="158"/>
      <c r="BL672" s="158"/>
      <c r="BM672" s="158"/>
    </row>
    <row r="673" spans="1:65" ht="37.5" customHeight="1">
      <c r="A673" s="16"/>
      <c r="B673" s="17"/>
      <c r="C673" s="131" t="s">
        <v>1526</v>
      </c>
      <c r="D673" s="131" t="s">
        <v>162</v>
      </c>
      <c r="E673" s="132" t="s">
        <v>1527</v>
      </c>
      <c r="F673" s="133" t="s">
        <v>1528</v>
      </c>
      <c r="G673" s="134" t="s">
        <v>791</v>
      </c>
      <c r="H673" s="135">
        <v>47.88</v>
      </c>
      <c r="I673" s="187"/>
      <c r="J673" s="135">
        <f>ROUND(I673*H673,2)</f>
        <v>0</v>
      </c>
      <c r="K673" s="133" t="s">
        <v>177</v>
      </c>
      <c r="L673" s="17"/>
      <c r="M673" s="136" t="s">
        <v>1</v>
      </c>
      <c r="N673" s="137" t="s">
        <v>39</v>
      </c>
      <c r="O673" s="16"/>
      <c r="P673" s="138">
        <f>O673*H673</f>
        <v>0</v>
      </c>
      <c r="Q673" s="138">
        <v>5.3499999999999997E-3</v>
      </c>
      <c r="R673" s="138">
        <f>Q673*H673</f>
        <v>0.256158</v>
      </c>
      <c r="S673" s="138">
        <v>0</v>
      </c>
      <c r="T673" s="139">
        <f>S673*H673</f>
        <v>0</v>
      </c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16"/>
      <c r="AQ673" s="16"/>
      <c r="AR673" s="140" t="s">
        <v>178</v>
      </c>
      <c r="AS673" s="16"/>
      <c r="AT673" s="140" t="s">
        <v>162</v>
      </c>
      <c r="AU673" s="140" t="s">
        <v>83</v>
      </c>
      <c r="AV673" s="16"/>
      <c r="AW673" s="16"/>
      <c r="AX673" s="16"/>
      <c r="AY673" s="2" t="s">
        <v>159</v>
      </c>
      <c r="AZ673" s="16"/>
      <c r="BA673" s="16"/>
      <c r="BB673" s="16"/>
      <c r="BC673" s="16"/>
      <c r="BD673" s="16"/>
      <c r="BE673" s="141">
        <f>IF(N673="základní",J673,0)</f>
        <v>0</v>
      </c>
      <c r="BF673" s="141">
        <f>IF(N673="snížená",J673,0)</f>
        <v>0</v>
      </c>
      <c r="BG673" s="141">
        <f>IF(N673="zákl. přenesená",J673,0)</f>
        <v>0</v>
      </c>
      <c r="BH673" s="141">
        <f>IF(N673="sníž. přenesená",J673,0)</f>
        <v>0</v>
      </c>
      <c r="BI673" s="141">
        <f>IF(N673="nulová",J673,0)</f>
        <v>0</v>
      </c>
      <c r="BJ673" s="2" t="s">
        <v>81</v>
      </c>
      <c r="BK673" s="141">
        <f>ROUND(I673*H673,2)</f>
        <v>0</v>
      </c>
      <c r="BL673" s="2" t="s">
        <v>178</v>
      </c>
      <c r="BM673" s="140" t="s">
        <v>1529</v>
      </c>
    </row>
    <row r="674" spans="1:65" ht="11.25" customHeight="1">
      <c r="A674" s="151"/>
      <c r="B674" s="152"/>
      <c r="C674" s="151"/>
      <c r="D674" s="142" t="s">
        <v>180</v>
      </c>
      <c r="E674" s="153" t="s">
        <v>1</v>
      </c>
      <c r="F674" s="154" t="s">
        <v>1139</v>
      </c>
      <c r="G674" s="151"/>
      <c r="H674" s="155">
        <v>13.6</v>
      </c>
      <c r="I674" s="188"/>
      <c r="J674" s="151"/>
      <c r="K674" s="151"/>
      <c r="L674" s="152"/>
      <c r="M674" s="156"/>
      <c r="N674" s="151"/>
      <c r="O674" s="151"/>
      <c r="P674" s="151"/>
      <c r="Q674" s="151"/>
      <c r="R674" s="151"/>
      <c r="S674" s="151"/>
      <c r="T674" s="157"/>
      <c r="U674" s="151"/>
      <c r="V674" s="151"/>
      <c r="W674" s="151"/>
      <c r="X674" s="151"/>
      <c r="Y674" s="151"/>
      <c r="Z674" s="151"/>
      <c r="AA674" s="151"/>
      <c r="AB674" s="151"/>
      <c r="AC674" s="151"/>
      <c r="AD674" s="151"/>
      <c r="AE674" s="151"/>
      <c r="AF674" s="151"/>
      <c r="AG674" s="151"/>
      <c r="AH674" s="151"/>
      <c r="AI674" s="151"/>
      <c r="AJ674" s="151"/>
      <c r="AK674" s="151"/>
      <c r="AL674" s="151"/>
      <c r="AM674" s="151"/>
      <c r="AN674" s="151"/>
      <c r="AO674" s="151"/>
      <c r="AP674" s="151"/>
      <c r="AQ674" s="151"/>
      <c r="AR674" s="151"/>
      <c r="AS674" s="151"/>
      <c r="AT674" s="153" t="s">
        <v>180</v>
      </c>
      <c r="AU674" s="153" t="s">
        <v>83</v>
      </c>
      <c r="AV674" s="151" t="s">
        <v>83</v>
      </c>
      <c r="AW674" s="151" t="s">
        <v>30</v>
      </c>
      <c r="AX674" s="151" t="s">
        <v>74</v>
      </c>
      <c r="AY674" s="153" t="s">
        <v>159</v>
      </c>
      <c r="AZ674" s="151"/>
      <c r="BA674" s="151"/>
      <c r="BB674" s="151"/>
      <c r="BC674" s="151"/>
      <c r="BD674" s="151"/>
      <c r="BE674" s="151"/>
      <c r="BF674" s="151"/>
      <c r="BG674" s="151"/>
      <c r="BH674" s="151"/>
      <c r="BI674" s="151"/>
      <c r="BJ674" s="151"/>
      <c r="BK674" s="151"/>
      <c r="BL674" s="151"/>
      <c r="BM674" s="151"/>
    </row>
    <row r="675" spans="1:65" ht="11.25" customHeight="1">
      <c r="A675" s="151"/>
      <c r="B675" s="152"/>
      <c r="C675" s="151"/>
      <c r="D675" s="142" t="s">
        <v>180</v>
      </c>
      <c r="E675" s="153" t="s">
        <v>1</v>
      </c>
      <c r="F675" s="154" t="s">
        <v>974</v>
      </c>
      <c r="G675" s="151"/>
      <c r="H675" s="155">
        <v>12.6</v>
      </c>
      <c r="I675" s="188"/>
      <c r="J675" s="151"/>
      <c r="K675" s="151"/>
      <c r="L675" s="152"/>
      <c r="M675" s="156"/>
      <c r="N675" s="151"/>
      <c r="O675" s="151"/>
      <c r="P675" s="151"/>
      <c r="Q675" s="151"/>
      <c r="R675" s="151"/>
      <c r="S675" s="151"/>
      <c r="T675" s="157"/>
      <c r="U675" s="151"/>
      <c r="V675" s="151"/>
      <c r="W675" s="151"/>
      <c r="X675" s="151"/>
      <c r="Y675" s="151"/>
      <c r="Z675" s="151"/>
      <c r="AA675" s="151"/>
      <c r="AB675" s="151"/>
      <c r="AC675" s="151"/>
      <c r="AD675" s="151"/>
      <c r="AE675" s="151"/>
      <c r="AF675" s="151"/>
      <c r="AG675" s="151"/>
      <c r="AH675" s="151"/>
      <c r="AI675" s="151"/>
      <c r="AJ675" s="151"/>
      <c r="AK675" s="151"/>
      <c r="AL675" s="151"/>
      <c r="AM675" s="151"/>
      <c r="AN675" s="151"/>
      <c r="AO675" s="151"/>
      <c r="AP675" s="151"/>
      <c r="AQ675" s="151"/>
      <c r="AR675" s="151"/>
      <c r="AS675" s="151"/>
      <c r="AT675" s="153" t="s">
        <v>180</v>
      </c>
      <c r="AU675" s="153" t="s">
        <v>83</v>
      </c>
      <c r="AV675" s="151" t="s">
        <v>83</v>
      </c>
      <c r="AW675" s="151" t="s">
        <v>30</v>
      </c>
      <c r="AX675" s="151" t="s">
        <v>74</v>
      </c>
      <c r="AY675" s="153" t="s">
        <v>159</v>
      </c>
      <c r="AZ675" s="151"/>
      <c r="BA675" s="151"/>
      <c r="BB675" s="151"/>
      <c r="BC675" s="151"/>
      <c r="BD675" s="151"/>
      <c r="BE675" s="151"/>
      <c r="BF675" s="151"/>
      <c r="BG675" s="151"/>
      <c r="BH675" s="151"/>
      <c r="BI675" s="151"/>
      <c r="BJ675" s="151"/>
      <c r="BK675" s="151"/>
      <c r="BL675" s="151"/>
      <c r="BM675" s="151"/>
    </row>
    <row r="676" spans="1:65" ht="11.25" customHeight="1">
      <c r="A676" s="151"/>
      <c r="B676" s="152"/>
      <c r="C676" s="151"/>
      <c r="D676" s="142" t="s">
        <v>180</v>
      </c>
      <c r="E676" s="153" t="s">
        <v>1</v>
      </c>
      <c r="F676" s="154" t="s">
        <v>920</v>
      </c>
      <c r="G676" s="151"/>
      <c r="H676" s="155">
        <v>1</v>
      </c>
      <c r="I676" s="188"/>
      <c r="J676" s="151"/>
      <c r="K676" s="151"/>
      <c r="L676" s="152"/>
      <c r="M676" s="156"/>
      <c r="N676" s="151"/>
      <c r="O676" s="151"/>
      <c r="P676" s="151"/>
      <c r="Q676" s="151"/>
      <c r="R676" s="151"/>
      <c r="S676" s="151"/>
      <c r="T676" s="157"/>
      <c r="U676" s="151"/>
      <c r="V676" s="151"/>
      <c r="W676" s="151"/>
      <c r="X676" s="151"/>
      <c r="Y676" s="151"/>
      <c r="Z676" s="151"/>
      <c r="AA676" s="151"/>
      <c r="AB676" s="151"/>
      <c r="AC676" s="151"/>
      <c r="AD676" s="151"/>
      <c r="AE676" s="151"/>
      <c r="AF676" s="151"/>
      <c r="AG676" s="151"/>
      <c r="AH676" s="151"/>
      <c r="AI676" s="151"/>
      <c r="AJ676" s="151"/>
      <c r="AK676" s="151"/>
      <c r="AL676" s="151"/>
      <c r="AM676" s="151"/>
      <c r="AN676" s="151"/>
      <c r="AO676" s="151"/>
      <c r="AP676" s="151"/>
      <c r="AQ676" s="151"/>
      <c r="AR676" s="151"/>
      <c r="AS676" s="151"/>
      <c r="AT676" s="153" t="s">
        <v>180</v>
      </c>
      <c r="AU676" s="153" t="s">
        <v>83</v>
      </c>
      <c r="AV676" s="151" t="s">
        <v>83</v>
      </c>
      <c r="AW676" s="151" t="s">
        <v>30</v>
      </c>
      <c r="AX676" s="151" t="s">
        <v>74</v>
      </c>
      <c r="AY676" s="153" t="s">
        <v>159</v>
      </c>
      <c r="AZ676" s="151"/>
      <c r="BA676" s="151"/>
      <c r="BB676" s="151"/>
      <c r="BC676" s="151"/>
      <c r="BD676" s="151"/>
      <c r="BE676" s="151"/>
      <c r="BF676" s="151"/>
      <c r="BG676" s="151"/>
      <c r="BH676" s="151"/>
      <c r="BI676" s="151"/>
      <c r="BJ676" s="151"/>
      <c r="BK676" s="151"/>
      <c r="BL676" s="151"/>
      <c r="BM676" s="151"/>
    </row>
    <row r="677" spans="1:65" ht="11.25" customHeight="1">
      <c r="A677" s="151"/>
      <c r="B677" s="152"/>
      <c r="C677" s="151"/>
      <c r="D677" s="142" t="s">
        <v>180</v>
      </c>
      <c r="E677" s="153" t="s">
        <v>1</v>
      </c>
      <c r="F677" s="154" t="s">
        <v>1140</v>
      </c>
      <c r="G677" s="151"/>
      <c r="H677" s="155">
        <v>3.6749999999999998</v>
      </c>
      <c r="I677" s="188"/>
      <c r="J677" s="151"/>
      <c r="K677" s="151"/>
      <c r="L677" s="152"/>
      <c r="M677" s="156"/>
      <c r="N677" s="151"/>
      <c r="O677" s="151"/>
      <c r="P677" s="151"/>
      <c r="Q677" s="151"/>
      <c r="R677" s="151"/>
      <c r="S677" s="151"/>
      <c r="T677" s="157"/>
      <c r="U677" s="151"/>
      <c r="V677" s="151"/>
      <c r="W677" s="151"/>
      <c r="X677" s="151"/>
      <c r="Y677" s="151"/>
      <c r="Z677" s="151"/>
      <c r="AA677" s="151"/>
      <c r="AB677" s="151"/>
      <c r="AC677" s="151"/>
      <c r="AD677" s="151"/>
      <c r="AE677" s="151"/>
      <c r="AF677" s="151"/>
      <c r="AG677" s="151"/>
      <c r="AH677" s="151"/>
      <c r="AI677" s="151"/>
      <c r="AJ677" s="151"/>
      <c r="AK677" s="151"/>
      <c r="AL677" s="151"/>
      <c r="AM677" s="151"/>
      <c r="AN677" s="151"/>
      <c r="AO677" s="151"/>
      <c r="AP677" s="151"/>
      <c r="AQ677" s="151"/>
      <c r="AR677" s="151"/>
      <c r="AS677" s="151"/>
      <c r="AT677" s="153" t="s">
        <v>180</v>
      </c>
      <c r="AU677" s="153" t="s">
        <v>83</v>
      </c>
      <c r="AV677" s="151" t="s">
        <v>83</v>
      </c>
      <c r="AW677" s="151" t="s">
        <v>30</v>
      </c>
      <c r="AX677" s="151" t="s">
        <v>74</v>
      </c>
      <c r="AY677" s="153" t="s">
        <v>159</v>
      </c>
      <c r="AZ677" s="151"/>
      <c r="BA677" s="151"/>
      <c r="BB677" s="151"/>
      <c r="BC677" s="151"/>
      <c r="BD677" s="151"/>
      <c r="BE677" s="151"/>
      <c r="BF677" s="151"/>
      <c r="BG677" s="151"/>
      <c r="BH677" s="151"/>
      <c r="BI677" s="151"/>
      <c r="BJ677" s="151"/>
      <c r="BK677" s="151"/>
      <c r="BL677" s="151"/>
      <c r="BM677" s="151"/>
    </row>
    <row r="678" spans="1:65" ht="11.25" customHeight="1">
      <c r="A678" s="151"/>
      <c r="B678" s="152"/>
      <c r="C678" s="151"/>
      <c r="D678" s="142" t="s">
        <v>180</v>
      </c>
      <c r="E678" s="153" t="s">
        <v>1</v>
      </c>
      <c r="F678" s="154" t="s">
        <v>1141</v>
      </c>
      <c r="G678" s="151"/>
      <c r="H678" s="155">
        <v>17</v>
      </c>
      <c r="I678" s="188"/>
      <c r="J678" s="151"/>
      <c r="K678" s="151"/>
      <c r="L678" s="152"/>
      <c r="M678" s="156"/>
      <c r="N678" s="151"/>
      <c r="O678" s="151"/>
      <c r="P678" s="151"/>
      <c r="Q678" s="151"/>
      <c r="R678" s="151"/>
      <c r="S678" s="151"/>
      <c r="T678" s="157"/>
      <c r="U678" s="151"/>
      <c r="V678" s="151"/>
      <c r="W678" s="151"/>
      <c r="X678" s="151"/>
      <c r="Y678" s="151"/>
      <c r="Z678" s="151"/>
      <c r="AA678" s="151"/>
      <c r="AB678" s="151"/>
      <c r="AC678" s="151"/>
      <c r="AD678" s="151"/>
      <c r="AE678" s="151"/>
      <c r="AF678" s="151"/>
      <c r="AG678" s="151"/>
      <c r="AH678" s="151"/>
      <c r="AI678" s="151"/>
      <c r="AJ678" s="151"/>
      <c r="AK678" s="151"/>
      <c r="AL678" s="151"/>
      <c r="AM678" s="151"/>
      <c r="AN678" s="151"/>
      <c r="AO678" s="151"/>
      <c r="AP678" s="151"/>
      <c r="AQ678" s="151"/>
      <c r="AR678" s="151"/>
      <c r="AS678" s="151"/>
      <c r="AT678" s="153" t="s">
        <v>180</v>
      </c>
      <c r="AU678" s="153" t="s">
        <v>83</v>
      </c>
      <c r="AV678" s="151" t="s">
        <v>83</v>
      </c>
      <c r="AW678" s="151" t="s">
        <v>30</v>
      </c>
      <c r="AX678" s="151" t="s">
        <v>74</v>
      </c>
      <c r="AY678" s="153" t="s">
        <v>159</v>
      </c>
      <c r="AZ678" s="151"/>
      <c r="BA678" s="151"/>
      <c r="BB678" s="151"/>
      <c r="BC678" s="151"/>
      <c r="BD678" s="151"/>
      <c r="BE678" s="151"/>
      <c r="BF678" s="151"/>
      <c r="BG678" s="151"/>
      <c r="BH678" s="151"/>
      <c r="BI678" s="151"/>
      <c r="BJ678" s="151"/>
      <c r="BK678" s="151"/>
      <c r="BL678" s="151"/>
      <c r="BM678" s="151"/>
    </row>
    <row r="679" spans="1:65" ht="11.25" customHeight="1">
      <c r="A679" s="158"/>
      <c r="B679" s="159"/>
      <c r="C679" s="158"/>
      <c r="D679" s="142" t="s">
        <v>180</v>
      </c>
      <c r="E679" s="160" t="s">
        <v>1</v>
      </c>
      <c r="F679" s="161" t="s">
        <v>187</v>
      </c>
      <c r="G679" s="158"/>
      <c r="H679" s="162">
        <v>47.875</v>
      </c>
      <c r="I679" s="189"/>
      <c r="J679" s="158"/>
      <c r="K679" s="158"/>
      <c r="L679" s="159"/>
      <c r="M679" s="163"/>
      <c r="N679" s="158"/>
      <c r="O679" s="158"/>
      <c r="P679" s="158"/>
      <c r="Q679" s="158"/>
      <c r="R679" s="158"/>
      <c r="S679" s="158"/>
      <c r="T679" s="164"/>
      <c r="U679" s="158"/>
      <c r="V679" s="158"/>
      <c r="W679" s="158"/>
      <c r="X679" s="158"/>
      <c r="Y679" s="158"/>
      <c r="Z679" s="158"/>
      <c r="AA679" s="158"/>
      <c r="AB679" s="158"/>
      <c r="AC679" s="158"/>
      <c r="AD679" s="158"/>
      <c r="AE679" s="158"/>
      <c r="AF679" s="158"/>
      <c r="AG679" s="158"/>
      <c r="AH679" s="158"/>
      <c r="AI679" s="158"/>
      <c r="AJ679" s="158"/>
      <c r="AK679" s="158"/>
      <c r="AL679" s="158"/>
      <c r="AM679" s="158"/>
      <c r="AN679" s="158"/>
      <c r="AO679" s="158"/>
      <c r="AP679" s="158"/>
      <c r="AQ679" s="158"/>
      <c r="AR679" s="158"/>
      <c r="AS679" s="158"/>
      <c r="AT679" s="160" t="s">
        <v>180</v>
      </c>
      <c r="AU679" s="160" t="s">
        <v>83</v>
      </c>
      <c r="AV679" s="158" t="s">
        <v>166</v>
      </c>
      <c r="AW679" s="158" t="s">
        <v>30</v>
      </c>
      <c r="AX679" s="158" t="s">
        <v>81</v>
      </c>
      <c r="AY679" s="160" t="s">
        <v>159</v>
      </c>
      <c r="AZ679" s="158"/>
      <c r="BA679" s="158"/>
      <c r="BB679" s="158"/>
      <c r="BC679" s="158"/>
      <c r="BD679" s="158"/>
      <c r="BE679" s="158"/>
      <c r="BF679" s="158"/>
      <c r="BG679" s="158"/>
      <c r="BH679" s="158"/>
      <c r="BI679" s="158"/>
      <c r="BJ679" s="158"/>
      <c r="BK679" s="158"/>
      <c r="BL679" s="158"/>
      <c r="BM679" s="158"/>
    </row>
    <row r="680" spans="1:65" ht="24" customHeight="1">
      <c r="A680" s="16"/>
      <c r="B680" s="17"/>
      <c r="C680" s="165" t="s">
        <v>1530</v>
      </c>
      <c r="D680" s="165" t="s">
        <v>188</v>
      </c>
      <c r="E680" s="166" t="s">
        <v>1531</v>
      </c>
      <c r="F680" s="167" t="s">
        <v>1532</v>
      </c>
      <c r="G680" s="168" t="s">
        <v>791</v>
      </c>
      <c r="H680" s="169">
        <v>51.71</v>
      </c>
      <c r="I680" s="190"/>
      <c r="J680" s="169">
        <f>ROUND(I680*H680,2)</f>
        <v>0</v>
      </c>
      <c r="K680" s="167" t="s">
        <v>177</v>
      </c>
      <c r="L680" s="170"/>
      <c r="M680" s="171" t="s">
        <v>1</v>
      </c>
      <c r="N680" s="172" t="s">
        <v>39</v>
      </c>
      <c r="O680" s="16"/>
      <c r="P680" s="138">
        <f>O680*H680</f>
        <v>0</v>
      </c>
      <c r="Q680" s="138">
        <v>2.1999999999999999E-2</v>
      </c>
      <c r="R680" s="138">
        <f>Q680*H680</f>
        <v>1.1376199999999999</v>
      </c>
      <c r="S680" s="138">
        <v>0</v>
      </c>
      <c r="T680" s="139">
        <f>S680*H680</f>
        <v>0</v>
      </c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16"/>
      <c r="AQ680" s="16"/>
      <c r="AR680" s="140" t="s">
        <v>191</v>
      </c>
      <c r="AS680" s="16"/>
      <c r="AT680" s="140" t="s">
        <v>188</v>
      </c>
      <c r="AU680" s="140" t="s">
        <v>83</v>
      </c>
      <c r="AV680" s="16"/>
      <c r="AW680" s="16"/>
      <c r="AX680" s="16"/>
      <c r="AY680" s="2" t="s">
        <v>159</v>
      </c>
      <c r="AZ680" s="16"/>
      <c r="BA680" s="16"/>
      <c r="BB680" s="16"/>
      <c r="BC680" s="16"/>
      <c r="BD680" s="16"/>
      <c r="BE680" s="141">
        <f>IF(N680="základní",J680,0)</f>
        <v>0</v>
      </c>
      <c r="BF680" s="141">
        <f>IF(N680="snížená",J680,0)</f>
        <v>0</v>
      </c>
      <c r="BG680" s="141">
        <f>IF(N680="zákl. přenesená",J680,0)</f>
        <v>0</v>
      </c>
      <c r="BH680" s="141">
        <f>IF(N680="sníž. přenesená",J680,0)</f>
        <v>0</v>
      </c>
      <c r="BI680" s="141">
        <f>IF(N680="nulová",J680,0)</f>
        <v>0</v>
      </c>
      <c r="BJ680" s="2" t="s">
        <v>81</v>
      </c>
      <c r="BK680" s="141">
        <f>ROUND(I680*H680,2)</f>
        <v>0</v>
      </c>
      <c r="BL680" s="2" t="s">
        <v>178</v>
      </c>
      <c r="BM680" s="140" t="s">
        <v>1533</v>
      </c>
    </row>
    <row r="681" spans="1:65" ht="11.25" customHeight="1">
      <c r="A681" s="151"/>
      <c r="B681" s="152"/>
      <c r="C681" s="151"/>
      <c r="D681" s="142" t="s">
        <v>180</v>
      </c>
      <c r="E681" s="153" t="s">
        <v>1</v>
      </c>
      <c r="F681" s="154" t="s">
        <v>1534</v>
      </c>
      <c r="G681" s="151"/>
      <c r="H681" s="155">
        <v>51.704999999999998</v>
      </c>
      <c r="I681" s="188"/>
      <c r="J681" s="151"/>
      <c r="K681" s="151"/>
      <c r="L681" s="152"/>
      <c r="M681" s="156"/>
      <c r="N681" s="151"/>
      <c r="O681" s="151"/>
      <c r="P681" s="151"/>
      <c r="Q681" s="151"/>
      <c r="R681" s="151"/>
      <c r="S681" s="151"/>
      <c r="T681" s="157"/>
      <c r="U681" s="151"/>
      <c r="V681" s="151"/>
      <c r="W681" s="151"/>
      <c r="X681" s="151"/>
      <c r="Y681" s="151"/>
      <c r="Z681" s="151"/>
      <c r="AA681" s="151"/>
      <c r="AB681" s="151"/>
      <c r="AC681" s="151"/>
      <c r="AD681" s="151"/>
      <c r="AE681" s="151"/>
      <c r="AF681" s="151"/>
      <c r="AG681" s="151"/>
      <c r="AH681" s="151"/>
      <c r="AI681" s="151"/>
      <c r="AJ681" s="151"/>
      <c r="AK681" s="151"/>
      <c r="AL681" s="151"/>
      <c r="AM681" s="151"/>
      <c r="AN681" s="151"/>
      <c r="AO681" s="151"/>
      <c r="AP681" s="151"/>
      <c r="AQ681" s="151"/>
      <c r="AR681" s="151"/>
      <c r="AS681" s="151"/>
      <c r="AT681" s="153" t="s">
        <v>180</v>
      </c>
      <c r="AU681" s="153" t="s">
        <v>83</v>
      </c>
      <c r="AV681" s="151" t="s">
        <v>83</v>
      </c>
      <c r="AW681" s="151" t="s">
        <v>30</v>
      </c>
      <c r="AX681" s="151" t="s">
        <v>81</v>
      </c>
      <c r="AY681" s="153" t="s">
        <v>159</v>
      </c>
      <c r="AZ681" s="151"/>
      <c r="BA681" s="151"/>
      <c r="BB681" s="151"/>
      <c r="BC681" s="151"/>
      <c r="BD681" s="151"/>
      <c r="BE681" s="151"/>
      <c r="BF681" s="151"/>
      <c r="BG681" s="151"/>
      <c r="BH681" s="151"/>
      <c r="BI681" s="151"/>
      <c r="BJ681" s="151"/>
      <c r="BK681" s="151"/>
      <c r="BL681" s="151"/>
      <c r="BM681" s="151"/>
    </row>
    <row r="682" spans="1:65" ht="44.25" customHeight="1">
      <c r="A682" s="16"/>
      <c r="B682" s="17"/>
      <c r="C682" s="131" t="s">
        <v>1535</v>
      </c>
      <c r="D682" s="131" t="s">
        <v>162</v>
      </c>
      <c r="E682" s="132" t="s">
        <v>1536</v>
      </c>
      <c r="F682" s="133" t="s">
        <v>1537</v>
      </c>
      <c r="G682" s="134" t="s">
        <v>1264</v>
      </c>
      <c r="H682" s="135">
        <v>3.62</v>
      </c>
      <c r="I682" s="187"/>
      <c r="J682" s="135">
        <f>ROUND(I682*H682,2)</f>
        <v>0</v>
      </c>
      <c r="K682" s="133" t="s">
        <v>177</v>
      </c>
      <c r="L682" s="17"/>
      <c r="M682" s="136" t="s">
        <v>1</v>
      </c>
      <c r="N682" s="137" t="s">
        <v>39</v>
      </c>
      <c r="O682" s="16"/>
      <c r="P682" s="138">
        <f>O682*H682</f>
        <v>0</v>
      </c>
      <c r="Q682" s="138">
        <v>0</v>
      </c>
      <c r="R682" s="138">
        <f>Q682*H682</f>
        <v>0</v>
      </c>
      <c r="S682" s="138">
        <v>0</v>
      </c>
      <c r="T682" s="139">
        <f>S682*H682</f>
        <v>0</v>
      </c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16"/>
      <c r="AQ682" s="16"/>
      <c r="AR682" s="140" t="s">
        <v>178</v>
      </c>
      <c r="AS682" s="16"/>
      <c r="AT682" s="140" t="s">
        <v>162</v>
      </c>
      <c r="AU682" s="140" t="s">
        <v>83</v>
      </c>
      <c r="AV682" s="16"/>
      <c r="AW682" s="16"/>
      <c r="AX682" s="16"/>
      <c r="AY682" s="2" t="s">
        <v>159</v>
      </c>
      <c r="AZ682" s="16"/>
      <c r="BA682" s="16"/>
      <c r="BB682" s="16"/>
      <c r="BC682" s="16"/>
      <c r="BD682" s="16"/>
      <c r="BE682" s="141">
        <f>IF(N682="základní",J682,0)</f>
        <v>0</v>
      </c>
      <c r="BF682" s="141">
        <f>IF(N682="snížená",J682,0)</f>
        <v>0</v>
      </c>
      <c r="BG682" s="141">
        <f>IF(N682="zákl. přenesená",J682,0)</f>
        <v>0</v>
      </c>
      <c r="BH682" s="141">
        <f>IF(N682="sníž. přenesená",J682,0)</f>
        <v>0</v>
      </c>
      <c r="BI682" s="141">
        <f>IF(N682="nulová",J682,0)</f>
        <v>0</v>
      </c>
      <c r="BJ682" s="2" t="s">
        <v>81</v>
      </c>
      <c r="BK682" s="141">
        <f>ROUND(I682*H682,2)</f>
        <v>0</v>
      </c>
      <c r="BL682" s="2" t="s">
        <v>178</v>
      </c>
      <c r="BM682" s="140" t="s">
        <v>1538</v>
      </c>
    </row>
    <row r="683" spans="1:65" ht="22.5" customHeight="1">
      <c r="A683" s="119"/>
      <c r="B683" s="120"/>
      <c r="C683" s="119"/>
      <c r="D683" s="121" t="s">
        <v>73</v>
      </c>
      <c r="E683" s="129" t="s">
        <v>1539</v>
      </c>
      <c r="F683" s="129" t="s">
        <v>1540</v>
      </c>
      <c r="G683" s="119"/>
      <c r="H683" s="119"/>
      <c r="I683" s="191"/>
      <c r="J683" s="130">
        <f>BK683</f>
        <v>0</v>
      </c>
      <c r="K683" s="119"/>
      <c r="L683" s="120"/>
      <c r="M683" s="124"/>
      <c r="N683" s="119"/>
      <c r="O683" s="119"/>
      <c r="P683" s="125">
        <f>SUM(P684:P693)</f>
        <v>0</v>
      </c>
      <c r="Q683" s="119"/>
      <c r="R683" s="125">
        <f>SUM(R684:R693)</f>
        <v>0.30456</v>
      </c>
      <c r="S683" s="119"/>
      <c r="T683" s="126">
        <f>SUM(T684:T693)</f>
        <v>0</v>
      </c>
      <c r="U683" s="119"/>
      <c r="V683" s="119"/>
      <c r="W683" s="119"/>
      <c r="X683" s="119"/>
      <c r="Y683" s="119"/>
      <c r="Z683" s="119"/>
      <c r="AA683" s="119"/>
      <c r="AB683" s="119"/>
      <c r="AC683" s="119"/>
      <c r="AD683" s="119"/>
      <c r="AE683" s="119"/>
      <c r="AF683" s="119"/>
      <c r="AG683" s="119"/>
      <c r="AH683" s="119"/>
      <c r="AI683" s="119"/>
      <c r="AJ683" s="119"/>
      <c r="AK683" s="119"/>
      <c r="AL683" s="119"/>
      <c r="AM683" s="119"/>
      <c r="AN683" s="119"/>
      <c r="AO683" s="119"/>
      <c r="AP683" s="119"/>
      <c r="AQ683" s="119"/>
      <c r="AR683" s="121" t="s">
        <v>83</v>
      </c>
      <c r="AS683" s="119"/>
      <c r="AT683" s="127" t="s">
        <v>73</v>
      </c>
      <c r="AU683" s="127" t="s">
        <v>81</v>
      </c>
      <c r="AV683" s="119"/>
      <c r="AW683" s="119"/>
      <c r="AX683" s="119"/>
      <c r="AY683" s="121" t="s">
        <v>159</v>
      </c>
      <c r="AZ683" s="119"/>
      <c r="BA683" s="119"/>
      <c r="BB683" s="119"/>
      <c r="BC683" s="119"/>
      <c r="BD683" s="119"/>
      <c r="BE683" s="119"/>
      <c r="BF683" s="119"/>
      <c r="BG683" s="119"/>
      <c r="BH683" s="119"/>
      <c r="BI683" s="119"/>
      <c r="BJ683" s="119"/>
      <c r="BK683" s="128">
        <f>SUM(BK684:BK693)</f>
        <v>0</v>
      </c>
      <c r="BL683" s="119"/>
      <c r="BM683" s="119"/>
    </row>
    <row r="684" spans="1:65" ht="16.5" customHeight="1">
      <c r="A684" s="16"/>
      <c r="B684" s="17"/>
      <c r="C684" s="131" t="s">
        <v>1541</v>
      </c>
      <c r="D684" s="131" t="s">
        <v>162</v>
      </c>
      <c r="E684" s="132" t="s">
        <v>1542</v>
      </c>
      <c r="F684" s="133" t="s">
        <v>1543</v>
      </c>
      <c r="G684" s="134" t="s">
        <v>791</v>
      </c>
      <c r="H684" s="135">
        <v>32.4</v>
      </c>
      <c r="I684" s="187"/>
      <c r="J684" s="135">
        <f>ROUND(I684*H684,2)</f>
        <v>0</v>
      </c>
      <c r="K684" s="133" t="s">
        <v>177</v>
      </c>
      <c r="L684" s="17"/>
      <c r="M684" s="136" t="s">
        <v>1</v>
      </c>
      <c r="N684" s="137" t="s">
        <v>39</v>
      </c>
      <c r="O684" s="16"/>
      <c r="P684" s="138">
        <f>O684*H684</f>
        <v>0</v>
      </c>
      <c r="Q684" s="138">
        <v>4.0000000000000003E-5</v>
      </c>
      <c r="R684" s="138">
        <f>Q684*H684</f>
        <v>1.2960000000000001E-3</v>
      </c>
      <c r="S684" s="138">
        <v>0</v>
      </c>
      <c r="T684" s="139">
        <f>S684*H684</f>
        <v>0</v>
      </c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16"/>
      <c r="AQ684" s="16"/>
      <c r="AR684" s="140" t="s">
        <v>178</v>
      </c>
      <c r="AS684" s="16"/>
      <c r="AT684" s="140" t="s">
        <v>162</v>
      </c>
      <c r="AU684" s="140" t="s">
        <v>83</v>
      </c>
      <c r="AV684" s="16"/>
      <c r="AW684" s="16"/>
      <c r="AX684" s="16"/>
      <c r="AY684" s="2" t="s">
        <v>159</v>
      </c>
      <c r="AZ684" s="16"/>
      <c r="BA684" s="16"/>
      <c r="BB684" s="16"/>
      <c r="BC684" s="16"/>
      <c r="BD684" s="16"/>
      <c r="BE684" s="141">
        <f>IF(N684="základní",J684,0)</f>
        <v>0</v>
      </c>
      <c r="BF684" s="141">
        <f>IF(N684="snížená",J684,0)</f>
        <v>0</v>
      </c>
      <c r="BG684" s="141">
        <f>IF(N684="zákl. přenesená",J684,0)</f>
        <v>0</v>
      </c>
      <c r="BH684" s="141">
        <f>IF(N684="sníž. přenesená",J684,0)</f>
        <v>0</v>
      </c>
      <c r="BI684" s="141">
        <f>IF(N684="nulová",J684,0)</f>
        <v>0</v>
      </c>
      <c r="BJ684" s="2" t="s">
        <v>81</v>
      </c>
      <c r="BK684" s="141">
        <f>ROUND(I684*H684,2)</f>
        <v>0</v>
      </c>
      <c r="BL684" s="2" t="s">
        <v>178</v>
      </c>
      <c r="BM684" s="140" t="s">
        <v>1544</v>
      </c>
    </row>
    <row r="685" spans="1:65" ht="11.25" customHeight="1">
      <c r="A685" s="145"/>
      <c r="B685" s="146"/>
      <c r="C685" s="145"/>
      <c r="D685" s="142" t="s">
        <v>180</v>
      </c>
      <c r="E685" s="147" t="s">
        <v>1</v>
      </c>
      <c r="F685" s="148" t="s">
        <v>846</v>
      </c>
      <c r="G685" s="145"/>
      <c r="H685" s="147" t="s">
        <v>1</v>
      </c>
      <c r="I685" s="193"/>
      <c r="J685" s="145"/>
      <c r="K685" s="145"/>
      <c r="L685" s="146"/>
      <c r="M685" s="149"/>
      <c r="N685" s="145"/>
      <c r="O685" s="145"/>
      <c r="P685" s="145"/>
      <c r="Q685" s="145"/>
      <c r="R685" s="145"/>
      <c r="S685" s="145"/>
      <c r="T685" s="150"/>
      <c r="U685" s="145"/>
      <c r="V685" s="145"/>
      <c r="W685" s="145"/>
      <c r="X685" s="145"/>
      <c r="Y685" s="145"/>
      <c r="Z685" s="145"/>
      <c r="AA685" s="145"/>
      <c r="AB685" s="145"/>
      <c r="AC685" s="145"/>
      <c r="AD685" s="145"/>
      <c r="AE685" s="145"/>
      <c r="AF685" s="145"/>
      <c r="AG685" s="145"/>
      <c r="AH685" s="145"/>
      <c r="AI685" s="145"/>
      <c r="AJ685" s="145"/>
      <c r="AK685" s="145"/>
      <c r="AL685" s="145"/>
      <c r="AM685" s="145"/>
      <c r="AN685" s="145"/>
      <c r="AO685" s="145"/>
      <c r="AP685" s="145"/>
      <c r="AQ685" s="145"/>
      <c r="AR685" s="145"/>
      <c r="AS685" s="145"/>
      <c r="AT685" s="147" t="s">
        <v>180</v>
      </c>
      <c r="AU685" s="147" t="s">
        <v>83</v>
      </c>
      <c r="AV685" s="145" t="s">
        <v>81</v>
      </c>
      <c r="AW685" s="145" t="s">
        <v>30</v>
      </c>
      <c r="AX685" s="145" t="s">
        <v>74</v>
      </c>
      <c r="AY685" s="147" t="s">
        <v>159</v>
      </c>
      <c r="AZ685" s="145"/>
      <c r="BA685" s="145"/>
      <c r="BB685" s="145"/>
      <c r="BC685" s="145"/>
      <c r="BD685" s="145"/>
      <c r="BE685" s="145"/>
      <c r="BF685" s="145"/>
      <c r="BG685" s="145"/>
      <c r="BH685" s="145"/>
      <c r="BI685" s="145"/>
      <c r="BJ685" s="145"/>
      <c r="BK685" s="145"/>
      <c r="BL685" s="145"/>
      <c r="BM685" s="145"/>
    </row>
    <row r="686" spans="1:65" ht="11.25" customHeight="1">
      <c r="A686" s="151"/>
      <c r="B686" s="152"/>
      <c r="C686" s="151"/>
      <c r="D686" s="142" t="s">
        <v>180</v>
      </c>
      <c r="E686" s="153" t="s">
        <v>1</v>
      </c>
      <c r="F686" s="154" t="s">
        <v>1096</v>
      </c>
      <c r="G686" s="151"/>
      <c r="H686" s="155">
        <v>32.4</v>
      </c>
      <c r="I686" s="188"/>
      <c r="J686" s="151"/>
      <c r="K686" s="151"/>
      <c r="L686" s="152"/>
      <c r="M686" s="156"/>
      <c r="N686" s="151"/>
      <c r="O686" s="151"/>
      <c r="P686" s="151"/>
      <c r="Q686" s="151"/>
      <c r="R686" s="151"/>
      <c r="S686" s="151"/>
      <c r="T686" s="157"/>
      <c r="U686" s="151"/>
      <c r="V686" s="151"/>
      <c r="W686" s="151"/>
      <c r="X686" s="151"/>
      <c r="Y686" s="151"/>
      <c r="Z686" s="151"/>
      <c r="AA686" s="151"/>
      <c r="AB686" s="151"/>
      <c r="AC686" s="151"/>
      <c r="AD686" s="151"/>
      <c r="AE686" s="151"/>
      <c r="AF686" s="151"/>
      <c r="AG686" s="151"/>
      <c r="AH686" s="151"/>
      <c r="AI686" s="151"/>
      <c r="AJ686" s="151"/>
      <c r="AK686" s="151"/>
      <c r="AL686" s="151"/>
      <c r="AM686" s="151"/>
      <c r="AN686" s="151"/>
      <c r="AO686" s="151"/>
      <c r="AP686" s="151"/>
      <c r="AQ686" s="151"/>
      <c r="AR686" s="151"/>
      <c r="AS686" s="151"/>
      <c r="AT686" s="153" t="s">
        <v>180</v>
      </c>
      <c r="AU686" s="153" t="s">
        <v>83</v>
      </c>
      <c r="AV686" s="151" t="s">
        <v>83</v>
      </c>
      <c r="AW686" s="151" t="s">
        <v>30</v>
      </c>
      <c r="AX686" s="151" t="s">
        <v>81</v>
      </c>
      <c r="AY686" s="153" t="s">
        <v>159</v>
      </c>
      <c r="AZ686" s="151"/>
      <c r="BA686" s="151"/>
      <c r="BB686" s="151"/>
      <c r="BC686" s="151"/>
      <c r="BD686" s="151"/>
      <c r="BE686" s="151"/>
      <c r="BF686" s="151"/>
      <c r="BG686" s="151"/>
      <c r="BH686" s="151"/>
      <c r="BI686" s="151"/>
      <c r="BJ686" s="151"/>
      <c r="BK686" s="151"/>
      <c r="BL686" s="151"/>
      <c r="BM686" s="151"/>
    </row>
    <row r="687" spans="1:65" ht="24" customHeight="1">
      <c r="A687" s="16"/>
      <c r="B687" s="17"/>
      <c r="C687" s="131" t="s">
        <v>1545</v>
      </c>
      <c r="D687" s="131" t="s">
        <v>162</v>
      </c>
      <c r="E687" s="132" t="s">
        <v>1546</v>
      </c>
      <c r="F687" s="133" t="s">
        <v>1547</v>
      </c>
      <c r="G687" s="134" t="s">
        <v>791</v>
      </c>
      <c r="H687" s="135">
        <v>32.4</v>
      </c>
      <c r="I687" s="187"/>
      <c r="J687" s="135">
        <f>ROUND(I687*H687,2)</f>
        <v>0</v>
      </c>
      <c r="K687" s="133" t="s">
        <v>1</v>
      </c>
      <c r="L687" s="17"/>
      <c r="M687" s="136" t="s">
        <v>1</v>
      </c>
      <c r="N687" s="137" t="s">
        <v>39</v>
      </c>
      <c r="O687" s="16"/>
      <c r="P687" s="138">
        <f>O687*H687</f>
        <v>0</v>
      </c>
      <c r="Q687" s="138">
        <v>8.9999999999999993E-3</v>
      </c>
      <c r="R687" s="138">
        <f>Q687*H687</f>
        <v>0.29159999999999997</v>
      </c>
      <c r="S687" s="138">
        <v>0</v>
      </c>
      <c r="T687" s="139">
        <f>S687*H687</f>
        <v>0</v>
      </c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16"/>
      <c r="AQ687" s="16"/>
      <c r="AR687" s="140" t="s">
        <v>178</v>
      </c>
      <c r="AS687" s="16"/>
      <c r="AT687" s="140" t="s">
        <v>162</v>
      </c>
      <c r="AU687" s="140" t="s">
        <v>83</v>
      </c>
      <c r="AV687" s="16"/>
      <c r="AW687" s="16"/>
      <c r="AX687" s="16"/>
      <c r="AY687" s="2" t="s">
        <v>159</v>
      </c>
      <c r="AZ687" s="16"/>
      <c r="BA687" s="16"/>
      <c r="BB687" s="16"/>
      <c r="BC687" s="16"/>
      <c r="BD687" s="16"/>
      <c r="BE687" s="141">
        <f>IF(N687="základní",J687,0)</f>
        <v>0</v>
      </c>
      <c r="BF687" s="141">
        <f>IF(N687="snížená",J687,0)</f>
        <v>0</v>
      </c>
      <c r="BG687" s="141">
        <f>IF(N687="zákl. přenesená",J687,0)</f>
        <v>0</v>
      </c>
      <c r="BH687" s="141">
        <f>IF(N687="sníž. přenesená",J687,0)</f>
        <v>0</v>
      </c>
      <c r="BI687" s="141">
        <f>IF(N687="nulová",J687,0)</f>
        <v>0</v>
      </c>
      <c r="BJ687" s="2" t="s">
        <v>81</v>
      </c>
      <c r="BK687" s="141">
        <f>ROUND(I687*H687,2)</f>
        <v>0</v>
      </c>
      <c r="BL687" s="2" t="s">
        <v>178</v>
      </c>
      <c r="BM687" s="140" t="s">
        <v>1548</v>
      </c>
    </row>
    <row r="688" spans="1:65" ht="11.25" customHeight="1">
      <c r="A688" s="145"/>
      <c r="B688" s="146"/>
      <c r="C688" s="145"/>
      <c r="D688" s="142" t="s">
        <v>180</v>
      </c>
      <c r="E688" s="147" t="s">
        <v>1</v>
      </c>
      <c r="F688" s="148" t="s">
        <v>846</v>
      </c>
      <c r="G688" s="145"/>
      <c r="H688" s="147" t="s">
        <v>1</v>
      </c>
      <c r="I688" s="193"/>
      <c r="J688" s="145"/>
      <c r="K688" s="145"/>
      <c r="L688" s="146"/>
      <c r="M688" s="149"/>
      <c r="N688" s="145"/>
      <c r="O688" s="145"/>
      <c r="P688" s="145"/>
      <c r="Q688" s="145"/>
      <c r="R688" s="145"/>
      <c r="S688" s="145"/>
      <c r="T688" s="150"/>
      <c r="U688" s="145"/>
      <c r="V688" s="145"/>
      <c r="W688" s="145"/>
      <c r="X688" s="145"/>
      <c r="Y688" s="145"/>
      <c r="Z688" s="145"/>
      <c r="AA688" s="145"/>
      <c r="AB688" s="145"/>
      <c r="AC688" s="145"/>
      <c r="AD688" s="145"/>
      <c r="AE688" s="145"/>
      <c r="AF688" s="145"/>
      <c r="AG688" s="145"/>
      <c r="AH688" s="145"/>
      <c r="AI688" s="145"/>
      <c r="AJ688" s="145"/>
      <c r="AK688" s="145"/>
      <c r="AL688" s="145"/>
      <c r="AM688" s="145"/>
      <c r="AN688" s="145"/>
      <c r="AO688" s="145"/>
      <c r="AP688" s="145"/>
      <c r="AQ688" s="145"/>
      <c r="AR688" s="145"/>
      <c r="AS688" s="145"/>
      <c r="AT688" s="147" t="s">
        <v>180</v>
      </c>
      <c r="AU688" s="147" t="s">
        <v>83</v>
      </c>
      <c r="AV688" s="145" t="s">
        <v>81</v>
      </c>
      <c r="AW688" s="145" t="s">
        <v>30</v>
      </c>
      <c r="AX688" s="145" t="s">
        <v>74</v>
      </c>
      <c r="AY688" s="147" t="s">
        <v>159</v>
      </c>
      <c r="AZ688" s="145"/>
      <c r="BA688" s="145"/>
      <c r="BB688" s="145"/>
      <c r="BC688" s="145"/>
      <c r="BD688" s="145"/>
      <c r="BE688" s="145"/>
      <c r="BF688" s="145"/>
      <c r="BG688" s="145"/>
      <c r="BH688" s="145"/>
      <c r="BI688" s="145"/>
      <c r="BJ688" s="145"/>
      <c r="BK688" s="145"/>
      <c r="BL688" s="145"/>
      <c r="BM688" s="145"/>
    </row>
    <row r="689" spans="1:65" ht="11.25" customHeight="1">
      <c r="A689" s="151"/>
      <c r="B689" s="152"/>
      <c r="C689" s="151"/>
      <c r="D689" s="142" t="s">
        <v>180</v>
      </c>
      <c r="E689" s="153" t="s">
        <v>1</v>
      </c>
      <c r="F689" s="154" t="s">
        <v>1549</v>
      </c>
      <c r="G689" s="151"/>
      <c r="H689" s="155">
        <v>32.4</v>
      </c>
      <c r="I689" s="188"/>
      <c r="J689" s="151"/>
      <c r="K689" s="151"/>
      <c r="L689" s="152"/>
      <c r="M689" s="156"/>
      <c r="N689" s="151"/>
      <c r="O689" s="151"/>
      <c r="P689" s="151"/>
      <c r="Q689" s="151"/>
      <c r="R689" s="151"/>
      <c r="S689" s="151"/>
      <c r="T689" s="157"/>
      <c r="U689" s="151"/>
      <c r="V689" s="151"/>
      <c r="W689" s="151"/>
      <c r="X689" s="151"/>
      <c r="Y689" s="151"/>
      <c r="Z689" s="151"/>
      <c r="AA689" s="151"/>
      <c r="AB689" s="151"/>
      <c r="AC689" s="151"/>
      <c r="AD689" s="151"/>
      <c r="AE689" s="151"/>
      <c r="AF689" s="151"/>
      <c r="AG689" s="151"/>
      <c r="AH689" s="151"/>
      <c r="AI689" s="151"/>
      <c r="AJ689" s="151"/>
      <c r="AK689" s="151"/>
      <c r="AL689" s="151"/>
      <c r="AM689" s="151"/>
      <c r="AN689" s="151"/>
      <c r="AO689" s="151"/>
      <c r="AP689" s="151"/>
      <c r="AQ689" s="151"/>
      <c r="AR689" s="151"/>
      <c r="AS689" s="151"/>
      <c r="AT689" s="153" t="s">
        <v>180</v>
      </c>
      <c r="AU689" s="153" t="s">
        <v>83</v>
      </c>
      <c r="AV689" s="151" t="s">
        <v>83</v>
      </c>
      <c r="AW689" s="151" t="s">
        <v>30</v>
      </c>
      <c r="AX689" s="151" t="s">
        <v>81</v>
      </c>
      <c r="AY689" s="153" t="s">
        <v>159</v>
      </c>
      <c r="AZ689" s="151"/>
      <c r="BA689" s="151"/>
      <c r="BB689" s="151"/>
      <c r="BC689" s="151"/>
      <c r="BD689" s="151"/>
      <c r="BE689" s="151"/>
      <c r="BF689" s="151"/>
      <c r="BG689" s="151"/>
      <c r="BH689" s="151"/>
      <c r="BI689" s="151"/>
      <c r="BJ689" s="151"/>
      <c r="BK689" s="151"/>
      <c r="BL689" s="151"/>
      <c r="BM689" s="151"/>
    </row>
    <row r="690" spans="1:65" ht="21.75" customHeight="1">
      <c r="A690" s="16"/>
      <c r="B690" s="17"/>
      <c r="C690" s="131" t="s">
        <v>594</v>
      </c>
      <c r="D690" s="131" t="s">
        <v>162</v>
      </c>
      <c r="E690" s="132" t="s">
        <v>1550</v>
      </c>
      <c r="F690" s="133" t="s">
        <v>1551</v>
      </c>
      <c r="G690" s="134" t="s">
        <v>791</v>
      </c>
      <c r="H690" s="135">
        <v>32.4</v>
      </c>
      <c r="I690" s="187"/>
      <c r="J690" s="135">
        <f>ROUND(I690*H690,2)</f>
        <v>0</v>
      </c>
      <c r="K690" s="133" t="s">
        <v>1</v>
      </c>
      <c r="L690" s="17"/>
      <c r="M690" s="136" t="s">
        <v>1</v>
      </c>
      <c r="N690" s="137" t="s">
        <v>39</v>
      </c>
      <c r="O690" s="16"/>
      <c r="P690" s="138">
        <f>O690*H690</f>
        <v>0</v>
      </c>
      <c r="Q690" s="138">
        <v>3.6000000000000002E-4</v>
      </c>
      <c r="R690" s="138">
        <f>Q690*H690</f>
        <v>1.1664000000000001E-2</v>
      </c>
      <c r="S690" s="138">
        <v>0</v>
      </c>
      <c r="T690" s="139">
        <f>S690*H690</f>
        <v>0</v>
      </c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16"/>
      <c r="AQ690" s="16"/>
      <c r="AR690" s="140" t="s">
        <v>178</v>
      </c>
      <c r="AS690" s="16"/>
      <c r="AT690" s="140" t="s">
        <v>162</v>
      </c>
      <c r="AU690" s="140" t="s">
        <v>83</v>
      </c>
      <c r="AV690" s="16"/>
      <c r="AW690" s="16"/>
      <c r="AX690" s="16"/>
      <c r="AY690" s="2" t="s">
        <v>159</v>
      </c>
      <c r="AZ690" s="16"/>
      <c r="BA690" s="16"/>
      <c r="BB690" s="16"/>
      <c r="BC690" s="16"/>
      <c r="BD690" s="16"/>
      <c r="BE690" s="141">
        <f>IF(N690="základní",J690,0)</f>
        <v>0</v>
      </c>
      <c r="BF690" s="141">
        <f>IF(N690="snížená",J690,0)</f>
        <v>0</v>
      </c>
      <c r="BG690" s="141">
        <f>IF(N690="zákl. přenesená",J690,0)</f>
        <v>0</v>
      </c>
      <c r="BH690" s="141">
        <f>IF(N690="sníž. přenesená",J690,0)</f>
        <v>0</v>
      </c>
      <c r="BI690" s="141">
        <f>IF(N690="nulová",J690,0)</f>
        <v>0</v>
      </c>
      <c r="BJ690" s="2" t="s">
        <v>81</v>
      </c>
      <c r="BK690" s="141">
        <f>ROUND(I690*H690,2)</f>
        <v>0</v>
      </c>
      <c r="BL690" s="2" t="s">
        <v>178</v>
      </c>
      <c r="BM690" s="140" t="s">
        <v>1552</v>
      </c>
    </row>
    <row r="691" spans="1:65" ht="11.25" customHeight="1">
      <c r="A691" s="145"/>
      <c r="B691" s="146"/>
      <c r="C691" s="145"/>
      <c r="D691" s="142" t="s">
        <v>180</v>
      </c>
      <c r="E691" s="147" t="s">
        <v>1</v>
      </c>
      <c r="F691" s="148" t="s">
        <v>846</v>
      </c>
      <c r="G691" s="145"/>
      <c r="H691" s="147" t="s">
        <v>1</v>
      </c>
      <c r="I691" s="193"/>
      <c r="J691" s="145"/>
      <c r="K691" s="145"/>
      <c r="L691" s="146"/>
      <c r="M691" s="149"/>
      <c r="N691" s="145"/>
      <c r="O691" s="145"/>
      <c r="P691" s="145"/>
      <c r="Q691" s="145"/>
      <c r="R691" s="145"/>
      <c r="S691" s="145"/>
      <c r="T691" s="150"/>
      <c r="U691" s="145"/>
      <c r="V691" s="145"/>
      <c r="W691" s="145"/>
      <c r="X691" s="145"/>
      <c r="Y691" s="145"/>
      <c r="Z691" s="145"/>
      <c r="AA691" s="145"/>
      <c r="AB691" s="145"/>
      <c r="AC691" s="145"/>
      <c r="AD691" s="145"/>
      <c r="AE691" s="145"/>
      <c r="AF691" s="145"/>
      <c r="AG691" s="145"/>
      <c r="AH691" s="145"/>
      <c r="AI691" s="145"/>
      <c r="AJ691" s="145"/>
      <c r="AK691" s="145"/>
      <c r="AL691" s="145"/>
      <c r="AM691" s="145"/>
      <c r="AN691" s="145"/>
      <c r="AO691" s="145"/>
      <c r="AP691" s="145"/>
      <c r="AQ691" s="145"/>
      <c r="AR691" s="145"/>
      <c r="AS691" s="145"/>
      <c r="AT691" s="147" t="s">
        <v>180</v>
      </c>
      <c r="AU691" s="147" t="s">
        <v>83</v>
      </c>
      <c r="AV691" s="145" t="s">
        <v>81</v>
      </c>
      <c r="AW691" s="145" t="s">
        <v>30</v>
      </c>
      <c r="AX691" s="145" t="s">
        <v>74</v>
      </c>
      <c r="AY691" s="147" t="s">
        <v>159</v>
      </c>
      <c r="AZ691" s="145"/>
      <c r="BA691" s="145"/>
      <c r="BB691" s="145"/>
      <c r="BC691" s="145"/>
      <c r="BD691" s="145"/>
      <c r="BE691" s="145"/>
      <c r="BF691" s="145"/>
      <c r="BG691" s="145"/>
      <c r="BH691" s="145"/>
      <c r="BI691" s="145"/>
      <c r="BJ691" s="145"/>
      <c r="BK691" s="145"/>
      <c r="BL691" s="145"/>
      <c r="BM691" s="145"/>
    </row>
    <row r="692" spans="1:65" ht="11.25" customHeight="1">
      <c r="A692" s="151"/>
      <c r="B692" s="152"/>
      <c r="C692" s="151"/>
      <c r="D692" s="142" t="s">
        <v>180</v>
      </c>
      <c r="E692" s="153" t="s">
        <v>1</v>
      </c>
      <c r="F692" s="154" t="s">
        <v>1549</v>
      </c>
      <c r="G692" s="151"/>
      <c r="H692" s="155">
        <v>32.4</v>
      </c>
      <c r="I692" s="188"/>
      <c r="J692" s="151"/>
      <c r="K692" s="151"/>
      <c r="L692" s="152"/>
      <c r="M692" s="156"/>
      <c r="N692" s="151"/>
      <c r="O692" s="151"/>
      <c r="P692" s="151"/>
      <c r="Q692" s="151"/>
      <c r="R692" s="151"/>
      <c r="S692" s="151"/>
      <c r="T692" s="157"/>
      <c r="U692" s="151"/>
      <c r="V692" s="151"/>
      <c r="W692" s="151"/>
      <c r="X692" s="151"/>
      <c r="Y692" s="151"/>
      <c r="Z692" s="151"/>
      <c r="AA692" s="151"/>
      <c r="AB692" s="151"/>
      <c r="AC692" s="151"/>
      <c r="AD692" s="151"/>
      <c r="AE692" s="151"/>
      <c r="AF692" s="151"/>
      <c r="AG692" s="151"/>
      <c r="AH692" s="151"/>
      <c r="AI692" s="151"/>
      <c r="AJ692" s="151"/>
      <c r="AK692" s="151"/>
      <c r="AL692" s="151"/>
      <c r="AM692" s="151"/>
      <c r="AN692" s="151"/>
      <c r="AO692" s="151"/>
      <c r="AP692" s="151"/>
      <c r="AQ692" s="151"/>
      <c r="AR692" s="151"/>
      <c r="AS692" s="151"/>
      <c r="AT692" s="153" t="s">
        <v>180</v>
      </c>
      <c r="AU692" s="153" t="s">
        <v>83</v>
      </c>
      <c r="AV692" s="151" t="s">
        <v>83</v>
      </c>
      <c r="AW692" s="151" t="s">
        <v>30</v>
      </c>
      <c r="AX692" s="151" t="s">
        <v>81</v>
      </c>
      <c r="AY692" s="153" t="s">
        <v>159</v>
      </c>
      <c r="AZ692" s="151"/>
      <c r="BA692" s="151"/>
      <c r="BB692" s="151"/>
      <c r="BC692" s="151"/>
      <c r="BD692" s="151"/>
      <c r="BE692" s="151"/>
      <c r="BF692" s="151"/>
      <c r="BG692" s="151"/>
      <c r="BH692" s="151"/>
      <c r="BI692" s="151"/>
      <c r="BJ692" s="151"/>
      <c r="BK692" s="151"/>
      <c r="BL692" s="151"/>
      <c r="BM692" s="151"/>
    </row>
    <row r="693" spans="1:65" ht="44.25" customHeight="1">
      <c r="A693" s="16"/>
      <c r="B693" s="17"/>
      <c r="C693" s="131" t="s">
        <v>1553</v>
      </c>
      <c r="D693" s="131" t="s">
        <v>162</v>
      </c>
      <c r="E693" s="132" t="s">
        <v>1554</v>
      </c>
      <c r="F693" s="133" t="s">
        <v>1555</v>
      </c>
      <c r="G693" s="134" t="s">
        <v>1264</v>
      </c>
      <c r="H693" s="135">
        <v>0.56000000000000005</v>
      </c>
      <c r="I693" s="187"/>
      <c r="J693" s="135">
        <f>ROUND(I693*H693,2)</f>
        <v>0</v>
      </c>
      <c r="K693" s="133" t="s">
        <v>177</v>
      </c>
      <c r="L693" s="17"/>
      <c r="M693" s="136" t="s">
        <v>1</v>
      </c>
      <c r="N693" s="137" t="s">
        <v>39</v>
      </c>
      <c r="O693" s="16"/>
      <c r="P693" s="138">
        <f>O693*H693</f>
        <v>0</v>
      </c>
      <c r="Q693" s="138">
        <v>0</v>
      </c>
      <c r="R693" s="138">
        <f>Q693*H693</f>
        <v>0</v>
      </c>
      <c r="S693" s="138">
        <v>0</v>
      </c>
      <c r="T693" s="139">
        <f>S693*H693</f>
        <v>0</v>
      </c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16"/>
      <c r="AQ693" s="16"/>
      <c r="AR693" s="140" t="s">
        <v>178</v>
      </c>
      <c r="AS693" s="16"/>
      <c r="AT693" s="140" t="s">
        <v>162</v>
      </c>
      <c r="AU693" s="140" t="s">
        <v>83</v>
      </c>
      <c r="AV693" s="16"/>
      <c r="AW693" s="16"/>
      <c r="AX693" s="16"/>
      <c r="AY693" s="2" t="s">
        <v>159</v>
      </c>
      <c r="AZ693" s="16"/>
      <c r="BA693" s="16"/>
      <c r="BB693" s="16"/>
      <c r="BC693" s="16"/>
      <c r="BD693" s="16"/>
      <c r="BE693" s="141">
        <f>IF(N693="základní",J693,0)</f>
        <v>0</v>
      </c>
      <c r="BF693" s="141">
        <f>IF(N693="snížená",J693,0)</f>
        <v>0</v>
      </c>
      <c r="BG693" s="141">
        <f>IF(N693="zákl. přenesená",J693,0)</f>
        <v>0</v>
      </c>
      <c r="BH693" s="141">
        <f>IF(N693="sníž. přenesená",J693,0)</f>
        <v>0</v>
      </c>
      <c r="BI693" s="141">
        <f>IF(N693="nulová",J693,0)</f>
        <v>0</v>
      </c>
      <c r="BJ693" s="2" t="s">
        <v>81</v>
      </c>
      <c r="BK693" s="141">
        <f>ROUND(I693*H693,2)</f>
        <v>0</v>
      </c>
      <c r="BL693" s="2" t="s">
        <v>178</v>
      </c>
      <c r="BM693" s="140" t="s">
        <v>1556</v>
      </c>
    </row>
    <row r="694" spans="1:65" ht="22.5" customHeight="1">
      <c r="A694" s="119"/>
      <c r="B694" s="120"/>
      <c r="C694" s="119"/>
      <c r="D694" s="121" t="s">
        <v>73</v>
      </c>
      <c r="E694" s="129" t="s">
        <v>370</v>
      </c>
      <c r="F694" s="129" t="s">
        <v>371</v>
      </c>
      <c r="G694" s="119"/>
      <c r="H694" s="119"/>
      <c r="I694" s="191"/>
      <c r="J694" s="130">
        <f>BK694</f>
        <v>0</v>
      </c>
      <c r="K694" s="119"/>
      <c r="L694" s="120"/>
      <c r="M694" s="124"/>
      <c r="N694" s="119"/>
      <c r="O694" s="119"/>
      <c r="P694" s="125">
        <f>SUM(P695:P712)</f>
        <v>0</v>
      </c>
      <c r="Q694" s="119"/>
      <c r="R694" s="125">
        <f>SUM(R695:R712)</f>
        <v>9.5948800000000015E-2</v>
      </c>
      <c r="S694" s="119"/>
      <c r="T694" s="126">
        <f>SUM(T695:T712)</f>
        <v>0</v>
      </c>
      <c r="U694" s="119"/>
      <c r="V694" s="119"/>
      <c r="W694" s="119"/>
      <c r="X694" s="119"/>
      <c r="Y694" s="119"/>
      <c r="Z694" s="119"/>
      <c r="AA694" s="119"/>
      <c r="AB694" s="119"/>
      <c r="AC694" s="119"/>
      <c r="AD694" s="119"/>
      <c r="AE694" s="119"/>
      <c r="AF694" s="119"/>
      <c r="AG694" s="119"/>
      <c r="AH694" s="119"/>
      <c r="AI694" s="119"/>
      <c r="AJ694" s="119"/>
      <c r="AK694" s="119"/>
      <c r="AL694" s="119"/>
      <c r="AM694" s="119"/>
      <c r="AN694" s="119"/>
      <c r="AO694" s="119"/>
      <c r="AP694" s="119"/>
      <c r="AQ694" s="119"/>
      <c r="AR694" s="121" t="s">
        <v>83</v>
      </c>
      <c r="AS694" s="119"/>
      <c r="AT694" s="127" t="s">
        <v>73</v>
      </c>
      <c r="AU694" s="127" t="s">
        <v>81</v>
      </c>
      <c r="AV694" s="119"/>
      <c r="AW694" s="119"/>
      <c r="AX694" s="119"/>
      <c r="AY694" s="121" t="s">
        <v>159</v>
      </c>
      <c r="AZ694" s="119"/>
      <c r="BA694" s="119"/>
      <c r="BB694" s="119"/>
      <c r="BC694" s="119"/>
      <c r="BD694" s="119"/>
      <c r="BE694" s="119"/>
      <c r="BF694" s="119"/>
      <c r="BG694" s="119"/>
      <c r="BH694" s="119"/>
      <c r="BI694" s="119"/>
      <c r="BJ694" s="119"/>
      <c r="BK694" s="128">
        <f>SUM(BK695:BK712)</f>
        <v>0</v>
      </c>
      <c r="BL694" s="119"/>
      <c r="BM694" s="119"/>
    </row>
    <row r="695" spans="1:65" ht="37.5" customHeight="1">
      <c r="A695" s="16"/>
      <c r="B695" s="17"/>
      <c r="C695" s="131" t="s">
        <v>1557</v>
      </c>
      <c r="D695" s="131" t="s">
        <v>162</v>
      </c>
      <c r="E695" s="132" t="s">
        <v>1558</v>
      </c>
      <c r="F695" s="133" t="s">
        <v>1559</v>
      </c>
      <c r="G695" s="134" t="s">
        <v>791</v>
      </c>
      <c r="H695" s="135">
        <v>131.86000000000001</v>
      </c>
      <c r="I695" s="187"/>
      <c r="J695" s="135">
        <f>ROUND(I695*H695,2)</f>
        <v>0</v>
      </c>
      <c r="K695" s="133" t="s">
        <v>177</v>
      </c>
      <c r="L695" s="17"/>
      <c r="M695" s="136" t="s">
        <v>1</v>
      </c>
      <c r="N695" s="137" t="s">
        <v>39</v>
      </c>
      <c r="O695" s="16"/>
      <c r="P695" s="138">
        <f>O695*H695</f>
        <v>0</v>
      </c>
      <c r="Q695" s="138">
        <v>1E-4</v>
      </c>
      <c r="R695" s="138">
        <f>Q695*H695</f>
        <v>1.3186000000000002E-2</v>
      </c>
      <c r="S695" s="138">
        <v>0</v>
      </c>
      <c r="T695" s="139">
        <f>S695*H695</f>
        <v>0</v>
      </c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16"/>
      <c r="AQ695" s="16"/>
      <c r="AR695" s="140" t="s">
        <v>178</v>
      </c>
      <c r="AS695" s="16"/>
      <c r="AT695" s="140" t="s">
        <v>162</v>
      </c>
      <c r="AU695" s="140" t="s">
        <v>83</v>
      </c>
      <c r="AV695" s="16"/>
      <c r="AW695" s="16"/>
      <c r="AX695" s="16"/>
      <c r="AY695" s="2" t="s">
        <v>159</v>
      </c>
      <c r="AZ695" s="16"/>
      <c r="BA695" s="16"/>
      <c r="BB695" s="16"/>
      <c r="BC695" s="16"/>
      <c r="BD695" s="16"/>
      <c r="BE695" s="141">
        <f>IF(N695="základní",J695,0)</f>
        <v>0</v>
      </c>
      <c r="BF695" s="141">
        <f>IF(N695="snížená",J695,0)</f>
        <v>0</v>
      </c>
      <c r="BG695" s="141">
        <f>IF(N695="zákl. přenesená",J695,0)</f>
        <v>0</v>
      </c>
      <c r="BH695" s="141">
        <f>IF(N695="sníž. přenesená",J695,0)</f>
        <v>0</v>
      </c>
      <c r="BI695" s="141">
        <f>IF(N695="nulová",J695,0)</f>
        <v>0</v>
      </c>
      <c r="BJ695" s="2" t="s">
        <v>81</v>
      </c>
      <c r="BK695" s="141">
        <f>ROUND(I695*H695,2)</f>
        <v>0</v>
      </c>
      <c r="BL695" s="2" t="s">
        <v>178</v>
      </c>
      <c r="BM695" s="140" t="s">
        <v>1560</v>
      </c>
    </row>
    <row r="696" spans="1:65" ht="11.25" customHeight="1">
      <c r="A696" s="151"/>
      <c r="B696" s="152"/>
      <c r="C696" s="151"/>
      <c r="D696" s="142" t="s">
        <v>180</v>
      </c>
      <c r="E696" s="153" t="s">
        <v>1</v>
      </c>
      <c r="F696" s="154" t="s">
        <v>1561</v>
      </c>
      <c r="G696" s="151"/>
      <c r="H696" s="155">
        <v>49.6</v>
      </c>
      <c r="I696" s="188"/>
      <c r="J696" s="151"/>
      <c r="K696" s="151"/>
      <c r="L696" s="152"/>
      <c r="M696" s="156"/>
      <c r="N696" s="151"/>
      <c r="O696" s="151"/>
      <c r="P696" s="151"/>
      <c r="Q696" s="151"/>
      <c r="R696" s="151"/>
      <c r="S696" s="151"/>
      <c r="T696" s="157"/>
      <c r="U696" s="151"/>
      <c r="V696" s="151"/>
      <c r="W696" s="151"/>
      <c r="X696" s="151"/>
      <c r="Y696" s="151"/>
      <c r="Z696" s="151"/>
      <c r="AA696" s="151"/>
      <c r="AB696" s="151"/>
      <c r="AC696" s="151"/>
      <c r="AD696" s="151"/>
      <c r="AE696" s="151"/>
      <c r="AF696" s="151"/>
      <c r="AG696" s="151"/>
      <c r="AH696" s="151"/>
      <c r="AI696" s="151"/>
      <c r="AJ696" s="151"/>
      <c r="AK696" s="151"/>
      <c r="AL696" s="151"/>
      <c r="AM696" s="151"/>
      <c r="AN696" s="151"/>
      <c r="AO696" s="151"/>
      <c r="AP696" s="151"/>
      <c r="AQ696" s="151"/>
      <c r="AR696" s="151"/>
      <c r="AS696" s="151"/>
      <c r="AT696" s="153" t="s">
        <v>180</v>
      </c>
      <c r="AU696" s="153" t="s">
        <v>83</v>
      </c>
      <c r="AV696" s="151" t="s">
        <v>83</v>
      </c>
      <c r="AW696" s="151" t="s">
        <v>30</v>
      </c>
      <c r="AX696" s="151" t="s">
        <v>74</v>
      </c>
      <c r="AY696" s="153" t="s">
        <v>159</v>
      </c>
      <c r="AZ696" s="151"/>
      <c r="BA696" s="151"/>
      <c r="BB696" s="151"/>
      <c r="BC696" s="151"/>
      <c r="BD696" s="151"/>
      <c r="BE696" s="151"/>
      <c r="BF696" s="151"/>
      <c r="BG696" s="151"/>
      <c r="BH696" s="151"/>
      <c r="BI696" s="151"/>
      <c r="BJ696" s="151"/>
      <c r="BK696" s="151"/>
      <c r="BL696" s="151"/>
      <c r="BM696" s="151"/>
    </row>
    <row r="697" spans="1:65" ht="11.25" customHeight="1">
      <c r="A697" s="151"/>
      <c r="B697" s="152"/>
      <c r="C697" s="151"/>
      <c r="D697" s="142" t="s">
        <v>180</v>
      </c>
      <c r="E697" s="153" t="s">
        <v>1</v>
      </c>
      <c r="F697" s="154" t="s">
        <v>1562</v>
      </c>
      <c r="G697" s="151"/>
      <c r="H697" s="155">
        <v>82.26</v>
      </c>
      <c r="I697" s="188"/>
      <c r="J697" s="151"/>
      <c r="K697" s="151"/>
      <c r="L697" s="152"/>
      <c r="M697" s="156"/>
      <c r="N697" s="151"/>
      <c r="O697" s="151"/>
      <c r="P697" s="151"/>
      <c r="Q697" s="151"/>
      <c r="R697" s="151"/>
      <c r="S697" s="151"/>
      <c r="T697" s="157"/>
      <c r="U697" s="151"/>
      <c r="V697" s="151"/>
      <c r="W697" s="151"/>
      <c r="X697" s="151"/>
      <c r="Y697" s="151"/>
      <c r="Z697" s="151"/>
      <c r="AA697" s="151"/>
      <c r="AB697" s="151"/>
      <c r="AC697" s="151"/>
      <c r="AD697" s="151"/>
      <c r="AE697" s="151"/>
      <c r="AF697" s="151"/>
      <c r="AG697" s="151"/>
      <c r="AH697" s="151"/>
      <c r="AI697" s="151"/>
      <c r="AJ697" s="151"/>
      <c r="AK697" s="151"/>
      <c r="AL697" s="151"/>
      <c r="AM697" s="151"/>
      <c r="AN697" s="151"/>
      <c r="AO697" s="151"/>
      <c r="AP697" s="151"/>
      <c r="AQ697" s="151"/>
      <c r="AR697" s="151"/>
      <c r="AS697" s="151"/>
      <c r="AT697" s="153" t="s">
        <v>180</v>
      </c>
      <c r="AU697" s="153" t="s">
        <v>83</v>
      </c>
      <c r="AV697" s="151" t="s">
        <v>83</v>
      </c>
      <c r="AW697" s="151" t="s">
        <v>30</v>
      </c>
      <c r="AX697" s="151" t="s">
        <v>74</v>
      </c>
      <c r="AY697" s="153" t="s">
        <v>159</v>
      </c>
      <c r="AZ697" s="151"/>
      <c r="BA697" s="151"/>
      <c r="BB697" s="151"/>
      <c r="BC697" s="151"/>
      <c r="BD697" s="151"/>
      <c r="BE697" s="151"/>
      <c r="BF697" s="151"/>
      <c r="BG697" s="151"/>
      <c r="BH697" s="151"/>
      <c r="BI697" s="151"/>
      <c r="BJ697" s="151"/>
      <c r="BK697" s="151"/>
      <c r="BL697" s="151"/>
      <c r="BM697" s="151"/>
    </row>
    <row r="698" spans="1:65" ht="11.25" customHeight="1">
      <c r="A698" s="158"/>
      <c r="B698" s="159"/>
      <c r="C698" s="158"/>
      <c r="D698" s="142" t="s">
        <v>180</v>
      </c>
      <c r="E698" s="160" t="s">
        <v>1</v>
      </c>
      <c r="F698" s="161" t="s">
        <v>187</v>
      </c>
      <c r="G698" s="158"/>
      <c r="H698" s="162">
        <v>131.86000000000001</v>
      </c>
      <c r="I698" s="189"/>
      <c r="J698" s="158"/>
      <c r="K698" s="158"/>
      <c r="L698" s="159"/>
      <c r="M698" s="163"/>
      <c r="N698" s="158"/>
      <c r="O698" s="158"/>
      <c r="P698" s="158"/>
      <c r="Q698" s="158"/>
      <c r="R698" s="158"/>
      <c r="S698" s="158"/>
      <c r="T698" s="164"/>
      <c r="U698" s="158"/>
      <c r="V698" s="158"/>
      <c r="W698" s="158"/>
      <c r="X698" s="158"/>
      <c r="Y698" s="158"/>
      <c r="Z698" s="158"/>
      <c r="AA698" s="158"/>
      <c r="AB698" s="158"/>
      <c r="AC698" s="158"/>
      <c r="AD698" s="158"/>
      <c r="AE698" s="158"/>
      <c r="AF698" s="158"/>
      <c r="AG698" s="158"/>
      <c r="AH698" s="158"/>
      <c r="AI698" s="158"/>
      <c r="AJ698" s="158"/>
      <c r="AK698" s="158"/>
      <c r="AL698" s="158"/>
      <c r="AM698" s="158"/>
      <c r="AN698" s="158"/>
      <c r="AO698" s="158"/>
      <c r="AP698" s="158"/>
      <c r="AQ698" s="158"/>
      <c r="AR698" s="158"/>
      <c r="AS698" s="158"/>
      <c r="AT698" s="160" t="s">
        <v>180</v>
      </c>
      <c r="AU698" s="160" t="s">
        <v>83</v>
      </c>
      <c r="AV698" s="158" t="s">
        <v>166</v>
      </c>
      <c r="AW698" s="158" t="s">
        <v>30</v>
      </c>
      <c r="AX698" s="158" t="s">
        <v>81</v>
      </c>
      <c r="AY698" s="160" t="s">
        <v>159</v>
      </c>
      <c r="AZ698" s="158"/>
      <c r="BA698" s="158"/>
      <c r="BB698" s="158"/>
      <c r="BC698" s="158"/>
      <c r="BD698" s="158"/>
      <c r="BE698" s="158"/>
      <c r="BF698" s="158"/>
      <c r="BG698" s="158"/>
      <c r="BH698" s="158"/>
      <c r="BI698" s="158"/>
      <c r="BJ698" s="158"/>
      <c r="BK698" s="158"/>
      <c r="BL698" s="158"/>
      <c r="BM698" s="158"/>
    </row>
    <row r="699" spans="1:65" ht="44.25" customHeight="1">
      <c r="A699" s="16"/>
      <c r="B699" s="17"/>
      <c r="C699" s="131" t="s">
        <v>1563</v>
      </c>
      <c r="D699" s="131" t="s">
        <v>162</v>
      </c>
      <c r="E699" s="132" t="s">
        <v>1564</v>
      </c>
      <c r="F699" s="133" t="s">
        <v>1565</v>
      </c>
      <c r="G699" s="134" t="s">
        <v>791</v>
      </c>
      <c r="H699" s="135">
        <v>131.86000000000001</v>
      </c>
      <c r="I699" s="187"/>
      <c r="J699" s="135">
        <f>ROUND(I699*H699,2)</f>
        <v>0</v>
      </c>
      <c r="K699" s="133" t="s">
        <v>177</v>
      </c>
      <c r="L699" s="17"/>
      <c r="M699" s="136" t="s">
        <v>1</v>
      </c>
      <c r="N699" s="137" t="s">
        <v>39</v>
      </c>
      <c r="O699" s="16"/>
      <c r="P699" s="138">
        <f>O699*H699</f>
        <v>0</v>
      </c>
      <c r="Q699" s="138">
        <v>4.8000000000000001E-4</v>
      </c>
      <c r="R699" s="138">
        <f>Q699*H699</f>
        <v>6.329280000000001E-2</v>
      </c>
      <c r="S699" s="138">
        <v>0</v>
      </c>
      <c r="T699" s="139">
        <f>S699*H699</f>
        <v>0</v>
      </c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16"/>
      <c r="AQ699" s="16"/>
      <c r="AR699" s="140" t="s">
        <v>178</v>
      </c>
      <c r="AS699" s="16"/>
      <c r="AT699" s="140" t="s">
        <v>162</v>
      </c>
      <c r="AU699" s="140" t="s">
        <v>83</v>
      </c>
      <c r="AV699" s="16"/>
      <c r="AW699" s="16"/>
      <c r="AX699" s="16"/>
      <c r="AY699" s="2" t="s">
        <v>159</v>
      </c>
      <c r="AZ699" s="16"/>
      <c r="BA699" s="16"/>
      <c r="BB699" s="16"/>
      <c r="BC699" s="16"/>
      <c r="BD699" s="16"/>
      <c r="BE699" s="141">
        <f>IF(N699="základní",J699,0)</f>
        <v>0</v>
      </c>
      <c r="BF699" s="141">
        <f>IF(N699="snížená",J699,0)</f>
        <v>0</v>
      </c>
      <c r="BG699" s="141">
        <f>IF(N699="zákl. přenesená",J699,0)</f>
        <v>0</v>
      </c>
      <c r="BH699" s="141">
        <f>IF(N699="sníž. přenesená",J699,0)</f>
        <v>0</v>
      </c>
      <c r="BI699" s="141">
        <f>IF(N699="nulová",J699,0)</f>
        <v>0</v>
      </c>
      <c r="BJ699" s="2" t="s">
        <v>81</v>
      </c>
      <c r="BK699" s="141">
        <f>ROUND(I699*H699,2)</f>
        <v>0</v>
      </c>
      <c r="BL699" s="2" t="s">
        <v>178</v>
      </c>
      <c r="BM699" s="140" t="s">
        <v>1566</v>
      </c>
    </row>
    <row r="700" spans="1:65" ht="11.25" customHeight="1">
      <c r="A700" s="151"/>
      <c r="B700" s="152"/>
      <c r="C700" s="151"/>
      <c r="D700" s="142" t="s">
        <v>180</v>
      </c>
      <c r="E700" s="153" t="s">
        <v>1</v>
      </c>
      <c r="F700" s="154" t="s">
        <v>1561</v>
      </c>
      <c r="G700" s="151"/>
      <c r="H700" s="155">
        <v>49.6</v>
      </c>
      <c r="I700" s="188"/>
      <c r="J700" s="151"/>
      <c r="K700" s="151"/>
      <c r="L700" s="152"/>
      <c r="M700" s="156"/>
      <c r="N700" s="151"/>
      <c r="O700" s="151"/>
      <c r="P700" s="151"/>
      <c r="Q700" s="151"/>
      <c r="R700" s="151"/>
      <c r="S700" s="151"/>
      <c r="T700" s="157"/>
      <c r="U700" s="151"/>
      <c r="V700" s="151"/>
      <c r="W700" s="151"/>
      <c r="X700" s="151"/>
      <c r="Y700" s="151"/>
      <c r="Z700" s="151"/>
      <c r="AA700" s="151"/>
      <c r="AB700" s="151"/>
      <c r="AC700" s="151"/>
      <c r="AD700" s="151"/>
      <c r="AE700" s="151"/>
      <c r="AF700" s="151"/>
      <c r="AG700" s="151"/>
      <c r="AH700" s="151"/>
      <c r="AI700" s="151"/>
      <c r="AJ700" s="151"/>
      <c r="AK700" s="151"/>
      <c r="AL700" s="151"/>
      <c r="AM700" s="151"/>
      <c r="AN700" s="151"/>
      <c r="AO700" s="151"/>
      <c r="AP700" s="151"/>
      <c r="AQ700" s="151"/>
      <c r="AR700" s="151"/>
      <c r="AS700" s="151"/>
      <c r="AT700" s="153" t="s">
        <v>180</v>
      </c>
      <c r="AU700" s="153" t="s">
        <v>83</v>
      </c>
      <c r="AV700" s="151" t="s">
        <v>83</v>
      </c>
      <c r="AW700" s="151" t="s">
        <v>30</v>
      </c>
      <c r="AX700" s="151" t="s">
        <v>74</v>
      </c>
      <c r="AY700" s="153" t="s">
        <v>159</v>
      </c>
      <c r="AZ700" s="151"/>
      <c r="BA700" s="151"/>
      <c r="BB700" s="151"/>
      <c r="BC700" s="151"/>
      <c r="BD700" s="151"/>
      <c r="BE700" s="151"/>
      <c r="BF700" s="151"/>
      <c r="BG700" s="151"/>
      <c r="BH700" s="151"/>
      <c r="BI700" s="151"/>
      <c r="BJ700" s="151"/>
      <c r="BK700" s="151"/>
      <c r="BL700" s="151"/>
      <c r="BM700" s="151"/>
    </row>
    <row r="701" spans="1:65" ht="11.25" customHeight="1">
      <c r="A701" s="151"/>
      <c r="B701" s="152"/>
      <c r="C701" s="151"/>
      <c r="D701" s="142" t="s">
        <v>180</v>
      </c>
      <c r="E701" s="153" t="s">
        <v>1</v>
      </c>
      <c r="F701" s="154" t="s">
        <v>1562</v>
      </c>
      <c r="G701" s="151"/>
      <c r="H701" s="155">
        <v>82.26</v>
      </c>
      <c r="I701" s="188"/>
      <c r="J701" s="151"/>
      <c r="K701" s="151"/>
      <c r="L701" s="152"/>
      <c r="M701" s="156"/>
      <c r="N701" s="151"/>
      <c r="O701" s="151"/>
      <c r="P701" s="151"/>
      <c r="Q701" s="151"/>
      <c r="R701" s="151"/>
      <c r="S701" s="151"/>
      <c r="T701" s="157"/>
      <c r="U701" s="151"/>
      <c r="V701" s="151"/>
      <c r="W701" s="151"/>
      <c r="X701" s="151"/>
      <c r="Y701" s="151"/>
      <c r="Z701" s="151"/>
      <c r="AA701" s="151"/>
      <c r="AB701" s="151"/>
      <c r="AC701" s="151"/>
      <c r="AD701" s="151"/>
      <c r="AE701" s="151"/>
      <c r="AF701" s="151"/>
      <c r="AG701" s="151"/>
      <c r="AH701" s="151"/>
      <c r="AI701" s="151"/>
      <c r="AJ701" s="151"/>
      <c r="AK701" s="151"/>
      <c r="AL701" s="151"/>
      <c r="AM701" s="151"/>
      <c r="AN701" s="151"/>
      <c r="AO701" s="151"/>
      <c r="AP701" s="151"/>
      <c r="AQ701" s="151"/>
      <c r="AR701" s="151"/>
      <c r="AS701" s="151"/>
      <c r="AT701" s="153" t="s">
        <v>180</v>
      </c>
      <c r="AU701" s="153" t="s">
        <v>83</v>
      </c>
      <c r="AV701" s="151" t="s">
        <v>83</v>
      </c>
      <c r="AW701" s="151" t="s">
        <v>30</v>
      </c>
      <c r="AX701" s="151" t="s">
        <v>74</v>
      </c>
      <c r="AY701" s="153" t="s">
        <v>159</v>
      </c>
      <c r="AZ701" s="151"/>
      <c r="BA701" s="151"/>
      <c r="BB701" s="151"/>
      <c r="BC701" s="151"/>
      <c r="BD701" s="151"/>
      <c r="BE701" s="151"/>
      <c r="BF701" s="151"/>
      <c r="BG701" s="151"/>
      <c r="BH701" s="151"/>
      <c r="BI701" s="151"/>
      <c r="BJ701" s="151"/>
      <c r="BK701" s="151"/>
      <c r="BL701" s="151"/>
      <c r="BM701" s="151"/>
    </row>
    <row r="702" spans="1:65" ht="11.25" customHeight="1">
      <c r="A702" s="158"/>
      <c r="B702" s="159"/>
      <c r="C702" s="158"/>
      <c r="D702" s="142" t="s">
        <v>180</v>
      </c>
      <c r="E702" s="160" t="s">
        <v>1</v>
      </c>
      <c r="F702" s="161" t="s">
        <v>187</v>
      </c>
      <c r="G702" s="158"/>
      <c r="H702" s="162">
        <v>131.86000000000001</v>
      </c>
      <c r="I702" s="189"/>
      <c r="J702" s="158"/>
      <c r="K702" s="158"/>
      <c r="L702" s="159"/>
      <c r="M702" s="163"/>
      <c r="N702" s="158"/>
      <c r="O702" s="158"/>
      <c r="P702" s="158"/>
      <c r="Q702" s="158"/>
      <c r="R702" s="158"/>
      <c r="S702" s="158"/>
      <c r="T702" s="164"/>
      <c r="U702" s="158"/>
      <c r="V702" s="158"/>
      <c r="W702" s="158"/>
      <c r="X702" s="158"/>
      <c r="Y702" s="158"/>
      <c r="Z702" s="158"/>
      <c r="AA702" s="158"/>
      <c r="AB702" s="158"/>
      <c r="AC702" s="158"/>
      <c r="AD702" s="158"/>
      <c r="AE702" s="158"/>
      <c r="AF702" s="158"/>
      <c r="AG702" s="158"/>
      <c r="AH702" s="158"/>
      <c r="AI702" s="158"/>
      <c r="AJ702" s="158"/>
      <c r="AK702" s="158"/>
      <c r="AL702" s="158"/>
      <c r="AM702" s="158"/>
      <c r="AN702" s="158"/>
      <c r="AO702" s="158"/>
      <c r="AP702" s="158"/>
      <c r="AQ702" s="158"/>
      <c r="AR702" s="158"/>
      <c r="AS702" s="158"/>
      <c r="AT702" s="160" t="s">
        <v>180</v>
      </c>
      <c r="AU702" s="160" t="s">
        <v>83</v>
      </c>
      <c r="AV702" s="158" t="s">
        <v>166</v>
      </c>
      <c r="AW702" s="158" t="s">
        <v>30</v>
      </c>
      <c r="AX702" s="158" t="s">
        <v>81</v>
      </c>
      <c r="AY702" s="160" t="s">
        <v>159</v>
      </c>
      <c r="AZ702" s="158"/>
      <c r="BA702" s="158"/>
      <c r="BB702" s="158"/>
      <c r="BC702" s="158"/>
      <c r="BD702" s="158"/>
      <c r="BE702" s="158"/>
      <c r="BF702" s="158"/>
      <c r="BG702" s="158"/>
      <c r="BH702" s="158"/>
      <c r="BI702" s="158"/>
      <c r="BJ702" s="158"/>
      <c r="BK702" s="158"/>
      <c r="BL702" s="158"/>
      <c r="BM702" s="158"/>
    </row>
    <row r="703" spans="1:65" ht="21.75" customHeight="1">
      <c r="A703" s="16"/>
      <c r="B703" s="17"/>
      <c r="C703" s="131" t="s">
        <v>1567</v>
      </c>
      <c r="D703" s="131" t="s">
        <v>162</v>
      </c>
      <c r="E703" s="132" t="s">
        <v>1568</v>
      </c>
      <c r="F703" s="133" t="s">
        <v>1569</v>
      </c>
      <c r="G703" s="134" t="s">
        <v>791</v>
      </c>
      <c r="H703" s="135">
        <v>35.4</v>
      </c>
      <c r="I703" s="187"/>
      <c r="J703" s="135">
        <f>ROUND(I703*H703,2)</f>
        <v>0</v>
      </c>
      <c r="K703" s="133" t="s">
        <v>1</v>
      </c>
      <c r="L703" s="17"/>
      <c r="M703" s="136" t="s">
        <v>1</v>
      </c>
      <c r="N703" s="137" t="s">
        <v>39</v>
      </c>
      <c r="O703" s="16"/>
      <c r="P703" s="138">
        <f>O703*H703</f>
        <v>0</v>
      </c>
      <c r="Q703" s="138">
        <v>1.7000000000000001E-4</v>
      </c>
      <c r="R703" s="138">
        <f>Q703*H703</f>
        <v>6.0179999999999999E-3</v>
      </c>
      <c r="S703" s="138">
        <v>0</v>
      </c>
      <c r="T703" s="139">
        <f>S703*H703</f>
        <v>0</v>
      </c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16"/>
      <c r="AQ703" s="16"/>
      <c r="AR703" s="140" t="s">
        <v>178</v>
      </c>
      <c r="AS703" s="16"/>
      <c r="AT703" s="140" t="s">
        <v>162</v>
      </c>
      <c r="AU703" s="140" t="s">
        <v>83</v>
      </c>
      <c r="AV703" s="16"/>
      <c r="AW703" s="16"/>
      <c r="AX703" s="16"/>
      <c r="AY703" s="2" t="s">
        <v>159</v>
      </c>
      <c r="AZ703" s="16"/>
      <c r="BA703" s="16"/>
      <c r="BB703" s="16"/>
      <c r="BC703" s="16"/>
      <c r="BD703" s="16"/>
      <c r="BE703" s="141">
        <f>IF(N703="základní",J703,0)</f>
        <v>0</v>
      </c>
      <c r="BF703" s="141">
        <f>IF(N703="snížená",J703,0)</f>
        <v>0</v>
      </c>
      <c r="BG703" s="141">
        <f>IF(N703="zákl. přenesená",J703,0)</f>
        <v>0</v>
      </c>
      <c r="BH703" s="141">
        <f>IF(N703="sníž. přenesená",J703,0)</f>
        <v>0</v>
      </c>
      <c r="BI703" s="141">
        <f>IF(N703="nulová",J703,0)</f>
        <v>0</v>
      </c>
      <c r="BJ703" s="2" t="s">
        <v>81</v>
      </c>
      <c r="BK703" s="141">
        <f>ROUND(I703*H703,2)</f>
        <v>0</v>
      </c>
      <c r="BL703" s="2" t="s">
        <v>178</v>
      </c>
      <c r="BM703" s="140" t="s">
        <v>1570</v>
      </c>
    </row>
    <row r="704" spans="1:65" ht="11.25" customHeight="1">
      <c r="A704" s="145"/>
      <c r="B704" s="146"/>
      <c r="C704" s="145"/>
      <c r="D704" s="142" t="s">
        <v>180</v>
      </c>
      <c r="E704" s="147" t="s">
        <v>1</v>
      </c>
      <c r="F704" s="148" t="s">
        <v>846</v>
      </c>
      <c r="G704" s="145"/>
      <c r="H704" s="147" t="s">
        <v>1</v>
      </c>
      <c r="I704" s="193"/>
      <c r="J704" s="145"/>
      <c r="K704" s="145"/>
      <c r="L704" s="146"/>
      <c r="M704" s="149"/>
      <c r="N704" s="145"/>
      <c r="O704" s="145"/>
      <c r="P704" s="145"/>
      <c r="Q704" s="145"/>
      <c r="R704" s="145"/>
      <c r="S704" s="145"/>
      <c r="T704" s="150"/>
      <c r="U704" s="145"/>
      <c r="V704" s="145"/>
      <c r="W704" s="145"/>
      <c r="X704" s="145"/>
      <c r="Y704" s="145"/>
      <c r="Z704" s="145"/>
      <c r="AA704" s="145"/>
      <c r="AB704" s="145"/>
      <c r="AC704" s="145"/>
      <c r="AD704" s="145"/>
      <c r="AE704" s="145"/>
      <c r="AF704" s="145"/>
      <c r="AG704" s="145"/>
      <c r="AH704" s="145"/>
      <c r="AI704" s="145"/>
      <c r="AJ704" s="145"/>
      <c r="AK704" s="145"/>
      <c r="AL704" s="145"/>
      <c r="AM704" s="145"/>
      <c r="AN704" s="145"/>
      <c r="AO704" s="145"/>
      <c r="AP704" s="145"/>
      <c r="AQ704" s="145"/>
      <c r="AR704" s="145"/>
      <c r="AS704" s="145"/>
      <c r="AT704" s="147" t="s">
        <v>180</v>
      </c>
      <c r="AU704" s="147" t="s">
        <v>83</v>
      </c>
      <c r="AV704" s="145" t="s">
        <v>81</v>
      </c>
      <c r="AW704" s="145" t="s">
        <v>30</v>
      </c>
      <c r="AX704" s="145" t="s">
        <v>74</v>
      </c>
      <c r="AY704" s="147" t="s">
        <v>159</v>
      </c>
      <c r="AZ704" s="145"/>
      <c r="BA704" s="145"/>
      <c r="BB704" s="145"/>
      <c r="BC704" s="145"/>
      <c r="BD704" s="145"/>
      <c r="BE704" s="145"/>
      <c r="BF704" s="145"/>
      <c r="BG704" s="145"/>
      <c r="BH704" s="145"/>
      <c r="BI704" s="145"/>
      <c r="BJ704" s="145"/>
      <c r="BK704" s="145"/>
      <c r="BL704" s="145"/>
      <c r="BM704" s="145"/>
    </row>
    <row r="705" spans="1:65" ht="11.25" customHeight="1">
      <c r="A705" s="151"/>
      <c r="B705" s="152"/>
      <c r="C705" s="151"/>
      <c r="D705" s="142" t="s">
        <v>180</v>
      </c>
      <c r="E705" s="153" t="s">
        <v>1</v>
      </c>
      <c r="F705" s="154" t="s">
        <v>1571</v>
      </c>
      <c r="G705" s="151"/>
      <c r="H705" s="155">
        <v>3</v>
      </c>
      <c r="I705" s="188"/>
      <c r="J705" s="151"/>
      <c r="K705" s="151"/>
      <c r="L705" s="152"/>
      <c r="M705" s="156"/>
      <c r="N705" s="151"/>
      <c r="O705" s="151"/>
      <c r="P705" s="151"/>
      <c r="Q705" s="151"/>
      <c r="R705" s="151"/>
      <c r="S705" s="151"/>
      <c r="T705" s="157"/>
      <c r="U705" s="151"/>
      <c r="V705" s="151"/>
      <c r="W705" s="151"/>
      <c r="X705" s="151"/>
      <c r="Y705" s="151"/>
      <c r="Z705" s="151"/>
      <c r="AA705" s="151"/>
      <c r="AB705" s="151"/>
      <c r="AC705" s="151"/>
      <c r="AD705" s="151"/>
      <c r="AE705" s="151"/>
      <c r="AF705" s="151"/>
      <c r="AG705" s="151"/>
      <c r="AH705" s="151"/>
      <c r="AI705" s="151"/>
      <c r="AJ705" s="151"/>
      <c r="AK705" s="151"/>
      <c r="AL705" s="151"/>
      <c r="AM705" s="151"/>
      <c r="AN705" s="151"/>
      <c r="AO705" s="151"/>
      <c r="AP705" s="151"/>
      <c r="AQ705" s="151"/>
      <c r="AR705" s="151"/>
      <c r="AS705" s="151"/>
      <c r="AT705" s="153" t="s">
        <v>180</v>
      </c>
      <c r="AU705" s="153" t="s">
        <v>83</v>
      </c>
      <c r="AV705" s="151" t="s">
        <v>83</v>
      </c>
      <c r="AW705" s="151" t="s">
        <v>30</v>
      </c>
      <c r="AX705" s="151" t="s">
        <v>74</v>
      </c>
      <c r="AY705" s="153" t="s">
        <v>159</v>
      </c>
      <c r="AZ705" s="151"/>
      <c r="BA705" s="151"/>
      <c r="BB705" s="151"/>
      <c r="BC705" s="151"/>
      <c r="BD705" s="151"/>
      <c r="BE705" s="151"/>
      <c r="BF705" s="151"/>
      <c r="BG705" s="151"/>
      <c r="BH705" s="151"/>
      <c r="BI705" s="151"/>
      <c r="BJ705" s="151"/>
      <c r="BK705" s="151"/>
      <c r="BL705" s="151"/>
      <c r="BM705" s="151"/>
    </row>
    <row r="706" spans="1:65" ht="11.25" customHeight="1">
      <c r="A706" s="151"/>
      <c r="B706" s="152"/>
      <c r="C706" s="151"/>
      <c r="D706" s="142" t="s">
        <v>180</v>
      </c>
      <c r="E706" s="153" t="s">
        <v>1</v>
      </c>
      <c r="F706" s="154" t="s">
        <v>1549</v>
      </c>
      <c r="G706" s="151"/>
      <c r="H706" s="155">
        <v>32.4</v>
      </c>
      <c r="I706" s="188"/>
      <c r="J706" s="151"/>
      <c r="K706" s="151"/>
      <c r="L706" s="152"/>
      <c r="M706" s="156"/>
      <c r="N706" s="151"/>
      <c r="O706" s="151"/>
      <c r="P706" s="151"/>
      <c r="Q706" s="151"/>
      <c r="R706" s="151"/>
      <c r="S706" s="151"/>
      <c r="T706" s="157"/>
      <c r="U706" s="151"/>
      <c r="V706" s="151"/>
      <c r="W706" s="151"/>
      <c r="X706" s="151"/>
      <c r="Y706" s="151"/>
      <c r="Z706" s="151"/>
      <c r="AA706" s="151"/>
      <c r="AB706" s="151"/>
      <c r="AC706" s="151"/>
      <c r="AD706" s="151"/>
      <c r="AE706" s="151"/>
      <c r="AF706" s="151"/>
      <c r="AG706" s="151"/>
      <c r="AH706" s="151"/>
      <c r="AI706" s="151"/>
      <c r="AJ706" s="151"/>
      <c r="AK706" s="151"/>
      <c r="AL706" s="151"/>
      <c r="AM706" s="151"/>
      <c r="AN706" s="151"/>
      <c r="AO706" s="151"/>
      <c r="AP706" s="151"/>
      <c r="AQ706" s="151"/>
      <c r="AR706" s="151"/>
      <c r="AS706" s="151"/>
      <c r="AT706" s="153" t="s">
        <v>180</v>
      </c>
      <c r="AU706" s="153" t="s">
        <v>83</v>
      </c>
      <c r="AV706" s="151" t="s">
        <v>83</v>
      </c>
      <c r="AW706" s="151" t="s">
        <v>30</v>
      </c>
      <c r="AX706" s="151" t="s">
        <v>74</v>
      </c>
      <c r="AY706" s="153" t="s">
        <v>159</v>
      </c>
      <c r="AZ706" s="151"/>
      <c r="BA706" s="151"/>
      <c r="BB706" s="151"/>
      <c r="BC706" s="151"/>
      <c r="BD706" s="151"/>
      <c r="BE706" s="151"/>
      <c r="BF706" s="151"/>
      <c r="BG706" s="151"/>
      <c r="BH706" s="151"/>
      <c r="BI706" s="151"/>
      <c r="BJ706" s="151"/>
      <c r="BK706" s="151"/>
      <c r="BL706" s="151"/>
      <c r="BM706" s="151"/>
    </row>
    <row r="707" spans="1:65" ht="11.25" customHeight="1">
      <c r="A707" s="158"/>
      <c r="B707" s="159"/>
      <c r="C707" s="158"/>
      <c r="D707" s="142" t="s">
        <v>180</v>
      </c>
      <c r="E707" s="160" t="s">
        <v>1</v>
      </c>
      <c r="F707" s="161" t="s">
        <v>187</v>
      </c>
      <c r="G707" s="158"/>
      <c r="H707" s="162">
        <v>35.4</v>
      </c>
      <c r="I707" s="189"/>
      <c r="J707" s="158"/>
      <c r="K707" s="158"/>
      <c r="L707" s="159"/>
      <c r="M707" s="163"/>
      <c r="N707" s="158"/>
      <c r="O707" s="158"/>
      <c r="P707" s="158"/>
      <c r="Q707" s="158"/>
      <c r="R707" s="158"/>
      <c r="S707" s="158"/>
      <c r="T707" s="164"/>
      <c r="U707" s="158"/>
      <c r="V707" s="158"/>
      <c r="W707" s="158"/>
      <c r="X707" s="158"/>
      <c r="Y707" s="158"/>
      <c r="Z707" s="158"/>
      <c r="AA707" s="158"/>
      <c r="AB707" s="158"/>
      <c r="AC707" s="158"/>
      <c r="AD707" s="158"/>
      <c r="AE707" s="158"/>
      <c r="AF707" s="158"/>
      <c r="AG707" s="158"/>
      <c r="AH707" s="158"/>
      <c r="AI707" s="158"/>
      <c r="AJ707" s="158"/>
      <c r="AK707" s="158"/>
      <c r="AL707" s="158"/>
      <c r="AM707" s="158"/>
      <c r="AN707" s="158"/>
      <c r="AO707" s="158"/>
      <c r="AP707" s="158"/>
      <c r="AQ707" s="158"/>
      <c r="AR707" s="158"/>
      <c r="AS707" s="158"/>
      <c r="AT707" s="160" t="s">
        <v>180</v>
      </c>
      <c r="AU707" s="160" t="s">
        <v>83</v>
      </c>
      <c r="AV707" s="158" t="s">
        <v>166</v>
      </c>
      <c r="AW707" s="158" t="s">
        <v>30</v>
      </c>
      <c r="AX707" s="158" t="s">
        <v>81</v>
      </c>
      <c r="AY707" s="160" t="s">
        <v>159</v>
      </c>
      <c r="AZ707" s="158"/>
      <c r="BA707" s="158"/>
      <c r="BB707" s="158"/>
      <c r="BC707" s="158"/>
      <c r="BD707" s="158"/>
      <c r="BE707" s="158"/>
      <c r="BF707" s="158"/>
      <c r="BG707" s="158"/>
      <c r="BH707" s="158"/>
      <c r="BI707" s="158"/>
      <c r="BJ707" s="158"/>
      <c r="BK707" s="158"/>
      <c r="BL707" s="158"/>
      <c r="BM707" s="158"/>
    </row>
    <row r="708" spans="1:65" ht="24" customHeight="1">
      <c r="A708" s="16"/>
      <c r="B708" s="17"/>
      <c r="C708" s="131" t="s">
        <v>1572</v>
      </c>
      <c r="D708" s="131" t="s">
        <v>162</v>
      </c>
      <c r="E708" s="132" t="s">
        <v>1573</v>
      </c>
      <c r="F708" s="133" t="s">
        <v>1574</v>
      </c>
      <c r="G708" s="134" t="s">
        <v>791</v>
      </c>
      <c r="H708" s="135">
        <v>35.4</v>
      </c>
      <c r="I708" s="187"/>
      <c r="J708" s="135">
        <f>ROUND(I708*H708,2)</f>
        <v>0</v>
      </c>
      <c r="K708" s="133" t="s">
        <v>1</v>
      </c>
      <c r="L708" s="17"/>
      <c r="M708" s="136" t="s">
        <v>1</v>
      </c>
      <c r="N708" s="137" t="s">
        <v>39</v>
      </c>
      <c r="O708" s="16"/>
      <c r="P708" s="138">
        <f>O708*H708</f>
        <v>0</v>
      </c>
      <c r="Q708" s="138">
        <v>3.8000000000000002E-4</v>
      </c>
      <c r="R708" s="138">
        <f>Q708*H708</f>
        <v>1.3452E-2</v>
      </c>
      <c r="S708" s="138">
        <v>0</v>
      </c>
      <c r="T708" s="139">
        <f>S708*H708</f>
        <v>0</v>
      </c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16"/>
      <c r="AQ708" s="16"/>
      <c r="AR708" s="140" t="s">
        <v>178</v>
      </c>
      <c r="AS708" s="16"/>
      <c r="AT708" s="140" t="s">
        <v>162</v>
      </c>
      <c r="AU708" s="140" t="s">
        <v>83</v>
      </c>
      <c r="AV708" s="16"/>
      <c r="AW708" s="16"/>
      <c r="AX708" s="16"/>
      <c r="AY708" s="2" t="s">
        <v>159</v>
      </c>
      <c r="AZ708" s="16"/>
      <c r="BA708" s="16"/>
      <c r="BB708" s="16"/>
      <c r="BC708" s="16"/>
      <c r="BD708" s="16"/>
      <c r="BE708" s="141">
        <f>IF(N708="základní",J708,0)</f>
        <v>0</v>
      </c>
      <c r="BF708" s="141">
        <f>IF(N708="snížená",J708,0)</f>
        <v>0</v>
      </c>
      <c r="BG708" s="141">
        <f>IF(N708="zákl. přenesená",J708,0)</f>
        <v>0</v>
      </c>
      <c r="BH708" s="141">
        <f>IF(N708="sníž. přenesená",J708,0)</f>
        <v>0</v>
      </c>
      <c r="BI708" s="141">
        <f>IF(N708="nulová",J708,0)</f>
        <v>0</v>
      </c>
      <c r="BJ708" s="2" t="s">
        <v>81</v>
      </c>
      <c r="BK708" s="141">
        <f>ROUND(I708*H708,2)</f>
        <v>0</v>
      </c>
      <c r="BL708" s="2" t="s">
        <v>178</v>
      </c>
      <c r="BM708" s="140" t="s">
        <v>1575</v>
      </c>
    </row>
    <row r="709" spans="1:65" ht="11.25" customHeight="1">
      <c r="A709" s="145"/>
      <c r="B709" s="146"/>
      <c r="C709" s="145"/>
      <c r="D709" s="142" t="s">
        <v>180</v>
      </c>
      <c r="E709" s="147" t="s">
        <v>1</v>
      </c>
      <c r="F709" s="148" t="s">
        <v>846</v>
      </c>
      <c r="G709" s="145"/>
      <c r="H709" s="147" t="s">
        <v>1</v>
      </c>
      <c r="I709" s="193"/>
      <c r="J709" s="145"/>
      <c r="K709" s="145"/>
      <c r="L709" s="146"/>
      <c r="M709" s="149"/>
      <c r="N709" s="145"/>
      <c r="O709" s="145"/>
      <c r="P709" s="145"/>
      <c r="Q709" s="145"/>
      <c r="R709" s="145"/>
      <c r="S709" s="145"/>
      <c r="T709" s="150"/>
      <c r="U709" s="145"/>
      <c r="V709" s="145"/>
      <c r="W709" s="145"/>
      <c r="X709" s="145"/>
      <c r="Y709" s="145"/>
      <c r="Z709" s="145"/>
      <c r="AA709" s="145"/>
      <c r="AB709" s="145"/>
      <c r="AC709" s="145"/>
      <c r="AD709" s="145"/>
      <c r="AE709" s="145"/>
      <c r="AF709" s="145"/>
      <c r="AG709" s="145"/>
      <c r="AH709" s="145"/>
      <c r="AI709" s="145"/>
      <c r="AJ709" s="145"/>
      <c r="AK709" s="145"/>
      <c r="AL709" s="145"/>
      <c r="AM709" s="145"/>
      <c r="AN709" s="145"/>
      <c r="AO709" s="145"/>
      <c r="AP709" s="145"/>
      <c r="AQ709" s="145"/>
      <c r="AR709" s="145"/>
      <c r="AS709" s="145"/>
      <c r="AT709" s="147" t="s">
        <v>180</v>
      </c>
      <c r="AU709" s="147" t="s">
        <v>83</v>
      </c>
      <c r="AV709" s="145" t="s">
        <v>81</v>
      </c>
      <c r="AW709" s="145" t="s">
        <v>30</v>
      </c>
      <c r="AX709" s="145" t="s">
        <v>74</v>
      </c>
      <c r="AY709" s="147" t="s">
        <v>159</v>
      </c>
      <c r="AZ709" s="145"/>
      <c r="BA709" s="145"/>
      <c r="BB709" s="145"/>
      <c r="BC709" s="145"/>
      <c r="BD709" s="145"/>
      <c r="BE709" s="145"/>
      <c r="BF709" s="145"/>
      <c r="BG709" s="145"/>
      <c r="BH709" s="145"/>
      <c r="BI709" s="145"/>
      <c r="BJ709" s="145"/>
      <c r="BK709" s="145"/>
      <c r="BL709" s="145"/>
      <c r="BM709" s="145"/>
    </row>
    <row r="710" spans="1:65" ht="11.25" customHeight="1">
      <c r="A710" s="151"/>
      <c r="B710" s="152"/>
      <c r="C710" s="151"/>
      <c r="D710" s="142" t="s">
        <v>180</v>
      </c>
      <c r="E710" s="153" t="s">
        <v>1</v>
      </c>
      <c r="F710" s="154" t="s">
        <v>1571</v>
      </c>
      <c r="G710" s="151"/>
      <c r="H710" s="155">
        <v>3</v>
      </c>
      <c r="I710" s="188"/>
      <c r="J710" s="151"/>
      <c r="K710" s="151"/>
      <c r="L710" s="152"/>
      <c r="M710" s="156"/>
      <c r="N710" s="151"/>
      <c r="O710" s="151"/>
      <c r="P710" s="151"/>
      <c r="Q710" s="151"/>
      <c r="R710" s="151"/>
      <c r="S710" s="151"/>
      <c r="T710" s="157"/>
      <c r="U710" s="151"/>
      <c r="V710" s="151"/>
      <c r="W710" s="151"/>
      <c r="X710" s="151"/>
      <c r="Y710" s="151"/>
      <c r="Z710" s="151"/>
      <c r="AA710" s="151"/>
      <c r="AB710" s="151"/>
      <c r="AC710" s="151"/>
      <c r="AD710" s="151"/>
      <c r="AE710" s="151"/>
      <c r="AF710" s="151"/>
      <c r="AG710" s="151"/>
      <c r="AH710" s="151"/>
      <c r="AI710" s="151"/>
      <c r="AJ710" s="151"/>
      <c r="AK710" s="151"/>
      <c r="AL710" s="151"/>
      <c r="AM710" s="151"/>
      <c r="AN710" s="151"/>
      <c r="AO710" s="151"/>
      <c r="AP710" s="151"/>
      <c r="AQ710" s="151"/>
      <c r="AR710" s="151"/>
      <c r="AS710" s="151"/>
      <c r="AT710" s="153" t="s">
        <v>180</v>
      </c>
      <c r="AU710" s="153" t="s">
        <v>83</v>
      </c>
      <c r="AV710" s="151" t="s">
        <v>83</v>
      </c>
      <c r="AW710" s="151" t="s">
        <v>30</v>
      </c>
      <c r="AX710" s="151" t="s">
        <v>74</v>
      </c>
      <c r="AY710" s="153" t="s">
        <v>159</v>
      </c>
      <c r="AZ710" s="151"/>
      <c r="BA710" s="151"/>
      <c r="BB710" s="151"/>
      <c r="BC710" s="151"/>
      <c r="BD710" s="151"/>
      <c r="BE710" s="151"/>
      <c r="BF710" s="151"/>
      <c r="BG710" s="151"/>
      <c r="BH710" s="151"/>
      <c r="BI710" s="151"/>
      <c r="BJ710" s="151"/>
      <c r="BK710" s="151"/>
      <c r="BL710" s="151"/>
      <c r="BM710" s="151"/>
    </row>
    <row r="711" spans="1:65" ht="11.25" customHeight="1">
      <c r="A711" s="151"/>
      <c r="B711" s="152"/>
      <c r="C711" s="151"/>
      <c r="D711" s="142" t="s">
        <v>180</v>
      </c>
      <c r="E711" s="153" t="s">
        <v>1</v>
      </c>
      <c r="F711" s="154" t="s">
        <v>1549</v>
      </c>
      <c r="G711" s="151"/>
      <c r="H711" s="155">
        <v>32.4</v>
      </c>
      <c r="I711" s="188"/>
      <c r="J711" s="151"/>
      <c r="K711" s="151"/>
      <c r="L711" s="152"/>
      <c r="M711" s="156"/>
      <c r="N711" s="151"/>
      <c r="O711" s="151"/>
      <c r="P711" s="151"/>
      <c r="Q711" s="151"/>
      <c r="R711" s="151"/>
      <c r="S711" s="151"/>
      <c r="T711" s="157"/>
      <c r="U711" s="151"/>
      <c r="V711" s="151"/>
      <c r="W711" s="151"/>
      <c r="X711" s="151"/>
      <c r="Y711" s="151"/>
      <c r="Z711" s="151"/>
      <c r="AA711" s="151"/>
      <c r="AB711" s="151"/>
      <c r="AC711" s="151"/>
      <c r="AD711" s="151"/>
      <c r="AE711" s="151"/>
      <c r="AF711" s="151"/>
      <c r="AG711" s="151"/>
      <c r="AH711" s="151"/>
      <c r="AI711" s="151"/>
      <c r="AJ711" s="151"/>
      <c r="AK711" s="151"/>
      <c r="AL711" s="151"/>
      <c r="AM711" s="151"/>
      <c r="AN711" s="151"/>
      <c r="AO711" s="151"/>
      <c r="AP711" s="151"/>
      <c r="AQ711" s="151"/>
      <c r="AR711" s="151"/>
      <c r="AS711" s="151"/>
      <c r="AT711" s="153" t="s">
        <v>180</v>
      </c>
      <c r="AU711" s="153" t="s">
        <v>83</v>
      </c>
      <c r="AV711" s="151" t="s">
        <v>83</v>
      </c>
      <c r="AW711" s="151" t="s">
        <v>30</v>
      </c>
      <c r="AX711" s="151" t="s">
        <v>74</v>
      </c>
      <c r="AY711" s="153" t="s">
        <v>159</v>
      </c>
      <c r="AZ711" s="151"/>
      <c r="BA711" s="151"/>
      <c r="BB711" s="151"/>
      <c r="BC711" s="151"/>
      <c r="BD711" s="151"/>
      <c r="BE711" s="151"/>
      <c r="BF711" s="151"/>
      <c r="BG711" s="151"/>
      <c r="BH711" s="151"/>
      <c r="BI711" s="151"/>
      <c r="BJ711" s="151"/>
      <c r="BK711" s="151"/>
      <c r="BL711" s="151"/>
      <c r="BM711" s="151"/>
    </row>
    <row r="712" spans="1:65" ht="11.25" customHeight="1">
      <c r="A712" s="158"/>
      <c r="B712" s="159"/>
      <c r="C712" s="158"/>
      <c r="D712" s="142" t="s">
        <v>180</v>
      </c>
      <c r="E712" s="160" t="s">
        <v>1</v>
      </c>
      <c r="F712" s="161" t="s">
        <v>187</v>
      </c>
      <c r="G712" s="158"/>
      <c r="H712" s="162">
        <v>35.4</v>
      </c>
      <c r="I712" s="189"/>
      <c r="J712" s="158"/>
      <c r="K712" s="158"/>
      <c r="L712" s="159"/>
      <c r="M712" s="163"/>
      <c r="N712" s="158"/>
      <c r="O712" s="158"/>
      <c r="P712" s="158"/>
      <c r="Q712" s="158"/>
      <c r="R712" s="158"/>
      <c r="S712" s="158"/>
      <c r="T712" s="164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  <c r="AE712" s="158"/>
      <c r="AF712" s="158"/>
      <c r="AG712" s="158"/>
      <c r="AH712" s="158"/>
      <c r="AI712" s="158"/>
      <c r="AJ712" s="158"/>
      <c r="AK712" s="158"/>
      <c r="AL712" s="158"/>
      <c r="AM712" s="158"/>
      <c r="AN712" s="158"/>
      <c r="AO712" s="158"/>
      <c r="AP712" s="158"/>
      <c r="AQ712" s="158"/>
      <c r="AR712" s="158"/>
      <c r="AS712" s="158"/>
      <c r="AT712" s="160" t="s">
        <v>180</v>
      </c>
      <c r="AU712" s="160" t="s">
        <v>83</v>
      </c>
      <c r="AV712" s="158" t="s">
        <v>166</v>
      </c>
      <c r="AW712" s="158" t="s">
        <v>30</v>
      </c>
      <c r="AX712" s="158" t="s">
        <v>81</v>
      </c>
      <c r="AY712" s="160" t="s">
        <v>159</v>
      </c>
      <c r="AZ712" s="158"/>
      <c r="BA712" s="158"/>
      <c r="BB712" s="158"/>
      <c r="BC712" s="158"/>
      <c r="BD712" s="158"/>
      <c r="BE712" s="158"/>
      <c r="BF712" s="158"/>
      <c r="BG712" s="158"/>
      <c r="BH712" s="158"/>
      <c r="BI712" s="158"/>
      <c r="BJ712" s="158"/>
      <c r="BK712" s="158"/>
      <c r="BL712" s="158"/>
      <c r="BM712" s="158"/>
    </row>
    <row r="713" spans="1:65" ht="22.5" customHeight="1">
      <c r="A713" s="119"/>
      <c r="B713" s="120"/>
      <c r="C713" s="119"/>
      <c r="D713" s="121" t="s">
        <v>73</v>
      </c>
      <c r="E713" s="129" t="s">
        <v>1576</v>
      </c>
      <c r="F713" s="129" t="s">
        <v>1577</v>
      </c>
      <c r="G713" s="119"/>
      <c r="H713" s="119"/>
      <c r="I713" s="191"/>
      <c r="J713" s="130">
        <f>BK713</f>
        <v>0</v>
      </c>
      <c r="K713" s="119"/>
      <c r="L713" s="120"/>
      <c r="M713" s="124"/>
      <c r="N713" s="119"/>
      <c r="O713" s="119"/>
      <c r="P713" s="125">
        <f>SUM(P714:P752)</f>
        <v>0</v>
      </c>
      <c r="Q713" s="119"/>
      <c r="R713" s="125">
        <f>SUM(R714:R752)</f>
        <v>1.4275838999999999</v>
      </c>
      <c r="S713" s="119"/>
      <c r="T713" s="126">
        <f>SUM(T714:T752)</f>
        <v>0.2970141</v>
      </c>
      <c r="U713" s="119"/>
      <c r="V713" s="119"/>
      <c r="W713" s="119"/>
      <c r="X713" s="119"/>
      <c r="Y713" s="119"/>
      <c r="Z713" s="119"/>
      <c r="AA713" s="119"/>
      <c r="AB713" s="119"/>
      <c r="AC713" s="119"/>
      <c r="AD713" s="119"/>
      <c r="AE713" s="119"/>
      <c r="AF713" s="119"/>
      <c r="AG713" s="119"/>
      <c r="AH713" s="119"/>
      <c r="AI713" s="119"/>
      <c r="AJ713" s="119"/>
      <c r="AK713" s="119"/>
      <c r="AL713" s="119"/>
      <c r="AM713" s="119"/>
      <c r="AN713" s="119"/>
      <c r="AO713" s="119"/>
      <c r="AP713" s="119"/>
      <c r="AQ713" s="119"/>
      <c r="AR713" s="121" t="s">
        <v>83</v>
      </c>
      <c r="AS713" s="119"/>
      <c r="AT713" s="127" t="s">
        <v>73</v>
      </c>
      <c r="AU713" s="127" t="s">
        <v>81</v>
      </c>
      <c r="AV713" s="119"/>
      <c r="AW713" s="119"/>
      <c r="AX713" s="119"/>
      <c r="AY713" s="121" t="s">
        <v>159</v>
      </c>
      <c r="AZ713" s="119"/>
      <c r="BA713" s="119"/>
      <c r="BB713" s="119"/>
      <c r="BC713" s="119"/>
      <c r="BD713" s="119"/>
      <c r="BE713" s="119"/>
      <c r="BF713" s="119"/>
      <c r="BG713" s="119"/>
      <c r="BH713" s="119"/>
      <c r="BI713" s="119"/>
      <c r="BJ713" s="119"/>
      <c r="BK713" s="128">
        <f>SUM(BK714:BK752)</f>
        <v>0</v>
      </c>
      <c r="BL713" s="119"/>
      <c r="BM713" s="119"/>
    </row>
    <row r="714" spans="1:65" ht="16.5" customHeight="1">
      <c r="A714" s="16"/>
      <c r="B714" s="17"/>
      <c r="C714" s="131" t="s">
        <v>1578</v>
      </c>
      <c r="D714" s="131" t="s">
        <v>162</v>
      </c>
      <c r="E714" s="132" t="s">
        <v>1579</v>
      </c>
      <c r="F714" s="133" t="s">
        <v>1580</v>
      </c>
      <c r="G714" s="134" t="s">
        <v>791</v>
      </c>
      <c r="H714" s="135">
        <v>958.11</v>
      </c>
      <c r="I714" s="187"/>
      <c r="J714" s="135">
        <f>ROUND(I714*H714,2)</f>
        <v>0</v>
      </c>
      <c r="K714" s="133" t="s">
        <v>177</v>
      </c>
      <c r="L714" s="17"/>
      <c r="M714" s="136" t="s">
        <v>1</v>
      </c>
      <c r="N714" s="137" t="s">
        <v>39</v>
      </c>
      <c r="O714" s="16"/>
      <c r="P714" s="138">
        <f>O714*H714</f>
        <v>0</v>
      </c>
      <c r="Q714" s="138">
        <v>1E-3</v>
      </c>
      <c r="R714" s="138">
        <f>Q714*H714</f>
        <v>0.95811000000000002</v>
      </c>
      <c r="S714" s="138">
        <v>3.1E-4</v>
      </c>
      <c r="T714" s="139">
        <f>S714*H714</f>
        <v>0.2970141</v>
      </c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16"/>
      <c r="AQ714" s="16"/>
      <c r="AR714" s="140" t="s">
        <v>178</v>
      </c>
      <c r="AS714" s="16"/>
      <c r="AT714" s="140" t="s">
        <v>162</v>
      </c>
      <c r="AU714" s="140" t="s">
        <v>83</v>
      </c>
      <c r="AV714" s="16"/>
      <c r="AW714" s="16"/>
      <c r="AX714" s="16"/>
      <c r="AY714" s="2" t="s">
        <v>159</v>
      </c>
      <c r="AZ714" s="16"/>
      <c r="BA714" s="16"/>
      <c r="BB714" s="16"/>
      <c r="BC714" s="16"/>
      <c r="BD714" s="16"/>
      <c r="BE714" s="141">
        <f>IF(N714="základní",J714,0)</f>
        <v>0</v>
      </c>
      <c r="BF714" s="141">
        <f>IF(N714="snížená",J714,0)</f>
        <v>0</v>
      </c>
      <c r="BG714" s="141">
        <f>IF(N714="zákl. přenesená",J714,0)</f>
        <v>0</v>
      </c>
      <c r="BH714" s="141">
        <f>IF(N714="sníž. přenesená",J714,0)</f>
        <v>0</v>
      </c>
      <c r="BI714" s="141">
        <f>IF(N714="nulová",J714,0)</f>
        <v>0</v>
      </c>
      <c r="BJ714" s="2" t="s">
        <v>81</v>
      </c>
      <c r="BK714" s="141">
        <f>ROUND(I714*H714,2)</f>
        <v>0</v>
      </c>
      <c r="BL714" s="2" t="s">
        <v>178</v>
      </c>
      <c r="BM714" s="140" t="s">
        <v>1581</v>
      </c>
    </row>
    <row r="715" spans="1:65" ht="11.25" customHeight="1">
      <c r="A715" s="151"/>
      <c r="B715" s="152"/>
      <c r="C715" s="151"/>
      <c r="D715" s="142" t="s">
        <v>180</v>
      </c>
      <c r="E715" s="153" t="s">
        <v>1</v>
      </c>
      <c r="F715" s="154" t="s">
        <v>1582</v>
      </c>
      <c r="G715" s="151"/>
      <c r="H715" s="155">
        <v>350</v>
      </c>
      <c r="I715" s="188"/>
      <c r="J715" s="151"/>
      <c r="K715" s="151"/>
      <c r="L715" s="152"/>
      <c r="M715" s="156"/>
      <c r="N715" s="151"/>
      <c r="O715" s="151"/>
      <c r="P715" s="151"/>
      <c r="Q715" s="151"/>
      <c r="R715" s="151"/>
      <c r="S715" s="151"/>
      <c r="T715" s="157"/>
      <c r="U715" s="151"/>
      <c r="V715" s="151"/>
      <c r="W715" s="151"/>
      <c r="X715" s="151"/>
      <c r="Y715" s="151"/>
      <c r="Z715" s="151"/>
      <c r="AA715" s="151"/>
      <c r="AB715" s="151"/>
      <c r="AC715" s="151"/>
      <c r="AD715" s="151"/>
      <c r="AE715" s="151"/>
      <c r="AF715" s="151"/>
      <c r="AG715" s="151"/>
      <c r="AH715" s="151"/>
      <c r="AI715" s="151"/>
      <c r="AJ715" s="151"/>
      <c r="AK715" s="151"/>
      <c r="AL715" s="151"/>
      <c r="AM715" s="151"/>
      <c r="AN715" s="151"/>
      <c r="AO715" s="151"/>
      <c r="AP715" s="151"/>
      <c r="AQ715" s="151"/>
      <c r="AR715" s="151"/>
      <c r="AS715" s="151"/>
      <c r="AT715" s="153" t="s">
        <v>180</v>
      </c>
      <c r="AU715" s="153" t="s">
        <v>83</v>
      </c>
      <c r="AV715" s="151" t="s">
        <v>83</v>
      </c>
      <c r="AW715" s="151" t="s">
        <v>30</v>
      </c>
      <c r="AX715" s="151" t="s">
        <v>74</v>
      </c>
      <c r="AY715" s="153" t="s">
        <v>159</v>
      </c>
      <c r="AZ715" s="151"/>
      <c r="BA715" s="151"/>
      <c r="BB715" s="151"/>
      <c r="BC715" s="151"/>
      <c r="BD715" s="151"/>
      <c r="BE715" s="151"/>
      <c r="BF715" s="151"/>
      <c r="BG715" s="151"/>
      <c r="BH715" s="151"/>
      <c r="BI715" s="151"/>
      <c r="BJ715" s="151"/>
      <c r="BK715" s="151"/>
      <c r="BL715" s="151"/>
      <c r="BM715" s="151"/>
    </row>
    <row r="716" spans="1:65" ht="11.25" customHeight="1">
      <c r="A716" s="151"/>
      <c r="B716" s="152"/>
      <c r="C716" s="151"/>
      <c r="D716" s="142" t="s">
        <v>180</v>
      </c>
      <c r="E716" s="153" t="s">
        <v>1</v>
      </c>
      <c r="F716" s="154" t="s">
        <v>1583</v>
      </c>
      <c r="G716" s="151"/>
      <c r="H716" s="155">
        <v>12.6</v>
      </c>
      <c r="I716" s="188"/>
      <c r="J716" s="151"/>
      <c r="K716" s="151"/>
      <c r="L716" s="152"/>
      <c r="M716" s="156"/>
      <c r="N716" s="151"/>
      <c r="O716" s="151"/>
      <c r="P716" s="151"/>
      <c r="Q716" s="151"/>
      <c r="R716" s="151"/>
      <c r="S716" s="151"/>
      <c r="T716" s="157"/>
      <c r="U716" s="151"/>
      <c r="V716" s="151"/>
      <c r="W716" s="151"/>
      <c r="X716" s="151"/>
      <c r="Y716" s="151"/>
      <c r="Z716" s="151"/>
      <c r="AA716" s="151"/>
      <c r="AB716" s="151"/>
      <c r="AC716" s="151"/>
      <c r="AD716" s="151"/>
      <c r="AE716" s="151"/>
      <c r="AF716" s="151"/>
      <c r="AG716" s="151"/>
      <c r="AH716" s="151"/>
      <c r="AI716" s="151"/>
      <c r="AJ716" s="151"/>
      <c r="AK716" s="151"/>
      <c r="AL716" s="151"/>
      <c r="AM716" s="151"/>
      <c r="AN716" s="151"/>
      <c r="AO716" s="151"/>
      <c r="AP716" s="151"/>
      <c r="AQ716" s="151"/>
      <c r="AR716" s="151"/>
      <c r="AS716" s="151"/>
      <c r="AT716" s="153" t="s">
        <v>180</v>
      </c>
      <c r="AU716" s="153" t="s">
        <v>83</v>
      </c>
      <c r="AV716" s="151" t="s">
        <v>83</v>
      </c>
      <c r="AW716" s="151" t="s">
        <v>30</v>
      </c>
      <c r="AX716" s="151" t="s">
        <v>74</v>
      </c>
      <c r="AY716" s="153" t="s">
        <v>159</v>
      </c>
      <c r="AZ716" s="151"/>
      <c r="BA716" s="151"/>
      <c r="BB716" s="151"/>
      <c r="BC716" s="151"/>
      <c r="BD716" s="151"/>
      <c r="BE716" s="151"/>
      <c r="BF716" s="151"/>
      <c r="BG716" s="151"/>
      <c r="BH716" s="151"/>
      <c r="BI716" s="151"/>
      <c r="BJ716" s="151"/>
      <c r="BK716" s="151"/>
      <c r="BL716" s="151"/>
      <c r="BM716" s="151"/>
    </row>
    <row r="717" spans="1:65" ht="11.25" customHeight="1">
      <c r="A717" s="151"/>
      <c r="B717" s="152"/>
      <c r="C717" s="151"/>
      <c r="D717" s="142" t="s">
        <v>180</v>
      </c>
      <c r="E717" s="153" t="s">
        <v>1</v>
      </c>
      <c r="F717" s="154" t="s">
        <v>1584</v>
      </c>
      <c r="G717" s="151"/>
      <c r="H717" s="155">
        <v>39.393000000000001</v>
      </c>
      <c r="I717" s="188"/>
      <c r="J717" s="151"/>
      <c r="K717" s="151"/>
      <c r="L717" s="152"/>
      <c r="M717" s="156"/>
      <c r="N717" s="151"/>
      <c r="O717" s="151"/>
      <c r="P717" s="151"/>
      <c r="Q717" s="151"/>
      <c r="R717" s="151"/>
      <c r="S717" s="151"/>
      <c r="T717" s="157"/>
      <c r="U717" s="151"/>
      <c r="V717" s="151"/>
      <c r="W717" s="151"/>
      <c r="X717" s="151"/>
      <c r="Y717" s="151"/>
      <c r="Z717" s="151"/>
      <c r="AA717" s="151"/>
      <c r="AB717" s="151"/>
      <c r="AC717" s="151"/>
      <c r="AD717" s="151"/>
      <c r="AE717" s="151"/>
      <c r="AF717" s="151"/>
      <c r="AG717" s="151"/>
      <c r="AH717" s="151"/>
      <c r="AI717" s="151"/>
      <c r="AJ717" s="151"/>
      <c r="AK717" s="151"/>
      <c r="AL717" s="151"/>
      <c r="AM717" s="151"/>
      <c r="AN717" s="151"/>
      <c r="AO717" s="151"/>
      <c r="AP717" s="151"/>
      <c r="AQ717" s="151"/>
      <c r="AR717" s="151"/>
      <c r="AS717" s="151"/>
      <c r="AT717" s="153" t="s">
        <v>180</v>
      </c>
      <c r="AU717" s="153" t="s">
        <v>83</v>
      </c>
      <c r="AV717" s="151" t="s">
        <v>83</v>
      </c>
      <c r="AW717" s="151" t="s">
        <v>30</v>
      </c>
      <c r="AX717" s="151" t="s">
        <v>74</v>
      </c>
      <c r="AY717" s="153" t="s">
        <v>159</v>
      </c>
      <c r="AZ717" s="151"/>
      <c r="BA717" s="151"/>
      <c r="BB717" s="151"/>
      <c r="BC717" s="151"/>
      <c r="BD717" s="151"/>
      <c r="BE717" s="151"/>
      <c r="BF717" s="151"/>
      <c r="BG717" s="151"/>
      <c r="BH717" s="151"/>
      <c r="BI717" s="151"/>
      <c r="BJ717" s="151"/>
      <c r="BK717" s="151"/>
      <c r="BL717" s="151"/>
      <c r="BM717" s="151"/>
    </row>
    <row r="718" spans="1:65" ht="11.25" customHeight="1">
      <c r="A718" s="151"/>
      <c r="B718" s="152"/>
      <c r="C718" s="151"/>
      <c r="D718" s="142" t="s">
        <v>180</v>
      </c>
      <c r="E718" s="153" t="s">
        <v>1</v>
      </c>
      <c r="F718" s="154" t="s">
        <v>1585</v>
      </c>
      <c r="G718" s="151"/>
      <c r="H718" s="155">
        <v>117.28</v>
      </c>
      <c r="I718" s="188"/>
      <c r="J718" s="151"/>
      <c r="K718" s="151"/>
      <c r="L718" s="152"/>
      <c r="M718" s="156"/>
      <c r="N718" s="151"/>
      <c r="O718" s="151"/>
      <c r="P718" s="151"/>
      <c r="Q718" s="151"/>
      <c r="R718" s="151"/>
      <c r="S718" s="151"/>
      <c r="T718" s="157"/>
      <c r="U718" s="151"/>
      <c r="V718" s="151"/>
      <c r="W718" s="151"/>
      <c r="X718" s="151"/>
      <c r="Y718" s="151"/>
      <c r="Z718" s="151"/>
      <c r="AA718" s="151"/>
      <c r="AB718" s="151"/>
      <c r="AC718" s="151"/>
      <c r="AD718" s="151"/>
      <c r="AE718" s="151"/>
      <c r="AF718" s="151"/>
      <c r="AG718" s="151"/>
      <c r="AH718" s="151"/>
      <c r="AI718" s="151"/>
      <c r="AJ718" s="151"/>
      <c r="AK718" s="151"/>
      <c r="AL718" s="151"/>
      <c r="AM718" s="151"/>
      <c r="AN718" s="151"/>
      <c r="AO718" s="151"/>
      <c r="AP718" s="151"/>
      <c r="AQ718" s="151"/>
      <c r="AR718" s="151"/>
      <c r="AS718" s="151"/>
      <c r="AT718" s="153" t="s">
        <v>180</v>
      </c>
      <c r="AU718" s="153" t="s">
        <v>83</v>
      </c>
      <c r="AV718" s="151" t="s">
        <v>83</v>
      </c>
      <c r="AW718" s="151" t="s">
        <v>30</v>
      </c>
      <c r="AX718" s="151" t="s">
        <v>74</v>
      </c>
      <c r="AY718" s="153" t="s">
        <v>159</v>
      </c>
      <c r="AZ718" s="151"/>
      <c r="BA718" s="151"/>
      <c r="BB718" s="151"/>
      <c r="BC718" s="151"/>
      <c r="BD718" s="151"/>
      <c r="BE718" s="151"/>
      <c r="BF718" s="151"/>
      <c r="BG718" s="151"/>
      <c r="BH718" s="151"/>
      <c r="BI718" s="151"/>
      <c r="BJ718" s="151"/>
      <c r="BK718" s="151"/>
      <c r="BL718" s="151"/>
      <c r="BM718" s="151"/>
    </row>
    <row r="719" spans="1:65" ht="11.25" customHeight="1">
      <c r="A719" s="151"/>
      <c r="B719" s="152"/>
      <c r="C719" s="151"/>
      <c r="D719" s="142" t="s">
        <v>180</v>
      </c>
      <c r="E719" s="153" t="s">
        <v>1</v>
      </c>
      <c r="F719" s="154" t="s">
        <v>1586</v>
      </c>
      <c r="G719" s="151"/>
      <c r="H719" s="155">
        <v>9.375</v>
      </c>
      <c r="I719" s="188"/>
      <c r="J719" s="151"/>
      <c r="K719" s="151"/>
      <c r="L719" s="152"/>
      <c r="M719" s="156"/>
      <c r="N719" s="151"/>
      <c r="O719" s="151"/>
      <c r="P719" s="151"/>
      <c r="Q719" s="151"/>
      <c r="R719" s="151"/>
      <c r="S719" s="151"/>
      <c r="T719" s="157"/>
      <c r="U719" s="151"/>
      <c r="V719" s="151"/>
      <c r="W719" s="151"/>
      <c r="X719" s="151"/>
      <c r="Y719" s="151"/>
      <c r="Z719" s="151"/>
      <c r="AA719" s="151"/>
      <c r="AB719" s="151"/>
      <c r="AC719" s="151"/>
      <c r="AD719" s="151"/>
      <c r="AE719" s="151"/>
      <c r="AF719" s="151"/>
      <c r="AG719" s="151"/>
      <c r="AH719" s="151"/>
      <c r="AI719" s="151"/>
      <c r="AJ719" s="151"/>
      <c r="AK719" s="151"/>
      <c r="AL719" s="151"/>
      <c r="AM719" s="151"/>
      <c r="AN719" s="151"/>
      <c r="AO719" s="151"/>
      <c r="AP719" s="151"/>
      <c r="AQ719" s="151"/>
      <c r="AR719" s="151"/>
      <c r="AS719" s="151"/>
      <c r="AT719" s="153" t="s">
        <v>180</v>
      </c>
      <c r="AU719" s="153" t="s">
        <v>83</v>
      </c>
      <c r="AV719" s="151" t="s">
        <v>83</v>
      </c>
      <c r="AW719" s="151" t="s">
        <v>30</v>
      </c>
      <c r="AX719" s="151" t="s">
        <v>74</v>
      </c>
      <c r="AY719" s="153" t="s">
        <v>159</v>
      </c>
      <c r="AZ719" s="151"/>
      <c r="BA719" s="151"/>
      <c r="BB719" s="151"/>
      <c r="BC719" s="151"/>
      <c r="BD719" s="151"/>
      <c r="BE719" s="151"/>
      <c r="BF719" s="151"/>
      <c r="BG719" s="151"/>
      <c r="BH719" s="151"/>
      <c r="BI719" s="151"/>
      <c r="BJ719" s="151"/>
      <c r="BK719" s="151"/>
      <c r="BL719" s="151"/>
      <c r="BM719" s="151"/>
    </row>
    <row r="720" spans="1:65" ht="11.25" customHeight="1">
      <c r="A720" s="151"/>
      <c r="B720" s="152"/>
      <c r="C720" s="151"/>
      <c r="D720" s="142" t="s">
        <v>180</v>
      </c>
      <c r="E720" s="153" t="s">
        <v>1</v>
      </c>
      <c r="F720" s="154" t="s">
        <v>1587</v>
      </c>
      <c r="G720" s="151"/>
      <c r="H720" s="155">
        <v>47.06</v>
      </c>
      <c r="I720" s="188"/>
      <c r="J720" s="151"/>
      <c r="K720" s="151"/>
      <c r="L720" s="152"/>
      <c r="M720" s="156"/>
      <c r="N720" s="151"/>
      <c r="O720" s="151"/>
      <c r="P720" s="151"/>
      <c r="Q720" s="151"/>
      <c r="R720" s="151"/>
      <c r="S720" s="151"/>
      <c r="T720" s="157"/>
      <c r="U720" s="151"/>
      <c r="V720" s="151"/>
      <c r="W720" s="151"/>
      <c r="X720" s="151"/>
      <c r="Y720" s="151"/>
      <c r="Z720" s="151"/>
      <c r="AA720" s="151"/>
      <c r="AB720" s="151"/>
      <c r="AC720" s="151"/>
      <c r="AD720" s="151"/>
      <c r="AE720" s="151"/>
      <c r="AF720" s="151"/>
      <c r="AG720" s="151"/>
      <c r="AH720" s="151"/>
      <c r="AI720" s="151"/>
      <c r="AJ720" s="151"/>
      <c r="AK720" s="151"/>
      <c r="AL720" s="151"/>
      <c r="AM720" s="151"/>
      <c r="AN720" s="151"/>
      <c r="AO720" s="151"/>
      <c r="AP720" s="151"/>
      <c r="AQ720" s="151"/>
      <c r="AR720" s="151"/>
      <c r="AS720" s="151"/>
      <c r="AT720" s="153" t="s">
        <v>180</v>
      </c>
      <c r="AU720" s="153" t="s">
        <v>83</v>
      </c>
      <c r="AV720" s="151" t="s">
        <v>83</v>
      </c>
      <c r="AW720" s="151" t="s">
        <v>30</v>
      </c>
      <c r="AX720" s="151" t="s">
        <v>74</v>
      </c>
      <c r="AY720" s="153" t="s">
        <v>159</v>
      </c>
      <c r="AZ720" s="151"/>
      <c r="BA720" s="151"/>
      <c r="BB720" s="151"/>
      <c r="BC720" s="151"/>
      <c r="BD720" s="151"/>
      <c r="BE720" s="151"/>
      <c r="BF720" s="151"/>
      <c r="BG720" s="151"/>
      <c r="BH720" s="151"/>
      <c r="BI720" s="151"/>
      <c r="BJ720" s="151"/>
      <c r="BK720" s="151"/>
      <c r="BL720" s="151"/>
      <c r="BM720" s="151"/>
    </row>
    <row r="721" spans="1:65" ht="11.25" customHeight="1">
      <c r="A721" s="151"/>
      <c r="B721" s="152"/>
      <c r="C721" s="151"/>
      <c r="D721" s="142" t="s">
        <v>180</v>
      </c>
      <c r="E721" s="153" t="s">
        <v>1</v>
      </c>
      <c r="F721" s="154" t="s">
        <v>1588</v>
      </c>
      <c r="G721" s="151"/>
      <c r="H721" s="155">
        <v>350</v>
      </c>
      <c r="I721" s="188"/>
      <c r="J721" s="151"/>
      <c r="K721" s="151"/>
      <c r="L721" s="152"/>
      <c r="M721" s="156"/>
      <c r="N721" s="151"/>
      <c r="O721" s="151"/>
      <c r="P721" s="151"/>
      <c r="Q721" s="151"/>
      <c r="R721" s="151"/>
      <c r="S721" s="151"/>
      <c r="T721" s="157"/>
      <c r="U721" s="151"/>
      <c r="V721" s="151"/>
      <c r="W721" s="151"/>
      <c r="X721" s="151"/>
      <c r="Y721" s="151"/>
      <c r="Z721" s="151"/>
      <c r="AA721" s="151"/>
      <c r="AB721" s="151"/>
      <c r="AC721" s="151"/>
      <c r="AD721" s="151"/>
      <c r="AE721" s="151"/>
      <c r="AF721" s="151"/>
      <c r="AG721" s="151"/>
      <c r="AH721" s="151"/>
      <c r="AI721" s="151"/>
      <c r="AJ721" s="151"/>
      <c r="AK721" s="151"/>
      <c r="AL721" s="151"/>
      <c r="AM721" s="151"/>
      <c r="AN721" s="151"/>
      <c r="AO721" s="151"/>
      <c r="AP721" s="151"/>
      <c r="AQ721" s="151"/>
      <c r="AR721" s="151"/>
      <c r="AS721" s="151"/>
      <c r="AT721" s="153" t="s">
        <v>180</v>
      </c>
      <c r="AU721" s="153" t="s">
        <v>83</v>
      </c>
      <c r="AV721" s="151" t="s">
        <v>83</v>
      </c>
      <c r="AW721" s="151" t="s">
        <v>30</v>
      </c>
      <c r="AX721" s="151" t="s">
        <v>74</v>
      </c>
      <c r="AY721" s="153" t="s">
        <v>159</v>
      </c>
      <c r="AZ721" s="151"/>
      <c r="BA721" s="151"/>
      <c r="BB721" s="151"/>
      <c r="BC721" s="151"/>
      <c r="BD721" s="151"/>
      <c r="BE721" s="151"/>
      <c r="BF721" s="151"/>
      <c r="BG721" s="151"/>
      <c r="BH721" s="151"/>
      <c r="BI721" s="151"/>
      <c r="BJ721" s="151"/>
      <c r="BK721" s="151"/>
      <c r="BL721" s="151"/>
      <c r="BM721" s="151"/>
    </row>
    <row r="722" spans="1:65" ht="11.25" customHeight="1">
      <c r="A722" s="178"/>
      <c r="B722" s="179"/>
      <c r="C722" s="178"/>
      <c r="D722" s="142" t="s">
        <v>180</v>
      </c>
      <c r="E722" s="180" t="s">
        <v>1</v>
      </c>
      <c r="F722" s="181" t="s">
        <v>845</v>
      </c>
      <c r="G722" s="178"/>
      <c r="H722" s="197">
        <v>925.70800000000008</v>
      </c>
      <c r="I722" s="192"/>
      <c r="J722" s="178"/>
      <c r="K722" s="178"/>
      <c r="L722" s="179"/>
      <c r="M722" s="182"/>
      <c r="N722" s="178"/>
      <c r="O722" s="178"/>
      <c r="P722" s="178"/>
      <c r="Q722" s="178"/>
      <c r="R722" s="178"/>
      <c r="S722" s="178"/>
      <c r="T722" s="183"/>
      <c r="U722" s="178"/>
      <c r="V722" s="178"/>
      <c r="W722" s="178"/>
      <c r="X722" s="178"/>
      <c r="Y722" s="178"/>
      <c r="Z722" s="178"/>
      <c r="AA722" s="178"/>
      <c r="AB722" s="178"/>
      <c r="AC722" s="178"/>
      <c r="AD722" s="178"/>
      <c r="AE722" s="178"/>
      <c r="AF722" s="178"/>
      <c r="AG722" s="178"/>
      <c r="AH722" s="178"/>
      <c r="AI722" s="178"/>
      <c r="AJ722" s="178"/>
      <c r="AK722" s="178"/>
      <c r="AL722" s="178"/>
      <c r="AM722" s="178"/>
      <c r="AN722" s="178"/>
      <c r="AO722" s="178"/>
      <c r="AP722" s="178"/>
      <c r="AQ722" s="178"/>
      <c r="AR722" s="178"/>
      <c r="AS722" s="178"/>
      <c r="AT722" s="180" t="s">
        <v>180</v>
      </c>
      <c r="AU722" s="180" t="s">
        <v>83</v>
      </c>
      <c r="AV722" s="178" t="s">
        <v>91</v>
      </c>
      <c r="AW722" s="178" t="s">
        <v>30</v>
      </c>
      <c r="AX722" s="178" t="s">
        <v>74</v>
      </c>
      <c r="AY722" s="180" t="s">
        <v>159</v>
      </c>
      <c r="AZ722" s="178"/>
      <c r="BA722" s="178"/>
      <c r="BB722" s="178"/>
      <c r="BC722" s="178"/>
      <c r="BD722" s="178"/>
      <c r="BE722" s="178"/>
      <c r="BF722" s="178"/>
      <c r="BG722" s="178"/>
      <c r="BH722" s="178"/>
      <c r="BI722" s="178"/>
      <c r="BJ722" s="178"/>
      <c r="BK722" s="178"/>
      <c r="BL722" s="178"/>
      <c r="BM722" s="178"/>
    </row>
    <row r="723" spans="1:65" ht="11.25" customHeight="1">
      <c r="A723" s="145"/>
      <c r="B723" s="146"/>
      <c r="C723" s="145"/>
      <c r="D723" s="142" t="s">
        <v>180</v>
      </c>
      <c r="E723" s="147" t="s">
        <v>1</v>
      </c>
      <c r="F723" s="148" t="s">
        <v>846</v>
      </c>
      <c r="G723" s="145"/>
      <c r="H723" s="147" t="s">
        <v>1</v>
      </c>
      <c r="I723" s="193"/>
      <c r="J723" s="145"/>
      <c r="K723" s="145"/>
      <c r="L723" s="146"/>
      <c r="M723" s="149"/>
      <c r="N723" s="145"/>
      <c r="O723" s="145"/>
      <c r="P723" s="145"/>
      <c r="Q723" s="145"/>
      <c r="R723" s="145"/>
      <c r="S723" s="145"/>
      <c r="T723" s="150"/>
      <c r="U723" s="145"/>
      <c r="V723" s="145"/>
      <c r="W723" s="145"/>
      <c r="X723" s="145"/>
      <c r="Y723" s="145"/>
      <c r="Z723" s="145"/>
      <c r="AA723" s="145"/>
      <c r="AB723" s="145"/>
      <c r="AC723" s="145"/>
      <c r="AD723" s="145"/>
      <c r="AE723" s="145"/>
      <c r="AF723" s="145"/>
      <c r="AG723" s="145"/>
      <c r="AH723" s="145"/>
      <c r="AI723" s="145"/>
      <c r="AJ723" s="145"/>
      <c r="AK723" s="145"/>
      <c r="AL723" s="145"/>
      <c r="AM723" s="145"/>
      <c r="AN723" s="145"/>
      <c r="AO723" s="145"/>
      <c r="AP723" s="145"/>
      <c r="AQ723" s="145"/>
      <c r="AR723" s="145"/>
      <c r="AS723" s="145"/>
      <c r="AT723" s="147" t="s">
        <v>180</v>
      </c>
      <c r="AU723" s="147" t="s">
        <v>83</v>
      </c>
      <c r="AV723" s="145" t="s">
        <v>81</v>
      </c>
      <c r="AW723" s="145" t="s">
        <v>30</v>
      </c>
      <c r="AX723" s="145" t="s">
        <v>74</v>
      </c>
      <c r="AY723" s="147" t="s">
        <v>159</v>
      </c>
      <c r="AZ723" s="145"/>
      <c r="BA723" s="145"/>
      <c r="BB723" s="145"/>
      <c r="BC723" s="145"/>
      <c r="BD723" s="145"/>
      <c r="BE723" s="145"/>
      <c r="BF723" s="145"/>
      <c r="BG723" s="145"/>
      <c r="BH723" s="145"/>
      <c r="BI723" s="145"/>
      <c r="BJ723" s="145"/>
      <c r="BK723" s="145"/>
      <c r="BL723" s="145"/>
      <c r="BM723" s="145"/>
    </row>
    <row r="724" spans="1:65" ht="11.25" customHeight="1">
      <c r="A724" s="151"/>
      <c r="B724" s="152"/>
      <c r="C724" s="151"/>
      <c r="D724" s="142" t="s">
        <v>180</v>
      </c>
      <c r="E724" s="153" t="s">
        <v>1</v>
      </c>
      <c r="F724" s="154" t="s">
        <v>1192</v>
      </c>
      <c r="G724" s="151"/>
      <c r="H724" s="155">
        <v>32.4</v>
      </c>
      <c r="I724" s="188"/>
      <c r="J724" s="151"/>
      <c r="K724" s="151"/>
      <c r="L724" s="152"/>
      <c r="M724" s="156"/>
      <c r="N724" s="151"/>
      <c r="O724" s="151"/>
      <c r="P724" s="151"/>
      <c r="Q724" s="151"/>
      <c r="R724" s="151"/>
      <c r="S724" s="151"/>
      <c r="T724" s="157"/>
      <c r="U724" s="151"/>
      <c r="V724" s="151"/>
      <c r="W724" s="151"/>
      <c r="X724" s="151"/>
      <c r="Y724" s="151"/>
      <c r="Z724" s="151"/>
      <c r="AA724" s="151"/>
      <c r="AB724" s="151"/>
      <c r="AC724" s="151"/>
      <c r="AD724" s="151"/>
      <c r="AE724" s="151"/>
      <c r="AF724" s="151"/>
      <c r="AG724" s="151"/>
      <c r="AH724" s="151"/>
      <c r="AI724" s="151"/>
      <c r="AJ724" s="151"/>
      <c r="AK724" s="151"/>
      <c r="AL724" s="151"/>
      <c r="AM724" s="151"/>
      <c r="AN724" s="151"/>
      <c r="AO724" s="151"/>
      <c r="AP724" s="151"/>
      <c r="AQ724" s="151"/>
      <c r="AR724" s="151"/>
      <c r="AS724" s="151"/>
      <c r="AT724" s="153" t="s">
        <v>180</v>
      </c>
      <c r="AU724" s="153" t="s">
        <v>83</v>
      </c>
      <c r="AV724" s="151" t="s">
        <v>83</v>
      </c>
      <c r="AW724" s="151" t="s">
        <v>30</v>
      </c>
      <c r="AX724" s="151" t="s">
        <v>74</v>
      </c>
      <c r="AY724" s="153" t="s">
        <v>159</v>
      </c>
      <c r="AZ724" s="151"/>
      <c r="BA724" s="151"/>
      <c r="BB724" s="151"/>
      <c r="BC724" s="151"/>
      <c r="BD724" s="151"/>
      <c r="BE724" s="151"/>
      <c r="BF724" s="151"/>
      <c r="BG724" s="151"/>
      <c r="BH724" s="151"/>
      <c r="BI724" s="151"/>
      <c r="BJ724" s="151"/>
      <c r="BK724" s="151"/>
      <c r="BL724" s="151"/>
      <c r="BM724" s="151"/>
    </row>
    <row r="725" spans="1:65" ht="11.25" customHeight="1">
      <c r="A725" s="178"/>
      <c r="B725" s="179"/>
      <c r="C725" s="178"/>
      <c r="D725" s="142" t="s">
        <v>180</v>
      </c>
      <c r="E725" s="180" t="s">
        <v>1</v>
      </c>
      <c r="F725" s="181" t="s">
        <v>845</v>
      </c>
      <c r="G725" s="178"/>
      <c r="H725" s="197">
        <v>32.4</v>
      </c>
      <c r="I725" s="192"/>
      <c r="J725" s="178"/>
      <c r="K725" s="178"/>
      <c r="L725" s="179"/>
      <c r="M725" s="182"/>
      <c r="N725" s="178"/>
      <c r="O725" s="178"/>
      <c r="P725" s="178"/>
      <c r="Q725" s="178"/>
      <c r="R725" s="178"/>
      <c r="S725" s="178"/>
      <c r="T725" s="183"/>
      <c r="U725" s="178"/>
      <c r="V725" s="178"/>
      <c r="W725" s="178"/>
      <c r="X725" s="178"/>
      <c r="Y725" s="178"/>
      <c r="Z725" s="178"/>
      <c r="AA725" s="178"/>
      <c r="AB725" s="178"/>
      <c r="AC725" s="178"/>
      <c r="AD725" s="178"/>
      <c r="AE725" s="178"/>
      <c r="AF725" s="178"/>
      <c r="AG725" s="178"/>
      <c r="AH725" s="178"/>
      <c r="AI725" s="178"/>
      <c r="AJ725" s="178"/>
      <c r="AK725" s="178"/>
      <c r="AL725" s="178"/>
      <c r="AM725" s="178"/>
      <c r="AN725" s="178"/>
      <c r="AO725" s="178"/>
      <c r="AP725" s="178"/>
      <c r="AQ725" s="178"/>
      <c r="AR725" s="178"/>
      <c r="AS725" s="178"/>
      <c r="AT725" s="180" t="s">
        <v>180</v>
      </c>
      <c r="AU725" s="180" t="s">
        <v>83</v>
      </c>
      <c r="AV725" s="178" t="s">
        <v>91</v>
      </c>
      <c r="AW725" s="178" t="s">
        <v>30</v>
      </c>
      <c r="AX725" s="178" t="s">
        <v>74</v>
      </c>
      <c r="AY725" s="180" t="s">
        <v>159</v>
      </c>
      <c r="AZ725" s="178"/>
      <c r="BA725" s="178"/>
      <c r="BB725" s="178"/>
      <c r="BC725" s="178"/>
      <c r="BD725" s="178"/>
      <c r="BE725" s="178"/>
      <c r="BF725" s="178"/>
      <c r="BG725" s="178"/>
      <c r="BH725" s="178"/>
      <c r="BI725" s="178"/>
      <c r="BJ725" s="178"/>
      <c r="BK725" s="178"/>
      <c r="BL725" s="178"/>
      <c r="BM725" s="178"/>
    </row>
    <row r="726" spans="1:65" ht="11.25" customHeight="1">
      <c r="A726" s="158"/>
      <c r="B726" s="159"/>
      <c r="C726" s="158"/>
      <c r="D726" s="142" t="s">
        <v>180</v>
      </c>
      <c r="E726" s="160" t="s">
        <v>1</v>
      </c>
      <c r="F726" s="161" t="s">
        <v>187</v>
      </c>
      <c r="G726" s="158"/>
      <c r="H726" s="162">
        <v>958.10800000000006</v>
      </c>
      <c r="I726" s="189"/>
      <c r="J726" s="158"/>
      <c r="K726" s="158"/>
      <c r="L726" s="159"/>
      <c r="M726" s="163"/>
      <c r="N726" s="158"/>
      <c r="O726" s="158"/>
      <c r="P726" s="158"/>
      <c r="Q726" s="158"/>
      <c r="R726" s="158"/>
      <c r="S726" s="158"/>
      <c r="T726" s="164"/>
      <c r="U726" s="158"/>
      <c r="V726" s="158"/>
      <c r="W726" s="158"/>
      <c r="X726" s="158"/>
      <c r="Y726" s="158"/>
      <c r="Z726" s="158"/>
      <c r="AA726" s="158"/>
      <c r="AB726" s="158"/>
      <c r="AC726" s="158"/>
      <c r="AD726" s="158"/>
      <c r="AE726" s="158"/>
      <c r="AF726" s="158"/>
      <c r="AG726" s="158"/>
      <c r="AH726" s="158"/>
      <c r="AI726" s="158"/>
      <c r="AJ726" s="158"/>
      <c r="AK726" s="158"/>
      <c r="AL726" s="158"/>
      <c r="AM726" s="158"/>
      <c r="AN726" s="158"/>
      <c r="AO726" s="158"/>
      <c r="AP726" s="158"/>
      <c r="AQ726" s="158"/>
      <c r="AR726" s="158"/>
      <c r="AS726" s="158"/>
      <c r="AT726" s="160" t="s">
        <v>180</v>
      </c>
      <c r="AU726" s="160" t="s">
        <v>83</v>
      </c>
      <c r="AV726" s="158" t="s">
        <v>166</v>
      </c>
      <c r="AW726" s="158" t="s">
        <v>30</v>
      </c>
      <c r="AX726" s="158" t="s">
        <v>81</v>
      </c>
      <c r="AY726" s="160" t="s">
        <v>159</v>
      </c>
      <c r="AZ726" s="158"/>
      <c r="BA726" s="158"/>
      <c r="BB726" s="158"/>
      <c r="BC726" s="158"/>
      <c r="BD726" s="158"/>
      <c r="BE726" s="158"/>
      <c r="BF726" s="158"/>
      <c r="BG726" s="158"/>
      <c r="BH726" s="158"/>
      <c r="BI726" s="158"/>
      <c r="BJ726" s="158"/>
      <c r="BK726" s="158"/>
      <c r="BL726" s="158"/>
      <c r="BM726" s="158"/>
    </row>
    <row r="727" spans="1:65" ht="33" customHeight="1">
      <c r="A727" s="16"/>
      <c r="B727" s="17"/>
      <c r="C727" s="131" t="s">
        <v>1589</v>
      </c>
      <c r="D727" s="131" t="s">
        <v>162</v>
      </c>
      <c r="E727" s="132" t="s">
        <v>1590</v>
      </c>
      <c r="F727" s="133" t="s">
        <v>1591</v>
      </c>
      <c r="G727" s="134" t="s">
        <v>791</v>
      </c>
      <c r="H727" s="135">
        <v>958.11</v>
      </c>
      <c r="I727" s="187"/>
      <c r="J727" s="135">
        <f>ROUND(I727*H727,2)</f>
        <v>0</v>
      </c>
      <c r="K727" s="133" t="s">
        <v>177</v>
      </c>
      <c r="L727" s="17"/>
      <c r="M727" s="136" t="s">
        <v>1</v>
      </c>
      <c r="N727" s="137" t="s">
        <v>39</v>
      </c>
      <c r="O727" s="16"/>
      <c r="P727" s="138">
        <f>O727*H727</f>
        <v>0</v>
      </c>
      <c r="Q727" s="138">
        <v>2.0000000000000001E-4</v>
      </c>
      <c r="R727" s="138">
        <f>Q727*H727</f>
        <v>0.19162200000000001</v>
      </c>
      <c r="S727" s="138">
        <v>0</v>
      </c>
      <c r="T727" s="139">
        <f>S727*H727</f>
        <v>0</v>
      </c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16"/>
      <c r="AQ727" s="16"/>
      <c r="AR727" s="140" t="s">
        <v>178</v>
      </c>
      <c r="AS727" s="16"/>
      <c r="AT727" s="140" t="s">
        <v>162</v>
      </c>
      <c r="AU727" s="140" t="s">
        <v>83</v>
      </c>
      <c r="AV727" s="16"/>
      <c r="AW727" s="16"/>
      <c r="AX727" s="16"/>
      <c r="AY727" s="2" t="s">
        <v>159</v>
      </c>
      <c r="AZ727" s="16"/>
      <c r="BA727" s="16"/>
      <c r="BB727" s="16"/>
      <c r="BC727" s="16"/>
      <c r="BD727" s="16"/>
      <c r="BE727" s="141">
        <f>IF(N727="základní",J727,0)</f>
        <v>0</v>
      </c>
      <c r="BF727" s="141">
        <f>IF(N727="snížená",J727,0)</f>
        <v>0</v>
      </c>
      <c r="BG727" s="141">
        <f>IF(N727="zákl. přenesená",J727,0)</f>
        <v>0</v>
      </c>
      <c r="BH727" s="141">
        <f>IF(N727="sníž. přenesená",J727,0)</f>
        <v>0</v>
      </c>
      <c r="BI727" s="141">
        <f>IF(N727="nulová",J727,0)</f>
        <v>0</v>
      </c>
      <c r="BJ727" s="2" t="s">
        <v>81</v>
      </c>
      <c r="BK727" s="141">
        <f>ROUND(I727*H727,2)</f>
        <v>0</v>
      </c>
      <c r="BL727" s="2" t="s">
        <v>178</v>
      </c>
      <c r="BM727" s="140" t="s">
        <v>1592</v>
      </c>
    </row>
    <row r="728" spans="1:65" ht="11.25" customHeight="1">
      <c r="A728" s="151"/>
      <c r="B728" s="152"/>
      <c r="C728" s="151"/>
      <c r="D728" s="142" t="s">
        <v>180</v>
      </c>
      <c r="E728" s="153" t="s">
        <v>1</v>
      </c>
      <c r="F728" s="154" t="s">
        <v>1582</v>
      </c>
      <c r="G728" s="151"/>
      <c r="H728" s="155">
        <v>350</v>
      </c>
      <c r="I728" s="188"/>
      <c r="J728" s="151"/>
      <c r="K728" s="151"/>
      <c r="L728" s="152"/>
      <c r="M728" s="156"/>
      <c r="N728" s="151"/>
      <c r="O728" s="151"/>
      <c r="P728" s="151"/>
      <c r="Q728" s="151"/>
      <c r="R728" s="151"/>
      <c r="S728" s="151"/>
      <c r="T728" s="157"/>
      <c r="U728" s="151"/>
      <c r="V728" s="151"/>
      <c r="W728" s="151"/>
      <c r="X728" s="151"/>
      <c r="Y728" s="151"/>
      <c r="Z728" s="151"/>
      <c r="AA728" s="151"/>
      <c r="AB728" s="151"/>
      <c r="AC728" s="151"/>
      <c r="AD728" s="151"/>
      <c r="AE728" s="151"/>
      <c r="AF728" s="151"/>
      <c r="AG728" s="151"/>
      <c r="AH728" s="151"/>
      <c r="AI728" s="151"/>
      <c r="AJ728" s="151"/>
      <c r="AK728" s="151"/>
      <c r="AL728" s="151"/>
      <c r="AM728" s="151"/>
      <c r="AN728" s="151"/>
      <c r="AO728" s="151"/>
      <c r="AP728" s="151"/>
      <c r="AQ728" s="151"/>
      <c r="AR728" s="151"/>
      <c r="AS728" s="151"/>
      <c r="AT728" s="153" t="s">
        <v>180</v>
      </c>
      <c r="AU728" s="153" t="s">
        <v>83</v>
      </c>
      <c r="AV728" s="151" t="s">
        <v>83</v>
      </c>
      <c r="AW728" s="151" t="s">
        <v>30</v>
      </c>
      <c r="AX728" s="151" t="s">
        <v>74</v>
      </c>
      <c r="AY728" s="153" t="s">
        <v>159</v>
      </c>
      <c r="AZ728" s="151"/>
      <c r="BA728" s="151"/>
      <c r="BB728" s="151"/>
      <c r="BC728" s="151"/>
      <c r="BD728" s="151"/>
      <c r="BE728" s="151"/>
      <c r="BF728" s="151"/>
      <c r="BG728" s="151"/>
      <c r="BH728" s="151"/>
      <c r="BI728" s="151"/>
      <c r="BJ728" s="151"/>
      <c r="BK728" s="151"/>
      <c r="BL728" s="151"/>
      <c r="BM728" s="151"/>
    </row>
    <row r="729" spans="1:65" ht="11.25" customHeight="1">
      <c r="A729" s="151"/>
      <c r="B729" s="152"/>
      <c r="C729" s="151"/>
      <c r="D729" s="142" t="s">
        <v>180</v>
      </c>
      <c r="E729" s="153" t="s">
        <v>1</v>
      </c>
      <c r="F729" s="154" t="s">
        <v>1583</v>
      </c>
      <c r="G729" s="151"/>
      <c r="H729" s="155">
        <v>12.6</v>
      </c>
      <c r="I729" s="188"/>
      <c r="J729" s="151"/>
      <c r="K729" s="151"/>
      <c r="L729" s="152"/>
      <c r="M729" s="156"/>
      <c r="N729" s="151"/>
      <c r="O729" s="151"/>
      <c r="P729" s="151"/>
      <c r="Q729" s="151"/>
      <c r="R729" s="151"/>
      <c r="S729" s="151"/>
      <c r="T729" s="157"/>
      <c r="U729" s="151"/>
      <c r="V729" s="151"/>
      <c r="W729" s="151"/>
      <c r="X729" s="151"/>
      <c r="Y729" s="151"/>
      <c r="Z729" s="151"/>
      <c r="AA729" s="151"/>
      <c r="AB729" s="151"/>
      <c r="AC729" s="151"/>
      <c r="AD729" s="151"/>
      <c r="AE729" s="151"/>
      <c r="AF729" s="151"/>
      <c r="AG729" s="151"/>
      <c r="AH729" s="151"/>
      <c r="AI729" s="151"/>
      <c r="AJ729" s="151"/>
      <c r="AK729" s="151"/>
      <c r="AL729" s="151"/>
      <c r="AM729" s="151"/>
      <c r="AN729" s="151"/>
      <c r="AO729" s="151"/>
      <c r="AP729" s="151"/>
      <c r="AQ729" s="151"/>
      <c r="AR729" s="151"/>
      <c r="AS729" s="151"/>
      <c r="AT729" s="153" t="s">
        <v>180</v>
      </c>
      <c r="AU729" s="153" t="s">
        <v>83</v>
      </c>
      <c r="AV729" s="151" t="s">
        <v>83</v>
      </c>
      <c r="AW729" s="151" t="s">
        <v>30</v>
      </c>
      <c r="AX729" s="151" t="s">
        <v>74</v>
      </c>
      <c r="AY729" s="153" t="s">
        <v>159</v>
      </c>
      <c r="AZ729" s="151"/>
      <c r="BA729" s="151"/>
      <c r="BB729" s="151"/>
      <c r="BC729" s="151"/>
      <c r="BD729" s="151"/>
      <c r="BE729" s="151"/>
      <c r="BF729" s="151"/>
      <c r="BG729" s="151"/>
      <c r="BH729" s="151"/>
      <c r="BI729" s="151"/>
      <c r="BJ729" s="151"/>
      <c r="BK729" s="151"/>
      <c r="BL729" s="151"/>
      <c r="BM729" s="151"/>
    </row>
    <row r="730" spans="1:65" ht="11.25" customHeight="1">
      <c r="A730" s="151"/>
      <c r="B730" s="152"/>
      <c r="C730" s="151"/>
      <c r="D730" s="142" t="s">
        <v>180</v>
      </c>
      <c r="E730" s="153" t="s">
        <v>1</v>
      </c>
      <c r="F730" s="154" t="s">
        <v>1584</v>
      </c>
      <c r="G730" s="151"/>
      <c r="H730" s="155">
        <v>39.393000000000001</v>
      </c>
      <c r="I730" s="188"/>
      <c r="J730" s="151"/>
      <c r="K730" s="151"/>
      <c r="L730" s="152"/>
      <c r="M730" s="156"/>
      <c r="N730" s="151"/>
      <c r="O730" s="151"/>
      <c r="P730" s="151"/>
      <c r="Q730" s="151"/>
      <c r="R730" s="151"/>
      <c r="S730" s="151"/>
      <c r="T730" s="157"/>
      <c r="U730" s="151"/>
      <c r="V730" s="151"/>
      <c r="W730" s="151"/>
      <c r="X730" s="151"/>
      <c r="Y730" s="151"/>
      <c r="Z730" s="151"/>
      <c r="AA730" s="151"/>
      <c r="AB730" s="151"/>
      <c r="AC730" s="151"/>
      <c r="AD730" s="151"/>
      <c r="AE730" s="151"/>
      <c r="AF730" s="151"/>
      <c r="AG730" s="151"/>
      <c r="AH730" s="151"/>
      <c r="AI730" s="151"/>
      <c r="AJ730" s="151"/>
      <c r="AK730" s="151"/>
      <c r="AL730" s="151"/>
      <c r="AM730" s="151"/>
      <c r="AN730" s="151"/>
      <c r="AO730" s="151"/>
      <c r="AP730" s="151"/>
      <c r="AQ730" s="151"/>
      <c r="AR730" s="151"/>
      <c r="AS730" s="151"/>
      <c r="AT730" s="153" t="s">
        <v>180</v>
      </c>
      <c r="AU730" s="153" t="s">
        <v>83</v>
      </c>
      <c r="AV730" s="151" t="s">
        <v>83</v>
      </c>
      <c r="AW730" s="151" t="s">
        <v>30</v>
      </c>
      <c r="AX730" s="151" t="s">
        <v>74</v>
      </c>
      <c r="AY730" s="153" t="s">
        <v>159</v>
      </c>
      <c r="AZ730" s="151"/>
      <c r="BA730" s="151"/>
      <c r="BB730" s="151"/>
      <c r="BC730" s="151"/>
      <c r="BD730" s="151"/>
      <c r="BE730" s="151"/>
      <c r="BF730" s="151"/>
      <c r="BG730" s="151"/>
      <c r="BH730" s="151"/>
      <c r="BI730" s="151"/>
      <c r="BJ730" s="151"/>
      <c r="BK730" s="151"/>
      <c r="BL730" s="151"/>
      <c r="BM730" s="151"/>
    </row>
    <row r="731" spans="1:65" ht="11.25" customHeight="1">
      <c r="A731" s="151"/>
      <c r="B731" s="152"/>
      <c r="C731" s="151"/>
      <c r="D731" s="142" t="s">
        <v>180</v>
      </c>
      <c r="E731" s="153" t="s">
        <v>1</v>
      </c>
      <c r="F731" s="154" t="s">
        <v>1585</v>
      </c>
      <c r="G731" s="151"/>
      <c r="H731" s="155">
        <v>117.28</v>
      </c>
      <c r="I731" s="188"/>
      <c r="J731" s="151"/>
      <c r="K731" s="151"/>
      <c r="L731" s="152"/>
      <c r="M731" s="156"/>
      <c r="N731" s="151"/>
      <c r="O731" s="151"/>
      <c r="P731" s="151"/>
      <c r="Q731" s="151"/>
      <c r="R731" s="151"/>
      <c r="S731" s="151"/>
      <c r="T731" s="157"/>
      <c r="U731" s="151"/>
      <c r="V731" s="151"/>
      <c r="W731" s="151"/>
      <c r="X731" s="151"/>
      <c r="Y731" s="151"/>
      <c r="Z731" s="151"/>
      <c r="AA731" s="151"/>
      <c r="AB731" s="151"/>
      <c r="AC731" s="151"/>
      <c r="AD731" s="151"/>
      <c r="AE731" s="151"/>
      <c r="AF731" s="151"/>
      <c r="AG731" s="151"/>
      <c r="AH731" s="151"/>
      <c r="AI731" s="151"/>
      <c r="AJ731" s="151"/>
      <c r="AK731" s="151"/>
      <c r="AL731" s="151"/>
      <c r="AM731" s="151"/>
      <c r="AN731" s="151"/>
      <c r="AO731" s="151"/>
      <c r="AP731" s="151"/>
      <c r="AQ731" s="151"/>
      <c r="AR731" s="151"/>
      <c r="AS731" s="151"/>
      <c r="AT731" s="153" t="s">
        <v>180</v>
      </c>
      <c r="AU731" s="153" t="s">
        <v>83</v>
      </c>
      <c r="AV731" s="151" t="s">
        <v>83</v>
      </c>
      <c r="AW731" s="151" t="s">
        <v>30</v>
      </c>
      <c r="AX731" s="151" t="s">
        <v>74</v>
      </c>
      <c r="AY731" s="153" t="s">
        <v>159</v>
      </c>
      <c r="AZ731" s="151"/>
      <c r="BA731" s="151"/>
      <c r="BB731" s="151"/>
      <c r="BC731" s="151"/>
      <c r="BD731" s="151"/>
      <c r="BE731" s="151"/>
      <c r="BF731" s="151"/>
      <c r="BG731" s="151"/>
      <c r="BH731" s="151"/>
      <c r="BI731" s="151"/>
      <c r="BJ731" s="151"/>
      <c r="BK731" s="151"/>
      <c r="BL731" s="151"/>
      <c r="BM731" s="151"/>
    </row>
    <row r="732" spans="1:65" ht="11.25" customHeight="1">
      <c r="A732" s="151"/>
      <c r="B732" s="152"/>
      <c r="C732" s="151"/>
      <c r="D732" s="142" t="s">
        <v>180</v>
      </c>
      <c r="E732" s="153" t="s">
        <v>1</v>
      </c>
      <c r="F732" s="154" t="s">
        <v>1586</v>
      </c>
      <c r="G732" s="151"/>
      <c r="H732" s="155">
        <v>9.375</v>
      </c>
      <c r="I732" s="188"/>
      <c r="J732" s="151"/>
      <c r="K732" s="151"/>
      <c r="L732" s="152"/>
      <c r="M732" s="156"/>
      <c r="N732" s="151"/>
      <c r="O732" s="151"/>
      <c r="P732" s="151"/>
      <c r="Q732" s="151"/>
      <c r="R732" s="151"/>
      <c r="S732" s="151"/>
      <c r="T732" s="157"/>
      <c r="U732" s="151"/>
      <c r="V732" s="151"/>
      <c r="W732" s="151"/>
      <c r="X732" s="151"/>
      <c r="Y732" s="151"/>
      <c r="Z732" s="151"/>
      <c r="AA732" s="151"/>
      <c r="AB732" s="151"/>
      <c r="AC732" s="151"/>
      <c r="AD732" s="151"/>
      <c r="AE732" s="151"/>
      <c r="AF732" s="151"/>
      <c r="AG732" s="151"/>
      <c r="AH732" s="151"/>
      <c r="AI732" s="151"/>
      <c r="AJ732" s="151"/>
      <c r="AK732" s="151"/>
      <c r="AL732" s="151"/>
      <c r="AM732" s="151"/>
      <c r="AN732" s="151"/>
      <c r="AO732" s="151"/>
      <c r="AP732" s="151"/>
      <c r="AQ732" s="151"/>
      <c r="AR732" s="151"/>
      <c r="AS732" s="151"/>
      <c r="AT732" s="153" t="s">
        <v>180</v>
      </c>
      <c r="AU732" s="153" t="s">
        <v>83</v>
      </c>
      <c r="AV732" s="151" t="s">
        <v>83</v>
      </c>
      <c r="AW732" s="151" t="s">
        <v>30</v>
      </c>
      <c r="AX732" s="151" t="s">
        <v>74</v>
      </c>
      <c r="AY732" s="153" t="s">
        <v>159</v>
      </c>
      <c r="AZ732" s="151"/>
      <c r="BA732" s="151"/>
      <c r="BB732" s="151"/>
      <c r="BC732" s="151"/>
      <c r="BD732" s="151"/>
      <c r="BE732" s="151"/>
      <c r="BF732" s="151"/>
      <c r="BG732" s="151"/>
      <c r="BH732" s="151"/>
      <c r="BI732" s="151"/>
      <c r="BJ732" s="151"/>
      <c r="BK732" s="151"/>
      <c r="BL732" s="151"/>
      <c r="BM732" s="151"/>
    </row>
    <row r="733" spans="1:65" ht="11.25" customHeight="1">
      <c r="A733" s="151"/>
      <c r="B733" s="152"/>
      <c r="C733" s="151"/>
      <c r="D733" s="142" t="s">
        <v>180</v>
      </c>
      <c r="E733" s="153" t="s">
        <v>1</v>
      </c>
      <c r="F733" s="154" t="s">
        <v>1587</v>
      </c>
      <c r="G733" s="151"/>
      <c r="H733" s="155">
        <v>47.06</v>
      </c>
      <c r="I733" s="188"/>
      <c r="J733" s="151"/>
      <c r="K733" s="151"/>
      <c r="L733" s="152"/>
      <c r="M733" s="156"/>
      <c r="N733" s="151"/>
      <c r="O733" s="151"/>
      <c r="P733" s="151"/>
      <c r="Q733" s="151"/>
      <c r="R733" s="151"/>
      <c r="S733" s="151"/>
      <c r="T733" s="157"/>
      <c r="U733" s="151"/>
      <c r="V733" s="151"/>
      <c r="W733" s="151"/>
      <c r="X733" s="151"/>
      <c r="Y733" s="151"/>
      <c r="Z733" s="151"/>
      <c r="AA733" s="151"/>
      <c r="AB733" s="151"/>
      <c r="AC733" s="151"/>
      <c r="AD733" s="151"/>
      <c r="AE733" s="151"/>
      <c r="AF733" s="151"/>
      <c r="AG733" s="151"/>
      <c r="AH733" s="151"/>
      <c r="AI733" s="151"/>
      <c r="AJ733" s="151"/>
      <c r="AK733" s="151"/>
      <c r="AL733" s="151"/>
      <c r="AM733" s="151"/>
      <c r="AN733" s="151"/>
      <c r="AO733" s="151"/>
      <c r="AP733" s="151"/>
      <c r="AQ733" s="151"/>
      <c r="AR733" s="151"/>
      <c r="AS733" s="151"/>
      <c r="AT733" s="153" t="s">
        <v>180</v>
      </c>
      <c r="AU733" s="153" t="s">
        <v>83</v>
      </c>
      <c r="AV733" s="151" t="s">
        <v>83</v>
      </c>
      <c r="AW733" s="151" t="s">
        <v>30</v>
      </c>
      <c r="AX733" s="151" t="s">
        <v>74</v>
      </c>
      <c r="AY733" s="153" t="s">
        <v>159</v>
      </c>
      <c r="AZ733" s="151"/>
      <c r="BA733" s="151"/>
      <c r="BB733" s="151"/>
      <c r="BC733" s="151"/>
      <c r="BD733" s="151"/>
      <c r="BE733" s="151"/>
      <c r="BF733" s="151"/>
      <c r="BG733" s="151"/>
      <c r="BH733" s="151"/>
      <c r="BI733" s="151"/>
      <c r="BJ733" s="151"/>
      <c r="BK733" s="151"/>
      <c r="BL733" s="151"/>
      <c r="BM733" s="151"/>
    </row>
    <row r="734" spans="1:65" ht="11.25" customHeight="1">
      <c r="A734" s="151"/>
      <c r="B734" s="152"/>
      <c r="C734" s="151"/>
      <c r="D734" s="142" t="s">
        <v>180</v>
      </c>
      <c r="E734" s="153" t="s">
        <v>1</v>
      </c>
      <c r="F734" s="154" t="s">
        <v>1588</v>
      </c>
      <c r="G734" s="151"/>
      <c r="H734" s="155">
        <v>350</v>
      </c>
      <c r="I734" s="188"/>
      <c r="J734" s="151"/>
      <c r="K734" s="151"/>
      <c r="L734" s="152"/>
      <c r="M734" s="156"/>
      <c r="N734" s="151"/>
      <c r="O734" s="151"/>
      <c r="P734" s="151"/>
      <c r="Q734" s="151"/>
      <c r="R734" s="151"/>
      <c r="S734" s="151"/>
      <c r="T734" s="157"/>
      <c r="U734" s="151"/>
      <c r="V734" s="151"/>
      <c r="W734" s="151"/>
      <c r="X734" s="151"/>
      <c r="Y734" s="151"/>
      <c r="Z734" s="151"/>
      <c r="AA734" s="151"/>
      <c r="AB734" s="151"/>
      <c r="AC734" s="151"/>
      <c r="AD734" s="151"/>
      <c r="AE734" s="151"/>
      <c r="AF734" s="151"/>
      <c r="AG734" s="151"/>
      <c r="AH734" s="151"/>
      <c r="AI734" s="151"/>
      <c r="AJ734" s="151"/>
      <c r="AK734" s="151"/>
      <c r="AL734" s="151"/>
      <c r="AM734" s="151"/>
      <c r="AN734" s="151"/>
      <c r="AO734" s="151"/>
      <c r="AP734" s="151"/>
      <c r="AQ734" s="151"/>
      <c r="AR734" s="151"/>
      <c r="AS734" s="151"/>
      <c r="AT734" s="153" t="s">
        <v>180</v>
      </c>
      <c r="AU734" s="153" t="s">
        <v>83</v>
      </c>
      <c r="AV734" s="151" t="s">
        <v>83</v>
      </c>
      <c r="AW734" s="151" t="s">
        <v>30</v>
      </c>
      <c r="AX734" s="151" t="s">
        <v>74</v>
      </c>
      <c r="AY734" s="153" t="s">
        <v>159</v>
      </c>
      <c r="AZ734" s="151"/>
      <c r="BA734" s="151"/>
      <c r="BB734" s="151"/>
      <c r="BC734" s="151"/>
      <c r="BD734" s="151"/>
      <c r="BE734" s="151"/>
      <c r="BF734" s="151"/>
      <c r="BG734" s="151"/>
      <c r="BH734" s="151"/>
      <c r="BI734" s="151"/>
      <c r="BJ734" s="151"/>
      <c r="BK734" s="151"/>
      <c r="BL734" s="151"/>
      <c r="BM734" s="151"/>
    </row>
    <row r="735" spans="1:65" ht="11.25" customHeight="1">
      <c r="A735" s="178"/>
      <c r="B735" s="179"/>
      <c r="C735" s="178"/>
      <c r="D735" s="142" t="s">
        <v>180</v>
      </c>
      <c r="E735" s="180" t="s">
        <v>1</v>
      </c>
      <c r="F735" s="181" t="s">
        <v>845</v>
      </c>
      <c r="G735" s="178"/>
      <c r="H735" s="197">
        <v>925.70800000000008</v>
      </c>
      <c r="I735" s="192"/>
      <c r="J735" s="178"/>
      <c r="K735" s="178"/>
      <c r="L735" s="179"/>
      <c r="M735" s="182"/>
      <c r="N735" s="178"/>
      <c r="O735" s="178"/>
      <c r="P735" s="178"/>
      <c r="Q735" s="178"/>
      <c r="R735" s="178"/>
      <c r="S735" s="178"/>
      <c r="T735" s="183"/>
      <c r="U735" s="178"/>
      <c r="V735" s="178"/>
      <c r="W735" s="178"/>
      <c r="X735" s="178"/>
      <c r="Y735" s="178"/>
      <c r="Z735" s="178"/>
      <c r="AA735" s="178"/>
      <c r="AB735" s="178"/>
      <c r="AC735" s="178"/>
      <c r="AD735" s="178"/>
      <c r="AE735" s="178"/>
      <c r="AF735" s="178"/>
      <c r="AG735" s="178"/>
      <c r="AH735" s="178"/>
      <c r="AI735" s="178"/>
      <c r="AJ735" s="178"/>
      <c r="AK735" s="178"/>
      <c r="AL735" s="178"/>
      <c r="AM735" s="178"/>
      <c r="AN735" s="178"/>
      <c r="AO735" s="178"/>
      <c r="AP735" s="178"/>
      <c r="AQ735" s="178"/>
      <c r="AR735" s="178"/>
      <c r="AS735" s="178"/>
      <c r="AT735" s="180" t="s">
        <v>180</v>
      </c>
      <c r="AU735" s="180" t="s">
        <v>83</v>
      </c>
      <c r="AV735" s="178" t="s">
        <v>91</v>
      </c>
      <c r="AW735" s="178" t="s">
        <v>30</v>
      </c>
      <c r="AX735" s="178" t="s">
        <v>74</v>
      </c>
      <c r="AY735" s="180" t="s">
        <v>159</v>
      </c>
      <c r="AZ735" s="178"/>
      <c r="BA735" s="178"/>
      <c r="BB735" s="178"/>
      <c r="BC735" s="178"/>
      <c r="BD735" s="178"/>
      <c r="BE735" s="178"/>
      <c r="BF735" s="178"/>
      <c r="BG735" s="178"/>
      <c r="BH735" s="178"/>
      <c r="BI735" s="178"/>
      <c r="BJ735" s="178"/>
      <c r="BK735" s="178"/>
      <c r="BL735" s="178"/>
      <c r="BM735" s="178"/>
    </row>
    <row r="736" spans="1:65" ht="11.25" customHeight="1">
      <c r="A736" s="145"/>
      <c r="B736" s="146"/>
      <c r="C736" s="145"/>
      <c r="D736" s="142" t="s">
        <v>180</v>
      </c>
      <c r="E736" s="147" t="s">
        <v>1</v>
      </c>
      <c r="F736" s="148" t="s">
        <v>846</v>
      </c>
      <c r="G736" s="145"/>
      <c r="H736" s="147" t="s">
        <v>1</v>
      </c>
      <c r="I736" s="193"/>
      <c r="J736" s="145"/>
      <c r="K736" s="145"/>
      <c r="L736" s="146"/>
      <c r="M736" s="149"/>
      <c r="N736" s="145"/>
      <c r="O736" s="145"/>
      <c r="P736" s="145"/>
      <c r="Q736" s="145"/>
      <c r="R736" s="145"/>
      <c r="S736" s="145"/>
      <c r="T736" s="150"/>
      <c r="U736" s="145"/>
      <c r="V736" s="145"/>
      <c r="W736" s="145"/>
      <c r="X736" s="145"/>
      <c r="Y736" s="145"/>
      <c r="Z736" s="145"/>
      <c r="AA736" s="145"/>
      <c r="AB736" s="145"/>
      <c r="AC736" s="145"/>
      <c r="AD736" s="145"/>
      <c r="AE736" s="145"/>
      <c r="AF736" s="145"/>
      <c r="AG736" s="145"/>
      <c r="AH736" s="145"/>
      <c r="AI736" s="145"/>
      <c r="AJ736" s="145"/>
      <c r="AK736" s="145"/>
      <c r="AL736" s="145"/>
      <c r="AM736" s="145"/>
      <c r="AN736" s="145"/>
      <c r="AO736" s="145"/>
      <c r="AP736" s="145"/>
      <c r="AQ736" s="145"/>
      <c r="AR736" s="145"/>
      <c r="AS736" s="145"/>
      <c r="AT736" s="147" t="s">
        <v>180</v>
      </c>
      <c r="AU736" s="147" t="s">
        <v>83</v>
      </c>
      <c r="AV736" s="145" t="s">
        <v>81</v>
      </c>
      <c r="AW736" s="145" t="s">
        <v>30</v>
      </c>
      <c r="AX736" s="145" t="s">
        <v>74</v>
      </c>
      <c r="AY736" s="147" t="s">
        <v>159</v>
      </c>
      <c r="AZ736" s="145"/>
      <c r="BA736" s="145"/>
      <c r="BB736" s="145"/>
      <c r="BC736" s="145"/>
      <c r="BD736" s="145"/>
      <c r="BE736" s="145"/>
      <c r="BF736" s="145"/>
      <c r="BG736" s="145"/>
      <c r="BH736" s="145"/>
      <c r="BI736" s="145"/>
      <c r="BJ736" s="145"/>
      <c r="BK736" s="145"/>
      <c r="BL736" s="145"/>
      <c r="BM736" s="145"/>
    </row>
    <row r="737" spans="1:65" ht="11.25" customHeight="1">
      <c r="A737" s="151"/>
      <c r="B737" s="152"/>
      <c r="C737" s="151"/>
      <c r="D737" s="142" t="s">
        <v>180</v>
      </c>
      <c r="E737" s="153" t="s">
        <v>1</v>
      </c>
      <c r="F737" s="154" t="s">
        <v>1192</v>
      </c>
      <c r="G737" s="151"/>
      <c r="H737" s="155">
        <v>32.4</v>
      </c>
      <c r="I737" s="188"/>
      <c r="J737" s="151"/>
      <c r="K737" s="151"/>
      <c r="L737" s="152"/>
      <c r="M737" s="156"/>
      <c r="N737" s="151"/>
      <c r="O737" s="151"/>
      <c r="P737" s="151"/>
      <c r="Q737" s="151"/>
      <c r="R737" s="151"/>
      <c r="S737" s="151"/>
      <c r="T737" s="157"/>
      <c r="U737" s="151"/>
      <c r="V737" s="151"/>
      <c r="W737" s="151"/>
      <c r="X737" s="151"/>
      <c r="Y737" s="151"/>
      <c r="Z737" s="151"/>
      <c r="AA737" s="151"/>
      <c r="AB737" s="151"/>
      <c r="AC737" s="151"/>
      <c r="AD737" s="151"/>
      <c r="AE737" s="151"/>
      <c r="AF737" s="151"/>
      <c r="AG737" s="151"/>
      <c r="AH737" s="151"/>
      <c r="AI737" s="151"/>
      <c r="AJ737" s="151"/>
      <c r="AK737" s="151"/>
      <c r="AL737" s="151"/>
      <c r="AM737" s="151"/>
      <c r="AN737" s="151"/>
      <c r="AO737" s="151"/>
      <c r="AP737" s="151"/>
      <c r="AQ737" s="151"/>
      <c r="AR737" s="151"/>
      <c r="AS737" s="151"/>
      <c r="AT737" s="153" t="s">
        <v>180</v>
      </c>
      <c r="AU737" s="153" t="s">
        <v>83</v>
      </c>
      <c r="AV737" s="151" t="s">
        <v>83</v>
      </c>
      <c r="AW737" s="151" t="s">
        <v>30</v>
      </c>
      <c r="AX737" s="151" t="s">
        <v>74</v>
      </c>
      <c r="AY737" s="153" t="s">
        <v>159</v>
      </c>
      <c r="AZ737" s="151"/>
      <c r="BA737" s="151"/>
      <c r="BB737" s="151"/>
      <c r="BC737" s="151"/>
      <c r="BD737" s="151"/>
      <c r="BE737" s="151"/>
      <c r="BF737" s="151"/>
      <c r="BG737" s="151"/>
      <c r="BH737" s="151"/>
      <c r="BI737" s="151"/>
      <c r="BJ737" s="151"/>
      <c r="BK737" s="151"/>
      <c r="BL737" s="151"/>
      <c r="BM737" s="151"/>
    </row>
    <row r="738" spans="1:65" ht="11.25" customHeight="1">
      <c r="A738" s="178"/>
      <c r="B738" s="179"/>
      <c r="C738" s="178"/>
      <c r="D738" s="142" t="s">
        <v>180</v>
      </c>
      <c r="E738" s="180" t="s">
        <v>1</v>
      </c>
      <c r="F738" s="181" t="s">
        <v>845</v>
      </c>
      <c r="G738" s="178"/>
      <c r="H738" s="197">
        <v>32.4</v>
      </c>
      <c r="I738" s="192"/>
      <c r="J738" s="178"/>
      <c r="K738" s="178"/>
      <c r="L738" s="179"/>
      <c r="M738" s="182"/>
      <c r="N738" s="178"/>
      <c r="O738" s="178"/>
      <c r="P738" s="178"/>
      <c r="Q738" s="178"/>
      <c r="R738" s="178"/>
      <c r="S738" s="178"/>
      <c r="T738" s="183"/>
      <c r="U738" s="178"/>
      <c r="V738" s="178"/>
      <c r="W738" s="178"/>
      <c r="X738" s="178"/>
      <c r="Y738" s="178"/>
      <c r="Z738" s="178"/>
      <c r="AA738" s="178"/>
      <c r="AB738" s="178"/>
      <c r="AC738" s="178"/>
      <c r="AD738" s="178"/>
      <c r="AE738" s="178"/>
      <c r="AF738" s="178"/>
      <c r="AG738" s="178"/>
      <c r="AH738" s="178"/>
      <c r="AI738" s="178"/>
      <c r="AJ738" s="178"/>
      <c r="AK738" s="178"/>
      <c r="AL738" s="178"/>
      <c r="AM738" s="178"/>
      <c r="AN738" s="178"/>
      <c r="AO738" s="178"/>
      <c r="AP738" s="178"/>
      <c r="AQ738" s="178"/>
      <c r="AR738" s="178"/>
      <c r="AS738" s="178"/>
      <c r="AT738" s="180" t="s">
        <v>180</v>
      </c>
      <c r="AU738" s="180" t="s">
        <v>83</v>
      </c>
      <c r="AV738" s="178" t="s">
        <v>91</v>
      </c>
      <c r="AW738" s="178" t="s">
        <v>30</v>
      </c>
      <c r="AX738" s="178" t="s">
        <v>74</v>
      </c>
      <c r="AY738" s="180" t="s">
        <v>159</v>
      </c>
      <c r="AZ738" s="178"/>
      <c r="BA738" s="178"/>
      <c r="BB738" s="178"/>
      <c r="BC738" s="178"/>
      <c r="BD738" s="178"/>
      <c r="BE738" s="178"/>
      <c r="BF738" s="178"/>
      <c r="BG738" s="178"/>
      <c r="BH738" s="178"/>
      <c r="BI738" s="178"/>
      <c r="BJ738" s="178"/>
      <c r="BK738" s="178"/>
      <c r="BL738" s="178"/>
      <c r="BM738" s="178"/>
    </row>
    <row r="739" spans="1:65" ht="11.25" customHeight="1">
      <c r="A739" s="158"/>
      <c r="B739" s="159"/>
      <c r="C739" s="158"/>
      <c r="D739" s="142" t="s">
        <v>180</v>
      </c>
      <c r="E739" s="160" t="s">
        <v>1</v>
      </c>
      <c r="F739" s="161" t="s">
        <v>187</v>
      </c>
      <c r="G739" s="158"/>
      <c r="H739" s="162">
        <v>958.10800000000006</v>
      </c>
      <c r="I739" s="189"/>
      <c r="J739" s="158"/>
      <c r="K739" s="158"/>
      <c r="L739" s="159"/>
      <c r="M739" s="163"/>
      <c r="N739" s="158"/>
      <c r="O739" s="158"/>
      <c r="P739" s="158"/>
      <c r="Q739" s="158"/>
      <c r="R739" s="158"/>
      <c r="S739" s="158"/>
      <c r="T739" s="164"/>
      <c r="U739" s="158"/>
      <c r="V739" s="158"/>
      <c r="W739" s="158"/>
      <c r="X739" s="158"/>
      <c r="Y739" s="158"/>
      <c r="Z739" s="158"/>
      <c r="AA739" s="158"/>
      <c r="AB739" s="158"/>
      <c r="AC739" s="158"/>
      <c r="AD739" s="158"/>
      <c r="AE739" s="158"/>
      <c r="AF739" s="158"/>
      <c r="AG739" s="158"/>
      <c r="AH739" s="158"/>
      <c r="AI739" s="158"/>
      <c r="AJ739" s="158"/>
      <c r="AK739" s="158"/>
      <c r="AL739" s="158"/>
      <c r="AM739" s="158"/>
      <c r="AN739" s="158"/>
      <c r="AO739" s="158"/>
      <c r="AP739" s="158"/>
      <c r="AQ739" s="158"/>
      <c r="AR739" s="158"/>
      <c r="AS739" s="158"/>
      <c r="AT739" s="160" t="s">
        <v>180</v>
      </c>
      <c r="AU739" s="160" t="s">
        <v>83</v>
      </c>
      <c r="AV739" s="158" t="s">
        <v>166</v>
      </c>
      <c r="AW739" s="158" t="s">
        <v>30</v>
      </c>
      <c r="AX739" s="158" t="s">
        <v>81</v>
      </c>
      <c r="AY739" s="160" t="s">
        <v>159</v>
      </c>
      <c r="AZ739" s="158"/>
      <c r="BA739" s="158"/>
      <c r="BB739" s="158"/>
      <c r="BC739" s="158"/>
      <c r="BD739" s="158"/>
      <c r="BE739" s="158"/>
      <c r="BF739" s="158"/>
      <c r="BG739" s="158"/>
      <c r="BH739" s="158"/>
      <c r="BI739" s="158"/>
      <c r="BJ739" s="158"/>
      <c r="BK739" s="158"/>
      <c r="BL739" s="158"/>
      <c r="BM739" s="158"/>
    </row>
    <row r="740" spans="1:65" ht="37.5" customHeight="1">
      <c r="A740" s="16"/>
      <c r="B740" s="17"/>
      <c r="C740" s="131" t="s">
        <v>1593</v>
      </c>
      <c r="D740" s="131" t="s">
        <v>162</v>
      </c>
      <c r="E740" s="132" t="s">
        <v>1594</v>
      </c>
      <c r="F740" s="133" t="s">
        <v>1595</v>
      </c>
      <c r="G740" s="134" t="s">
        <v>791</v>
      </c>
      <c r="H740" s="135">
        <v>958.11</v>
      </c>
      <c r="I740" s="187"/>
      <c r="J740" s="135">
        <f>ROUND(I740*H740,2)</f>
        <v>0</v>
      </c>
      <c r="K740" s="133" t="s">
        <v>177</v>
      </c>
      <c r="L740" s="17"/>
      <c r="M740" s="136" t="s">
        <v>1</v>
      </c>
      <c r="N740" s="137" t="s">
        <v>39</v>
      </c>
      <c r="O740" s="16"/>
      <c r="P740" s="138">
        <f>O740*H740</f>
        <v>0</v>
      </c>
      <c r="Q740" s="138">
        <v>2.9E-4</v>
      </c>
      <c r="R740" s="138">
        <f>Q740*H740</f>
        <v>0.27785189999999999</v>
      </c>
      <c r="S740" s="138">
        <v>0</v>
      </c>
      <c r="T740" s="139">
        <f>S740*H740</f>
        <v>0</v>
      </c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16"/>
      <c r="AQ740" s="16"/>
      <c r="AR740" s="140" t="s">
        <v>178</v>
      </c>
      <c r="AS740" s="16"/>
      <c r="AT740" s="140" t="s">
        <v>162</v>
      </c>
      <c r="AU740" s="140" t="s">
        <v>83</v>
      </c>
      <c r="AV740" s="16"/>
      <c r="AW740" s="16"/>
      <c r="AX740" s="16"/>
      <c r="AY740" s="2" t="s">
        <v>159</v>
      </c>
      <c r="AZ740" s="16"/>
      <c r="BA740" s="16"/>
      <c r="BB740" s="16"/>
      <c r="BC740" s="16"/>
      <c r="BD740" s="16"/>
      <c r="BE740" s="141">
        <f>IF(N740="základní",J740,0)</f>
        <v>0</v>
      </c>
      <c r="BF740" s="141">
        <f>IF(N740="snížená",J740,0)</f>
        <v>0</v>
      </c>
      <c r="BG740" s="141">
        <f>IF(N740="zákl. přenesená",J740,0)</f>
        <v>0</v>
      </c>
      <c r="BH740" s="141">
        <f>IF(N740="sníž. přenesená",J740,0)</f>
        <v>0</v>
      </c>
      <c r="BI740" s="141">
        <f>IF(N740="nulová",J740,0)</f>
        <v>0</v>
      </c>
      <c r="BJ740" s="2" t="s">
        <v>81</v>
      </c>
      <c r="BK740" s="141">
        <f>ROUND(I740*H740,2)</f>
        <v>0</v>
      </c>
      <c r="BL740" s="2" t="s">
        <v>178</v>
      </c>
      <c r="BM740" s="140" t="s">
        <v>1596</v>
      </c>
    </row>
    <row r="741" spans="1:65" ht="11.25" customHeight="1">
      <c r="A741" s="151"/>
      <c r="B741" s="152"/>
      <c r="C741" s="151"/>
      <c r="D741" s="142" t="s">
        <v>180</v>
      </c>
      <c r="E741" s="153" t="s">
        <v>1</v>
      </c>
      <c r="F741" s="154" t="s">
        <v>1582</v>
      </c>
      <c r="G741" s="151"/>
      <c r="H741" s="155">
        <v>350</v>
      </c>
      <c r="I741" s="188"/>
      <c r="J741" s="151"/>
      <c r="K741" s="151"/>
      <c r="L741" s="152"/>
      <c r="M741" s="156"/>
      <c r="N741" s="151"/>
      <c r="O741" s="151"/>
      <c r="P741" s="151"/>
      <c r="Q741" s="151"/>
      <c r="R741" s="151"/>
      <c r="S741" s="151"/>
      <c r="T741" s="157"/>
      <c r="U741" s="151"/>
      <c r="V741" s="151"/>
      <c r="W741" s="151"/>
      <c r="X741" s="151"/>
      <c r="Y741" s="151"/>
      <c r="Z741" s="151"/>
      <c r="AA741" s="151"/>
      <c r="AB741" s="151"/>
      <c r="AC741" s="151"/>
      <c r="AD741" s="151"/>
      <c r="AE741" s="151"/>
      <c r="AF741" s="151"/>
      <c r="AG741" s="151"/>
      <c r="AH741" s="151"/>
      <c r="AI741" s="151"/>
      <c r="AJ741" s="151"/>
      <c r="AK741" s="151"/>
      <c r="AL741" s="151"/>
      <c r="AM741" s="151"/>
      <c r="AN741" s="151"/>
      <c r="AO741" s="151"/>
      <c r="AP741" s="151"/>
      <c r="AQ741" s="151"/>
      <c r="AR741" s="151"/>
      <c r="AS741" s="151"/>
      <c r="AT741" s="153" t="s">
        <v>180</v>
      </c>
      <c r="AU741" s="153" t="s">
        <v>83</v>
      </c>
      <c r="AV741" s="151" t="s">
        <v>83</v>
      </c>
      <c r="AW741" s="151" t="s">
        <v>30</v>
      </c>
      <c r="AX741" s="151" t="s">
        <v>74</v>
      </c>
      <c r="AY741" s="153" t="s">
        <v>159</v>
      </c>
      <c r="AZ741" s="151"/>
      <c r="BA741" s="151"/>
      <c r="BB741" s="151"/>
      <c r="BC741" s="151"/>
      <c r="BD741" s="151"/>
      <c r="BE741" s="151"/>
      <c r="BF741" s="151"/>
      <c r="BG741" s="151"/>
      <c r="BH741" s="151"/>
      <c r="BI741" s="151"/>
      <c r="BJ741" s="151"/>
      <c r="BK741" s="151"/>
      <c r="BL741" s="151"/>
      <c r="BM741" s="151"/>
    </row>
    <row r="742" spans="1:65" ht="11.25" customHeight="1">
      <c r="A742" s="151"/>
      <c r="B742" s="152"/>
      <c r="C742" s="151"/>
      <c r="D742" s="142" t="s">
        <v>180</v>
      </c>
      <c r="E742" s="153" t="s">
        <v>1</v>
      </c>
      <c r="F742" s="154" t="s">
        <v>1583</v>
      </c>
      <c r="G742" s="151"/>
      <c r="H742" s="155">
        <v>12.6</v>
      </c>
      <c r="I742" s="188"/>
      <c r="J742" s="151"/>
      <c r="K742" s="151"/>
      <c r="L742" s="152"/>
      <c r="M742" s="156"/>
      <c r="N742" s="151"/>
      <c r="O742" s="151"/>
      <c r="P742" s="151"/>
      <c r="Q742" s="151"/>
      <c r="R742" s="151"/>
      <c r="S742" s="151"/>
      <c r="T742" s="157"/>
      <c r="U742" s="151"/>
      <c r="V742" s="151"/>
      <c r="W742" s="151"/>
      <c r="X742" s="151"/>
      <c r="Y742" s="151"/>
      <c r="Z742" s="151"/>
      <c r="AA742" s="151"/>
      <c r="AB742" s="151"/>
      <c r="AC742" s="151"/>
      <c r="AD742" s="151"/>
      <c r="AE742" s="151"/>
      <c r="AF742" s="151"/>
      <c r="AG742" s="151"/>
      <c r="AH742" s="151"/>
      <c r="AI742" s="151"/>
      <c r="AJ742" s="151"/>
      <c r="AK742" s="151"/>
      <c r="AL742" s="151"/>
      <c r="AM742" s="151"/>
      <c r="AN742" s="151"/>
      <c r="AO742" s="151"/>
      <c r="AP742" s="151"/>
      <c r="AQ742" s="151"/>
      <c r="AR742" s="151"/>
      <c r="AS742" s="151"/>
      <c r="AT742" s="153" t="s">
        <v>180</v>
      </c>
      <c r="AU742" s="153" t="s">
        <v>83</v>
      </c>
      <c r="AV742" s="151" t="s">
        <v>83</v>
      </c>
      <c r="AW742" s="151" t="s">
        <v>30</v>
      </c>
      <c r="AX742" s="151" t="s">
        <v>74</v>
      </c>
      <c r="AY742" s="153" t="s">
        <v>159</v>
      </c>
      <c r="AZ742" s="151"/>
      <c r="BA742" s="151"/>
      <c r="BB742" s="151"/>
      <c r="BC742" s="151"/>
      <c r="BD742" s="151"/>
      <c r="BE742" s="151"/>
      <c r="BF742" s="151"/>
      <c r="BG742" s="151"/>
      <c r="BH742" s="151"/>
      <c r="BI742" s="151"/>
      <c r="BJ742" s="151"/>
      <c r="BK742" s="151"/>
      <c r="BL742" s="151"/>
      <c r="BM742" s="151"/>
    </row>
    <row r="743" spans="1:65" ht="11.25" customHeight="1">
      <c r="A743" s="151"/>
      <c r="B743" s="152"/>
      <c r="C743" s="151"/>
      <c r="D743" s="142" t="s">
        <v>180</v>
      </c>
      <c r="E743" s="153" t="s">
        <v>1</v>
      </c>
      <c r="F743" s="154" t="s">
        <v>1584</v>
      </c>
      <c r="G743" s="151"/>
      <c r="H743" s="155">
        <v>39.393000000000001</v>
      </c>
      <c r="I743" s="188"/>
      <c r="J743" s="151"/>
      <c r="K743" s="151"/>
      <c r="L743" s="152"/>
      <c r="M743" s="156"/>
      <c r="N743" s="151"/>
      <c r="O743" s="151"/>
      <c r="P743" s="151"/>
      <c r="Q743" s="151"/>
      <c r="R743" s="151"/>
      <c r="S743" s="151"/>
      <c r="T743" s="157"/>
      <c r="U743" s="151"/>
      <c r="V743" s="151"/>
      <c r="W743" s="151"/>
      <c r="X743" s="151"/>
      <c r="Y743" s="151"/>
      <c r="Z743" s="151"/>
      <c r="AA743" s="151"/>
      <c r="AB743" s="151"/>
      <c r="AC743" s="151"/>
      <c r="AD743" s="151"/>
      <c r="AE743" s="151"/>
      <c r="AF743" s="151"/>
      <c r="AG743" s="151"/>
      <c r="AH743" s="151"/>
      <c r="AI743" s="151"/>
      <c r="AJ743" s="151"/>
      <c r="AK743" s="151"/>
      <c r="AL743" s="151"/>
      <c r="AM743" s="151"/>
      <c r="AN743" s="151"/>
      <c r="AO743" s="151"/>
      <c r="AP743" s="151"/>
      <c r="AQ743" s="151"/>
      <c r="AR743" s="151"/>
      <c r="AS743" s="151"/>
      <c r="AT743" s="153" t="s">
        <v>180</v>
      </c>
      <c r="AU743" s="153" t="s">
        <v>83</v>
      </c>
      <c r="AV743" s="151" t="s">
        <v>83</v>
      </c>
      <c r="AW743" s="151" t="s">
        <v>30</v>
      </c>
      <c r="AX743" s="151" t="s">
        <v>74</v>
      </c>
      <c r="AY743" s="153" t="s">
        <v>159</v>
      </c>
      <c r="AZ743" s="151"/>
      <c r="BA743" s="151"/>
      <c r="BB743" s="151"/>
      <c r="BC743" s="151"/>
      <c r="BD743" s="151"/>
      <c r="BE743" s="151"/>
      <c r="BF743" s="151"/>
      <c r="BG743" s="151"/>
      <c r="BH743" s="151"/>
      <c r="BI743" s="151"/>
      <c r="BJ743" s="151"/>
      <c r="BK743" s="151"/>
      <c r="BL743" s="151"/>
      <c r="BM743" s="151"/>
    </row>
    <row r="744" spans="1:65" ht="11.25" customHeight="1">
      <c r="A744" s="151"/>
      <c r="B744" s="152"/>
      <c r="C744" s="151"/>
      <c r="D744" s="142" t="s">
        <v>180</v>
      </c>
      <c r="E744" s="153" t="s">
        <v>1</v>
      </c>
      <c r="F744" s="154" t="s">
        <v>1585</v>
      </c>
      <c r="G744" s="151"/>
      <c r="H744" s="155">
        <v>117.28</v>
      </c>
      <c r="I744" s="188"/>
      <c r="J744" s="151"/>
      <c r="K744" s="151"/>
      <c r="L744" s="152"/>
      <c r="M744" s="156"/>
      <c r="N744" s="151"/>
      <c r="O744" s="151"/>
      <c r="P744" s="151"/>
      <c r="Q744" s="151"/>
      <c r="R744" s="151"/>
      <c r="S744" s="151"/>
      <c r="T744" s="157"/>
      <c r="U744" s="151"/>
      <c r="V744" s="151"/>
      <c r="W744" s="151"/>
      <c r="X744" s="151"/>
      <c r="Y744" s="151"/>
      <c r="Z744" s="151"/>
      <c r="AA744" s="151"/>
      <c r="AB744" s="151"/>
      <c r="AC744" s="151"/>
      <c r="AD744" s="151"/>
      <c r="AE744" s="151"/>
      <c r="AF744" s="151"/>
      <c r="AG744" s="151"/>
      <c r="AH744" s="151"/>
      <c r="AI744" s="151"/>
      <c r="AJ744" s="151"/>
      <c r="AK744" s="151"/>
      <c r="AL744" s="151"/>
      <c r="AM744" s="151"/>
      <c r="AN744" s="151"/>
      <c r="AO744" s="151"/>
      <c r="AP744" s="151"/>
      <c r="AQ744" s="151"/>
      <c r="AR744" s="151"/>
      <c r="AS744" s="151"/>
      <c r="AT744" s="153" t="s">
        <v>180</v>
      </c>
      <c r="AU744" s="153" t="s">
        <v>83</v>
      </c>
      <c r="AV744" s="151" t="s">
        <v>83</v>
      </c>
      <c r="AW744" s="151" t="s">
        <v>30</v>
      </c>
      <c r="AX744" s="151" t="s">
        <v>74</v>
      </c>
      <c r="AY744" s="153" t="s">
        <v>159</v>
      </c>
      <c r="AZ744" s="151"/>
      <c r="BA744" s="151"/>
      <c r="BB744" s="151"/>
      <c r="BC744" s="151"/>
      <c r="BD744" s="151"/>
      <c r="BE744" s="151"/>
      <c r="BF744" s="151"/>
      <c r="BG744" s="151"/>
      <c r="BH744" s="151"/>
      <c r="BI744" s="151"/>
      <c r="BJ744" s="151"/>
      <c r="BK744" s="151"/>
      <c r="BL744" s="151"/>
      <c r="BM744" s="151"/>
    </row>
    <row r="745" spans="1:65" ht="11.25" customHeight="1">
      <c r="A745" s="151"/>
      <c r="B745" s="152"/>
      <c r="C745" s="151"/>
      <c r="D745" s="142" t="s">
        <v>180</v>
      </c>
      <c r="E745" s="153" t="s">
        <v>1</v>
      </c>
      <c r="F745" s="154" t="s">
        <v>1586</v>
      </c>
      <c r="G745" s="151"/>
      <c r="H745" s="155">
        <v>9.375</v>
      </c>
      <c r="I745" s="188"/>
      <c r="J745" s="151"/>
      <c r="K745" s="151"/>
      <c r="L745" s="152"/>
      <c r="M745" s="156"/>
      <c r="N745" s="151"/>
      <c r="O745" s="151"/>
      <c r="P745" s="151"/>
      <c r="Q745" s="151"/>
      <c r="R745" s="151"/>
      <c r="S745" s="151"/>
      <c r="T745" s="157"/>
      <c r="U745" s="151"/>
      <c r="V745" s="151"/>
      <c r="W745" s="151"/>
      <c r="X745" s="151"/>
      <c r="Y745" s="151"/>
      <c r="Z745" s="151"/>
      <c r="AA745" s="151"/>
      <c r="AB745" s="151"/>
      <c r="AC745" s="151"/>
      <c r="AD745" s="151"/>
      <c r="AE745" s="151"/>
      <c r="AF745" s="151"/>
      <c r="AG745" s="151"/>
      <c r="AH745" s="151"/>
      <c r="AI745" s="151"/>
      <c r="AJ745" s="151"/>
      <c r="AK745" s="151"/>
      <c r="AL745" s="151"/>
      <c r="AM745" s="151"/>
      <c r="AN745" s="151"/>
      <c r="AO745" s="151"/>
      <c r="AP745" s="151"/>
      <c r="AQ745" s="151"/>
      <c r="AR745" s="151"/>
      <c r="AS745" s="151"/>
      <c r="AT745" s="153" t="s">
        <v>180</v>
      </c>
      <c r="AU745" s="153" t="s">
        <v>83</v>
      </c>
      <c r="AV745" s="151" t="s">
        <v>83</v>
      </c>
      <c r="AW745" s="151" t="s">
        <v>30</v>
      </c>
      <c r="AX745" s="151" t="s">
        <v>74</v>
      </c>
      <c r="AY745" s="153" t="s">
        <v>159</v>
      </c>
      <c r="AZ745" s="151"/>
      <c r="BA745" s="151"/>
      <c r="BB745" s="151"/>
      <c r="BC745" s="151"/>
      <c r="BD745" s="151"/>
      <c r="BE745" s="151"/>
      <c r="BF745" s="151"/>
      <c r="BG745" s="151"/>
      <c r="BH745" s="151"/>
      <c r="BI745" s="151"/>
      <c r="BJ745" s="151"/>
      <c r="BK745" s="151"/>
      <c r="BL745" s="151"/>
      <c r="BM745" s="151"/>
    </row>
    <row r="746" spans="1:65" ht="11.25" customHeight="1">
      <c r="A746" s="151"/>
      <c r="B746" s="152"/>
      <c r="C746" s="151"/>
      <c r="D746" s="142" t="s">
        <v>180</v>
      </c>
      <c r="E746" s="153" t="s">
        <v>1</v>
      </c>
      <c r="F746" s="154" t="s">
        <v>1587</v>
      </c>
      <c r="G746" s="151"/>
      <c r="H746" s="155">
        <v>47.06</v>
      </c>
      <c r="I746" s="188"/>
      <c r="J746" s="151"/>
      <c r="K746" s="151"/>
      <c r="L746" s="152"/>
      <c r="M746" s="156"/>
      <c r="N746" s="151"/>
      <c r="O746" s="151"/>
      <c r="P746" s="151"/>
      <c r="Q746" s="151"/>
      <c r="R746" s="151"/>
      <c r="S746" s="151"/>
      <c r="T746" s="157"/>
      <c r="U746" s="151"/>
      <c r="V746" s="151"/>
      <c r="W746" s="151"/>
      <c r="X746" s="151"/>
      <c r="Y746" s="151"/>
      <c r="Z746" s="151"/>
      <c r="AA746" s="151"/>
      <c r="AB746" s="151"/>
      <c r="AC746" s="151"/>
      <c r="AD746" s="151"/>
      <c r="AE746" s="151"/>
      <c r="AF746" s="151"/>
      <c r="AG746" s="151"/>
      <c r="AH746" s="151"/>
      <c r="AI746" s="151"/>
      <c r="AJ746" s="151"/>
      <c r="AK746" s="151"/>
      <c r="AL746" s="151"/>
      <c r="AM746" s="151"/>
      <c r="AN746" s="151"/>
      <c r="AO746" s="151"/>
      <c r="AP746" s="151"/>
      <c r="AQ746" s="151"/>
      <c r="AR746" s="151"/>
      <c r="AS746" s="151"/>
      <c r="AT746" s="153" t="s">
        <v>180</v>
      </c>
      <c r="AU746" s="153" t="s">
        <v>83</v>
      </c>
      <c r="AV746" s="151" t="s">
        <v>83</v>
      </c>
      <c r="AW746" s="151" t="s">
        <v>30</v>
      </c>
      <c r="AX746" s="151" t="s">
        <v>74</v>
      </c>
      <c r="AY746" s="153" t="s">
        <v>159</v>
      </c>
      <c r="AZ746" s="151"/>
      <c r="BA746" s="151"/>
      <c r="BB746" s="151"/>
      <c r="BC746" s="151"/>
      <c r="BD746" s="151"/>
      <c r="BE746" s="151"/>
      <c r="BF746" s="151"/>
      <c r="BG746" s="151"/>
      <c r="BH746" s="151"/>
      <c r="BI746" s="151"/>
      <c r="BJ746" s="151"/>
      <c r="BK746" s="151"/>
      <c r="BL746" s="151"/>
      <c r="BM746" s="151"/>
    </row>
    <row r="747" spans="1:65" ht="11.25" customHeight="1">
      <c r="A747" s="151"/>
      <c r="B747" s="152"/>
      <c r="C747" s="151"/>
      <c r="D747" s="142" t="s">
        <v>180</v>
      </c>
      <c r="E747" s="153" t="s">
        <v>1</v>
      </c>
      <c r="F747" s="154" t="s">
        <v>1588</v>
      </c>
      <c r="G747" s="151"/>
      <c r="H747" s="155">
        <v>350</v>
      </c>
      <c r="I747" s="188"/>
      <c r="J747" s="151"/>
      <c r="K747" s="151"/>
      <c r="L747" s="152"/>
      <c r="M747" s="156"/>
      <c r="N747" s="151"/>
      <c r="O747" s="151"/>
      <c r="P747" s="151"/>
      <c r="Q747" s="151"/>
      <c r="R747" s="151"/>
      <c r="S747" s="151"/>
      <c r="T747" s="157"/>
      <c r="U747" s="151"/>
      <c r="V747" s="151"/>
      <c r="W747" s="151"/>
      <c r="X747" s="151"/>
      <c r="Y747" s="151"/>
      <c r="Z747" s="151"/>
      <c r="AA747" s="151"/>
      <c r="AB747" s="151"/>
      <c r="AC747" s="151"/>
      <c r="AD747" s="151"/>
      <c r="AE747" s="151"/>
      <c r="AF747" s="151"/>
      <c r="AG747" s="151"/>
      <c r="AH747" s="151"/>
      <c r="AI747" s="151"/>
      <c r="AJ747" s="151"/>
      <c r="AK747" s="151"/>
      <c r="AL747" s="151"/>
      <c r="AM747" s="151"/>
      <c r="AN747" s="151"/>
      <c r="AO747" s="151"/>
      <c r="AP747" s="151"/>
      <c r="AQ747" s="151"/>
      <c r="AR747" s="151"/>
      <c r="AS747" s="151"/>
      <c r="AT747" s="153" t="s">
        <v>180</v>
      </c>
      <c r="AU747" s="153" t="s">
        <v>83</v>
      </c>
      <c r="AV747" s="151" t="s">
        <v>83</v>
      </c>
      <c r="AW747" s="151" t="s">
        <v>30</v>
      </c>
      <c r="AX747" s="151" t="s">
        <v>74</v>
      </c>
      <c r="AY747" s="153" t="s">
        <v>159</v>
      </c>
      <c r="AZ747" s="151"/>
      <c r="BA747" s="151"/>
      <c r="BB747" s="151"/>
      <c r="BC747" s="151"/>
      <c r="BD747" s="151"/>
      <c r="BE747" s="151"/>
      <c r="BF747" s="151"/>
      <c r="BG747" s="151"/>
      <c r="BH747" s="151"/>
      <c r="BI747" s="151"/>
      <c r="BJ747" s="151"/>
      <c r="BK747" s="151"/>
      <c r="BL747" s="151"/>
      <c r="BM747" s="151"/>
    </row>
    <row r="748" spans="1:65" ht="11.25" customHeight="1">
      <c r="A748" s="178"/>
      <c r="B748" s="179"/>
      <c r="C748" s="178"/>
      <c r="D748" s="142" t="s">
        <v>180</v>
      </c>
      <c r="E748" s="180" t="s">
        <v>1</v>
      </c>
      <c r="F748" s="181" t="s">
        <v>845</v>
      </c>
      <c r="G748" s="178"/>
      <c r="H748" s="197">
        <v>925.70800000000008</v>
      </c>
      <c r="I748" s="192"/>
      <c r="J748" s="178"/>
      <c r="K748" s="178"/>
      <c r="L748" s="179"/>
      <c r="M748" s="182"/>
      <c r="N748" s="178"/>
      <c r="O748" s="178"/>
      <c r="P748" s="178"/>
      <c r="Q748" s="178"/>
      <c r="R748" s="178"/>
      <c r="S748" s="178"/>
      <c r="T748" s="183"/>
      <c r="U748" s="178"/>
      <c r="V748" s="178"/>
      <c r="W748" s="178"/>
      <c r="X748" s="178"/>
      <c r="Y748" s="178"/>
      <c r="Z748" s="178"/>
      <c r="AA748" s="178"/>
      <c r="AB748" s="178"/>
      <c r="AC748" s="178"/>
      <c r="AD748" s="178"/>
      <c r="AE748" s="178"/>
      <c r="AF748" s="178"/>
      <c r="AG748" s="178"/>
      <c r="AH748" s="178"/>
      <c r="AI748" s="178"/>
      <c r="AJ748" s="178"/>
      <c r="AK748" s="178"/>
      <c r="AL748" s="178"/>
      <c r="AM748" s="178"/>
      <c r="AN748" s="178"/>
      <c r="AO748" s="178"/>
      <c r="AP748" s="178"/>
      <c r="AQ748" s="178"/>
      <c r="AR748" s="178"/>
      <c r="AS748" s="178"/>
      <c r="AT748" s="180" t="s">
        <v>180</v>
      </c>
      <c r="AU748" s="180" t="s">
        <v>83</v>
      </c>
      <c r="AV748" s="178" t="s">
        <v>91</v>
      </c>
      <c r="AW748" s="178" t="s">
        <v>30</v>
      </c>
      <c r="AX748" s="178" t="s">
        <v>74</v>
      </c>
      <c r="AY748" s="180" t="s">
        <v>159</v>
      </c>
      <c r="AZ748" s="178"/>
      <c r="BA748" s="178"/>
      <c r="BB748" s="178"/>
      <c r="BC748" s="178"/>
      <c r="BD748" s="178"/>
      <c r="BE748" s="178"/>
      <c r="BF748" s="178"/>
      <c r="BG748" s="178"/>
      <c r="BH748" s="178"/>
      <c r="BI748" s="178"/>
      <c r="BJ748" s="178"/>
      <c r="BK748" s="178"/>
      <c r="BL748" s="178"/>
      <c r="BM748" s="178"/>
    </row>
    <row r="749" spans="1:65" ht="11.25" customHeight="1">
      <c r="A749" s="145"/>
      <c r="B749" s="146"/>
      <c r="C749" s="145"/>
      <c r="D749" s="142" t="s">
        <v>180</v>
      </c>
      <c r="E749" s="147" t="s">
        <v>1</v>
      </c>
      <c r="F749" s="148" t="s">
        <v>846</v>
      </c>
      <c r="G749" s="145"/>
      <c r="H749" s="147" t="s">
        <v>1</v>
      </c>
      <c r="I749" s="193"/>
      <c r="J749" s="145"/>
      <c r="K749" s="145"/>
      <c r="L749" s="146"/>
      <c r="M749" s="149"/>
      <c r="N749" s="145"/>
      <c r="O749" s="145"/>
      <c r="P749" s="145"/>
      <c r="Q749" s="145"/>
      <c r="R749" s="145"/>
      <c r="S749" s="145"/>
      <c r="T749" s="150"/>
      <c r="U749" s="145"/>
      <c r="V749" s="145"/>
      <c r="W749" s="145"/>
      <c r="X749" s="145"/>
      <c r="Y749" s="145"/>
      <c r="Z749" s="145"/>
      <c r="AA749" s="145"/>
      <c r="AB749" s="145"/>
      <c r="AC749" s="145"/>
      <c r="AD749" s="145"/>
      <c r="AE749" s="145"/>
      <c r="AF749" s="145"/>
      <c r="AG749" s="145"/>
      <c r="AH749" s="145"/>
      <c r="AI749" s="145"/>
      <c r="AJ749" s="145"/>
      <c r="AK749" s="145"/>
      <c r="AL749" s="145"/>
      <c r="AM749" s="145"/>
      <c r="AN749" s="145"/>
      <c r="AO749" s="145"/>
      <c r="AP749" s="145"/>
      <c r="AQ749" s="145"/>
      <c r="AR749" s="145"/>
      <c r="AS749" s="145"/>
      <c r="AT749" s="147" t="s">
        <v>180</v>
      </c>
      <c r="AU749" s="147" t="s">
        <v>83</v>
      </c>
      <c r="AV749" s="145" t="s">
        <v>81</v>
      </c>
      <c r="AW749" s="145" t="s">
        <v>30</v>
      </c>
      <c r="AX749" s="145" t="s">
        <v>74</v>
      </c>
      <c r="AY749" s="147" t="s">
        <v>159</v>
      </c>
      <c r="AZ749" s="145"/>
      <c r="BA749" s="145"/>
      <c r="BB749" s="145"/>
      <c r="BC749" s="145"/>
      <c r="BD749" s="145"/>
      <c r="BE749" s="145"/>
      <c r="BF749" s="145"/>
      <c r="BG749" s="145"/>
      <c r="BH749" s="145"/>
      <c r="BI749" s="145"/>
      <c r="BJ749" s="145"/>
      <c r="BK749" s="145"/>
      <c r="BL749" s="145"/>
      <c r="BM749" s="145"/>
    </row>
    <row r="750" spans="1:65" ht="11.25" customHeight="1">
      <c r="A750" s="151"/>
      <c r="B750" s="152"/>
      <c r="C750" s="151"/>
      <c r="D750" s="142" t="s">
        <v>180</v>
      </c>
      <c r="E750" s="153" t="s">
        <v>1</v>
      </c>
      <c r="F750" s="154" t="s">
        <v>1192</v>
      </c>
      <c r="G750" s="151"/>
      <c r="H750" s="155">
        <v>32.4</v>
      </c>
      <c r="I750" s="188"/>
      <c r="J750" s="151"/>
      <c r="K750" s="151"/>
      <c r="L750" s="152"/>
      <c r="M750" s="156"/>
      <c r="N750" s="151"/>
      <c r="O750" s="151"/>
      <c r="P750" s="151"/>
      <c r="Q750" s="151"/>
      <c r="R750" s="151"/>
      <c r="S750" s="151"/>
      <c r="T750" s="157"/>
      <c r="U750" s="151"/>
      <c r="V750" s="151"/>
      <c r="W750" s="151"/>
      <c r="X750" s="151"/>
      <c r="Y750" s="151"/>
      <c r="Z750" s="151"/>
      <c r="AA750" s="151"/>
      <c r="AB750" s="151"/>
      <c r="AC750" s="151"/>
      <c r="AD750" s="151"/>
      <c r="AE750" s="151"/>
      <c r="AF750" s="151"/>
      <c r="AG750" s="151"/>
      <c r="AH750" s="151"/>
      <c r="AI750" s="151"/>
      <c r="AJ750" s="151"/>
      <c r="AK750" s="151"/>
      <c r="AL750" s="151"/>
      <c r="AM750" s="151"/>
      <c r="AN750" s="151"/>
      <c r="AO750" s="151"/>
      <c r="AP750" s="151"/>
      <c r="AQ750" s="151"/>
      <c r="AR750" s="151"/>
      <c r="AS750" s="151"/>
      <c r="AT750" s="153" t="s">
        <v>180</v>
      </c>
      <c r="AU750" s="153" t="s">
        <v>83</v>
      </c>
      <c r="AV750" s="151" t="s">
        <v>83</v>
      </c>
      <c r="AW750" s="151" t="s">
        <v>30</v>
      </c>
      <c r="AX750" s="151" t="s">
        <v>74</v>
      </c>
      <c r="AY750" s="153" t="s">
        <v>159</v>
      </c>
      <c r="AZ750" s="151"/>
      <c r="BA750" s="151"/>
      <c r="BB750" s="151"/>
      <c r="BC750" s="151"/>
      <c r="BD750" s="151"/>
      <c r="BE750" s="151"/>
      <c r="BF750" s="151"/>
      <c r="BG750" s="151"/>
      <c r="BH750" s="151"/>
      <c r="BI750" s="151"/>
      <c r="BJ750" s="151"/>
      <c r="BK750" s="151"/>
      <c r="BL750" s="151"/>
      <c r="BM750" s="151"/>
    </row>
    <row r="751" spans="1:65" ht="11.25" customHeight="1">
      <c r="A751" s="178"/>
      <c r="B751" s="179"/>
      <c r="C751" s="178"/>
      <c r="D751" s="142" t="s">
        <v>180</v>
      </c>
      <c r="E751" s="180" t="s">
        <v>1</v>
      </c>
      <c r="F751" s="181" t="s">
        <v>845</v>
      </c>
      <c r="G751" s="178"/>
      <c r="H751" s="197">
        <v>32.4</v>
      </c>
      <c r="I751" s="192"/>
      <c r="J751" s="178"/>
      <c r="K751" s="178"/>
      <c r="L751" s="179"/>
      <c r="M751" s="182"/>
      <c r="N751" s="178"/>
      <c r="O751" s="178"/>
      <c r="P751" s="178"/>
      <c r="Q751" s="178"/>
      <c r="R751" s="178"/>
      <c r="S751" s="178"/>
      <c r="T751" s="183"/>
      <c r="U751" s="178"/>
      <c r="V751" s="178"/>
      <c r="W751" s="178"/>
      <c r="X751" s="178"/>
      <c r="Y751" s="178"/>
      <c r="Z751" s="178"/>
      <c r="AA751" s="178"/>
      <c r="AB751" s="178"/>
      <c r="AC751" s="178"/>
      <c r="AD751" s="178"/>
      <c r="AE751" s="178"/>
      <c r="AF751" s="178"/>
      <c r="AG751" s="178"/>
      <c r="AH751" s="178"/>
      <c r="AI751" s="178"/>
      <c r="AJ751" s="178"/>
      <c r="AK751" s="178"/>
      <c r="AL751" s="178"/>
      <c r="AM751" s="178"/>
      <c r="AN751" s="178"/>
      <c r="AO751" s="178"/>
      <c r="AP751" s="178"/>
      <c r="AQ751" s="178"/>
      <c r="AR751" s="178"/>
      <c r="AS751" s="178"/>
      <c r="AT751" s="180" t="s">
        <v>180</v>
      </c>
      <c r="AU751" s="180" t="s">
        <v>83</v>
      </c>
      <c r="AV751" s="178" t="s">
        <v>91</v>
      </c>
      <c r="AW751" s="178" t="s">
        <v>30</v>
      </c>
      <c r="AX751" s="178" t="s">
        <v>74</v>
      </c>
      <c r="AY751" s="180" t="s">
        <v>159</v>
      </c>
      <c r="AZ751" s="178"/>
      <c r="BA751" s="178"/>
      <c r="BB751" s="178"/>
      <c r="BC751" s="178"/>
      <c r="BD751" s="178"/>
      <c r="BE751" s="178"/>
      <c r="BF751" s="178"/>
      <c r="BG751" s="178"/>
      <c r="BH751" s="178"/>
      <c r="BI751" s="178"/>
      <c r="BJ751" s="178"/>
      <c r="BK751" s="178"/>
      <c r="BL751" s="178"/>
      <c r="BM751" s="178"/>
    </row>
    <row r="752" spans="1:65" ht="11.25" customHeight="1">
      <c r="A752" s="158"/>
      <c r="B752" s="159"/>
      <c r="C752" s="158"/>
      <c r="D752" s="142" t="s">
        <v>180</v>
      </c>
      <c r="E752" s="160" t="s">
        <v>1</v>
      </c>
      <c r="F752" s="161" t="s">
        <v>187</v>
      </c>
      <c r="G752" s="158"/>
      <c r="H752" s="162">
        <v>958.10800000000006</v>
      </c>
      <c r="I752" s="189"/>
      <c r="J752" s="158"/>
      <c r="K752" s="158"/>
      <c r="L752" s="159"/>
      <c r="M752" s="163"/>
      <c r="N752" s="158"/>
      <c r="O752" s="158"/>
      <c r="P752" s="158"/>
      <c r="Q752" s="158"/>
      <c r="R752" s="158"/>
      <c r="S752" s="158"/>
      <c r="T752" s="164"/>
      <c r="U752" s="158"/>
      <c r="V752" s="158"/>
      <c r="W752" s="158"/>
      <c r="X752" s="158"/>
      <c r="Y752" s="158"/>
      <c r="Z752" s="158"/>
      <c r="AA752" s="158"/>
      <c r="AB752" s="158"/>
      <c r="AC752" s="158"/>
      <c r="AD752" s="158"/>
      <c r="AE752" s="158"/>
      <c r="AF752" s="158"/>
      <c r="AG752" s="158"/>
      <c r="AH752" s="158"/>
      <c r="AI752" s="158"/>
      <c r="AJ752" s="158"/>
      <c r="AK752" s="158"/>
      <c r="AL752" s="158"/>
      <c r="AM752" s="158"/>
      <c r="AN752" s="158"/>
      <c r="AO752" s="158"/>
      <c r="AP752" s="158"/>
      <c r="AQ752" s="158"/>
      <c r="AR752" s="158"/>
      <c r="AS752" s="158"/>
      <c r="AT752" s="160" t="s">
        <v>180</v>
      </c>
      <c r="AU752" s="160" t="s">
        <v>83</v>
      </c>
      <c r="AV752" s="158" t="s">
        <v>166</v>
      </c>
      <c r="AW752" s="158" t="s">
        <v>30</v>
      </c>
      <c r="AX752" s="158" t="s">
        <v>81</v>
      </c>
      <c r="AY752" s="160" t="s">
        <v>159</v>
      </c>
      <c r="AZ752" s="158"/>
      <c r="BA752" s="158"/>
      <c r="BB752" s="158"/>
      <c r="BC752" s="158"/>
      <c r="BD752" s="158"/>
      <c r="BE752" s="158"/>
      <c r="BF752" s="158"/>
      <c r="BG752" s="158"/>
      <c r="BH752" s="158"/>
      <c r="BI752" s="158"/>
      <c r="BJ752" s="158"/>
      <c r="BK752" s="158"/>
      <c r="BL752" s="158"/>
      <c r="BM752" s="158"/>
    </row>
    <row r="753" spans="1:65" ht="25.5" customHeight="1">
      <c r="A753" s="119"/>
      <c r="B753" s="120"/>
      <c r="C753" s="119"/>
      <c r="D753" s="121" t="s">
        <v>73</v>
      </c>
      <c r="E753" s="122" t="s">
        <v>1597</v>
      </c>
      <c r="F753" s="122" t="s">
        <v>1598</v>
      </c>
      <c r="G753" s="119"/>
      <c r="H753" s="119"/>
      <c r="I753" s="191"/>
      <c r="J753" s="123">
        <f>BK753</f>
        <v>0</v>
      </c>
      <c r="K753" s="119"/>
      <c r="L753" s="120"/>
      <c r="M753" s="124"/>
      <c r="N753" s="119"/>
      <c r="O753" s="119"/>
      <c r="P753" s="125">
        <f>SUM(P754:P765)</f>
        <v>0</v>
      </c>
      <c r="Q753" s="119"/>
      <c r="R753" s="125">
        <f>SUM(R754:R765)</f>
        <v>0</v>
      </c>
      <c r="S753" s="119"/>
      <c r="T753" s="126">
        <f>SUM(T754:T765)</f>
        <v>0</v>
      </c>
      <c r="U753" s="119"/>
      <c r="V753" s="119"/>
      <c r="W753" s="119"/>
      <c r="X753" s="119"/>
      <c r="Y753" s="119"/>
      <c r="Z753" s="119"/>
      <c r="AA753" s="119"/>
      <c r="AB753" s="119"/>
      <c r="AC753" s="119"/>
      <c r="AD753" s="119"/>
      <c r="AE753" s="119"/>
      <c r="AF753" s="119"/>
      <c r="AG753" s="119"/>
      <c r="AH753" s="119"/>
      <c r="AI753" s="119"/>
      <c r="AJ753" s="119"/>
      <c r="AK753" s="119"/>
      <c r="AL753" s="119"/>
      <c r="AM753" s="119"/>
      <c r="AN753" s="119"/>
      <c r="AO753" s="119"/>
      <c r="AP753" s="119"/>
      <c r="AQ753" s="119"/>
      <c r="AR753" s="121" t="s">
        <v>166</v>
      </c>
      <c r="AS753" s="119"/>
      <c r="AT753" s="127" t="s">
        <v>73</v>
      </c>
      <c r="AU753" s="127" t="s">
        <v>74</v>
      </c>
      <c r="AV753" s="119"/>
      <c r="AW753" s="119"/>
      <c r="AX753" s="119"/>
      <c r="AY753" s="121" t="s">
        <v>159</v>
      </c>
      <c r="AZ753" s="119"/>
      <c r="BA753" s="119"/>
      <c r="BB753" s="119"/>
      <c r="BC753" s="119"/>
      <c r="BD753" s="119"/>
      <c r="BE753" s="119"/>
      <c r="BF753" s="119"/>
      <c r="BG753" s="119"/>
      <c r="BH753" s="119"/>
      <c r="BI753" s="119"/>
      <c r="BJ753" s="119"/>
      <c r="BK753" s="128">
        <f>SUM(BK754:BK765)</f>
        <v>0</v>
      </c>
      <c r="BL753" s="119"/>
      <c r="BM753" s="119"/>
    </row>
    <row r="754" spans="1:65" ht="24" customHeight="1">
      <c r="A754" s="16"/>
      <c r="B754" s="17"/>
      <c r="C754" s="131" t="s">
        <v>1599</v>
      </c>
      <c r="D754" s="131" t="s">
        <v>162</v>
      </c>
      <c r="E754" s="132" t="s">
        <v>1600</v>
      </c>
      <c r="F754" s="133" t="s">
        <v>1601</v>
      </c>
      <c r="G754" s="134" t="s">
        <v>1602</v>
      </c>
      <c r="H754" s="135">
        <v>42</v>
      </c>
      <c r="I754" s="187"/>
      <c r="J754" s="135">
        <f>ROUND(I754*H754,2)</f>
        <v>0</v>
      </c>
      <c r="K754" s="133" t="s">
        <v>177</v>
      </c>
      <c r="L754" s="17"/>
      <c r="M754" s="136" t="s">
        <v>1</v>
      </c>
      <c r="N754" s="137" t="s">
        <v>39</v>
      </c>
      <c r="O754" s="16"/>
      <c r="P754" s="138">
        <f>O754*H754</f>
        <v>0</v>
      </c>
      <c r="Q754" s="138">
        <v>0</v>
      </c>
      <c r="R754" s="138">
        <f>Q754*H754</f>
        <v>0</v>
      </c>
      <c r="S754" s="138">
        <v>0</v>
      </c>
      <c r="T754" s="139">
        <f>S754*H754</f>
        <v>0</v>
      </c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16"/>
      <c r="AQ754" s="16"/>
      <c r="AR754" s="140" t="s">
        <v>1603</v>
      </c>
      <c r="AS754" s="16"/>
      <c r="AT754" s="140" t="s">
        <v>162</v>
      </c>
      <c r="AU754" s="140" t="s">
        <v>81</v>
      </c>
      <c r="AV754" s="16"/>
      <c r="AW754" s="16"/>
      <c r="AX754" s="16"/>
      <c r="AY754" s="2" t="s">
        <v>159</v>
      </c>
      <c r="AZ754" s="16"/>
      <c r="BA754" s="16"/>
      <c r="BB754" s="16"/>
      <c r="BC754" s="16"/>
      <c r="BD754" s="16"/>
      <c r="BE754" s="141">
        <f>IF(N754="základní",J754,0)</f>
        <v>0</v>
      </c>
      <c r="BF754" s="141">
        <f>IF(N754="snížená",J754,0)</f>
        <v>0</v>
      </c>
      <c r="BG754" s="141">
        <f>IF(N754="zákl. přenesená",J754,0)</f>
        <v>0</v>
      </c>
      <c r="BH754" s="141">
        <f>IF(N754="sníž. přenesená",J754,0)</f>
        <v>0</v>
      </c>
      <c r="BI754" s="141">
        <f>IF(N754="nulová",J754,0)</f>
        <v>0</v>
      </c>
      <c r="BJ754" s="2" t="s">
        <v>81</v>
      </c>
      <c r="BK754" s="141">
        <f>ROUND(I754*H754,2)</f>
        <v>0</v>
      </c>
      <c r="BL754" s="2" t="s">
        <v>1603</v>
      </c>
      <c r="BM754" s="140" t="s">
        <v>1604</v>
      </c>
    </row>
    <row r="755" spans="1:65" ht="11.25" customHeight="1">
      <c r="A755" s="151"/>
      <c r="B755" s="152"/>
      <c r="C755" s="151"/>
      <c r="D755" s="142" t="s">
        <v>180</v>
      </c>
      <c r="E755" s="153" t="s">
        <v>1</v>
      </c>
      <c r="F755" s="154" t="s">
        <v>1605</v>
      </c>
      <c r="G755" s="151"/>
      <c r="H755" s="155">
        <v>6</v>
      </c>
      <c r="I755" s="188"/>
      <c r="J755" s="151"/>
      <c r="K755" s="151"/>
      <c r="L755" s="152"/>
      <c r="M755" s="156"/>
      <c r="N755" s="151"/>
      <c r="O755" s="151"/>
      <c r="P755" s="151"/>
      <c r="Q755" s="151"/>
      <c r="R755" s="151"/>
      <c r="S755" s="151"/>
      <c r="T755" s="157"/>
      <c r="U755" s="151"/>
      <c r="V755" s="151"/>
      <c r="W755" s="151"/>
      <c r="X755" s="151"/>
      <c r="Y755" s="151"/>
      <c r="Z755" s="151"/>
      <c r="AA755" s="151"/>
      <c r="AB755" s="151"/>
      <c r="AC755" s="151"/>
      <c r="AD755" s="151"/>
      <c r="AE755" s="151"/>
      <c r="AF755" s="151"/>
      <c r="AG755" s="151"/>
      <c r="AH755" s="151"/>
      <c r="AI755" s="151"/>
      <c r="AJ755" s="151"/>
      <c r="AK755" s="151"/>
      <c r="AL755" s="151"/>
      <c r="AM755" s="151"/>
      <c r="AN755" s="151"/>
      <c r="AO755" s="151"/>
      <c r="AP755" s="151"/>
      <c r="AQ755" s="151"/>
      <c r="AR755" s="151"/>
      <c r="AS755" s="151"/>
      <c r="AT755" s="153" t="s">
        <v>180</v>
      </c>
      <c r="AU755" s="153" t="s">
        <v>81</v>
      </c>
      <c r="AV755" s="151" t="s">
        <v>83</v>
      </c>
      <c r="AW755" s="151" t="s">
        <v>30</v>
      </c>
      <c r="AX755" s="151" t="s">
        <v>74</v>
      </c>
      <c r="AY755" s="153" t="s">
        <v>159</v>
      </c>
      <c r="AZ755" s="151"/>
      <c r="BA755" s="151"/>
      <c r="BB755" s="151"/>
      <c r="BC755" s="151"/>
      <c r="BD755" s="151"/>
      <c r="BE755" s="151"/>
      <c r="BF755" s="151"/>
      <c r="BG755" s="151"/>
      <c r="BH755" s="151"/>
      <c r="BI755" s="151"/>
      <c r="BJ755" s="151"/>
      <c r="BK755" s="151"/>
      <c r="BL755" s="151"/>
      <c r="BM755" s="151"/>
    </row>
    <row r="756" spans="1:65" ht="11.25" customHeight="1">
      <c r="A756" s="151"/>
      <c r="B756" s="152"/>
      <c r="C756" s="151"/>
      <c r="D756" s="142" t="s">
        <v>180</v>
      </c>
      <c r="E756" s="153" t="s">
        <v>1</v>
      </c>
      <c r="F756" s="154" t="s">
        <v>1606</v>
      </c>
      <c r="G756" s="151"/>
      <c r="H756" s="155">
        <v>6</v>
      </c>
      <c r="I756" s="188"/>
      <c r="J756" s="151"/>
      <c r="K756" s="151"/>
      <c r="L756" s="152"/>
      <c r="M756" s="156"/>
      <c r="N756" s="151"/>
      <c r="O756" s="151"/>
      <c r="P756" s="151"/>
      <c r="Q756" s="151"/>
      <c r="R756" s="151"/>
      <c r="S756" s="151"/>
      <c r="T756" s="157"/>
      <c r="U756" s="151"/>
      <c r="V756" s="151"/>
      <c r="W756" s="151"/>
      <c r="X756" s="151"/>
      <c r="Y756" s="151"/>
      <c r="Z756" s="151"/>
      <c r="AA756" s="151"/>
      <c r="AB756" s="151"/>
      <c r="AC756" s="151"/>
      <c r="AD756" s="151"/>
      <c r="AE756" s="151"/>
      <c r="AF756" s="151"/>
      <c r="AG756" s="151"/>
      <c r="AH756" s="151"/>
      <c r="AI756" s="151"/>
      <c r="AJ756" s="151"/>
      <c r="AK756" s="151"/>
      <c r="AL756" s="151"/>
      <c r="AM756" s="151"/>
      <c r="AN756" s="151"/>
      <c r="AO756" s="151"/>
      <c r="AP756" s="151"/>
      <c r="AQ756" s="151"/>
      <c r="AR756" s="151"/>
      <c r="AS756" s="151"/>
      <c r="AT756" s="153" t="s">
        <v>180</v>
      </c>
      <c r="AU756" s="153" t="s">
        <v>81</v>
      </c>
      <c r="AV756" s="151" t="s">
        <v>83</v>
      </c>
      <c r="AW756" s="151" t="s">
        <v>30</v>
      </c>
      <c r="AX756" s="151" t="s">
        <v>74</v>
      </c>
      <c r="AY756" s="153" t="s">
        <v>159</v>
      </c>
      <c r="AZ756" s="151"/>
      <c r="BA756" s="151"/>
      <c r="BB756" s="151"/>
      <c r="BC756" s="151"/>
      <c r="BD756" s="151"/>
      <c r="BE756" s="151"/>
      <c r="BF756" s="151"/>
      <c r="BG756" s="151"/>
      <c r="BH756" s="151"/>
      <c r="BI756" s="151"/>
      <c r="BJ756" s="151"/>
      <c r="BK756" s="151"/>
      <c r="BL756" s="151"/>
      <c r="BM756" s="151"/>
    </row>
    <row r="757" spans="1:65" ht="11.25" customHeight="1">
      <c r="A757" s="151"/>
      <c r="B757" s="152"/>
      <c r="C757" s="151"/>
      <c r="D757" s="142" t="s">
        <v>180</v>
      </c>
      <c r="E757" s="153" t="s">
        <v>1</v>
      </c>
      <c r="F757" s="154" t="s">
        <v>1607</v>
      </c>
      <c r="G757" s="151"/>
      <c r="H757" s="155">
        <v>4</v>
      </c>
      <c r="I757" s="188"/>
      <c r="J757" s="151"/>
      <c r="K757" s="151"/>
      <c r="L757" s="152"/>
      <c r="M757" s="156"/>
      <c r="N757" s="151"/>
      <c r="O757" s="151"/>
      <c r="P757" s="151"/>
      <c r="Q757" s="151"/>
      <c r="R757" s="151"/>
      <c r="S757" s="151"/>
      <c r="T757" s="157"/>
      <c r="U757" s="151"/>
      <c r="V757" s="151"/>
      <c r="W757" s="151"/>
      <c r="X757" s="151"/>
      <c r="Y757" s="151"/>
      <c r="Z757" s="151"/>
      <c r="AA757" s="151"/>
      <c r="AB757" s="151"/>
      <c r="AC757" s="151"/>
      <c r="AD757" s="151"/>
      <c r="AE757" s="151"/>
      <c r="AF757" s="151"/>
      <c r="AG757" s="151"/>
      <c r="AH757" s="151"/>
      <c r="AI757" s="151"/>
      <c r="AJ757" s="151"/>
      <c r="AK757" s="151"/>
      <c r="AL757" s="151"/>
      <c r="AM757" s="151"/>
      <c r="AN757" s="151"/>
      <c r="AO757" s="151"/>
      <c r="AP757" s="151"/>
      <c r="AQ757" s="151"/>
      <c r="AR757" s="151"/>
      <c r="AS757" s="151"/>
      <c r="AT757" s="153" t="s">
        <v>180</v>
      </c>
      <c r="AU757" s="153" t="s">
        <v>81</v>
      </c>
      <c r="AV757" s="151" t="s">
        <v>83</v>
      </c>
      <c r="AW757" s="151" t="s">
        <v>30</v>
      </c>
      <c r="AX757" s="151" t="s">
        <v>74</v>
      </c>
      <c r="AY757" s="153" t="s">
        <v>159</v>
      </c>
      <c r="AZ757" s="151"/>
      <c r="BA757" s="151"/>
      <c r="BB757" s="151"/>
      <c r="BC757" s="151"/>
      <c r="BD757" s="151"/>
      <c r="BE757" s="151"/>
      <c r="BF757" s="151"/>
      <c r="BG757" s="151"/>
      <c r="BH757" s="151"/>
      <c r="BI757" s="151"/>
      <c r="BJ757" s="151"/>
      <c r="BK757" s="151"/>
      <c r="BL757" s="151"/>
      <c r="BM757" s="151"/>
    </row>
    <row r="758" spans="1:65" ht="11.25" customHeight="1">
      <c r="A758" s="151"/>
      <c r="B758" s="152"/>
      <c r="C758" s="151"/>
      <c r="D758" s="142" t="s">
        <v>180</v>
      </c>
      <c r="E758" s="153" t="s">
        <v>1</v>
      </c>
      <c r="F758" s="154" t="s">
        <v>1608</v>
      </c>
      <c r="G758" s="151"/>
      <c r="H758" s="155">
        <v>4</v>
      </c>
      <c r="I758" s="188"/>
      <c r="J758" s="151"/>
      <c r="K758" s="151"/>
      <c r="L758" s="152"/>
      <c r="M758" s="156"/>
      <c r="N758" s="151"/>
      <c r="O758" s="151"/>
      <c r="P758" s="151"/>
      <c r="Q758" s="151"/>
      <c r="R758" s="151"/>
      <c r="S758" s="151"/>
      <c r="T758" s="157"/>
      <c r="U758" s="151"/>
      <c r="V758" s="151"/>
      <c r="W758" s="151"/>
      <c r="X758" s="151"/>
      <c r="Y758" s="151"/>
      <c r="Z758" s="151"/>
      <c r="AA758" s="151"/>
      <c r="AB758" s="151"/>
      <c r="AC758" s="151"/>
      <c r="AD758" s="151"/>
      <c r="AE758" s="151"/>
      <c r="AF758" s="151"/>
      <c r="AG758" s="151"/>
      <c r="AH758" s="151"/>
      <c r="AI758" s="151"/>
      <c r="AJ758" s="151"/>
      <c r="AK758" s="151"/>
      <c r="AL758" s="151"/>
      <c r="AM758" s="151"/>
      <c r="AN758" s="151"/>
      <c r="AO758" s="151"/>
      <c r="AP758" s="151"/>
      <c r="AQ758" s="151"/>
      <c r="AR758" s="151"/>
      <c r="AS758" s="151"/>
      <c r="AT758" s="153" t="s">
        <v>180</v>
      </c>
      <c r="AU758" s="153" t="s">
        <v>81</v>
      </c>
      <c r="AV758" s="151" t="s">
        <v>83</v>
      </c>
      <c r="AW758" s="151" t="s">
        <v>30</v>
      </c>
      <c r="AX758" s="151" t="s">
        <v>74</v>
      </c>
      <c r="AY758" s="153" t="s">
        <v>159</v>
      </c>
      <c r="AZ758" s="151"/>
      <c r="BA758" s="151"/>
      <c r="BB758" s="151"/>
      <c r="BC758" s="151"/>
      <c r="BD758" s="151"/>
      <c r="BE758" s="151"/>
      <c r="BF758" s="151"/>
      <c r="BG758" s="151"/>
      <c r="BH758" s="151"/>
      <c r="BI758" s="151"/>
      <c r="BJ758" s="151"/>
      <c r="BK758" s="151"/>
      <c r="BL758" s="151"/>
      <c r="BM758" s="151"/>
    </row>
    <row r="759" spans="1:65" ht="11.25" customHeight="1">
      <c r="A759" s="151"/>
      <c r="B759" s="152"/>
      <c r="C759" s="151"/>
      <c r="D759" s="142" t="s">
        <v>180</v>
      </c>
      <c r="E759" s="153" t="s">
        <v>1</v>
      </c>
      <c r="F759" s="154" t="s">
        <v>1609</v>
      </c>
      <c r="G759" s="151"/>
      <c r="H759" s="155">
        <v>10</v>
      </c>
      <c r="I759" s="188"/>
      <c r="J759" s="151"/>
      <c r="K759" s="151"/>
      <c r="L759" s="152"/>
      <c r="M759" s="156"/>
      <c r="N759" s="151"/>
      <c r="O759" s="151"/>
      <c r="P759" s="151"/>
      <c r="Q759" s="151"/>
      <c r="R759" s="151"/>
      <c r="S759" s="151"/>
      <c r="T759" s="157"/>
      <c r="U759" s="151"/>
      <c r="V759" s="151"/>
      <c r="W759" s="151"/>
      <c r="X759" s="151"/>
      <c r="Y759" s="151"/>
      <c r="Z759" s="151"/>
      <c r="AA759" s="151"/>
      <c r="AB759" s="151"/>
      <c r="AC759" s="151"/>
      <c r="AD759" s="151"/>
      <c r="AE759" s="151"/>
      <c r="AF759" s="151"/>
      <c r="AG759" s="151"/>
      <c r="AH759" s="151"/>
      <c r="AI759" s="151"/>
      <c r="AJ759" s="151"/>
      <c r="AK759" s="151"/>
      <c r="AL759" s="151"/>
      <c r="AM759" s="151"/>
      <c r="AN759" s="151"/>
      <c r="AO759" s="151"/>
      <c r="AP759" s="151"/>
      <c r="AQ759" s="151"/>
      <c r="AR759" s="151"/>
      <c r="AS759" s="151"/>
      <c r="AT759" s="153" t="s">
        <v>180</v>
      </c>
      <c r="AU759" s="153" t="s">
        <v>81</v>
      </c>
      <c r="AV759" s="151" t="s">
        <v>83</v>
      </c>
      <c r="AW759" s="151" t="s">
        <v>30</v>
      </c>
      <c r="AX759" s="151" t="s">
        <v>74</v>
      </c>
      <c r="AY759" s="153" t="s">
        <v>159</v>
      </c>
      <c r="AZ759" s="151"/>
      <c r="BA759" s="151"/>
      <c r="BB759" s="151"/>
      <c r="BC759" s="151"/>
      <c r="BD759" s="151"/>
      <c r="BE759" s="151"/>
      <c r="BF759" s="151"/>
      <c r="BG759" s="151"/>
      <c r="BH759" s="151"/>
      <c r="BI759" s="151"/>
      <c r="BJ759" s="151"/>
      <c r="BK759" s="151"/>
      <c r="BL759" s="151"/>
      <c r="BM759" s="151"/>
    </row>
    <row r="760" spans="1:65" ht="11.25" customHeight="1">
      <c r="A760" s="178"/>
      <c r="B760" s="179"/>
      <c r="C760" s="178"/>
      <c r="D760" s="142" t="s">
        <v>180</v>
      </c>
      <c r="E760" s="180" t="s">
        <v>1</v>
      </c>
      <c r="F760" s="181" t="s">
        <v>845</v>
      </c>
      <c r="G760" s="178"/>
      <c r="H760" s="197">
        <v>30</v>
      </c>
      <c r="I760" s="192"/>
      <c r="J760" s="178"/>
      <c r="K760" s="178"/>
      <c r="L760" s="179"/>
      <c r="M760" s="182"/>
      <c r="N760" s="178"/>
      <c r="O760" s="178"/>
      <c r="P760" s="178"/>
      <c r="Q760" s="178"/>
      <c r="R760" s="178"/>
      <c r="S760" s="178"/>
      <c r="T760" s="183"/>
      <c r="U760" s="178"/>
      <c r="V760" s="178"/>
      <c r="W760" s="178"/>
      <c r="X760" s="178"/>
      <c r="Y760" s="178"/>
      <c r="Z760" s="178"/>
      <c r="AA760" s="178"/>
      <c r="AB760" s="178"/>
      <c r="AC760" s="178"/>
      <c r="AD760" s="178"/>
      <c r="AE760" s="178"/>
      <c r="AF760" s="178"/>
      <c r="AG760" s="178"/>
      <c r="AH760" s="178"/>
      <c r="AI760" s="178"/>
      <c r="AJ760" s="178"/>
      <c r="AK760" s="178"/>
      <c r="AL760" s="178"/>
      <c r="AM760" s="178"/>
      <c r="AN760" s="178"/>
      <c r="AO760" s="178"/>
      <c r="AP760" s="178"/>
      <c r="AQ760" s="178"/>
      <c r="AR760" s="178"/>
      <c r="AS760" s="178"/>
      <c r="AT760" s="180" t="s">
        <v>180</v>
      </c>
      <c r="AU760" s="180" t="s">
        <v>81</v>
      </c>
      <c r="AV760" s="178" t="s">
        <v>91</v>
      </c>
      <c r="AW760" s="178" t="s">
        <v>30</v>
      </c>
      <c r="AX760" s="178" t="s">
        <v>74</v>
      </c>
      <c r="AY760" s="180" t="s">
        <v>159</v>
      </c>
      <c r="AZ760" s="178"/>
      <c r="BA760" s="178"/>
      <c r="BB760" s="178"/>
      <c r="BC760" s="178"/>
      <c r="BD760" s="178"/>
      <c r="BE760" s="178"/>
      <c r="BF760" s="178"/>
      <c r="BG760" s="178"/>
      <c r="BH760" s="178"/>
      <c r="BI760" s="178"/>
      <c r="BJ760" s="178"/>
      <c r="BK760" s="178"/>
      <c r="BL760" s="178"/>
      <c r="BM760" s="178"/>
    </row>
    <row r="761" spans="1:65" ht="11.25" customHeight="1">
      <c r="A761" s="145"/>
      <c r="B761" s="146"/>
      <c r="C761" s="145"/>
      <c r="D761" s="142" t="s">
        <v>180</v>
      </c>
      <c r="E761" s="147" t="s">
        <v>1</v>
      </c>
      <c r="F761" s="148" t="s">
        <v>846</v>
      </c>
      <c r="G761" s="145"/>
      <c r="H761" s="147" t="s">
        <v>1</v>
      </c>
      <c r="I761" s="193"/>
      <c r="J761" s="145"/>
      <c r="K761" s="145"/>
      <c r="L761" s="146"/>
      <c r="M761" s="149"/>
      <c r="N761" s="145"/>
      <c r="O761" s="145"/>
      <c r="P761" s="145"/>
      <c r="Q761" s="145"/>
      <c r="R761" s="145"/>
      <c r="S761" s="145"/>
      <c r="T761" s="150"/>
      <c r="U761" s="145"/>
      <c r="V761" s="145"/>
      <c r="W761" s="145"/>
      <c r="X761" s="145"/>
      <c r="Y761" s="145"/>
      <c r="Z761" s="145"/>
      <c r="AA761" s="145"/>
      <c r="AB761" s="145"/>
      <c r="AC761" s="145"/>
      <c r="AD761" s="145"/>
      <c r="AE761" s="145"/>
      <c r="AF761" s="145"/>
      <c r="AG761" s="145"/>
      <c r="AH761" s="145"/>
      <c r="AI761" s="145"/>
      <c r="AJ761" s="145"/>
      <c r="AK761" s="145"/>
      <c r="AL761" s="145"/>
      <c r="AM761" s="145"/>
      <c r="AN761" s="145"/>
      <c r="AO761" s="145"/>
      <c r="AP761" s="145"/>
      <c r="AQ761" s="145"/>
      <c r="AR761" s="145"/>
      <c r="AS761" s="145"/>
      <c r="AT761" s="147" t="s">
        <v>180</v>
      </c>
      <c r="AU761" s="147" t="s">
        <v>81</v>
      </c>
      <c r="AV761" s="145" t="s">
        <v>81</v>
      </c>
      <c r="AW761" s="145" t="s">
        <v>30</v>
      </c>
      <c r="AX761" s="145" t="s">
        <v>74</v>
      </c>
      <c r="AY761" s="147" t="s">
        <v>159</v>
      </c>
      <c r="AZ761" s="145"/>
      <c r="BA761" s="145"/>
      <c r="BB761" s="145"/>
      <c r="BC761" s="145"/>
      <c r="BD761" s="145"/>
      <c r="BE761" s="145"/>
      <c r="BF761" s="145"/>
      <c r="BG761" s="145"/>
      <c r="BH761" s="145"/>
      <c r="BI761" s="145"/>
      <c r="BJ761" s="145"/>
      <c r="BK761" s="145"/>
      <c r="BL761" s="145"/>
      <c r="BM761" s="145"/>
    </row>
    <row r="762" spans="1:65" ht="11.25" customHeight="1">
      <c r="A762" s="151"/>
      <c r="B762" s="152"/>
      <c r="C762" s="151"/>
      <c r="D762" s="142" t="s">
        <v>180</v>
      </c>
      <c r="E762" s="153" t="s">
        <v>1</v>
      </c>
      <c r="F762" s="154" t="s">
        <v>1610</v>
      </c>
      <c r="G762" s="151"/>
      <c r="H762" s="155">
        <v>8</v>
      </c>
      <c r="I762" s="188"/>
      <c r="J762" s="151"/>
      <c r="K762" s="151"/>
      <c r="L762" s="152"/>
      <c r="M762" s="156"/>
      <c r="N762" s="151"/>
      <c r="O762" s="151"/>
      <c r="P762" s="151"/>
      <c r="Q762" s="151"/>
      <c r="R762" s="151"/>
      <c r="S762" s="151"/>
      <c r="T762" s="157"/>
      <c r="U762" s="151"/>
      <c r="V762" s="151"/>
      <c r="W762" s="151"/>
      <c r="X762" s="151"/>
      <c r="Y762" s="151"/>
      <c r="Z762" s="151"/>
      <c r="AA762" s="151"/>
      <c r="AB762" s="151"/>
      <c r="AC762" s="151"/>
      <c r="AD762" s="151"/>
      <c r="AE762" s="151"/>
      <c r="AF762" s="151"/>
      <c r="AG762" s="151"/>
      <c r="AH762" s="151"/>
      <c r="AI762" s="151"/>
      <c r="AJ762" s="151"/>
      <c r="AK762" s="151"/>
      <c r="AL762" s="151"/>
      <c r="AM762" s="151"/>
      <c r="AN762" s="151"/>
      <c r="AO762" s="151"/>
      <c r="AP762" s="151"/>
      <c r="AQ762" s="151"/>
      <c r="AR762" s="151"/>
      <c r="AS762" s="151"/>
      <c r="AT762" s="153" t="s">
        <v>180</v>
      </c>
      <c r="AU762" s="153" t="s">
        <v>81</v>
      </c>
      <c r="AV762" s="151" t="s">
        <v>83</v>
      </c>
      <c r="AW762" s="151" t="s">
        <v>30</v>
      </c>
      <c r="AX762" s="151" t="s">
        <v>74</v>
      </c>
      <c r="AY762" s="153" t="s">
        <v>159</v>
      </c>
      <c r="AZ762" s="151"/>
      <c r="BA762" s="151"/>
      <c r="BB762" s="151"/>
      <c r="BC762" s="151"/>
      <c r="BD762" s="151"/>
      <c r="BE762" s="151"/>
      <c r="BF762" s="151"/>
      <c r="BG762" s="151"/>
      <c r="BH762" s="151"/>
      <c r="BI762" s="151"/>
      <c r="BJ762" s="151"/>
      <c r="BK762" s="151"/>
      <c r="BL762" s="151"/>
      <c r="BM762" s="151"/>
    </row>
    <row r="763" spans="1:65" ht="11.25" customHeight="1">
      <c r="A763" s="151"/>
      <c r="B763" s="152"/>
      <c r="C763" s="151"/>
      <c r="D763" s="142" t="s">
        <v>180</v>
      </c>
      <c r="E763" s="153" t="s">
        <v>1</v>
      </c>
      <c r="F763" s="154" t="s">
        <v>1611</v>
      </c>
      <c r="G763" s="151"/>
      <c r="H763" s="155">
        <v>4</v>
      </c>
      <c r="I763" s="188"/>
      <c r="J763" s="151"/>
      <c r="K763" s="151"/>
      <c r="L763" s="152"/>
      <c r="M763" s="156"/>
      <c r="N763" s="151"/>
      <c r="O763" s="151"/>
      <c r="P763" s="151"/>
      <c r="Q763" s="151"/>
      <c r="R763" s="151"/>
      <c r="S763" s="151"/>
      <c r="T763" s="157"/>
      <c r="U763" s="151"/>
      <c r="V763" s="151"/>
      <c r="W763" s="151"/>
      <c r="X763" s="151"/>
      <c r="Y763" s="151"/>
      <c r="Z763" s="151"/>
      <c r="AA763" s="151"/>
      <c r="AB763" s="151"/>
      <c r="AC763" s="151"/>
      <c r="AD763" s="151"/>
      <c r="AE763" s="151"/>
      <c r="AF763" s="151"/>
      <c r="AG763" s="151"/>
      <c r="AH763" s="151"/>
      <c r="AI763" s="151"/>
      <c r="AJ763" s="151"/>
      <c r="AK763" s="151"/>
      <c r="AL763" s="151"/>
      <c r="AM763" s="151"/>
      <c r="AN763" s="151"/>
      <c r="AO763" s="151"/>
      <c r="AP763" s="151"/>
      <c r="AQ763" s="151"/>
      <c r="AR763" s="151"/>
      <c r="AS763" s="151"/>
      <c r="AT763" s="153" t="s">
        <v>180</v>
      </c>
      <c r="AU763" s="153" t="s">
        <v>81</v>
      </c>
      <c r="AV763" s="151" t="s">
        <v>83</v>
      </c>
      <c r="AW763" s="151" t="s">
        <v>30</v>
      </c>
      <c r="AX763" s="151" t="s">
        <v>74</v>
      </c>
      <c r="AY763" s="153" t="s">
        <v>159</v>
      </c>
      <c r="AZ763" s="151"/>
      <c r="BA763" s="151"/>
      <c r="BB763" s="151"/>
      <c r="BC763" s="151"/>
      <c r="BD763" s="151"/>
      <c r="BE763" s="151"/>
      <c r="BF763" s="151"/>
      <c r="BG763" s="151"/>
      <c r="BH763" s="151"/>
      <c r="BI763" s="151"/>
      <c r="BJ763" s="151"/>
      <c r="BK763" s="151"/>
      <c r="BL763" s="151"/>
      <c r="BM763" s="151"/>
    </row>
    <row r="764" spans="1:65" ht="11.25" customHeight="1">
      <c r="A764" s="178"/>
      <c r="B764" s="179"/>
      <c r="C764" s="178"/>
      <c r="D764" s="142" t="s">
        <v>180</v>
      </c>
      <c r="E764" s="180" t="s">
        <v>1</v>
      </c>
      <c r="F764" s="181" t="s">
        <v>845</v>
      </c>
      <c r="G764" s="178"/>
      <c r="H764" s="197">
        <v>12</v>
      </c>
      <c r="I764" s="192"/>
      <c r="J764" s="178"/>
      <c r="K764" s="178"/>
      <c r="L764" s="179"/>
      <c r="M764" s="182"/>
      <c r="N764" s="178"/>
      <c r="O764" s="178"/>
      <c r="P764" s="178"/>
      <c r="Q764" s="178"/>
      <c r="R764" s="178"/>
      <c r="S764" s="178"/>
      <c r="T764" s="183"/>
      <c r="U764" s="178"/>
      <c r="V764" s="178"/>
      <c r="W764" s="178"/>
      <c r="X764" s="178"/>
      <c r="Y764" s="178"/>
      <c r="Z764" s="178"/>
      <c r="AA764" s="178"/>
      <c r="AB764" s="178"/>
      <c r="AC764" s="178"/>
      <c r="AD764" s="178"/>
      <c r="AE764" s="178"/>
      <c r="AF764" s="178"/>
      <c r="AG764" s="178"/>
      <c r="AH764" s="178"/>
      <c r="AI764" s="178"/>
      <c r="AJ764" s="178"/>
      <c r="AK764" s="178"/>
      <c r="AL764" s="178"/>
      <c r="AM764" s="178"/>
      <c r="AN764" s="178"/>
      <c r="AO764" s="178"/>
      <c r="AP764" s="178"/>
      <c r="AQ764" s="178"/>
      <c r="AR764" s="178"/>
      <c r="AS764" s="178"/>
      <c r="AT764" s="180" t="s">
        <v>180</v>
      </c>
      <c r="AU764" s="180" t="s">
        <v>81</v>
      </c>
      <c r="AV764" s="178" t="s">
        <v>91</v>
      </c>
      <c r="AW764" s="178" t="s">
        <v>30</v>
      </c>
      <c r="AX764" s="178" t="s">
        <v>74</v>
      </c>
      <c r="AY764" s="180" t="s">
        <v>159</v>
      </c>
      <c r="AZ764" s="178"/>
      <c r="BA764" s="178"/>
      <c r="BB764" s="178"/>
      <c r="BC764" s="178"/>
      <c r="BD764" s="178"/>
      <c r="BE764" s="178"/>
      <c r="BF764" s="178"/>
      <c r="BG764" s="178"/>
      <c r="BH764" s="178"/>
      <c r="BI764" s="178"/>
      <c r="BJ764" s="178"/>
      <c r="BK764" s="178"/>
      <c r="BL764" s="178"/>
      <c r="BM764" s="178"/>
    </row>
    <row r="765" spans="1:65" ht="11.25" customHeight="1">
      <c r="A765" s="158"/>
      <c r="B765" s="159"/>
      <c r="C765" s="158"/>
      <c r="D765" s="142" t="s">
        <v>180</v>
      </c>
      <c r="E765" s="160" t="s">
        <v>1</v>
      </c>
      <c r="F765" s="161" t="s">
        <v>187</v>
      </c>
      <c r="G765" s="158"/>
      <c r="H765" s="162">
        <v>42</v>
      </c>
      <c r="I765" s="189"/>
      <c r="J765" s="158"/>
      <c r="K765" s="158"/>
      <c r="L765" s="159"/>
      <c r="M765" s="184"/>
      <c r="N765" s="185"/>
      <c r="O765" s="185"/>
      <c r="P765" s="185"/>
      <c r="Q765" s="185"/>
      <c r="R765" s="185"/>
      <c r="S765" s="185"/>
      <c r="T765" s="186"/>
      <c r="U765" s="158"/>
      <c r="V765" s="158"/>
      <c r="W765" s="158"/>
      <c r="X765" s="158"/>
      <c r="Y765" s="158"/>
      <c r="Z765" s="158"/>
      <c r="AA765" s="158"/>
      <c r="AB765" s="158"/>
      <c r="AC765" s="158"/>
      <c r="AD765" s="158"/>
      <c r="AE765" s="158"/>
      <c r="AF765" s="158"/>
      <c r="AG765" s="158"/>
      <c r="AH765" s="158"/>
      <c r="AI765" s="158"/>
      <c r="AJ765" s="158"/>
      <c r="AK765" s="158"/>
      <c r="AL765" s="158"/>
      <c r="AM765" s="158"/>
      <c r="AN765" s="158"/>
      <c r="AO765" s="158"/>
      <c r="AP765" s="158"/>
      <c r="AQ765" s="158"/>
      <c r="AR765" s="158"/>
      <c r="AS765" s="158"/>
      <c r="AT765" s="160" t="s">
        <v>180</v>
      </c>
      <c r="AU765" s="160" t="s">
        <v>81</v>
      </c>
      <c r="AV765" s="158" t="s">
        <v>166</v>
      </c>
      <c r="AW765" s="158" t="s">
        <v>30</v>
      </c>
      <c r="AX765" s="158" t="s">
        <v>81</v>
      </c>
      <c r="AY765" s="160" t="s">
        <v>159</v>
      </c>
      <c r="AZ765" s="158"/>
      <c r="BA765" s="158"/>
      <c r="BB765" s="158"/>
      <c r="BC765" s="158"/>
      <c r="BD765" s="158"/>
      <c r="BE765" s="158"/>
      <c r="BF765" s="158"/>
      <c r="BG765" s="158"/>
      <c r="BH765" s="158"/>
      <c r="BI765" s="158"/>
      <c r="BJ765" s="158"/>
      <c r="BK765" s="158"/>
      <c r="BL765" s="158"/>
      <c r="BM765" s="158"/>
    </row>
    <row r="766" spans="1:65" ht="6.75" customHeight="1">
      <c r="A766" s="16"/>
      <c r="B766" s="30"/>
      <c r="C766" s="31"/>
      <c r="D766" s="31"/>
      <c r="E766" s="31"/>
      <c r="F766" s="31"/>
      <c r="G766" s="31"/>
      <c r="H766" s="31"/>
      <c r="I766" s="196"/>
      <c r="J766" s="31"/>
      <c r="K766" s="31"/>
      <c r="L766" s="17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16"/>
      <c r="AQ766" s="16"/>
      <c r="AR766" s="16"/>
      <c r="AS766" s="16"/>
      <c r="AT766" s="16"/>
      <c r="AU766" s="16"/>
      <c r="AV766" s="16"/>
      <c r="AW766" s="16"/>
      <c r="AX766" s="16"/>
      <c r="AY766" s="16"/>
      <c r="AZ766" s="16"/>
      <c r="BA766" s="16"/>
      <c r="BB766" s="16"/>
      <c r="BC766" s="16"/>
      <c r="BD766" s="16"/>
      <c r="BE766" s="16"/>
      <c r="BF766" s="16"/>
      <c r="BG766" s="16"/>
      <c r="BH766" s="16"/>
      <c r="BI766" s="16"/>
      <c r="BJ766" s="16"/>
      <c r="BK766" s="16"/>
      <c r="BL766" s="16"/>
      <c r="BM766" s="16"/>
    </row>
  </sheetData>
  <sheetProtection algorithmName="SHA-512" hashValue="ALb4hGaLhLtXY2pcZcTYJOtt27rS9l3U5s5Cv/qpi1nQttXvYtRvW/Qm657oWtvnIaIznVhkvGBldH+P9WBzwQ==" saltValue="kZnh0bMb1aEXdu4J/JxrHg==" spinCount="100000" sheet="1" objects="1" scenarios="1"/>
  <autoFilter ref="C144:K765" xr:uid="{00000000-0009-0000-0000-000007000000}"/>
  <mergeCells count="12">
    <mergeCell ref="E87:H87"/>
    <mergeCell ref="E89:H89"/>
    <mergeCell ref="E133:H133"/>
    <mergeCell ref="E135:H135"/>
    <mergeCell ref="E137:H137"/>
    <mergeCell ref="E29:H29"/>
    <mergeCell ref="E85:H85"/>
    <mergeCell ref="L2:V2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M1000"/>
  <sheetViews>
    <sheetView showGridLines="0" topLeftCell="A161" workbookViewId="0">
      <selection activeCell="I146" sqref="I146"/>
    </sheetView>
  </sheetViews>
  <sheetFormatPr defaultColWidth="16.83203125" defaultRowHeight="15" customHeight="1"/>
  <cols>
    <col min="1" max="1" width="9.6640625" customWidth="1"/>
    <col min="2" max="2" width="1.33203125" customWidth="1"/>
    <col min="3" max="3" width="4.83203125" customWidth="1"/>
    <col min="4" max="4" width="5" customWidth="1"/>
    <col min="5" max="5" width="20" customWidth="1"/>
    <col min="6" max="6" width="59.33203125" customWidth="1"/>
    <col min="7" max="7" width="8.6640625" customWidth="1"/>
    <col min="8" max="8" width="16.33203125" customWidth="1"/>
    <col min="9" max="9" width="18.5" customWidth="1"/>
    <col min="10" max="11" width="26" customWidth="1"/>
    <col min="12" max="12" width="10.83203125" customWidth="1"/>
    <col min="13" max="13" width="12.6640625" hidden="1" customWidth="1"/>
    <col min="14" max="14" width="10.83203125" hidden="1" customWidth="1"/>
    <col min="15" max="20" width="16.5" hidden="1" customWidth="1"/>
    <col min="21" max="21" width="19" hidden="1" customWidth="1"/>
    <col min="22" max="22" width="14.33203125" customWidth="1"/>
    <col min="23" max="23" width="19" customWidth="1"/>
    <col min="24" max="24" width="14.33203125" customWidth="1"/>
    <col min="25" max="25" width="17.5" customWidth="1"/>
    <col min="26" max="26" width="12.83203125" customWidth="1"/>
    <col min="27" max="27" width="17.5" customWidth="1"/>
    <col min="28" max="28" width="19" customWidth="1"/>
    <col min="29" max="29" width="12.83203125" customWidth="1"/>
    <col min="30" max="30" width="17.5" customWidth="1"/>
    <col min="31" max="31" width="19" customWidth="1"/>
    <col min="32" max="43" width="10.1640625" customWidth="1"/>
    <col min="44" max="65" width="10.83203125" hidden="1" customWidth="1"/>
  </cols>
  <sheetData>
    <row r="1" spans="1:65" ht="11.25" customHeight="1"/>
    <row r="2" spans="1:65" ht="36.75" customHeight="1">
      <c r="L2" s="201"/>
      <c r="M2" s="199"/>
      <c r="N2" s="199"/>
      <c r="O2" s="199"/>
      <c r="P2" s="199"/>
      <c r="Q2" s="199"/>
      <c r="R2" s="199"/>
      <c r="S2" s="199"/>
      <c r="T2" s="199"/>
      <c r="U2" s="199"/>
      <c r="V2" s="199"/>
      <c r="AT2" s="2" t="s">
        <v>113</v>
      </c>
    </row>
    <row r="3" spans="1:65" ht="6.7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5"/>
      <c r="AT3" s="2" t="s">
        <v>83</v>
      </c>
    </row>
    <row r="4" spans="1:65" ht="24.75" customHeight="1">
      <c r="B4" s="5"/>
      <c r="D4" s="6" t="s">
        <v>120</v>
      </c>
      <c r="L4" s="5"/>
      <c r="M4" s="83" t="s">
        <v>10</v>
      </c>
      <c r="AT4" s="2" t="s">
        <v>4</v>
      </c>
    </row>
    <row r="5" spans="1:65" ht="6.75" customHeight="1">
      <c r="B5" s="5"/>
      <c r="L5" s="5"/>
    </row>
    <row r="6" spans="1:65" ht="12" customHeight="1">
      <c r="B6" s="5"/>
      <c r="D6" s="12" t="s">
        <v>15</v>
      </c>
      <c r="L6" s="5"/>
    </row>
    <row r="7" spans="1:65" ht="26.25" customHeight="1">
      <c r="B7" s="5"/>
      <c r="E7" s="200" t="str">
        <f>'Rekapitulace stavby'!K6</f>
        <v>Připojení GO k CZT, OT a.s., SO 03 - Směšovací stanice a rozvody - AKTUALIZACE 2026</v>
      </c>
      <c r="F7" s="199"/>
      <c r="G7" s="199"/>
      <c r="H7" s="199"/>
      <c r="L7" s="5"/>
    </row>
    <row r="8" spans="1:65" ht="12" customHeight="1">
      <c r="B8" s="5"/>
      <c r="D8" s="12" t="s">
        <v>121</v>
      </c>
      <c r="L8" s="5"/>
    </row>
    <row r="9" spans="1:65" ht="16.5" customHeight="1">
      <c r="A9" s="16"/>
      <c r="B9" s="17"/>
      <c r="C9" s="16"/>
      <c r="D9" s="16"/>
      <c r="E9" s="200" t="s">
        <v>122</v>
      </c>
      <c r="F9" s="199"/>
      <c r="G9" s="199"/>
      <c r="H9" s="199"/>
      <c r="I9" s="16"/>
      <c r="J9" s="16"/>
      <c r="K9" s="16"/>
      <c r="L9" s="17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</row>
    <row r="10" spans="1:65" ht="12" customHeight="1">
      <c r="A10" s="16"/>
      <c r="B10" s="17"/>
      <c r="C10" s="16"/>
      <c r="D10" s="12" t="s">
        <v>123</v>
      </c>
      <c r="E10" s="16"/>
      <c r="F10" s="16"/>
      <c r="G10" s="16"/>
      <c r="H10" s="16"/>
      <c r="I10" s="16"/>
      <c r="J10" s="16"/>
      <c r="K10" s="16"/>
      <c r="L10" s="17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</row>
    <row r="11" spans="1:65" ht="16.5" customHeight="1">
      <c r="A11" s="16"/>
      <c r="B11" s="17"/>
      <c r="C11" s="16"/>
      <c r="D11" s="16"/>
      <c r="E11" s="202" t="s">
        <v>1612</v>
      </c>
      <c r="F11" s="199"/>
      <c r="G11" s="199"/>
      <c r="H11" s="199"/>
      <c r="I11" s="16"/>
      <c r="J11" s="16"/>
      <c r="K11" s="16"/>
      <c r="L11" s="17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</row>
    <row r="12" spans="1:65" ht="11.25" customHeight="1">
      <c r="A12" s="16"/>
      <c r="B12" s="17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</row>
    <row r="13" spans="1:65" ht="12" customHeight="1">
      <c r="A13" s="16"/>
      <c r="B13" s="17"/>
      <c r="C13" s="16"/>
      <c r="D13" s="12" t="s">
        <v>17</v>
      </c>
      <c r="E13" s="16"/>
      <c r="F13" s="10" t="s">
        <v>1</v>
      </c>
      <c r="G13" s="16"/>
      <c r="H13" s="16"/>
      <c r="I13" s="12" t="s">
        <v>18</v>
      </c>
      <c r="J13" s="10" t="s">
        <v>1</v>
      </c>
      <c r="K13" s="16"/>
      <c r="L13" s="17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</row>
    <row r="14" spans="1:65" ht="12" customHeight="1">
      <c r="A14" s="16"/>
      <c r="B14" s="17"/>
      <c r="C14" s="16"/>
      <c r="D14" s="12" t="s">
        <v>19</v>
      </c>
      <c r="E14" s="16"/>
      <c r="F14" s="10" t="s">
        <v>20</v>
      </c>
      <c r="G14" s="16"/>
      <c r="H14" s="16"/>
      <c r="I14" s="12" t="s">
        <v>21</v>
      </c>
      <c r="J14" s="40" t="str">
        <f>'Rekapitulace stavby'!AN8</f>
        <v>17. 2. 2026</v>
      </c>
      <c r="K14" s="16"/>
      <c r="L14" s="17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</row>
    <row r="15" spans="1:65" ht="10.5" customHeight="1">
      <c r="A15" s="16"/>
      <c r="B15" s="17"/>
      <c r="C15" s="16"/>
      <c r="D15" s="16"/>
      <c r="E15" s="16"/>
      <c r="F15" s="16"/>
      <c r="G15" s="16"/>
      <c r="H15" s="16"/>
      <c r="I15" s="16"/>
      <c r="J15" s="16"/>
      <c r="K15" s="16"/>
      <c r="L15" s="17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</row>
    <row r="16" spans="1:65" ht="12" customHeight="1">
      <c r="A16" s="16"/>
      <c r="B16" s="17"/>
      <c r="C16" s="16"/>
      <c r="D16" s="12" t="s">
        <v>23</v>
      </c>
      <c r="E16" s="16"/>
      <c r="F16" s="16"/>
      <c r="G16" s="16"/>
      <c r="H16" s="16"/>
      <c r="I16" s="12" t="s">
        <v>24</v>
      </c>
      <c r="J16" s="10" t="s">
        <v>1</v>
      </c>
      <c r="K16" s="16"/>
      <c r="L16" s="17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</row>
    <row r="17" spans="1:65" ht="18" customHeight="1">
      <c r="A17" s="16"/>
      <c r="B17" s="17"/>
      <c r="C17" s="16"/>
      <c r="D17" s="16"/>
      <c r="E17" s="10" t="s">
        <v>20</v>
      </c>
      <c r="F17" s="16"/>
      <c r="G17" s="16"/>
      <c r="H17" s="16"/>
      <c r="I17" s="12" t="s">
        <v>26</v>
      </c>
      <c r="J17" s="10" t="s">
        <v>1</v>
      </c>
      <c r="K17" s="16"/>
      <c r="L17" s="17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</row>
    <row r="18" spans="1:65" ht="6.75" customHeight="1">
      <c r="A18" s="16"/>
      <c r="B18" s="17"/>
      <c r="C18" s="16"/>
      <c r="D18" s="16"/>
      <c r="E18" s="16"/>
      <c r="F18" s="16"/>
      <c r="G18" s="16"/>
      <c r="H18" s="16"/>
      <c r="I18" s="16"/>
      <c r="J18" s="16"/>
      <c r="K18" s="16"/>
      <c r="L18" s="17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</row>
    <row r="19" spans="1:65" ht="12" customHeight="1">
      <c r="A19" s="16"/>
      <c r="B19" s="17"/>
      <c r="C19" s="16"/>
      <c r="D19" s="12" t="s">
        <v>27</v>
      </c>
      <c r="E19" s="16"/>
      <c r="F19" s="16"/>
      <c r="G19" s="16"/>
      <c r="H19" s="16"/>
      <c r="I19" s="12" t="s">
        <v>24</v>
      </c>
      <c r="J19" s="194">
        <f>'Rekapitulace stavby'!AN13</f>
        <v>0</v>
      </c>
      <c r="K19" s="16"/>
      <c r="L19" s="17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</row>
    <row r="20" spans="1:65" ht="18" customHeight="1">
      <c r="A20" s="16"/>
      <c r="B20" s="17"/>
      <c r="C20" s="16"/>
      <c r="D20" s="16"/>
      <c r="E20" s="203">
        <f>'Rekapitulace stavby'!E14</f>
        <v>0</v>
      </c>
      <c r="F20" s="204"/>
      <c r="G20" s="204"/>
      <c r="H20" s="205"/>
      <c r="I20" s="12" t="s">
        <v>26</v>
      </c>
      <c r="J20" s="194">
        <f>'Rekapitulace stavby'!AN14</f>
        <v>0</v>
      </c>
      <c r="K20" s="16"/>
      <c r="L20" s="17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</row>
    <row r="21" spans="1:65" ht="6.75" customHeight="1">
      <c r="A21" s="16"/>
      <c r="B21" s="17"/>
      <c r="C21" s="16"/>
      <c r="D21" s="16"/>
      <c r="E21" s="16"/>
      <c r="F21" s="16"/>
      <c r="G21" s="16"/>
      <c r="H21" s="16"/>
      <c r="I21" s="16"/>
      <c r="J21" s="16"/>
      <c r="K21" s="16"/>
      <c r="L21" s="17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</row>
    <row r="22" spans="1:65" ht="12" customHeight="1">
      <c r="A22" s="16"/>
      <c r="B22" s="17"/>
      <c r="C22" s="16"/>
      <c r="D22" s="12" t="s">
        <v>28</v>
      </c>
      <c r="E22" s="16"/>
      <c r="F22" s="16"/>
      <c r="G22" s="16"/>
      <c r="H22" s="16"/>
      <c r="I22" s="12" t="s">
        <v>24</v>
      </c>
      <c r="J22" s="10" t="s">
        <v>1</v>
      </c>
      <c r="K22" s="16"/>
      <c r="L22" s="17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</row>
    <row r="23" spans="1:65" ht="18" customHeight="1">
      <c r="A23" s="16"/>
      <c r="B23" s="17"/>
      <c r="C23" s="16"/>
      <c r="D23" s="16"/>
      <c r="E23" s="10" t="s">
        <v>20</v>
      </c>
      <c r="F23" s="16"/>
      <c r="G23" s="16"/>
      <c r="H23" s="16"/>
      <c r="I23" s="12" t="s">
        <v>26</v>
      </c>
      <c r="J23" s="10" t="s">
        <v>1</v>
      </c>
      <c r="K23" s="16"/>
      <c r="L23" s="17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</row>
    <row r="24" spans="1:65" ht="6.75" customHeight="1">
      <c r="A24" s="16"/>
      <c r="B24" s="17"/>
      <c r="C24" s="16"/>
      <c r="D24" s="16"/>
      <c r="E24" s="16"/>
      <c r="F24" s="16"/>
      <c r="G24" s="16"/>
      <c r="H24" s="16"/>
      <c r="I24" s="16"/>
      <c r="J24" s="16"/>
      <c r="K24" s="16"/>
      <c r="L24" s="17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</row>
    <row r="25" spans="1:65" ht="12" customHeight="1">
      <c r="A25" s="16"/>
      <c r="B25" s="17"/>
      <c r="C25" s="16"/>
      <c r="D25" s="12" t="s">
        <v>31</v>
      </c>
      <c r="E25" s="16"/>
      <c r="F25" s="16"/>
      <c r="G25" s="16"/>
      <c r="H25" s="16"/>
      <c r="I25" s="12" t="s">
        <v>24</v>
      </c>
      <c r="J25" s="10" t="s">
        <v>1</v>
      </c>
      <c r="K25" s="16"/>
      <c r="L25" s="17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</row>
    <row r="26" spans="1:65" ht="18" customHeight="1">
      <c r="A26" s="16"/>
      <c r="B26" s="17"/>
      <c r="C26" s="16"/>
      <c r="D26" s="16"/>
      <c r="E26" s="10" t="s">
        <v>20</v>
      </c>
      <c r="F26" s="16"/>
      <c r="G26" s="16"/>
      <c r="H26" s="16"/>
      <c r="I26" s="12" t="s">
        <v>26</v>
      </c>
      <c r="J26" s="10" t="s">
        <v>1</v>
      </c>
      <c r="K26" s="16"/>
      <c r="L26" s="17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</row>
    <row r="27" spans="1:65" ht="6.75" customHeight="1">
      <c r="A27" s="16"/>
      <c r="B27" s="17"/>
      <c r="C27" s="16"/>
      <c r="D27" s="16"/>
      <c r="E27" s="16"/>
      <c r="F27" s="16"/>
      <c r="G27" s="16"/>
      <c r="H27" s="16"/>
      <c r="I27" s="16"/>
      <c r="J27" s="16"/>
      <c r="K27" s="16"/>
      <c r="L27" s="17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</row>
    <row r="28" spans="1:65" ht="12" customHeight="1">
      <c r="A28" s="16"/>
      <c r="B28" s="17"/>
      <c r="C28" s="16"/>
      <c r="D28" s="12" t="s">
        <v>33</v>
      </c>
      <c r="E28" s="16"/>
      <c r="F28" s="16"/>
      <c r="G28" s="16"/>
      <c r="H28" s="16"/>
      <c r="I28" s="16"/>
      <c r="J28" s="16"/>
      <c r="K28" s="16"/>
      <c r="L28" s="17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</row>
    <row r="29" spans="1:65" ht="16.5" customHeight="1">
      <c r="A29" s="85"/>
      <c r="B29" s="86"/>
      <c r="C29" s="85"/>
      <c r="D29" s="85"/>
      <c r="E29" s="198" t="s">
        <v>1</v>
      </c>
      <c r="F29" s="199"/>
      <c r="G29" s="199"/>
      <c r="H29" s="199"/>
      <c r="I29" s="85"/>
      <c r="J29" s="85"/>
      <c r="K29" s="85"/>
      <c r="L29" s="86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</row>
    <row r="30" spans="1:65" ht="6.75" customHeight="1">
      <c r="A30" s="16"/>
      <c r="B30" s="17"/>
      <c r="C30" s="16"/>
      <c r="D30" s="16"/>
      <c r="E30" s="16"/>
      <c r="F30" s="16"/>
      <c r="G30" s="16"/>
      <c r="H30" s="16"/>
      <c r="I30" s="16"/>
      <c r="J30" s="16"/>
      <c r="K30" s="16"/>
      <c r="L30" s="17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</row>
    <row r="31" spans="1:65" ht="6.75" customHeight="1">
      <c r="A31" s="16"/>
      <c r="B31" s="17"/>
      <c r="C31" s="16"/>
      <c r="D31" s="41"/>
      <c r="E31" s="41"/>
      <c r="F31" s="41"/>
      <c r="G31" s="41"/>
      <c r="H31" s="41"/>
      <c r="I31" s="41"/>
      <c r="J31" s="41"/>
      <c r="K31" s="41"/>
      <c r="L31" s="17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</row>
    <row r="32" spans="1:65" ht="24.75" customHeight="1">
      <c r="A32" s="16"/>
      <c r="B32" s="17"/>
      <c r="C32" s="16"/>
      <c r="D32" s="87" t="s">
        <v>34</v>
      </c>
      <c r="E32" s="16"/>
      <c r="F32" s="16"/>
      <c r="G32" s="16"/>
      <c r="H32" s="16"/>
      <c r="I32" s="16"/>
      <c r="J32" s="54">
        <f>ROUND(J123, 2)</f>
        <v>0</v>
      </c>
      <c r="K32" s="16"/>
      <c r="L32" s="17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</row>
    <row r="33" spans="1:65" ht="6.75" customHeight="1">
      <c r="A33" s="16"/>
      <c r="B33" s="17"/>
      <c r="C33" s="16"/>
      <c r="D33" s="41"/>
      <c r="E33" s="41"/>
      <c r="F33" s="41"/>
      <c r="G33" s="41"/>
      <c r="H33" s="41"/>
      <c r="I33" s="41"/>
      <c r="J33" s="41"/>
      <c r="K33" s="41"/>
      <c r="L33" s="17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</row>
    <row r="34" spans="1:65" ht="14.25" customHeight="1">
      <c r="A34" s="16"/>
      <c r="B34" s="17"/>
      <c r="C34" s="16"/>
      <c r="D34" s="16"/>
      <c r="E34" s="16"/>
      <c r="F34" s="20" t="s">
        <v>36</v>
      </c>
      <c r="G34" s="16"/>
      <c r="H34" s="16"/>
      <c r="I34" s="20" t="s">
        <v>35</v>
      </c>
      <c r="J34" s="20" t="s">
        <v>37</v>
      </c>
      <c r="K34" s="16"/>
      <c r="L34" s="17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</row>
    <row r="35" spans="1:65" ht="14.25" customHeight="1">
      <c r="A35" s="16"/>
      <c r="B35" s="17"/>
      <c r="C35" s="16"/>
      <c r="D35" s="84" t="s">
        <v>38</v>
      </c>
      <c r="E35" s="12" t="s">
        <v>39</v>
      </c>
      <c r="F35" s="75">
        <f>ROUND((SUM(BE123:BE162)),  2)</f>
        <v>0</v>
      </c>
      <c r="G35" s="16"/>
      <c r="H35" s="16"/>
      <c r="I35" s="88">
        <v>0.21</v>
      </c>
      <c r="J35" s="75">
        <f>ROUND(((SUM(BE123:BE162))*I35),  2)</f>
        <v>0</v>
      </c>
      <c r="K35" s="16"/>
      <c r="L35" s="1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</row>
    <row r="36" spans="1:65" ht="14.25" customHeight="1">
      <c r="A36" s="16"/>
      <c r="B36" s="17"/>
      <c r="C36" s="16"/>
      <c r="D36" s="16"/>
      <c r="E36" s="12" t="s">
        <v>40</v>
      </c>
      <c r="F36" s="75">
        <f>ROUND((SUM(BF123:BF162)),  2)</f>
        <v>0</v>
      </c>
      <c r="G36" s="16"/>
      <c r="H36" s="16"/>
      <c r="I36" s="88">
        <v>0.12</v>
      </c>
      <c r="J36" s="75">
        <f>ROUND(((SUM(BF123:BF162))*I36),  2)</f>
        <v>0</v>
      </c>
      <c r="K36" s="16"/>
      <c r="L36" s="17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</row>
    <row r="37" spans="1:65" ht="14.25" hidden="1" customHeight="1">
      <c r="A37" s="16"/>
      <c r="B37" s="17"/>
      <c r="C37" s="16"/>
      <c r="D37" s="16"/>
      <c r="E37" s="12" t="s">
        <v>41</v>
      </c>
      <c r="F37" s="75">
        <f>ROUND((SUM(BG123:BG162)),  2)</f>
        <v>0</v>
      </c>
      <c r="G37" s="16"/>
      <c r="H37" s="16"/>
      <c r="I37" s="88">
        <v>0.21</v>
      </c>
      <c r="J37" s="75">
        <f t="shared" ref="J37:J39" si="0">0</f>
        <v>0</v>
      </c>
      <c r="K37" s="16"/>
      <c r="L37" s="17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</row>
    <row r="38" spans="1:65" ht="14.25" hidden="1" customHeight="1">
      <c r="A38" s="16"/>
      <c r="B38" s="17"/>
      <c r="C38" s="16"/>
      <c r="D38" s="16"/>
      <c r="E38" s="12" t="s">
        <v>42</v>
      </c>
      <c r="F38" s="75">
        <f>ROUND((SUM(BH123:BH162)),  2)</f>
        <v>0</v>
      </c>
      <c r="G38" s="16"/>
      <c r="H38" s="16"/>
      <c r="I38" s="88">
        <v>0.12</v>
      </c>
      <c r="J38" s="75">
        <f t="shared" si="0"/>
        <v>0</v>
      </c>
      <c r="K38" s="16"/>
      <c r="L38" s="17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</row>
    <row r="39" spans="1:65" ht="14.25" hidden="1" customHeight="1">
      <c r="A39" s="16"/>
      <c r="B39" s="17"/>
      <c r="C39" s="16"/>
      <c r="D39" s="16"/>
      <c r="E39" s="12" t="s">
        <v>43</v>
      </c>
      <c r="F39" s="75">
        <f>ROUND((SUM(BI123:BI162)),  2)</f>
        <v>0</v>
      </c>
      <c r="G39" s="16"/>
      <c r="H39" s="16"/>
      <c r="I39" s="88">
        <v>0</v>
      </c>
      <c r="J39" s="75">
        <f t="shared" si="0"/>
        <v>0</v>
      </c>
      <c r="K39" s="16"/>
      <c r="L39" s="17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</row>
    <row r="40" spans="1:65" ht="6.75" customHeight="1">
      <c r="A40" s="16"/>
      <c r="B40" s="17"/>
      <c r="C40" s="16"/>
      <c r="D40" s="16"/>
      <c r="E40" s="16"/>
      <c r="F40" s="16"/>
      <c r="G40" s="16"/>
      <c r="H40" s="16"/>
      <c r="I40" s="16"/>
      <c r="J40" s="16"/>
      <c r="K40" s="16"/>
      <c r="L40" s="17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ht="24.75" customHeight="1">
      <c r="A41" s="16"/>
      <c r="B41" s="17"/>
      <c r="C41" s="89"/>
      <c r="D41" s="90" t="s">
        <v>44</v>
      </c>
      <c r="E41" s="44"/>
      <c r="F41" s="44"/>
      <c r="G41" s="91" t="s">
        <v>45</v>
      </c>
      <c r="H41" s="92" t="s">
        <v>46</v>
      </c>
      <c r="I41" s="44"/>
      <c r="J41" s="93">
        <f>SUM(J32:J39)</f>
        <v>0</v>
      </c>
      <c r="K41" s="94"/>
      <c r="L41" s="17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</row>
    <row r="42" spans="1:65" ht="14.25" customHeight="1">
      <c r="A42" s="16"/>
      <c r="B42" s="17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</row>
    <row r="43" spans="1:65" ht="14.25" customHeight="1">
      <c r="B43" s="5"/>
      <c r="L43" s="5"/>
    </row>
    <row r="44" spans="1:65" ht="14.25" customHeight="1">
      <c r="B44" s="5"/>
      <c r="L44" s="5"/>
    </row>
    <row r="45" spans="1:65" ht="14.25" customHeight="1">
      <c r="B45" s="5"/>
      <c r="L45" s="5"/>
    </row>
    <row r="46" spans="1:65" ht="14.25" customHeight="1">
      <c r="B46" s="5"/>
      <c r="L46" s="5"/>
    </row>
    <row r="47" spans="1:65" ht="14.25" customHeight="1">
      <c r="B47" s="5"/>
      <c r="L47" s="5"/>
    </row>
    <row r="48" spans="1:65" ht="14.25" customHeight="1">
      <c r="B48" s="5"/>
      <c r="L48" s="5"/>
    </row>
    <row r="49" spans="1:65" ht="14.25" customHeight="1">
      <c r="B49" s="5"/>
      <c r="L49" s="5"/>
    </row>
    <row r="50" spans="1:65" ht="14.25" customHeight="1">
      <c r="A50" s="16"/>
      <c r="B50" s="17"/>
      <c r="C50" s="16"/>
      <c r="D50" s="27" t="s">
        <v>47</v>
      </c>
      <c r="E50" s="28"/>
      <c r="F50" s="28"/>
      <c r="G50" s="27" t="s">
        <v>48</v>
      </c>
      <c r="H50" s="28"/>
      <c r="I50" s="28"/>
      <c r="J50" s="28"/>
      <c r="K50" s="28"/>
      <c r="L50" s="17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</row>
    <row r="51" spans="1:65" ht="11.25" customHeight="1">
      <c r="B51" s="5"/>
      <c r="L51" s="5"/>
    </row>
    <row r="52" spans="1:65" ht="11.25" customHeight="1">
      <c r="B52" s="5"/>
      <c r="L52" s="5"/>
    </row>
    <row r="53" spans="1:65" ht="11.25" customHeight="1">
      <c r="B53" s="5"/>
      <c r="L53" s="5"/>
    </row>
    <row r="54" spans="1:65" ht="11.25" customHeight="1">
      <c r="B54" s="5"/>
      <c r="L54" s="5"/>
    </row>
    <row r="55" spans="1:65" ht="11.25" customHeight="1">
      <c r="B55" s="5"/>
      <c r="L55" s="5"/>
    </row>
    <row r="56" spans="1:65" ht="11.25" customHeight="1">
      <c r="B56" s="5"/>
      <c r="L56" s="5"/>
    </row>
    <row r="57" spans="1:65" ht="11.25" customHeight="1">
      <c r="B57" s="5"/>
      <c r="L57" s="5"/>
    </row>
    <row r="58" spans="1:65" ht="11.25" customHeight="1">
      <c r="B58" s="5"/>
      <c r="L58" s="5"/>
    </row>
    <row r="59" spans="1:65" ht="11.25" customHeight="1">
      <c r="B59" s="5"/>
      <c r="L59" s="5"/>
    </row>
    <row r="60" spans="1:65" ht="11.25" customHeight="1">
      <c r="B60" s="5"/>
      <c r="L60" s="5"/>
    </row>
    <row r="61" spans="1:65" ht="11.25" customHeight="1">
      <c r="A61" s="16"/>
      <c r="B61" s="17"/>
      <c r="C61" s="16"/>
      <c r="D61" s="29" t="s">
        <v>49</v>
      </c>
      <c r="E61" s="19"/>
      <c r="F61" s="95" t="s">
        <v>50</v>
      </c>
      <c r="G61" s="29" t="s">
        <v>49</v>
      </c>
      <c r="H61" s="19"/>
      <c r="I61" s="19"/>
      <c r="J61" s="96" t="s">
        <v>50</v>
      </c>
      <c r="K61" s="19"/>
      <c r="L61" s="17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</row>
    <row r="62" spans="1:65" ht="11.25" customHeight="1">
      <c r="B62" s="5"/>
      <c r="L62" s="5"/>
    </row>
    <row r="63" spans="1:65" ht="11.25" customHeight="1">
      <c r="B63" s="5"/>
      <c r="L63" s="5"/>
    </row>
    <row r="64" spans="1:65" ht="11.25" customHeight="1">
      <c r="B64" s="5"/>
      <c r="L64" s="5"/>
    </row>
    <row r="65" spans="1:65" ht="11.25" customHeight="1">
      <c r="A65" s="16"/>
      <c r="B65" s="17"/>
      <c r="C65" s="16"/>
      <c r="D65" s="27" t="s">
        <v>51</v>
      </c>
      <c r="E65" s="28"/>
      <c r="F65" s="28"/>
      <c r="G65" s="27" t="s">
        <v>52</v>
      </c>
      <c r="H65" s="28"/>
      <c r="I65" s="28"/>
      <c r="J65" s="28"/>
      <c r="K65" s="28"/>
      <c r="L65" s="17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</row>
    <row r="66" spans="1:65" ht="11.25" customHeight="1">
      <c r="B66" s="5"/>
      <c r="L66" s="5"/>
    </row>
    <row r="67" spans="1:65" ht="11.25" customHeight="1">
      <c r="B67" s="5"/>
      <c r="L67" s="5"/>
    </row>
    <row r="68" spans="1:65" ht="11.25" customHeight="1">
      <c r="B68" s="5"/>
      <c r="L68" s="5"/>
    </row>
    <row r="69" spans="1:65" ht="11.25" customHeight="1">
      <c r="B69" s="5"/>
      <c r="L69" s="5"/>
    </row>
    <row r="70" spans="1:65" ht="11.25" customHeight="1">
      <c r="B70" s="5"/>
      <c r="L70" s="5"/>
    </row>
    <row r="71" spans="1:65" ht="11.25" customHeight="1">
      <c r="B71" s="5"/>
      <c r="L71" s="5"/>
    </row>
    <row r="72" spans="1:65" ht="11.25" customHeight="1">
      <c r="B72" s="5"/>
      <c r="L72" s="5"/>
    </row>
    <row r="73" spans="1:65" ht="11.25" customHeight="1">
      <c r="B73" s="5"/>
      <c r="L73" s="5"/>
    </row>
    <row r="74" spans="1:65" ht="11.25" customHeight="1">
      <c r="B74" s="5"/>
      <c r="L74" s="5"/>
    </row>
    <row r="75" spans="1:65" ht="11.25" customHeight="1">
      <c r="B75" s="5"/>
      <c r="L75" s="5"/>
    </row>
    <row r="76" spans="1:65" ht="11.25" customHeight="1">
      <c r="A76" s="16"/>
      <c r="B76" s="17"/>
      <c r="C76" s="16"/>
      <c r="D76" s="29" t="s">
        <v>49</v>
      </c>
      <c r="E76" s="19"/>
      <c r="F76" s="95" t="s">
        <v>50</v>
      </c>
      <c r="G76" s="29" t="s">
        <v>49</v>
      </c>
      <c r="H76" s="19"/>
      <c r="I76" s="19"/>
      <c r="J76" s="96" t="s">
        <v>50</v>
      </c>
      <c r="K76" s="19"/>
      <c r="L76" s="17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</row>
    <row r="77" spans="1:65" ht="14.25" customHeight="1">
      <c r="A77" s="16"/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17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</row>
    <row r="78" spans="1:65" ht="11.25" customHeight="1"/>
    <row r="79" spans="1:65" ht="11.25" customHeight="1"/>
    <row r="80" spans="1:65" ht="11.25" customHeight="1"/>
    <row r="81" spans="1:65" ht="6.75" customHeight="1">
      <c r="A81" s="16"/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17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</row>
    <row r="82" spans="1:65" ht="24.75" customHeight="1">
      <c r="A82" s="16"/>
      <c r="B82" s="17"/>
      <c r="C82" s="6" t="s">
        <v>127</v>
      </c>
      <c r="D82" s="16"/>
      <c r="E82" s="16"/>
      <c r="F82" s="16"/>
      <c r="G82" s="16"/>
      <c r="H82" s="16"/>
      <c r="I82" s="16"/>
      <c r="J82" s="16"/>
      <c r="K82" s="16"/>
      <c r="L82" s="17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</row>
    <row r="83" spans="1:65" ht="6.75" customHeight="1">
      <c r="A83" s="16"/>
      <c r="B83" s="17"/>
      <c r="C83" s="16"/>
      <c r="D83" s="16"/>
      <c r="E83" s="16"/>
      <c r="F83" s="16"/>
      <c r="G83" s="16"/>
      <c r="H83" s="16"/>
      <c r="I83" s="16"/>
      <c r="J83" s="16"/>
      <c r="K83" s="16"/>
      <c r="L83" s="17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</row>
    <row r="84" spans="1:65" ht="12" customHeight="1">
      <c r="A84" s="16"/>
      <c r="B84" s="17"/>
      <c r="C84" s="12" t="s">
        <v>15</v>
      </c>
      <c r="D84" s="16"/>
      <c r="E84" s="16"/>
      <c r="F84" s="16"/>
      <c r="G84" s="16"/>
      <c r="H84" s="16"/>
      <c r="I84" s="16"/>
      <c r="J84" s="16"/>
      <c r="K84" s="16"/>
      <c r="L84" s="17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</row>
    <row r="85" spans="1:65" ht="26.25" customHeight="1">
      <c r="A85" s="16"/>
      <c r="B85" s="17"/>
      <c r="C85" s="16"/>
      <c r="D85" s="16"/>
      <c r="E85" s="200" t="str">
        <f>E7</f>
        <v>Připojení GO k CZT, OT a.s., SO 03 - Směšovací stanice a rozvody - AKTUALIZACE 2026</v>
      </c>
      <c r="F85" s="199"/>
      <c r="G85" s="199"/>
      <c r="H85" s="199"/>
      <c r="I85" s="16"/>
      <c r="J85" s="16"/>
      <c r="K85" s="16"/>
      <c r="L85" s="17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</row>
    <row r="86" spans="1:65" ht="12" customHeight="1">
      <c r="B86" s="5"/>
      <c r="C86" s="12" t="s">
        <v>121</v>
      </c>
      <c r="L86" s="5"/>
    </row>
    <row r="87" spans="1:65" ht="16.5" customHeight="1">
      <c r="A87" s="16"/>
      <c r="B87" s="17"/>
      <c r="C87" s="16"/>
      <c r="D87" s="16"/>
      <c r="E87" s="200" t="s">
        <v>122</v>
      </c>
      <c r="F87" s="199"/>
      <c r="G87" s="199"/>
      <c r="H87" s="199"/>
      <c r="I87" s="16"/>
      <c r="J87" s="16"/>
      <c r="K87" s="16"/>
      <c r="L87" s="17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</row>
    <row r="88" spans="1:65" ht="12" customHeight="1">
      <c r="A88" s="16"/>
      <c r="B88" s="17"/>
      <c r="C88" s="12" t="s">
        <v>123</v>
      </c>
      <c r="D88" s="16"/>
      <c r="E88" s="16"/>
      <c r="F88" s="16"/>
      <c r="G88" s="16"/>
      <c r="H88" s="16"/>
      <c r="I88" s="16"/>
      <c r="J88" s="16"/>
      <c r="K88" s="16"/>
      <c r="L88" s="17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</row>
    <row r="89" spans="1:65" ht="16.5" customHeight="1">
      <c r="A89" s="16"/>
      <c r="B89" s="17"/>
      <c r="C89" s="16"/>
      <c r="D89" s="16"/>
      <c r="E89" s="202" t="str">
        <f>E11</f>
        <v>03-03 - D.3.c - Elektročást - AKTUALIZACE 2026</v>
      </c>
      <c r="F89" s="199"/>
      <c r="G89" s="199"/>
      <c r="H89" s="199"/>
      <c r="I89" s="16"/>
      <c r="J89" s="16"/>
      <c r="K89" s="16"/>
      <c r="L89" s="17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</row>
    <row r="90" spans="1:65" ht="6.75" customHeight="1">
      <c r="A90" s="16"/>
      <c r="B90" s="17"/>
      <c r="C90" s="16"/>
      <c r="D90" s="16"/>
      <c r="E90" s="16"/>
      <c r="F90" s="16"/>
      <c r="G90" s="16"/>
      <c r="H90" s="16"/>
      <c r="I90" s="16"/>
      <c r="J90" s="16"/>
      <c r="K90" s="16"/>
      <c r="L90" s="17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</row>
    <row r="91" spans="1:65" ht="12" customHeight="1">
      <c r="A91" s="16"/>
      <c r="B91" s="17"/>
      <c r="C91" s="12" t="s">
        <v>19</v>
      </c>
      <c r="D91" s="16"/>
      <c r="E91" s="16"/>
      <c r="F91" s="10" t="str">
        <f>F14</f>
        <v xml:space="preserve"> </v>
      </c>
      <c r="G91" s="16"/>
      <c r="H91" s="16"/>
      <c r="I91" s="12" t="s">
        <v>21</v>
      </c>
      <c r="J91" s="40" t="str">
        <f>IF(J14="","",J14)</f>
        <v>17. 2. 2026</v>
      </c>
      <c r="K91" s="16"/>
      <c r="L91" s="17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</row>
    <row r="92" spans="1:65" ht="6.75" customHeight="1">
      <c r="A92" s="16"/>
      <c r="B92" s="17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</row>
    <row r="93" spans="1:65" ht="15" customHeight="1">
      <c r="A93" s="16"/>
      <c r="B93" s="17"/>
      <c r="C93" s="12" t="s">
        <v>23</v>
      </c>
      <c r="D93" s="16"/>
      <c r="E93" s="16"/>
      <c r="F93" s="10" t="str">
        <f>E17</f>
        <v xml:space="preserve"> </v>
      </c>
      <c r="G93" s="16"/>
      <c r="H93" s="16"/>
      <c r="I93" s="12" t="s">
        <v>28</v>
      </c>
      <c r="J93" s="14" t="str">
        <f>E23</f>
        <v xml:space="preserve"> </v>
      </c>
      <c r="K93" s="16"/>
      <c r="L93" s="17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</row>
    <row r="94" spans="1:65" ht="15" customHeight="1">
      <c r="A94" s="16"/>
      <c r="B94" s="17"/>
      <c r="C94" s="12" t="s">
        <v>27</v>
      </c>
      <c r="D94" s="16"/>
      <c r="E94" s="16"/>
      <c r="F94" s="97">
        <f>IF(E20="","",E20)</f>
        <v>0</v>
      </c>
      <c r="G94" s="16"/>
      <c r="H94" s="16"/>
      <c r="I94" s="12" t="s">
        <v>31</v>
      </c>
      <c r="J94" s="14" t="str">
        <f>E26</f>
        <v xml:space="preserve"> </v>
      </c>
      <c r="K94" s="16"/>
      <c r="L94" s="17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</row>
    <row r="95" spans="1:65" ht="9.75" customHeight="1">
      <c r="A95" s="16"/>
      <c r="B95" s="17"/>
      <c r="C95" s="16"/>
      <c r="D95" s="16"/>
      <c r="E95" s="16"/>
      <c r="F95" s="16"/>
      <c r="G95" s="16"/>
      <c r="H95" s="16"/>
      <c r="I95" s="16"/>
      <c r="J95" s="16"/>
      <c r="K95" s="16"/>
      <c r="L95" s="17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</row>
    <row r="96" spans="1:65" ht="29.25" customHeight="1">
      <c r="A96" s="16"/>
      <c r="B96" s="17"/>
      <c r="C96" s="98" t="s">
        <v>128</v>
      </c>
      <c r="D96" s="89"/>
      <c r="E96" s="89"/>
      <c r="F96" s="89"/>
      <c r="G96" s="89"/>
      <c r="H96" s="89"/>
      <c r="I96" s="89"/>
      <c r="J96" s="99" t="s">
        <v>129</v>
      </c>
      <c r="K96" s="89"/>
      <c r="L96" s="17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</row>
    <row r="97" spans="1:65" ht="9.75" customHeight="1">
      <c r="A97" s="16"/>
      <c r="B97" s="17"/>
      <c r="C97" s="16"/>
      <c r="D97" s="16"/>
      <c r="E97" s="16"/>
      <c r="F97" s="16"/>
      <c r="G97" s="16"/>
      <c r="H97" s="16"/>
      <c r="I97" s="16"/>
      <c r="J97" s="16"/>
      <c r="K97" s="16"/>
      <c r="L97" s="17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</row>
    <row r="98" spans="1:65" ht="22.5" customHeight="1">
      <c r="A98" s="16"/>
      <c r="B98" s="17"/>
      <c r="C98" s="100" t="s">
        <v>130</v>
      </c>
      <c r="D98" s="16"/>
      <c r="E98" s="16"/>
      <c r="F98" s="16"/>
      <c r="G98" s="16"/>
      <c r="H98" s="16"/>
      <c r="I98" s="16"/>
      <c r="J98" s="54">
        <f t="shared" ref="J98:J100" si="1">J123</f>
        <v>0</v>
      </c>
      <c r="K98" s="16"/>
      <c r="L98" s="17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2" t="s">
        <v>131</v>
      </c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</row>
    <row r="99" spans="1:65" ht="24.75" customHeight="1">
      <c r="A99" s="101"/>
      <c r="B99" s="102"/>
      <c r="C99" s="101"/>
      <c r="D99" s="103" t="s">
        <v>134</v>
      </c>
      <c r="E99" s="104"/>
      <c r="F99" s="104"/>
      <c r="G99" s="104"/>
      <c r="H99" s="104"/>
      <c r="I99" s="104"/>
      <c r="J99" s="105">
        <f t="shared" si="1"/>
        <v>0</v>
      </c>
      <c r="K99" s="101"/>
      <c r="L99" s="102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</row>
    <row r="100" spans="1:65" ht="19.5" customHeight="1">
      <c r="A100" s="72"/>
      <c r="B100" s="106"/>
      <c r="C100" s="72"/>
      <c r="D100" s="107" t="s">
        <v>1613</v>
      </c>
      <c r="E100" s="108"/>
      <c r="F100" s="108"/>
      <c r="G100" s="108"/>
      <c r="H100" s="108"/>
      <c r="I100" s="108"/>
      <c r="J100" s="109">
        <f t="shared" si="1"/>
        <v>0</v>
      </c>
      <c r="K100" s="72"/>
      <c r="L100" s="106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</row>
    <row r="101" spans="1:65" ht="24.75" customHeight="1">
      <c r="A101" s="101"/>
      <c r="B101" s="102"/>
      <c r="C101" s="101"/>
      <c r="D101" s="103" t="s">
        <v>787</v>
      </c>
      <c r="E101" s="104"/>
      <c r="F101" s="104"/>
      <c r="G101" s="104"/>
      <c r="H101" s="104"/>
      <c r="I101" s="104"/>
      <c r="J101" s="105">
        <f>J160</f>
        <v>0</v>
      </c>
      <c r="K101" s="101"/>
      <c r="L101" s="102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</row>
    <row r="102" spans="1:65" ht="21.75" customHeight="1">
      <c r="A102" s="16"/>
      <c r="B102" s="17"/>
      <c r="C102" s="16"/>
      <c r="D102" s="16"/>
      <c r="E102" s="16"/>
      <c r="F102" s="16"/>
      <c r="G102" s="16"/>
      <c r="H102" s="16"/>
      <c r="I102" s="16"/>
      <c r="J102" s="16"/>
      <c r="K102" s="16"/>
      <c r="L102" s="17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</row>
    <row r="103" spans="1:65" ht="6.75" customHeight="1">
      <c r="A103" s="16"/>
      <c r="B103" s="30"/>
      <c r="C103" s="31"/>
      <c r="D103" s="31"/>
      <c r="E103" s="31"/>
      <c r="F103" s="31"/>
      <c r="G103" s="31"/>
      <c r="H103" s="31"/>
      <c r="I103" s="31"/>
      <c r="J103" s="31"/>
      <c r="K103" s="31"/>
      <c r="L103" s="17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</row>
    <row r="104" spans="1:65" ht="11.25" customHeight="1"/>
    <row r="105" spans="1:65" ht="11.25" customHeight="1"/>
    <row r="106" spans="1:65" ht="11.25" customHeight="1"/>
    <row r="107" spans="1:65" ht="6.75" customHeight="1">
      <c r="A107" s="16"/>
      <c r="B107" s="32"/>
      <c r="C107" s="33"/>
      <c r="D107" s="33"/>
      <c r="E107" s="33"/>
      <c r="F107" s="33"/>
      <c r="G107" s="33"/>
      <c r="H107" s="33"/>
      <c r="I107" s="33"/>
      <c r="J107" s="33"/>
      <c r="K107" s="33"/>
      <c r="L107" s="17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</row>
    <row r="108" spans="1:65" ht="24.75" customHeight="1">
      <c r="A108" s="16"/>
      <c r="B108" s="17"/>
      <c r="C108" s="6" t="s">
        <v>144</v>
      </c>
      <c r="D108" s="16"/>
      <c r="E108" s="16"/>
      <c r="F108" s="16"/>
      <c r="G108" s="16"/>
      <c r="H108" s="16"/>
      <c r="I108" s="16"/>
      <c r="J108" s="16"/>
      <c r="K108" s="16"/>
      <c r="L108" s="17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</row>
    <row r="109" spans="1:65" ht="6.75" customHeight="1">
      <c r="A109" s="16"/>
      <c r="B109" s="17"/>
      <c r="C109" s="16"/>
      <c r="D109" s="16"/>
      <c r="E109" s="16"/>
      <c r="F109" s="16"/>
      <c r="G109" s="16"/>
      <c r="H109" s="16"/>
      <c r="I109" s="16"/>
      <c r="J109" s="16"/>
      <c r="K109" s="16"/>
      <c r="L109" s="17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</row>
    <row r="110" spans="1:65" ht="12" customHeight="1">
      <c r="A110" s="16"/>
      <c r="B110" s="17"/>
      <c r="C110" s="12" t="s">
        <v>15</v>
      </c>
      <c r="D110" s="16"/>
      <c r="E110" s="16"/>
      <c r="F110" s="16"/>
      <c r="G110" s="16"/>
      <c r="H110" s="16"/>
      <c r="I110" s="16"/>
      <c r="J110" s="16"/>
      <c r="K110" s="16"/>
      <c r="L110" s="17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</row>
    <row r="111" spans="1:65" ht="26.25" customHeight="1">
      <c r="A111" s="16"/>
      <c r="B111" s="17"/>
      <c r="C111" s="16"/>
      <c r="D111" s="16"/>
      <c r="E111" s="200" t="str">
        <f>E7</f>
        <v>Připojení GO k CZT, OT a.s., SO 03 - Směšovací stanice a rozvody - AKTUALIZACE 2026</v>
      </c>
      <c r="F111" s="199"/>
      <c r="G111" s="199"/>
      <c r="H111" s="199"/>
      <c r="I111" s="16"/>
      <c r="J111" s="16"/>
      <c r="K111" s="16"/>
      <c r="L111" s="17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</row>
    <row r="112" spans="1:65" ht="12" customHeight="1">
      <c r="B112" s="5"/>
      <c r="C112" s="12" t="s">
        <v>121</v>
      </c>
      <c r="L112" s="5"/>
    </row>
    <row r="113" spans="1:65" ht="16.5" customHeight="1">
      <c r="A113" s="16"/>
      <c r="B113" s="17"/>
      <c r="C113" s="16"/>
      <c r="D113" s="16"/>
      <c r="E113" s="200" t="s">
        <v>122</v>
      </c>
      <c r="F113" s="199"/>
      <c r="G113" s="199"/>
      <c r="H113" s="199"/>
      <c r="I113" s="16"/>
      <c r="J113" s="16"/>
      <c r="K113" s="16"/>
      <c r="L113" s="17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</row>
    <row r="114" spans="1:65" ht="12" customHeight="1">
      <c r="A114" s="16"/>
      <c r="B114" s="17"/>
      <c r="C114" s="12" t="s">
        <v>123</v>
      </c>
      <c r="D114" s="16"/>
      <c r="E114" s="16"/>
      <c r="F114" s="16"/>
      <c r="G114" s="16"/>
      <c r="H114" s="16"/>
      <c r="I114" s="16"/>
      <c r="J114" s="16"/>
      <c r="K114" s="16"/>
      <c r="L114" s="17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</row>
    <row r="115" spans="1:65" ht="16.5" customHeight="1">
      <c r="A115" s="16"/>
      <c r="B115" s="17"/>
      <c r="C115" s="16"/>
      <c r="D115" s="16"/>
      <c r="E115" s="202" t="str">
        <f>E11</f>
        <v>03-03 - D.3.c - Elektročást - AKTUALIZACE 2026</v>
      </c>
      <c r="F115" s="199"/>
      <c r="G115" s="199"/>
      <c r="H115" s="199"/>
      <c r="I115" s="16"/>
      <c r="J115" s="16"/>
      <c r="K115" s="16"/>
      <c r="L115" s="17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</row>
    <row r="116" spans="1:65" ht="6.75" customHeight="1">
      <c r="A116" s="16"/>
      <c r="B116" s="17"/>
      <c r="C116" s="16"/>
      <c r="D116" s="16"/>
      <c r="E116" s="16"/>
      <c r="F116" s="16"/>
      <c r="G116" s="16"/>
      <c r="H116" s="16"/>
      <c r="I116" s="16"/>
      <c r="J116" s="16"/>
      <c r="K116" s="16"/>
      <c r="L116" s="17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</row>
    <row r="117" spans="1:65" ht="12" customHeight="1">
      <c r="A117" s="16"/>
      <c r="B117" s="17"/>
      <c r="C117" s="12" t="s">
        <v>19</v>
      </c>
      <c r="D117" s="16"/>
      <c r="E117" s="16"/>
      <c r="F117" s="10" t="str">
        <f>F14</f>
        <v xml:space="preserve"> </v>
      </c>
      <c r="G117" s="16"/>
      <c r="H117" s="16"/>
      <c r="I117" s="12" t="s">
        <v>21</v>
      </c>
      <c r="J117" s="40" t="str">
        <f>IF(J14="","",J14)</f>
        <v>17. 2. 2026</v>
      </c>
      <c r="K117" s="16"/>
      <c r="L117" s="17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</row>
    <row r="118" spans="1:65" ht="6.75" customHeight="1">
      <c r="A118" s="16"/>
      <c r="B118" s="17"/>
      <c r="C118" s="16"/>
      <c r="D118" s="16"/>
      <c r="E118" s="16"/>
      <c r="F118" s="16"/>
      <c r="G118" s="16"/>
      <c r="H118" s="16"/>
      <c r="I118" s="16"/>
      <c r="J118" s="16"/>
      <c r="K118" s="16"/>
      <c r="L118" s="17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</row>
    <row r="119" spans="1:65" ht="15" customHeight="1">
      <c r="A119" s="16"/>
      <c r="B119" s="17"/>
      <c r="C119" s="12" t="s">
        <v>23</v>
      </c>
      <c r="D119" s="16"/>
      <c r="E119" s="16"/>
      <c r="F119" s="10" t="str">
        <f>E17</f>
        <v xml:space="preserve"> </v>
      </c>
      <c r="G119" s="16"/>
      <c r="H119" s="16"/>
      <c r="I119" s="12" t="s">
        <v>28</v>
      </c>
      <c r="J119" s="14" t="str">
        <f>E23</f>
        <v xml:space="preserve"> </v>
      </c>
      <c r="K119" s="16"/>
      <c r="L119" s="17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</row>
    <row r="120" spans="1:65" ht="15" customHeight="1">
      <c r="A120" s="16"/>
      <c r="B120" s="17"/>
      <c r="C120" s="12" t="s">
        <v>27</v>
      </c>
      <c r="D120" s="16"/>
      <c r="E120" s="16"/>
      <c r="F120" s="97">
        <f>IF(E20="","",E20)</f>
        <v>0</v>
      </c>
      <c r="G120" s="16"/>
      <c r="H120" s="16"/>
      <c r="I120" s="12" t="s">
        <v>31</v>
      </c>
      <c r="J120" s="14" t="str">
        <f>E26</f>
        <v xml:space="preserve"> </v>
      </c>
      <c r="K120" s="16"/>
      <c r="L120" s="17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</row>
    <row r="121" spans="1:65" ht="9.75" customHeight="1">
      <c r="A121" s="16"/>
      <c r="B121" s="17"/>
      <c r="C121" s="16"/>
      <c r="D121" s="16"/>
      <c r="E121" s="16"/>
      <c r="F121" s="16"/>
      <c r="G121" s="16"/>
      <c r="H121" s="16"/>
      <c r="I121" s="16"/>
      <c r="J121" s="16"/>
      <c r="K121" s="16"/>
      <c r="L121" s="17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</row>
    <row r="122" spans="1:65" ht="29.25" customHeight="1">
      <c r="A122" s="110"/>
      <c r="B122" s="111"/>
      <c r="C122" s="112" t="s">
        <v>145</v>
      </c>
      <c r="D122" s="113" t="s">
        <v>59</v>
      </c>
      <c r="E122" s="113" t="s">
        <v>55</v>
      </c>
      <c r="F122" s="113" t="s">
        <v>56</v>
      </c>
      <c r="G122" s="113" t="s">
        <v>146</v>
      </c>
      <c r="H122" s="113" t="s">
        <v>147</v>
      </c>
      <c r="I122" s="113" t="s">
        <v>148</v>
      </c>
      <c r="J122" s="113" t="s">
        <v>129</v>
      </c>
      <c r="K122" s="114" t="s">
        <v>149</v>
      </c>
      <c r="L122" s="111"/>
      <c r="M122" s="46" t="s">
        <v>1</v>
      </c>
      <c r="N122" s="47" t="s">
        <v>38</v>
      </c>
      <c r="O122" s="47" t="s">
        <v>150</v>
      </c>
      <c r="P122" s="47" t="s">
        <v>151</v>
      </c>
      <c r="Q122" s="47" t="s">
        <v>152</v>
      </c>
      <c r="R122" s="47" t="s">
        <v>153</v>
      </c>
      <c r="S122" s="47" t="s">
        <v>154</v>
      </c>
      <c r="T122" s="48" t="s">
        <v>155</v>
      </c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110"/>
      <c r="AO122" s="110"/>
      <c r="AP122" s="110"/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  <c r="BI122" s="110"/>
      <c r="BJ122" s="110"/>
      <c r="BK122" s="110"/>
      <c r="BL122" s="110"/>
      <c r="BM122" s="110"/>
    </row>
    <row r="123" spans="1:65" ht="22.5" customHeight="1">
      <c r="A123" s="16"/>
      <c r="B123" s="17"/>
      <c r="C123" s="52" t="s">
        <v>156</v>
      </c>
      <c r="D123" s="16"/>
      <c r="E123" s="16"/>
      <c r="F123" s="16"/>
      <c r="G123" s="16"/>
      <c r="H123" s="16"/>
      <c r="I123" s="16"/>
      <c r="J123" s="115">
        <f t="shared" ref="J123:J125" si="2">BK123</f>
        <v>0</v>
      </c>
      <c r="K123" s="16"/>
      <c r="L123" s="17"/>
      <c r="M123" s="49"/>
      <c r="N123" s="41"/>
      <c r="O123" s="41"/>
      <c r="P123" s="116">
        <f>P124+P160</f>
        <v>0</v>
      </c>
      <c r="Q123" s="41"/>
      <c r="R123" s="116">
        <f>R124+R160</f>
        <v>0.26205849999999997</v>
      </c>
      <c r="S123" s="41"/>
      <c r="T123" s="117">
        <f>T124+T160</f>
        <v>0</v>
      </c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2" t="s">
        <v>73</v>
      </c>
      <c r="AU123" s="2" t="s">
        <v>131</v>
      </c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18">
        <f>BK124+BK160</f>
        <v>0</v>
      </c>
      <c r="BL123" s="16"/>
      <c r="BM123" s="16"/>
    </row>
    <row r="124" spans="1:65" ht="25.5" customHeight="1">
      <c r="A124" s="119"/>
      <c r="B124" s="120"/>
      <c r="C124" s="119"/>
      <c r="D124" s="121" t="s">
        <v>73</v>
      </c>
      <c r="E124" s="122" t="s">
        <v>170</v>
      </c>
      <c r="F124" s="122" t="s">
        <v>171</v>
      </c>
      <c r="G124" s="119"/>
      <c r="H124" s="119"/>
      <c r="I124" s="119"/>
      <c r="J124" s="123">
        <f t="shared" si="2"/>
        <v>0</v>
      </c>
      <c r="K124" s="119"/>
      <c r="L124" s="120"/>
      <c r="M124" s="124"/>
      <c r="N124" s="119"/>
      <c r="O124" s="119"/>
      <c r="P124" s="125">
        <f>P125</f>
        <v>0</v>
      </c>
      <c r="Q124" s="119"/>
      <c r="R124" s="125">
        <f>R125</f>
        <v>0.26205849999999997</v>
      </c>
      <c r="S124" s="119"/>
      <c r="T124" s="126">
        <f>T125</f>
        <v>0</v>
      </c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21" t="s">
        <v>83</v>
      </c>
      <c r="AS124" s="119"/>
      <c r="AT124" s="127" t="s">
        <v>73</v>
      </c>
      <c r="AU124" s="127" t="s">
        <v>74</v>
      </c>
      <c r="AV124" s="119"/>
      <c r="AW124" s="119"/>
      <c r="AX124" s="119"/>
      <c r="AY124" s="121" t="s">
        <v>159</v>
      </c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28">
        <f>BK125</f>
        <v>0</v>
      </c>
      <c r="BL124" s="119"/>
      <c r="BM124" s="119"/>
    </row>
    <row r="125" spans="1:65" ht="22.5" customHeight="1">
      <c r="A125" s="119"/>
      <c r="B125" s="120"/>
      <c r="C125" s="119"/>
      <c r="D125" s="121" t="s">
        <v>73</v>
      </c>
      <c r="E125" s="129" t="s">
        <v>1614</v>
      </c>
      <c r="F125" s="129" t="s">
        <v>1615</v>
      </c>
      <c r="G125" s="119"/>
      <c r="H125" s="119"/>
      <c r="I125" s="119"/>
      <c r="J125" s="130">
        <f t="shared" si="2"/>
        <v>0</v>
      </c>
      <c r="K125" s="119"/>
      <c r="L125" s="120"/>
      <c r="M125" s="124"/>
      <c r="N125" s="119"/>
      <c r="O125" s="119"/>
      <c r="P125" s="125">
        <f>SUM(P126:P159)</f>
        <v>0</v>
      </c>
      <c r="Q125" s="119"/>
      <c r="R125" s="125">
        <f>SUM(R126:R159)</f>
        <v>0.26205849999999997</v>
      </c>
      <c r="S125" s="119"/>
      <c r="T125" s="126">
        <f>SUM(T126:T159)</f>
        <v>0</v>
      </c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21" t="s">
        <v>83</v>
      </c>
      <c r="AS125" s="119"/>
      <c r="AT125" s="127" t="s">
        <v>73</v>
      </c>
      <c r="AU125" s="127" t="s">
        <v>81</v>
      </c>
      <c r="AV125" s="119"/>
      <c r="AW125" s="119"/>
      <c r="AX125" s="119"/>
      <c r="AY125" s="121" t="s">
        <v>159</v>
      </c>
      <c r="AZ125" s="119"/>
      <c r="BA125" s="119"/>
      <c r="BB125" s="119"/>
      <c r="BC125" s="119"/>
      <c r="BD125" s="119"/>
      <c r="BE125" s="119"/>
      <c r="BF125" s="119"/>
      <c r="BG125" s="119"/>
      <c r="BH125" s="119"/>
      <c r="BI125" s="119"/>
      <c r="BJ125" s="119"/>
      <c r="BK125" s="128">
        <f>SUM(BK126:BK159)</f>
        <v>0</v>
      </c>
      <c r="BL125" s="119"/>
      <c r="BM125" s="119"/>
    </row>
    <row r="126" spans="1:65" ht="37.5" customHeight="1">
      <c r="A126" s="16"/>
      <c r="B126" s="17"/>
      <c r="C126" s="131" t="s">
        <v>81</v>
      </c>
      <c r="D126" s="131" t="s">
        <v>162</v>
      </c>
      <c r="E126" s="132" t="s">
        <v>1616</v>
      </c>
      <c r="F126" s="133" t="s">
        <v>1617</v>
      </c>
      <c r="G126" s="134" t="s">
        <v>176</v>
      </c>
      <c r="H126" s="135">
        <v>210</v>
      </c>
      <c r="I126" s="187"/>
      <c r="J126" s="135">
        <f t="shared" ref="J126:J127" si="3">ROUND(I126*H126,2)</f>
        <v>0</v>
      </c>
      <c r="K126" s="133" t="s">
        <v>177</v>
      </c>
      <c r="L126" s="17"/>
      <c r="M126" s="136" t="s">
        <v>1</v>
      </c>
      <c r="N126" s="137" t="s">
        <v>39</v>
      </c>
      <c r="O126" s="16"/>
      <c r="P126" s="138">
        <f t="shared" ref="P126:P127" si="4">O126*H126</f>
        <v>0</v>
      </c>
      <c r="Q126" s="138">
        <v>0</v>
      </c>
      <c r="R126" s="138">
        <f t="shared" ref="R126:R127" si="5">Q126*H126</f>
        <v>0</v>
      </c>
      <c r="S126" s="138">
        <v>0</v>
      </c>
      <c r="T126" s="139">
        <f t="shared" ref="T126:T127" si="6">S126*H126</f>
        <v>0</v>
      </c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40" t="s">
        <v>178</v>
      </c>
      <c r="AS126" s="16"/>
      <c r="AT126" s="140" t="s">
        <v>162</v>
      </c>
      <c r="AU126" s="140" t="s">
        <v>83</v>
      </c>
      <c r="AV126" s="16"/>
      <c r="AW126" s="16"/>
      <c r="AX126" s="16"/>
      <c r="AY126" s="2" t="s">
        <v>159</v>
      </c>
      <c r="AZ126" s="16"/>
      <c r="BA126" s="16"/>
      <c r="BB126" s="16"/>
      <c r="BC126" s="16"/>
      <c r="BD126" s="16"/>
      <c r="BE126" s="141">
        <f t="shared" ref="BE126:BE127" si="7">IF(N126="základní",J126,0)</f>
        <v>0</v>
      </c>
      <c r="BF126" s="141">
        <f t="shared" ref="BF126:BF127" si="8">IF(N126="snížená",J126,0)</f>
        <v>0</v>
      </c>
      <c r="BG126" s="141">
        <f t="shared" ref="BG126:BG127" si="9">IF(N126="zákl. přenesená",J126,0)</f>
        <v>0</v>
      </c>
      <c r="BH126" s="141">
        <f t="shared" ref="BH126:BH127" si="10">IF(N126="sníž. přenesená",J126,0)</f>
        <v>0</v>
      </c>
      <c r="BI126" s="141">
        <f t="shared" ref="BI126:BI127" si="11">IF(N126="nulová",J126,0)</f>
        <v>0</v>
      </c>
      <c r="BJ126" s="2" t="s">
        <v>81</v>
      </c>
      <c r="BK126" s="141">
        <f t="shared" ref="BK126:BK127" si="12">ROUND(I126*H126,2)</f>
        <v>0</v>
      </c>
      <c r="BL126" s="2" t="s">
        <v>178</v>
      </c>
      <c r="BM126" s="140" t="s">
        <v>1618</v>
      </c>
    </row>
    <row r="127" spans="1:65" ht="24" customHeight="1">
      <c r="A127" s="16"/>
      <c r="B127" s="17"/>
      <c r="C127" s="165" t="s">
        <v>83</v>
      </c>
      <c r="D127" s="165" t="s">
        <v>188</v>
      </c>
      <c r="E127" s="166" t="s">
        <v>1619</v>
      </c>
      <c r="F127" s="167" t="s">
        <v>1620</v>
      </c>
      <c r="G127" s="168" t="s">
        <v>176</v>
      </c>
      <c r="H127" s="169">
        <v>98.7</v>
      </c>
      <c r="I127" s="190"/>
      <c r="J127" s="169">
        <f t="shared" si="3"/>
        <v>0</v>
      </c>
      <c r="K127" s="167" t="s">
        <v>177</v>
      </c>
      <c r="L127" s="170"/>
      <c r="M127" s="171" t="s">
        <v>1</v>
      </c>
      <c r="N127" s="172" t="s">
        <v>39</v>
      </c>
      <c r="O127" s="16"/>
      <c r="P127" s="138">
        <f t="shared" si="4"/>
        <v>0</v>
      </c>
      <c r="Q127" s="138">
        <v>2.1000000000000001E-4</v>
      </c>
      <c r="R127" s="138">
        <f t="shared" si="5"/>
        <v>2.0727000000000002E-2</v>
      </c>
      <c r="S127" s="138">
        <v>0</v>
      </c>
      <c r="T127" s="139">
        <f t="shared" si="6"/>
        <v>0</v>
      </c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40" t="s">
        <v>191</v>
      </c>
      <c r="AS127" s="16"/>
      <c r="AT127" s="140" t="s">
        <v>188</v>
      </c>
      <c r="AU127" s="140" t="s">
        <v>83</v>
      </c>
      <c r="AV127" s="16"/>
      <c r="AW127" s="16"/>
      <c r="AX127" s="16"/>
      <c r="AY127" s="2" t="s">
        <v>159</v>
      </c>
      <c r="AZ127" s="16"/>
      <c r="BA127" s="16"/>
      <c r="BB127" s="16"/>
      <c r="BC127" s="16"/>
      <c r="BD127" s="16"/>
      <c r="BE127" s="141">
        <f t="shared" si="7"/>
        <v>0</v>
      </c>
      <c r="BF127" s="141">
        <f t="shared" si="8"/>
        <v>0</v>
      </c>
      <c r="BG127" s="141">
        <f t="shared" si="9"/>
        <v>0</v>
      </c>
      <c r="BH127" s="141">
        <f t="shared" si="10"/>
        <v>0</v>
      </c>
      <c r="BI127" s="141">
        <f t="shared" si="11"/>
        <v>0</v>
      </c>
      <c r="BJ127" s="2" t="s">
        <v>81</v>
      </c>
      <c r="BK127" s="141">
        <f t="shared" si="12"/>
        <v>0</v>
      </c>
      <c r="BL127" s="2" t="s">
        <v>178</v>
      </c>
      <c r="BM127" s="140" t="s">
        <v>1621</v>
      </c>
    </row>
    <row r="128" spans="1:65" ht="11.25" customHeight="1">
      <c r="A128" s="151"/>
      <c r="B128" s="152"/>
      <c r="C128" s="151"/>
      <c r="D128" s="142" t="s">
        <v>180</v>
      </c>
      <c r="E128" s="153" t="s">
        <v>1</v>
      </c>
      <c r="F128" s="154" t="s">
        <v>1622</v>
      </c>
      <c r="G128" s="151"/>
      <c r="H128" s="155">
        <v>98.7</v>
      </c>
      <c r="I128" s="188"/>
      <c r="J128" s="151"/>
      <c r="K128" s="151"/>
      <c r="L128" s="152"/>
      <c r="M128" s="156"/>
      <c r="N128" s="151"/>
      <c r="O128" s="151"/>
      <c r="P128" s="151"/>
      <c r="Q128" s="151"/>
      <c r="R128" s="151"/>
      <c r="S128" s="151"/>
      <c r="T128" s="157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3" t="s">
        <v>180</v>
      </c>
      <c r="AU128" s="153" t="s">
        <v>83</v>
      </c>
      <c r="AV128" s="151" t="s">
        <v>83</v>
      </c>
      <c r="AW128" s="151" t="s">
        <v>30</v>
      </c>
      <c r="AX128" s="151" t="s">
        <v>81</v>
      </c>
      <c r="AY128" s="153" t="s">
        <v>159</v>
      </c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</row>
    <row r="129" spans="1:65" ht="16.5" customHeight="1">
      <c r="A129" s="16"/>
      <c r="B129" s="17"/>
      <c r="C129" s="165" t="s">
        <v>91</v>
      </c>
      <c r="D129" s="165" t="s">
        <v>188</v>
      </c>
      <c r="E129" s="166" t="s">
        <v>1623</v>
      </c>
      <c r="F129" s="167" t="s">
        <v>1624</v>
      </c>
      <c r="G129" s="168" t="s">
        <v>176</v>
      </c>
      <c r="H129" s="169">
        <v>121.8</v>
      </c>
      <c r="I129" s="190"/>
      <c r="J129" s="169">
        <f>ROUND(I129*H129,2)</f>
        <v>0</v>
      </c>
      <c r="K129" s="167" t="s">
        <v>177</v>
      </c>
      <c r="L129" s="170"/>
      <c r="M129" s="171" t="s">
        <v>1</v>
      </c>
      <c r="N129" s="172" t="s">
        <v>39</v>
      </c>
      <c r="O129" s="16"/>
      <c r="P129" s="138">
        <f>O129*H129</f>
        <v>0</v>
      </c>
      <c r="Q129" s="138">
        <v>1.2999999999999999E-4</v>
      </c>
      <c r="R129" s="138">
        <f>Q129*H129</f>
        <v>1.5833999999999997E-2</v>
      </c>
      <c r="S129" s="138">
        <v>0</v>
      </c>
      <c r="T129" s="139">
        <f>S129*H129</f>
        <v>0</v>
      </c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40" t="s">
        <v>191</v>
      </c>
      <c r="AS129" s="16"/>
      <c r="AT129" s="140" t="s">
        <v>188</v>
      </c>
      <c r="AU129" s="140" t="s">
        <v>83</v>
      </c>
      <c r="AV129" s="16"/>
      <c r="AW129" s="16"/>
      <c r="AX129" s="16"/>
      <c r="AY129" s="2" t="s">
        <v>159</v>
      </c>
      <c r="AZ129" s="16"/>
      <c r="BA129" s="16"/>
      <c r="BB129" s="16"/>
      <c r="BC129" s="16"/>
      <c r="BD129" s="16"/>
      <c r="BE129" s="141">
        <f>IF(N129="základní",J129,0)</f>
        <v>0</v>
      </c>
      <c r="BF129" s="141">
        <f>IF(N129="snížená",J129,0)</f>
        <v>0</v>
      </c>
      <c r="BG129" s="141">
        <f>IF(N129="zákl. přenesená",J129,0)</f>
        <v>0</v>
      </c>
      <c r="BH129" s="141">
        <f>IF(N129="sníž. přenesená",J129,0)</f>
        <v>0</v>
      </c>
      <c r="BI129" s="141">
        <f>IF(N129="nulová",J129,0)</f>
        <v>0</v>
      </c>
      <c r="BJ129" s="2" t="s">
        <v>81</v>
      </c>
      <c r="BK129" s="141">
        <f>ROUND(I129*H129,2)</f>
        <v>0</v>
      </c>
      <c r="BL129" s="2" t="s">
        <v>178</v>
      </c>
      <c r="BM129" s="140" t="s">
        <v>1625</v>
      </c>
    </row>
    <row r="130" spans="1:65" ht="11.25" customHeight="1">
      <c r="A130" s="151"/>
      <c r="B130" s="152"/>
      <c r="C130" s="151"/>
      <c r="D130" s="142" t="s">
        <v>180</v>
      </c>
      <c r="E130" s="153" t="s">
        <v>1</v>
      </c>
      <c r="F130" s="154" t="s">
        <v>1626</v>
      </c>
      <c r="G130" s="151"/>
      <c r="H130" s="155">
        <v>121.8</v>
      </c>
      <c r="I130" s="188"/>
      <c r="J130" s="151"/>
      <c r="K130" s="151"/>
      <c r="L130" s="152"/>
      <c r="M130" s="156"/>
      <c r="N130" s="151"/>
      <c r="O130" s="151"/>
      <c r="P130" s="151"/>
      <c r="Q130" s="151"/>
      <c r="R130" s="151"/>
      <c r="S130" s="151"/>
      <c r="T130" s="157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3" t="s">
        <v>180</v>
      </c>
      <c r="AU130" s="153" t="s">
        <v>83</v>
      </c>
      <c r="AV130" s="151" t="s">
        <v>83</v>
      </c>
      <c r="AW130" s="151" t="s">
        <v>30</v>
      </c>
      <c r="AX130" s="151" t="s">
        <v>81</v>
      </c>
      <c r="AY130" s="153" t="s">
        <v>159</v>
      </c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</row>
    <row r="131" spans="1:65" ht="44.25" customHeight="1">
      <c r="A131" s="16"/>
      <c r="B131" s="17"/>
      <c r="C131" s="131" t="s">
        <v>166</v>
      </c>
      <c r="D131" s="131" t="s">
        <v>162</v>
      </c>
      <c r="E131" s="132" t="s">
        <v>1627</v>
      </c>
      <c r="F131" s="133" t="s">
        <v>1628</v>
      </c>
      <c r="G131" s="134" t="s">
        <v>176</v>
      </c>
      <c r="H131" s="135">
        <v>190</v>
      </c>
      <c r="I131" s="187"/>
      <c r="J131" s="135">
        <f t="shared" ref="J131:J132" si="13">ROUND(I131*H131,2)</f>
        <v>0</v>
      </c>
      <c r="K131" s="133" t="s">
        <v>177</v>
      </c>
      <c r="L131" s="17"/>
      <c r="M131" s="136" t="s">
        <v>1</v>
      </c>
      <c r="N131" s="137" t="s">
        <v>39</v>
      </c>
      <c r="O131" s="16"/>
      <c r="P131" s="138">
        <f t="shared" ref="P131:P132" si="14">O131*H131</f>
        <v>0</v>
      </c>
      <c r="Q131" s="138">
        <v>0</v>
      </c>
      <c r="R131" s="138">
        <f t="shared" ref="R131:R132" si="15">Q131*H131</f>
        <v>0</v>
      </c>
      <c r="S131" s="138">
        <v>0</v>
      </c>
      <c r="T131" s="139">
        <f t="shared" ref="T131:T132" si="16">S131*H131</f>
        <v>0</v>
      </c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40" t="s">
        <v>178</v>
      </c>
      <c r="AS131" s="16"/>
      <c r="AT131" s="140" t="s">
        <v>162</v>
      </c>
      <c r="AU131" s="140" t="s">
        <v>83</v>
      </c>
      <c r="AV131" s="16"/>
      <c r="AW131" s="16"/>
      <c r="AX131" s="16"/>
      <c r="AY131" s="2" t="s">
        <v>159</v>
      </c>
      <c r="AZ131" s="16"/>
      <c r="BA131" s="16"/>
      <c r="BB131" s="16"/>
      <c r="BC131" s="16"/>
      <c r="BD131" s="16"/>
      <c r="BE131" s="141">
        <f t="shared" ref="BE131:BE132" si="17">IF(N131="základní",J131,0)</f>
        <v>0</v>
      </c>
      <c r="BF131" s="141">
        <f t="shared" ref="BF131:BF132" si="18">IF(N131="snížená",J131,0)</f>
        <v>0</v>
      </c>
      <c r="BG131" s="141">
        <f t="shared" ref="BG131:BG132" si="19">IF(N131="zákl. přenesená",J131,0)</f>
        <v>0</v>
      </c>
      <c r="BH131" s="141">
        <f t="shared" ref="BH131:BH132" si="20">IF(N131="sníž. přenesená",J131,0)</f>
        <v>0</v>
      </c>
      <c r="BI131" s="141">
        <f t="shared" ref="BI131:BI132" si="21">IF(N131="nulová",J131,0)</f>
        <v>0</v>
      </c>
      <c r="BJ131" s="2" t="s">
        <v>81</v>
      </c>
      <c r="BK131" s="141">
        <f t="shared" ref="BK131:BK132" si="22">ROUND(I131*H131,2)</f>
        <v>0</v>
      </c>
      <c r="BL131" s="2" t="s">
        <v>178</v>
      </c>
      <c r="BM131" s="140" t="s">
        <v>1629</v>
      </c>
    </row>
    <row r="132" spans="1:65" ht="24" customHeight="1">
      <c r="A132" s="16"/>
      <c r="B132" s="17"/>
      <c r="C132" s="165" t="s">
        <v>195</v>
      </c>
      <c r="D132" s="165" t="s">
        <v>188</v>
      </c>
      <c r="E132" s="166" t="s">
        <v>1630</v>
      </c>
      <c r="F132" s="167" t="s">
        <v>1631</v>
      </c>
      <c r="G132" s="168" t="s">
        <v>176</v>
      </c>
      <c r="H132" s="169">
        <v>218.5</v>
      </c>
      <c r="I132" s="190"/>
      <c r="J132" s="169">
        <f t="shared" si="13"/>
        <v>0</v>
      </c>
      <c r="K132" s="167" t="s">
        <v>177</v>
      </c>
      <c r="L132" s="170"/>
      <c r="M132" s="171" t="s">
        <v>1</v>
      </c>
      <c r="N132" s="172" t="s">
        <v>39</v>
      </c>
      <c r="O132" s="16"/>
      <c r="P132" s="138">
        <f t="shared" si="14"/>
        <v>0</v>
      </c>
      <c r="Q132" s="138">
        <v>1.7000000000000001E-4</v>
      </c>
      <c r="R132" s="138">
        <f t="shared" si="15"/>
        <v>3.7145000000000004E-2</v>
      </c>
      <c r="S132" s="138">
        <v>0</v>
      </c>
      <c r="T132" s="139">
        <f t="shared" si="16"/>
        <v>0</v>
      </c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40" t="s">
        <v>191</v>
      </c>
      <c r="AS132" s="16"/>
      <c r="AT132" s="140" t="s">
        <v>188</v>
      </c>
      <c r="AU132" s="140" t="s">
        <v>83</v>
      </c>
      <c r="AV132" s="16"/>
      <c r="AW132" s="16"/>
      <c r="AX132" s="16"/>
      <c r="AY132" s="2" t="s">
        <v>159</v>
      </c>
      <c r="AZ132" s="16"/>
      <c r="BA132" s="16"/>
      <c r="BB132" s="16"/>
      <c r="BC132" s="16"/>
      <c r="BD132" s="16"/>
      <c r="BE132" s="141">
        <f t="shared" si="17"/>
        <v>0</v>
      </c>
      <c r="BF132" s="141">
        <f t="shared" si="18"/>
        <v>0</v>
      </c>
      <c r="BG132" s="141">
        <f t="shared" si="19"/>
        <v>0</v>
      </c>
      <c r="BH132" s="141">
        <f t="shared" si="20"/>
        <v>0</v>
      </c>
      <c r="BI132" s="141">
        <f t="shared" si="21"/>
        <v>0</v>
      </c>
      <c r="BJ132" s="2" t="s">
        <v>81</v>
      </c>
      <c r="BK132" s="141">
        <f t="shared" si="22"/>
        <v>0</v>
      </c>
      <c r="BL132" s="2" t="s">
        <v>178</v>
      </c>
      <c r="BM132" s="140" t="s">
        <v>1632</v>
      </c>
    </row>
    <row r="133" spans="1:65" ht="11.25" customHeight="1">
      <c r="A133" s="151"/>
      <c r="B133" s="152"/>
      <c r="C133" s="151"/>
      <c r="D133" s="142" t="s">
        <v>180</v>
      </c>
      <c r="E133" s="153" t="s">
        <v>1</v>
      </c>
      <c r="F133" s="154" t="s">
        <v>1633</v>
      </c>
      <c r="G133" s="151"/>
      <c r="H133" s="155">
        <v>218.5</v>
      </c>
      <c r="I133" s="188"/>
      <c r="J133" s="151"/>
      <c r="K133" s="151"/>
      <c r="L133" s="152"/>
      <c r="M133" s="156"/>
      <c r="N133" s="151"/>
      <c r="O133" s="151"/>
      <c r="P133" s="151"/>
      <c r="Q133" s="151"/>
      <c r="R133" s="151"/>
      <c r="S133" s="151"/>
      <c r="T133" s="157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3" t="s">
        <v>180</v>
      </c>
      <c r="AU133" s="153" t="s">
        <v>83</v>
      </c>
      <c r="AV133" s="151" t="s">
        <v>83</v>
      </c>
      <c r="AW133" s="151" t="s">
        <v>30</v>
      </c>
      <c r="AX133" s="151" t="s">
        <v>81</v>
      </c>
      <c r="AY133" s="153" t="s">
        <v>159</v>
      </c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</row>
    <row r="134" spans="1:65" ht="44.25" customHeight="1">
      <c r="A134" s="16"/>
      <c r="B134" s="17"/>
      <c r="C134" s="131" t="s">
        <v>199</v>
      </c>
      <c r="D134" s="131" t="s">
        <v>162</v>
      </c>
      <c r="E134" s="132" t="s">
        <v>1634</v>
      </c>
      <c r="F134" s="133" t="s">
        <v>1635</v>
      </c>
      <c r="G134" s="134" t="s">
        <v>176</v>
      </c>
      <c r="H134" s="135">
        <v>125</v>
      </c>
      <c r="I134" s="187"/>
      <c r="J134" s="135">
        <f t="shared" ref="J134:J135" si="23">ROUND(I134*H134,2)</f>
        <v>0</v>
      </c>
      <c r="K134" s="133" t="s">
        <v>177</v>
      </c>
      <c r="L134" s="17"/>
      <c r="M134" s="136" t="s">
        <v>1</v>
      </c>
      <c r="N134" s="137" t="s">
        <v>39</v>
      </c>
      <c r="O134" s="16"/>
      <c r="P134" s="138">
        <f t="shared" ref="P134:P135" si="24">O134*H134</f>
        <v>0</v>
      </c>
      <c r="Q134" s="138">
        <v>0</v>
      </c>
      <c r="R134" s="138">
        <f t="shared" ref="R134:R135" si="25">Q134*H134</f>
        <v>0</v>
      </c>
      <c r="S134" s="138">
        <v>0</v>
      </c>
      <c r="T134" s="139">
        <f t="shared" ref="T134:T135" si="26">S134*H134</f>
        <v>0</v>
      </c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40" t="s">
        <v>178</v>
      </c>
      <c r="AS134" s="16"/>
      <c r="AT134" s="140" t="s">
        <v>162</v>
      </c>
      <c r="AU134" s="140" t="s">
        <v>83</v>
      </c>
      <c r="AV134" s="16"/>
      <c r="AW134" s="16"/>
      <c r="AX134" s="16"/>
      <c r="AY134" s="2" t="s">
        <v>159</v>
      </c>
      <c r="AZ134" s="16"/>
      <c r="BA134" s="16"/>
      <c r="BB134" s="16"/>
      <c r="BC134" s="16"/>
      <c r="BD134" s="16"/>
      <c r="BE134" s="141">
        <f t="shared" ref="BE134:BE135" si="27">IF(N134="základní",J134,0)</f>
        <v>0</v>
      </c>
      <c r="BF134" s="141">
        <f t="shared" ref="BF134:BF135" si="28">IF(N134="snížená",J134,0)</f>
        <v>0</v>
      </c>
      <c r="BG134" s="141">
        <f t="shared" ref="BG134:BG135" si="29">IF(N134="zákl. přenesená",J134,0)</f>
        <v>0</v>
      </c>
      <c r="BH134" s="141">
        <f t="shared" ref="BH134:BH135" si="30">IF(N134="sníž. přenesená",J134,0)</f>
        <v>0</v>
      </c>
      <c r="BI134" s="141">
        <f t="shared" ref="BI134:BI135" si="31">IF(N134="nulová",J134,0)</f>
        <v>0</v>
      </c>
      <c r="BJ134" s="2" t="s">
        <v>81</v>
      </c>
      <c r="BK134" s="141">
        <f t="shared" ref="BK134:BK135" si="32">ROUND(I134*H134,2)</f>
        <v>0</v>
      </c>
      <c r="BL134" s="2" t="s">
        <v>178</v>
      </c>
      <c r="BM134" s="140" t="s">
        <v>1636</v>
      </c>
    </row>
    <row r="135" spans="1:65" ht="24" customHeight="1">
      <c r="A135" s="16"/>
      <c r="B135" s="17"/>
      <c r="C135" s="165" t="s">
        <v>206</v>
      </c>
      <c r="D135" s="165" t="s">
        <v>188</v>
      </c>
      <c r="E135" s="166" t="s">
        <v>1637</v>
      </c>
      <c r="F135" s="167" t="s">
        <v>1638</v>
      </c>
      <c r="G135" s="168" t="s">
        <v>176</v>
      </c>
      <c r="H135" s="169">
        <v>143.75</v>
      </c>
      <c r="I135" s="190"/>
      <c r="J135" s="169">
        <f t="shared" si="23"/>
        <v>0</v>
      </c>
      <c r="K135" s="167" t="s">
        <v>177</v>
      </c>
      <c r="L135" s="170"/>
      <c r="M135" s="171" t="s">
        <v>1</v>
      </c>
      <c r="N135" s="172" t="s">
        <v>39</v>
      </c>
      <c r="O135" s="16"/>
      <c r="P135" s="138">
        <f t="shared" si="24"/>
        <v>0</v>
      </c>
      <c r="Q135" s="138">
        <v>1.2E-4</v>
      </c>
      <c r="R135" s="138">
        <f t="shared" si="25"/>
        <v>1.7250000000000001E-2</v>
      </c>
      <c r="S135" s="138">
        <v>0</v>
      </c>
      <c r="T135" s="139">
        <f t="shared" si="26"/>
        <v>0</v>
      </c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40" t="s">
        <v>191</v>
      </c>
      <c r="AS135" s="16"/>
      <c r="AT135" s="140" t="s">
        <v>188</v>
      </c>
      <c r="AU135" s="140" t="s">
        <v>83</v>
      </c>
      <c r="AV135" s="16"/>
      <c r="AW135" s="16"/>
      <c r="AX135" s="16"/>
      <c r="AY135" s="2" t="s">
        <v>159</v>
      </c>
      <c r="AZ135" s="16"/>
      <c r="BA135" s="16"/>
      <c r="BB135" s="16"/>
      <c r="BC135" s="16"/>
      <c r="BD135" s="16"/>
      <c r="BE135" s="141">
        <f t="shared" si="27"/>
        <v>0</v>
      </c>
      <c r="BF135" s="141">
        <f t="shared" si="28"/>
        <v>0</v>
      </c>
      <c r="BG135" s="141">
        <f t="shared" si="29"/>
        <v>0</v>
      </c>
      <c r="BH135" s="141">
        <f t="shared" si="30"/>
        <v>0</v>
      </c>
      <c r="BI135" s="141">
        <f t="shared" si="31"/>
        <v>0</v>
      </c>
      <c r="BJ135" s="2" t="s">
        <v>81</v>
      </c>
      <c r="BK135" s="141">
        <f t="shared" si="32"/>
        <v>0</v>
      </c>
      <c r="BL135" s="2" t="s">
        <v>178</v>
      </c>
      <c r="BM135" s="140" t="s">
        <v>1639</v>
      </c>
    </row>
    <row r="136" spans="1:65" ht="11.25" customHeight="1">
      <c r="A136" s="151"/>
      <c r="B136" s="152"/>
      <c r="C136" s="151"/>
      <c r="D136" s="142" t="s">
        <v>180</v>
      </c>
      <c r="E136" s="153" t="s">
        <v>1</v>
      </c>
      <c r="F136" s="154" t="s">
        <v>1640</v>
      </c>
      <c r="G136" s="151"/>
      <c r="H136" s="155">
        <v>143.75</v>
      </c>
      <c r="I136" s="188"/>
      <c r="J136" s="151"/>
      <c r="K136" s="151"/>
      <c r="L136" s="152"/>
      <c r="M136" s="156"/>
      <c r="N136" s="151"/>
      <c r="O136" s="151"/>
      <c r="P136" s="151"/>
      <c r="Q136" s="151"/>
      <c r="R136" s="151"/>
      <c r="S136" s="151"/>
      <c r="T136" s="157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3" t="s">
        <v>180</v>
      </c>
      <c r="AU136" s="153" t="s">
        <v>83</v>
      </c>
      <c r="AV136" s="151" t="s">
        <v>83</v>
      </c>
      <c r="AW136" s="151" t="s">
        <v>30</v>
      </c>
      <c r="AX136" s="151" t="s">
        <v>81</v>
      </c>
      <c r="AY136" s="153" t="s">
        <v>159</v>
      </c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</row>
    <row r="137" spans="1:65" ht="44.25" customHeight="1">
      <c r="A137" s="16"/>
      <c r="B137" s="17"/>
      <c r="C137" s="131" t="s">
        <v>211</v>
      </c>
      <c r="D137" s="131" t="s">
        <v>162</v>
      </c>
      <c r="E137" s="132" t="s">
        <v>1641</v>
      </c>
      <c r="F137" s="133" t="s">
        <v>1642</v>
      </c>
      <c r="G137" s="134" t="s">
        <v>176</v>
      </c>
      <c r="H137" s="135">
        <v>103</v>
      </c>
      <c r="I137" s="187"/>
      <c r="J137" s="135">
        <f t="shared" ref="J137:J138" si="33">ROUND(I137*H137,2)</f>
        <v>0</v>
      </c>
      <c r="K137" s="133" t="s">
        <v>177</v>
      </c>
      <c r="L137" s="17"/>
      <c r="M137" s="136" t="s">
        <v>1</v>
      </c>
      <c r="N137" s="137" t="s">
        <v>39</v>
      </c>
      <c r="O137" s="16"/>
      <c r="P137" s="138">
        <f t="shared" ref="P137:P138" si="34">O137*H137</f>
        <v>0</v>
      </c>
      <c r="Q137" s="138">
        <v>0</v>
      </c>
      <c r="R137" s="138">
        <f t="shared" ref="R137:R138" si="35">Q137*H137</f>
        <v>0</v>
      </c>
      <c r="S137" s="138">
        <v>0</v>
      </c>
      <c r="T137" s="139">
        <f t="shared" ref="T137:T138" si="36">S137*H137</f>
        <v>0</v>
      </c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40" t="s">
        <v>178</v>
      </c>
      <c r="AS137" s="16"/>
      <c r="AT137" s="140" t="s">
        <v>162</v>
      </c>
      <c r="AU137" s="140" t="s">
        <v>83</v>
      </c>
      <c r="AV137" s="16"/>
      <c r="AW137" s="16"/>
      <c r="AX137" s="16"/>
      <c r="AY137" s="2" t="s">
        <v>159</v>
      </c>
      <c r="AZ137" s="16"/>
      <c r="BA137" s="16"/>
      <c r="BB137" s="16"/>
      <c r="BC137" s="16"/>
      <c r="BD137" s="16"/>
      <c r="BE137" s="141">
        <f t="shared" ref="BE137:BE138" si="37">IF(N137="základní",J137,0)</f>
        <v>0</v>
      </c>
      <c r="BF137" s="141">
        <f t="shared" ref="BF137:BF138" si="38">IF(N137="snížená",J137,0)</f>
        <v>0</v>
      </c>
      <c r="BG137" s="141">
        <f t="shared" ref="BG137:BG138" si="39">IF(N137="zákl. přenesená",J137,0)</f>
        <v>0</v>
      </c>
      <c r="BH137" s="141">
        <f t="shared" ref="BH137:BH138" si="40">IF(N137="sníž. přenesená",J137,0)</f>
        <v>0</v>
      </c>
      <c r="BI137" s="141">
        <f t="shared" ref="BI137:BI138" si="41">IF(N137="nulová",J137,0)</f>
        <v>0</v>
      </c>
      <c r="BJ137" s="2" t="s">
        <v>81</v>
      </c>
      <c r="BK137" s="141">
        <f t="shared" ref="BK137:BK138" si="42">ROUND(I137*H137,2)</f>
        <v>0</v>
      </c>
      <c r="BL137" s="2" t="s">
        <v>178</v>
      </c>
      <c r="BM137" s="140" t="s">
        <v>1643</v>
      </c>
    </row>
    <row r="138" spans="1:65" ht="24" customHeight="1">
      <c r="A138" s="16"/>
      <c r="B138" s="17"/>
      <c r="C138" s="165" t="s">
        <v>216</v>
      </c>
      <c r="D138" s="165" t="s">
        <v>188</v>
      </c>
      <c r="E138" s="166" t="s">
        <v>1644</v>
      </c>
      <c r="F138" s="167" t="s">
        <v>1645</v>
      </c>
      <c r="G138" s="168" t="s">
        <v>176</v>
      </c>
      <c r="H138" s="169">
        <v>118.45</v>
      </c>
      <c r="I138" s="190"/>
      <c r="J138" s="169">
        <f t="shared" si="33"/>
        <v>0</v>
      </c>
      <c r="K138" s="167" t="s">
        <v>177</v>
      </c>
      <c r="L138" s="170"/>
      <c r="M138" s="171" t="s">
        <v>1</v>
      </c>
      <c r="N138" s="172" t="s">
        <v>39</v>
      </c>
      <c r="O138" s="16"/>
      <c r="P138" s="138">
        <f t="shared" si="34"/>
        <v>0</v>
      </c>
      <c r="Q138" s="138">
        <v>2.5000000000000001E-4</v>
      </c>
      <c r="R138" s="138">
        <f t="shared" si="35"/>
        <v>2.96125E-2</v>
      </c>
      <c r="S138" s="138">
        <v>0</v>
      </c>
      <c r="T138" s="139">
        <f t="shared" si="36"/>
        <v>0</v>
      </c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40" t="s">
        <v>191</v>
      </c>
      <c r="AS138" s="16"/>
      <c r="AT138" s="140" t="s">
        <v>188</v>
      </c>
      <c r="AU138" s="140" t="s">
        <v>83</v>
      </c>
      <c r="AV138" s="16"/>
      <c r="AW138" s="16"/>
      <c r="AX138" s="16"/>
      <c r="AY138" s="2" t="s">
        <v>159</v>
      </c>
      <c r="AZ138" s="16"/>
      <c r="BA138" s="16"/>
      <c r="BB138" s="16"/>
      <c r="BC138" s="16"/>
      <c r="BD138" s="16"/>
      <c r="BE138" s="141">
        <f t="shared" si="37"/>
        <v>0</v>
      </c>
      <c r="BF138" s="141">
        <f t="shared" si="38"/>
        <v>0</v>
      </c>
      <c r="BG138" s="141">
        <f t="shared" si="39"/>
        <v>0</v>
      </c>
      <c r="BH138" s="141">
        <f t="shared" si="40"/>
        <v>0</v>
      </c>
      <c r="BI138" s="141">
        <f t="shared" si="41"/>
        <v>0</v>
      </c>
      <c r="BJ138" s="2" t="s">
        <v>81</v>
      </c>
      <c r="BK138" s="141">
        <f t="shared" si="42"/>
        <v>0</v>
      </c>
      <c r="BL138" s="2" t="s">
        <v>178</v>
      </c>
      <c r="BM138" s="140" t="s">
        <v>1646</v>
      </c>
    </row>
    <row r="139" spans="1:65" ht="11.25" customHeight="1">
      <c r="A139" s="151"/>
      <c r="B139" s="152"/>
      <c r="C139" s="151"/>
      <c r="D139" s="142" t="s">
        <v>180</v>
      </c>
      <c r="E139" s="153" t="s">
        <v>1</v>
      </c>
      <c r="F139" s="154" t="s">
        <v>1647</v>
      </c>
      <c r="G139" s="151"/>
      <c r="H139" s="155">
        <v>118.45</v>
      </c>
      <c r="I139" s="188"/>
      <c r="J139" s="151"/>
      <c r="K139" s="151"/>
      <c r="L139" s="152"/>
      <c r="M139" s="156"/>
      <c r="N139" s="151"/>
      <c r="O139" s="151"/>
      <c r="P139" s="151"/>
      <c r="Q139" s="151"/>
      <c r="R139" s="151"/>
      <c r="S139" s="151"/>
      <c r="T139" s="157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3" t="s">
        <v>180</v>
      </c>
      <c r="AU139" s="153" t="s">
        <v>83</v>
      </c>
      <c r="AV139" s="151" t="s">
        <v>83</v>
      </c>
      <c r="AW139" s="151" t="s">
        <v>30</v>
      </c>
      <c r="AX139" s="151" t="s">
        <v>81</v>
      </c>
      <c r="AY139" s="153" t="s">
        <v>159</v>
      </c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</row>
    <row r="140" spans="1:65" ht="44.25" customHeight="1">
      <c r="A140" s="16"/>
      <c r="B140" s="17"/>
      <c r="C140" s="131" t="s">
        <v>221</v>
      </c>
      <c r="D140" s="131" t="s">
        <v>162</v>
      </c>
      <c r="E140" s="132" t="s">
        <v>1648</v>
      </c>
      <c r="F140" s="133" t="s">
        <v>1649</v>
      </c>
      <c r="G140" s="134" t="s">
        <v>176</v>
      </c>
      <c r="H140" s="135">
        <v>140</v>
      </c>
      <c r="I140" s="187"/>
      <c r="J140" s="135">
        <f t="shared" ref="J140:J141" si="43">ROUND(I140*H140,2)</f>
        <v>0</v>
      </c>
      <c r="K140" s="133" t="s">
        <v>177</v>
      </c>
      <c r="L140" s="17"/>
      <c r="M140" s="136" t="s">
        <v>1</v>
      </c>
      <c r="N140" s="137" t="s">
        <v>39</v>
      </c>
      <c r="O140" s="16"/>
      <c r="P140" s="138">
        <f t="shared" ref="P140:P141" si="44">O140*H140</f>
        <v>0</v>
      </c>
      <c r="Q140" s="138">
        <v>0</v>
      </c>
      <c r="R140" s="138">
        <f t="shared" ref="R140:R141" si="45">Q140*H140</f>
        <v>0</v>
      </c>
      <c r="S140" s="138">
        <v>0</v>
      </c>
      <c r="T140" s="139">
        <f t="shared" ref="T140:T141" si="46">S140*H140</f>
        <v>0</v>
      </c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40" t="s">
        <v>178</v>
      </c>
      <c r="AS140" s="16"/>
      <c r="AT140" s="140" t="s">
        <v>162</v>
      </c>
      <c r="AU140" s="140" t="s">
        <v>83</v>
      </c>
      <c r="AV140" s="16"/>
      <c r="AW140" s="16"/>
      <c r="AX140" s="16"/>
      <c r="AY140" s="2" t="s">
        <v>159</v>
      </c>
      <c r="AZ140" s="16"/>
      <c r="BA140" s="16"/>
      <c r="BB140" s="16"/>
      <c r="BC140" s="16"/>
      <c r="BD140" s="16"/>
      <c r="BE140" s="141">
        <f t="shared" ref="BE140:BE141" si="47">IF(N140="základní",J140,0)</f>
        <v>0</v>
      </c>
      <c r="BF140" s="141">
        <f t="shared" ref="BF140:BF141" si="48">IF(N140="snížená",J140,0)</f>
        <v>0</v>
      </c>
      <c r="BG140" s="141">
        <f t="shared" ref="BG140:BG141" si="49">IF(N140="zákl. přenesená",J140,0)</f>
        <v>0</v>
      </c>
      <c r="BH140" s="141">
        <f t="shared" ref="BH140:BH141" si="50">IF(N140="sníž. přenesená",J140,0)</f>
        <v>0</v>
      </c>
      <c r="BI140" s="141">
        <f t="shared" ref="BI140:BI141" si="51">IF(N140="nulová",J140,0)</f>
        <v>0</v>
      </c>
      <c r="BJ140" s="2" t="s">
        <v>81</v>
      </c>
      <c r="BK140" s="141">
        <f t="shared" ref="BK140:BK141" si="52">ROUND(I140*H140,2)</f>
        <v>0</v>
      </c>
      <c r="BL140" s="2" t="s">
        <v>178</v>
      </c>
      <c r="BM140" s="140" t="s">
        <v>1650</v>
      </c>
    </row>
    <row r="141" spans="1:65" ht="24" customHeight="1">
      <c r="A141" s="16"/>
      <c r="B141" s="17"/>
      <c r="C141" s="165" t="s">
        <v>226</v>
      </c>
      <c r="D141" s="165" t="s">
        <v>188</v>
      </c>
      <c r="E141" s="166" t="s">
        <v>1651</v>
      </c>
      <c r="F141" s="167" t="s">
        <v>1652</v>
      </c>
      <c r="G141" s="168" t="s">
        <v>176</v>
      </c>
      <c r="H141" s="169">
        <v>161</v>
      </c>
      <c r="I141" s="190"/>
      <c r="J141" s="169">
        <f t="shared" si="43"/>
        <v>0</v>
      </c>
      <c r="K141" s="167" t="s">
        <v>177</v>
      </c>
      <c r="L141" s="170"/>
      <c r="M141" s="171" t="s">
        <v>1</v>
      </c>
      <c r="N141" s="172" t="s">
        <v>39</v>
      </c>
      <c r="O141" s="16"/>
      <c r="P141" s="138">
        <f t="shared" si="44"/>
        <v>0</v>
      </c>
      <c r="Q141" s="138">
        <v>3.4000000000000002E-4</v>
      </c>
      <c r="R141" s="138">
        <f t="shared" si="45"/>
        <v>5.4740000000000004E-2</v>
      </c>
      <c r="S141" s="138">
        <v>0</v>
      </c>
      <c r="T141" s="139">
        <f t="shared" si="46"/>
        <v>0</v>
      </c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40" t="s">
        <v>191</v>
      </c>
      <c r="AS141" s="16"/>
      <c r="AT141" s="140" t="s">
        <v>188</v>
      </c>
      <c r="AU141" s="140" t="s">
        <v>83</v>
      </c>
      <c r="AV141" s="16"/>
      <c r="AW141" s="16"/>
      <c r="AX141" s="16"/>
      <c r="AY141" s="2" t="s">
        <v>159</v>
      </c>
      <c r="AZ141" s="16"/>
      <c r="BA141" s="16"/>
      <c r="BB141" s="16"/>
      <c r="BC141" s="16"/>
      <c r="BD141" s="16"/>
      <c r="BE141" s="141">
        <f t="shared" si="47"/>
        <v>0</v>
      </c>
      <c r="BF141" s="141">
        <f t="shared" si="48"/>
        <v>0</v>
      </c>
      <c r="BG141" s="141">
        <f t="shared" si="49"/>
        <v>0</v>
      </c>
      <c r="BH141" s="141">
        <f t="shared" si="50"/>
        <v>0</v>
      </c>
      <c r="BI141" s="141">
        <f t="shared" si="51"/>
        <v>0</v>
      </c>
      <c r="BJ141" s="2" t="s">
        <v>81</v>
      </c>
      <c r="BK141" s="141">
        <f t="shared" si="52"/>
        <v>0</v>
      </c>
      <c r="BL141" s="2" t="s">
        <v>178</v>
      </c>
      <c r="BM141" s="140" t="s">
        <v>1653</v>
      </c>
    </row>
    <row r="142" spans="1:65" ht="11.25" customHeight="1">
      <c r="A142" s="151"/>
      <c r="B142" s="152"/>
      <c r="C142" s="151"/>
      <c r="D142" s="142" t="s">
        <v>180</v>
      </c>
      <c r="E142" s="153" t="s">
        <v>1</v>
      </c>
      <c r="F142" s="154" t="s">
        <v>1654</v>
      </c>
      <c r="G142" s="151"/>
      <c r="H142" s="155">
        <v>161</v>
      </c>
      <c r="I142" s="188"/>
      <c r="J142" s="151"/>
      <c r="K142" s="151"/>
      <c r="L142" s="152"/>
      <c r="M142" s="156"/>
      <c r="N142" s="151"/>
      <c r="O142" s="151"/>
      <c r="P142" s="151"/>
      <c r="Q142" s="151"/>
      <c r="R142" s="151"/>
      <c r="S142" s="151"/>
      <c r="T142" s="157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3" t="s">
        <v>180</v>
      </c>
      <c r="AU142" s="153" t="s">
        <v>83</v>
      </c>
      <c r="AV142" s="151" t="s">
        <v>83</v>
      </c>
      <c r="AW142" s="151" t="s">
        <v>30</v>
      </c>
      <c r="AX142" s="151" t="s">
        <v>81</v>
      </c>
      <c r="AY142" s="153" t="s">
        <v>159</v>
      </c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</row>
    <row r="143" spans="1:65" ht="33" customHeight="1">
      <c r="A143" s="16"/>
      <c r="B143" s="17"/>
      <c r="C143" s="131" t="s">
        <v>8</v>
      </c>
      <c r="D143" s="131" t="s">
        <v>162</v>
      </c>
      <c r="E143" s="132" t="s">
        <v>1655</v>
      </c>
      <c r="F143" s="133" t="s">
        <v>1656</v>
      </c>
      <c r="G143" s="134" t="s">
        <v>286</v>
      </c>
      <c r="H143" s="135">
        <v>72</v>
      </c>
      <c r="I143" s="187"/>
      <c r="J143" s="135">
        <f t="shared" ref="J143:J159" si="53">ROUND(I143*H143,2)</f>
        <v>0</v>
      </c>
      <c r="K143" s="133" t="s">
        <v>177</v>
      </c>
      <c r="L143" s="17"/>
      <c r="M143" s="136" t="s">
        <v>1</v>
      </c>
      <c r="N143" s="137" t="s">
        <v>39</v>
      </c>
      <c r="O143" s="16"/>
      <c r="P143" s="138">
        <f t="shared" ref="P143:P159" si="54">O143*H143</f>
        <v>0</v>
      </c>
      <c r="Q143" s="138">
        <v>0</v>
      </c>
      <c r="R143" s="138">
        <f t="shared" ref="R143:R159" si="55">Q143*H143</f>
        <v>0</v>
      </c>
      <c r="S143" s="138">
        <v>0</v>
      </c>
      <c r="T143" s="139">
        <f t="shared" ref="T143:T159" si="56">S143*H143</f>
        <v>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40" t="s">
        <v>178</v>
      </c>
      <c r="AS143" s="16"/>
      <c r="AT143" s="140" t="s">
        <v>162</v>
      </c>
      <c r="AU143" s="140" t="s">
        <v>83</v>
      </c>
      <c r="AV143" s="16"/>
      <c r="AW143" s="16"/>
      <c r="AX143" s="16"/>
      <c r="AY143" s="2" t="s">
        <v>159</v>
      </c>
      <c r="AZ143" s="16"/>
      <c r="BA143" s="16"/>
      <c r="BB143" s="16"/>
      <c r="BC143" s="16"/>
      <c r="BD143" s="16"/>
      <c r="BE143" s="141">
        <f t="shared" ref="BE143:BE159" si="57">IF(N143="základní",J143,0)</f>
        <v>0</v>
      </c>
      <c r="BF143" s="141">
        <f t="shared" ref="BF143:BF159" si="58">IF(N143="snížená",J143,0)</f>
        <v>0</v>
      </c>
      <c r="BG143" s="141">
        <f t="shared" ref="BG143:BG159" si="59">IF(N143="zákl. přenesená",J143,0)</f>
        <v>0</v>
      </c>
      <c r="BH143" s="141">
        <f t="shared" ref="BH143:BH159" si="60">IF(N143="sníž. přenesená",J143,0)</f>
        <v>0</v>
      </c>
      <c r="BI143" s="141">
        <f t="shared" ref="BI143:BI159" si="61">IF(N143="nulová",J143,0)</f>
        <v>0</v>
      </c>
      <c r="BJ143" s="2" t="s">
        <v>81</v>
      </c>
      <c r="BK143" s="141">
        <f t="shared" ref="BK143:BK159" si="62">ROUND(I143*H143,2)</f>
        <v>0</v>
      </c>
      <c r="BL143" s="2" t="s">
        <v>178</v>
      </c>
      <c r="BM143" s="140" t="s">
        <v>1657</v>
      </c>
    </row>
    <row r="144" spans="1:65" ht="33" customHeight="1">
      <c r="A144" s="16"/>
      <c r="B144" s="17"/>
      <c r="C144" s="131" t="s">
        <v>236</v>
      </c>
      <c r="D144" s="131" t="s">
        <v>162</v>
      </c>
      <c r="E144" s="132" t="s">
        <v>1658</v>
      </c>
      <c r="F144" s="133" t="s">
        <v>1659</v>
      </c>
      <c r="G144" s="134" t="s">
        <v>286</v>
      </c>
      <c r="H144" s="135">
        <v>48</v>
      </c>
      <c r="I144" s="187"/>
      <c r="J144" s="135">
        <f t="shared" si="53"/>
        <v>0</v>
      </c>
      <c r="K144" s="133" t="s">
        <v>177</v>
      </c>
      <c r="L144" s="17"/>
      <c r="M144" s="136" t="s">
        <v>1</v>
      </c>
      <c r="N144" s="137" t="s">
        <v>39</v>
      </c>
      <c r="O144" s="16"/>
      <c r="P144" s="138">
        <f t="shared" si="54"/>
        <v>0</v>
      </c>
      <c r="Q144" s="138">
        <v>0</v>
      </c>
      <c r="R144" s="138">
        <f t="shared" si="55"/>
        <v>0</v>
      </c>
      <c r="S144" s="138">
        <v>0</v>
      </c>
      <c r="T144" s="139">
        <f t="shared" si="56"/>
        <v>0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40" t="s">
        <v>178</v>
      </c>
      <c r="AS144" s="16"/>
      <c r="AT144" s="140" t="s">
        <v>162</v>
      </c>
      <c r="AU144" s="140" t="s">
        <v>83</v>
      </c>
      <c r="AV144" s="16"/>
      <c r="AW144" s="16"/>
      <c r="AX144" s="16"/>
      <c r="AY144" s="2" t="s">
        <v>159</v>
      </c>
      <c r="AZ144" s="16"/>
      <c r="BA144" s="16"/>
      <c r="BB144" s="16"/>
      <c r="BC144" s="16"/>
      <c r="BD144" s="16"/>
      <c r="BE144" s="141">
        <f t="shared" si="57"/>
        <v>0</v>
      </c>
      <c r="BF144" s="141">
        <f t="shared" si="58"/>
        <v>0</v>
      </c>
      <c r="BG144" s="141">
        <f t="shared" si="59"/>
        <v>0</v>
      </c>
      <c r="BH144" s="141">
        <f t="shared" si="60"/>
        <v>0</v>
      </c>
      <c r="BI144" s="141">
        <f t="shared" si="61"/>
        <v>0</v>
      </c>
      <c r="BJ144" s="2" t="s">
        <v>81</v>
      </c>
      <c r="BK144" s="141">
        <f t="shared" si="62"/>
        <v>0</v>
      </c>
      <c r="BL144" s="2" t="s">
        <v>178</v>
      </c>
      <c r="BM144" s="140" t="s">
        <v>1660</v>
      </c>
    </row>
    <row r="145" spans="1:65" ht="33" customHeight="1">
      <c r="A145" s="16"/>
      <c r="B145" s="17"/>
      <c r="C145" s="131" t="s">
        <v>243</v>
      </c>
      <c r="D145" s="131" t="s">
        <v>162</v>
      </c>
      <c r="E145" s="132" t="s">
        <v>1661</v>
      </c>
      <c r="F145" s="133" t="s">
        <v>1662</v>
      </c>
      <c r="G145" s="134" t="s">
        <v>286</v>
      </c>
      <c r="H145" s="135">
        <v>10</v>
      </c>
      <c r="I145" s="187"/>
      <c r="J145" s="135">
        <f t="shared" si="53"/>
        <v>0</v>
      </c>
      <c r="K145" s="133" t="s">
        <v>177</v>
      </c>
      <c r="L145" s="17"/>
      <c r="M145" s="136" t="s">
        <v>1</v>
      </c>
      <c r="N145" s="137" t="s">
        <v>39</v>
      </c>
      <c r="O145" s="16"/>
      <c r="P145" s="138">
        <f t="shared" si="54"/>
        <v>0</v>
      </c>
      <c r="Q145" s="138">
        <v>0</v>
      </c>
      <c r="R145" s="138">
        <f t="shared" si="55"/>
        <v>0</v>
      </c>
      <c r="S145" s="138">
        <v>0</v>
      </c>
      <c r="T145" s="139">
        <f t="shared" si="56"/>
        <v>0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40" t="s">
        <v>178</v>
      </c>
      <c r="AS145" s="16"/>
      <c r="AT145" s="140" t="s">
        <v>162</v>
      </c>
      <c r="AU145" s="140" t="s">
        <v>83</v>
      </c>
      <c r="AV145" s="16"/>
      <c r="AW145" s="16"/>
      <c r="AX145" s="16"/>
      <c r="AY145" s="2" t="s">
        <v>159</v>
      </c>
      <c r="AZ145" s="16"/>
      <c r="BA145" s="16"/>
      <c r="BB145" s="16"/>
      <c r="BC145" s="16"/>
      <c r="BD145" s="16"/>
      <c r="BE145" s="141">
        <f t="shared" si="57"/>
        <v>0</v>
      </c>
      <c r="BF145" s="141">
        <f t="shared" si="58"/>
        <v>0</v>
      </c>
      <c r="BG145" s="141">
        <f t="shared" si="59"/>
        <v>0</v>
      </c>
      <c r="BH145" s="141">
        <f t="shared" si="60"/>
        <v>0</v>
      </c>
      <c r="BI145" s="141">
        <f t="shared" si="61"/>
        <v>0</v>
      </c>
      <c r="BJ145" s="2" t="s">
        <v>81</v>
      </c>
      <c r="BK145" s="141">
        <f t="shared" si="62"/>
        <v>0</v>
      </c>
      <c r="BL145" s="2" t="s">
        <v>178</v>
      </c>
      <c r="BM145" s="140" t="s">
        <v>1663</v>
      </c>
    </row>
    <row r="146" spans="1:65" ht="16.5" customHeight="1">
      <c r="A146" s="16"/>
      <c r="B146" s="17"/>
      <c r="C146" s="165" t="s">
        <v>249</v>
      </c>
      <c r="D146" s="165" t="s">
        <v>188</v>
      </c>
      <c r="E146" s="166" t="s">
        <v>1664</v>
      </c>
      <c r="F146" s="167" t="s">
        <v>1665</v>
      </c>
      <c r="G146" s="168" t="s">
        <v>286</v>
      </c>
      <c r="H146" s="169">
        <v>5</v>
      </c>
      <c r="I146" s="190"/>
      <c r="J146" s="169">
        <f t="shared" si="53"/>
        <v>0</v>
      </c>
      <c r="K146" s="167" t="s">
        <v>1</v>
      </c>
      <c r="L146" s="170"/>
      <c r="M146" s="171" t="s">
        <v>1</v>
      </c>
      <c r="N146" s="172" t="s">
        <v>39</v>
      </c>
      <c r="O146" s="16"/>
      <c r="P146" s="138">
        <f t="shared" si="54"/>
        <v>0</v>
      </c>
      <c r="Q146" s="138">
        <v>5.0000000000000001E-3</v>
      </c>
      <c r="R146" s="138">
        <f t="shared" si="55"/>
        <v>2.5000000000000001E-2</v>
      </c>
      <c r="S146" s="138">
        <v>0</v>
      </c>
      <c r="T146" s="139">
        <f t="shared" si="56"/>
        <v>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40" t="s">
        <v>191</v>
      </c>
      <c r="AS146" s="16"/>
      <c r="AT146" s="140" t="s">
        <v>188</v>
      </c>
      <c r="AU146" s="140" t="s">
        <v>83</v>
      </c>
      <c r="AV146" s="16"/>
      <c r="AW146" s="16"/>
      <c r="AX146" s="16"/>
      <c r="AY146" s="2" t="s">
        <v>159</v>
      </c>
      <c r="AZ146" s="16"/>
      <c r="BA146" s="16"/>
      <c r="BB146" s="16"/>
      <c r="BC146" s="16"/>
      <c r="BD146" s="16"/>
      <c r="BE146" s="141">
        <f t="shared" si="57"/>
        <v>0</v>
      </c>
      <c r="BF146" s="141">
        <f t="shared" si="58"/>
        <v>0</v>
      </c>
      <c r="BG146" s="141">
        <f t="shared" si="59"/>
        <v>0</v>
      </c>
      <c r="BH146" s="141">
        <f t="shared" si="60"/>
        <v>0</v>
      </c>
      <c r="BI146" s="141">
        <f t="shared" si="61"/>
        <v>0</v>
      </c>
      <c r="BJ146" s="2" t="s">
        <v>81</v>
      </c>
      <c r="BK146" s="141">
        <f t="shared" si="62"/>
        <v>0</v>
      </c>
      <c r="BL146" s="2" t="s">
        <v>178</v>
      </c>
      <c r="BM146" s="140" t="s">
        <v>1666</v>
      </c>
    </row>
    <row r="147" spans="1:65" ht="48.75" customHeight="1">
      <c r="A147" s="16"/>
      <c r="B147" s="17"/>
      <c r="C147" s="165" t="s">
        <v>178</v>
      </c>
      <c r="D147" s="165" t="s">
        <v>188</v>
      </c>
      <c r="E147" s="166" t="s">
        <v>1667</v>
      </c>
      <c r="F147" s="167" t="s">
        <v>1668</v>
      </c>
      <c r="G147" s="168" t="s">
        <v>286</v>
      </c>
      <c r="H147" s="169">
        <v>5</v>
      </c>
      <c r="I147" s="190"/>
      <c r="J147" s="169">
        <f t="shared" si="53"/>
        <v>0</v>
      </c>
      <c r="K147" s="167" t="s">
        <v>1</v>
      </c>
      <c r="L147" s="170"/>
      <c r="M147" s="171" t="s">
        <v>1</v>
      </c>
      <c r="N147" s="172" t="s">
        <v>39</v>
      </c>
      <c r="O147" s="16"/>
      <c r="P147" s="138">
        <f t="shared" si="54"/>
        <v>0</v>
      </c>
      <c r="Q147" s="138">
        <v>5.0000000000000001E-3</v>
      </c>
      <c r="R147" s="138">
        <f t="shared" si="55"/>
        <v>2.5000000000000001E-2</v>
      </c>
      <c r="S147" s="138">
        <v>0</v>
      </c>
      <c r="T147" s="139">
        <f t="shared" si="56"/>
        <v>0</v>
      </c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40" t="s">
        <v>191</v>
      </c>
      <c r="AS147" s="16"/>
      <c r="AT147" s="140" t="s">
        <v>188</v>
      </c>
      <c r="AU147" s="140" t="s">
        <v>83</v>
      </c>
      <c r="AV147" s="16"/>
      <c r="AW147" s="16"/>
      <c r="AX147" s="16"/>
      <c r="AY147" s="2" t="s">
        <v>159</v>
      </c>
      <c r="AZ147" s="16"/>
      <c r="BA147" s="16"/>
      <c r="BB147" s="16"/>
      <c r="BC147" s="16"/>
      <c r="BD147" s="16"/>
      <c r="BE147" s="141">
        <f t="shared" si="57"/>
        <v>0</v>
      </c>
      <c r="BF147" s="141">
        <f t="shared" si="58"/>
        <v>0</v>
      </c>
      <c r="BG147" s="141">
        <f t="shared" si="59"/>
        <v>0</v>
      </c>
      <c r="BH147" s="141">
        <f t="shared" si="60"/>
        <v>0</v>
      </c>
      <c r="BI147" s="141">
        <f t="shared" si="61"/>
        <v>0</v>
      </c>
      <c r="BJ147" s="2" t="s">
        <v>81</v>
      </c>
      <c r="BK147" s="141">
        <f t="shared" si="62"/>
        <v>0</v>
      </c>
      <c r="BL147" s="2" t="s">
        <v>178</v>
      </c>
      <c r="BM147" s="140" t="s">
        <v>1669</v>
      </c>
    </row>
    <row r="148" spans="1:65" ht="37.5" customHeight="1">
      <c r="A148" s="16"/>
      <c r="B148" s="17"/>
      <c r="C148" s="131" t="s">
        <v>256</v>
      </c>
      <c r="D148" s="131" t="s">
        <v>162</v>
      </c>
      <c r="E148" s="132" t="s">
        <v>1670</v>
      </c>
      <c r="F148" s="133" t="s">
        <v>1671</v>
      </c>
      <c r="G148" s="134" t="s">
        <v>286</v>
      </c>
      <c r="H148" s="135">
        <v>5</v>
      </c>
      <c r="I148" s="187"/>
      <c r="J148" s="135">
        <f t="shared" si="53"/>
        <v>0</v>
      </c>
      <c r="K148" s="133" t="s">
        <v>177</v>
      </c>
      <c r="L148" s="17"/>
      <c r="M148" s="136" t="s">
        <v>1</v>
      </c>
      <c r="N148" s="137" t="s">
        <v>39</v>
      </c>
      <c r="O148" s="16"/>
      <c r="P148" s="138">
        <f t="shared" si="54"/>
        <v>0</v>
      </c>
      <c r="Q148" s="138">
        <v>0</v>
      </c>
      <c r="R148" s="138">
        <f t="shared" si="55"/>
        <v>0</v>
      </c>
      <c r="S148" s="138">
        <v>0</v>
      </c>
      <c r="T148" s="139">
        <f t="shared" si="56"/>
        <v>0</v>
      </c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40" t="s">
        <v>178</v>
      </c>
      <c r="AS148" s="16"/>
      <c r="AT148" s="140" t="s">
        <v>162</v>
      </c>
      <c r="AU148" s="140" t="s">
        <v>83</v>
      </c>
      <c r="AV148" s="16"/>
      <c r="AW148" s="16"/>
      <c r="AX148" s="16"/>
      <c r="AY148" s="2" t="s">
        <v>159</v>
      </c>
      <c r="AZ148" s="16"/>
      <c r="BA148" s="16"/>
      <c r="BB148" s="16"/>
      <c r="BC148" s="16"/>
      <c r="BD148" s="16"/>
      <c r="BE148" s="141">
        <f t="shared" si="57"/>
        <v>0</v>
      </c>
      <c r="BF148" s="141">
        <f t="shared" si="58"/>
        <v>0</v>
      </c>
      <c r="BG148" s="141">
        <f t="shared" si="59"/>
        <v>0</v>
      </c>
      <c r="BH148" s="141">
        <f t="shared" si="60"/>
        <v>0</v>
      </c>
      <c r="BI148" s="141">
        <f t="shared" si="61"/>
        <v>0</v>
      </c>
      <c r="BJ148" s="2" t="s">
        <v>81</v>
      </c>
      <c r="BK148" s="141">
        <f t="shared" si="62"/>
        <v>0</v>
      </c>
      <c r="BL148" s="2" t="s">
        <v>178</v>
      </c>
      <c r="BM148" s="140" t="s">
        <v>1672</v>
      </c>
    </row>
    <row r="149" spans="1:65" ht="24" customHeight="1">
      <c r="A149" s="16"/>
      <c r="B149" s="17"/>
      <c r="C149" s="165" t="s">
        <v>265</v>
      </c>
      <c r="D149" s="165" t="s">
        <v>188</v>
      </c>
      <c r="E149" s="166" t="s">
        <v>1673</v>
      </c>
      <c r="F149" s="167" t="s">
        <v>1674</v>
      </c>
      <c r="G149" s="168" t="s">
        <v>286</v>
      </c>
      <c r="H149" s="169">
        <v>5</v>
      </c>
      <c r="I149" s="190"/>
      <c r="J149" s="169">
        <f t="shared" si="53"/>
        <v>0</v>
      </c>
      <c r="K149" s="167" t="s">
        <v>177</v>
      </c>
      <c r="L149" s="170"/>
      <c r="M149" s="171" t="s">
        <v>1</v>
      </c>
      <c r="N149" s="172" t="s">
        <v>39</v>
      </c>
      <c r="O149" s="16"/>
      <c r="P149" s="138">
        <f t="shared" si="54"/>
        <v>0</v>
      </c>
      <c r="Q149" s="138">
        <v>9.0000000000000006E-5</v>
      </c>
      <c r="R149" s="138">
        <f t="shared" si="55"/>
        <v>4.5000000000000004E-4</v>
      </c>
      <c r="S149" s="138">
        <v>0</v>
      </c>
      <c r="T149" s="139">
        <f t="shared" si="56"/>
        <v>0</v>
      </c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40" t="s">
        <v>191</v>
      </c>
      <c r="AS149" s="16"/>
      <c r="AT149" s="140" t="s">
        <v>188</v>
      </c>
      <c r="AU149" s="140" t="s">
        <v>83</v>
      </c>
      <c r="AV149" s="16"/>
      <c r="AW149" s="16"/>
      <c r="AX149" s="16"/>
      <c r="AY149" s="2" t="s">
        <v>159</v>
      </c>
      <c r="AZ149" s="16"/>
      <c r="BA149" s="16"/>
      <c r="BB149" s="16"/>
      <c r="BC149" s="16"/>
      <c r="BD149" s="16"/>
      <c r="BE149" s="141">
        <f t="shared" si="57"/>
        <v>0</v>
      </c>
      <c r="BF149" s="141">
        <f t="shared" si="58"/>
        <v>0</v>
      </c>
      <c r="BG149" s="141">
        <f t="shared" si="59"/>
        <v>0</v>
      </c>
      <c r="BH149" s="141">
        <f t="shared" si="60"/>
        <v>0</v>
      </c>
      <c r="BI149" s="141">
        <f t="shared" si="61"/>
        <v>0</v>
      </c>
      <c r="BJ149" s="2" t="s">
        <v>81</v>
      </c>
      <c r="BK149" s="141">
        <f t="shared" si="62"/>
        <v>0</v>
      </c>
      <c r="BL149" s="2" t="s">
        <v>178</v>
      </c>
      <c r="BM149" s="140" t="s">
        <v>1675</v>
      </c>
    </row>
    <row r="150" spans="1:65" ht="24" customHeight="1">
      <c r="A150" s="16"/>
      <c r="B150" s="17"/>
      <c r="C150" s="131" t="s">
        <v>269</v>
      </c>
      <c r="D150" s="131" t="s">
        <v>162</v>
      </c>
      <c r="E150" s="132" t="s">
        <v>1676</v>
      </c>
      <c r="F150" s="133" t="s">
        <v>1677</v>
      </c>
      <c r="G150" s="134" t="s">
        <v>286</v>
      </c>
      <c r="H150" s="135">
        <v>5</v>
      </c>
      <c r="I150" s="187"/>
      <c r="J150" s="135">
        <f t="shared" si="53"/>
        <v>0</v>
      </c>
      <c r="K150" s="133" t="s">
        <v>177</v>
      </c>
      <c r="L150" s="17"/>
      <c r="M150" s="136" t="s">
        <v>1</v>
      </c>
      <c r="N150" s="137" t="s">
        <v>39</v>
      </c>
      <c r="O150" s="16"/>
      <c r="P150" s="138">
        <f t="shared" si="54"/>
        <v>0</v>
      </c>
      <c r="Q150" s="138">
        <v>0</v>
      </c>
      <c r="R150" s="138">
        <f t="shared" si="55"/>
        <v>0</v>
      </c>
      <c r="S150" s="138">
        <v>0</v>
      </c>
      <c r="T150" s="139">
        <f t="shared" si="56"/>
        <v>0</v>
      </c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40" t="s">
        <v>178</v>
      </c>
      <c r="AS150" s="16"/>
      <c r="AT150" s="140" t="s">
        <v>162</v>
      </c>
      <c r="AU150" s="140" t="s">
        <v>83</v>
      </c>
      <c r="AV150" s="16"/>
      <c r="AW150" s="16"/>
      <c r="AX150" s="16"/>
      <c r="AY150" s="2" t="s">
        <v>159</v>
      </c>
      <c r="AZ150" s="16"/>
      <c r="BA150" s="16"/>
      <c r="BB150" s="16"/>
      <c r="BC150" s="16"/>
      <c r="BD150" s="16"/>
      <c r="BE150" s="141">
        <f t="shared" si="57"/>
        <v>0</v>
      </c>
      <c r="BF150" s="141">
        <f t="shared" si="58"/>
        <v>0</v>
      </c>
      <c r="BG150" s="141">
        <f t="shared" si="59"/>
        <v>0</v>
      </c>
      <c r="BH150" s="141">
        <f t="shared" si="60"/>
        <v>0</v>
      </c>
      <c r="BI150" s="141">
        <f t="shared" si="61"/>
        <v>0</v>
      </c>
      <c r="BJ150" s="2" t="s">
        <v>81</v>
      </c>
      <c r="BK150" s="141">
        <f t="shared" si="62"/>
        <v>0</v>
      </c>
      <c r="BL150" s="2" t="s">
        <v>178</v>
      </c>
      <c r="BM150" s="140" t="s">
        <v>1678</v>
      </c>
    </row>
    <row r="151" spans="1:65" ht="24" customHeight="1">
      <c r="A151" s="16"/>
      <c r="B151" s="17"/>
      <c r="C151" s="165" t="s">
        <v>274</v>
      </c>
      <c r="D151" s="165" t="s">
        <v>188</v>
      </c>
      <c r="E151" s="166" t="s">
        <v>1679</v>
      </c>
      <c r="F151" s="167" t="s">
        <v>1680</v>
      </c>
      <c r="G151" s="168" t="s">
        <v>286</v>
      </c>
      <c r="H151" s="169">
        <v>5</v>
      </c>
      <c r="I151" s="190"/>
      <c r="J151" s="169">
        <f t="shared" si="53"/>
        <v>0</v>
      </c>
      <c r="K151" s="167" t="s">
        <v>177</v>
      </c>
      <c r="L151" s="170"/>
      <c r="M151" s="171" t="s">
        <v>1</v>
      </c>
      <c r="N151" s="172" t="s">
        <v>39</v>
      </c>
      <c r="O151" s="16"/>
      <c r="P151" s="138">
        <f t="shared" si="54"/>
        <v>0</v>
      </c>
      <c r="Q151" s="138">
        <v>1.0499999999999999E-3</v>
      </c>
      <c r="R151" s="138">
        <f t="shared" si="55"/>
        <v>5.2499999999999995E-3</v>
      </c>
      <c r="S151" s="138">
        <v>0</v>
      </c>
      <c r="T151" s="139">
        <f t="shared" si="56"/>
        <v>0</v>
      </c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40" t="s">
        <v>191</v>
      </c>
      <c r="AS151" s="16"/>
      <c r="AT151" s="140" t="s">
        <v>188</v>
      </c>
      <c r="AU151" s="140" t="s">
        <v>83</v>
      </c>
      <c r="AV151" s="16"/>
      <c r="AW151" s="16"/>
      <c r="AX151" s="16"/>
      <c r="AY151" s="2" t="s">
        <v>159</v>
      </c>
      <c r="AZ151" s="16"/>
      <c r="BA151" s="16"/>
      <c r="BB151" s="16"/>
      <c r="BC151" s="16"/>
      <c r="BD151" s="16"/>
      <c r="BE151" s="141">
        <f t="shared" si="57"/>
        <v>0</v>
      </c>
      <c r="BF151" s="141">
        <f t="shared" si="58"/>
        <v>0</v>
      </c>
      <c r="BG151" s="141">
        <f t="shared" si="59"/>
        <v>0</v>
      </c>
      <c r="BH151" s="141">
        <f t="shared" si="60"/>
        <v>0</v>
      </c>
      <c r="BI151" s="141">
        <f t="shared" si="61"/>
        <v>0</v>
      </c>
      <c r="BJ151" s="2" t="s">
        <v>81</v>
      </c>
      <c r="BK151" s="141">
        <f t="shared" si="62"/>
        <v>0</v>
      </c>
      <c r="BL151" s="2" t="s">
        <v>178</v>
      </c>
      <c r="BM151" s="140" t="s">
        <v>1681</v>
      </c>
    </row>
    <row r="152" spans="1:65" ht="33" customHeight="1">
      <c r="A152" s="16"/>
      <c r="B152" s="17"/>
      <c r="C152" s="131" t="s">
        <v>7</v>
      </c>
      <c r="D152" s="131" t="s">
        <v>162</v>
      </c>
      <c r="E152" s="132" t="s">
        <v>1682</v>
      </c>
      <c r="F152" s="133" t="s">
        <v>1683</v>
      </c>
      <c r="G152" s="134" t="s">
        <v>286</v>
      </c>
      <c r="H152" s="135">
        <v>11</v>
      </c>
      <c r="I152" s="187"/>
      <c r="J152" s="135">
        <f t="shared" si="53"/>
        <v>0</v>
      </c>
      <c r="K152" s="133" t="s">
        <v>177</v>
      </c>
      <c r="L152" s="17"/>
      <c r="M152" s="136" t="s">
        <v>1</v>
      </c>
      <c r="N152" s="137" t="s">
        <v>39</v>
      </c>
      <c r="O152" s="16"/>
      <c r="P152" s="138">
        <f t="shared" si="54"/>
        <v>0</v>
      </c>
      <c r="Q152" s="138">
        <v>0</v>
      </c>
      <c r="R152" s="138">
        <f t="shared" si="55"/>
        <v>0</v>
      </c>
      <c r="S152" s="138">
        <v>0</v>
      </c>
      <c r="T152" s="139">
        <f t="shared" si="56"/>
        <v>0</v>
      </c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40" t="s">
        <v>178</v>
      </c>
      <c r="AS152" s="16"/>
      <c r="AT152" s="140" t="s">
        <v>162</v>
      </c>
      <c r="AU152" s="140" t="s">
        <v>83</v>
      </c>
      <c r="AV152" s="16"/>
      <c r="AW152" s="16"/>
      <c r="AX152" s="16"/>
      <c r="AY152" s="2" t="s">
        <v>159</v>
      </c>
      <c r="AZ152" s="16"/>
      <c r="BA152" s="16"/>
      <c r="BB152" s="16"/>
      <c r="BC152" s="16"/>
      <c r="BD152" s="16"/>
      <c r="BE152" s="141">
        <f t="shared" si="57"/>
        <v>0</v>
      </c>
      <c r="BF152" s="141">
        <f t="shared" si="58"/>
        <v>0</v>
      </c>
      <c r="BG152" s="141">
        <f t="shared" si="59"/>
        <v>0</v>
      </c>
      <c r="BH152" s="141">
        <f t="shared" si="60"/>
        <v>0</v>
      </c>
      <c r="BI152" s="141">
        <f t="shared" si="61"/>
        <v>0</v>
      </c>
      <c r="BJ152" s="2" t="s">
        <v>81</v>
      </c>
      <c r="BK152" s="141">
        <f t="shared" si="62"/>
        <v>0</v>
      </c>
      <c r="BL152" s="2" t="s">
        <v>178</v>
      </c>
      <c r="BM152" s="140" t="s">
        <v>1684</v>
      </c>
    </row>
    <row r="153" spans="1:65" ht="33" customHeight="1">
      <c r="A153" s="16"/>
      <c r="B153" s="17"/>
      <c r="C153" s="165" t="s">
        <v>248</v>
      </c>
      <c r="D153" s="165" t="s">
        <v>188</v>
      </c>
      <c r="E153" s="166" t="s">
        <v>1685</v>
      </c>
      <c r="F153" s="167" t="s">
        <v>1686</v>
      </c>
      <c r="G153" s="168" t="s">
        <v>286</v>
      </c>
      <c r="H153" s="169">
        <v>11</v>
      </c>
      <c r="I153" s="190"/>
      <c r="J153" s="169">
        <f t="shared" si="53"/>
        <v>0</v>
      </c>
      <c r="K153" s="167" t="s">
        <v>1</v>
      </c>
      <c r="L153" s="170"/>
      <c r="M153" s="171" t="s">
        <v>1</v>
      </c>
      <c r="N153" s="172" t="s">
        <v>39</v>
      </c>
      <c r="O153" s="16"/>
      <c r="P153" s="138">
        <f t="shared" si="54"/>
        <v>0</v>
      </c>
      <c r="Q153" s="138">
        <v>2.3E-3</v>
      </c>
      <c r="R153" s="138">
        <f t="shared" si="55"/>
        <v>2.53E-2</v>
      </c>
      <c r="S153" s="138">
        <v>0</v>
      </c>
      <c r="T153" s="139">
        <f t="shared" si="56"/>
        <v>0</v>
      </c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40" t="s">
        <v>191</v>
      </c>
      <c r="AS153" s="16"/>
      <c r="AT153" s="140" t="s">
        <v>188</v>
      </c>
      <c r="AU153" s="140" t="s">
        <v>83</v>
      </c>
      <c r="AV153" s="16"/>
      <c r="AW153" s="16"/>
      <c r="AX153" s="16"/>
      <c r="AY153" s="2" t="s">
        <v>159</v>
      </c>
      <c r="AZ153" s="16"/>
      <c r="BA153" s="16"/>
      <c r="BB153" s="16"/>
      <c r="BC153" s="16"/>
      <c r="BD153" s="16"/>
      <c r="BE153" s="141">
        <f t="shared" si="57"/>
        <v>0</v>
      </c>
      <c r="BF153" s="141">
        <f t="shared" si="58"/>
        <v>0</v>
      </c>
      <c r="BG153" s="141">
        <f t="shared" si="59"/>
        <v>0</v>
      </c>
      <c r="BH153" s="141">
        <f t="shared" si="60"/>
        <v>0</v>
      </c>
      <c r="BI153" s="141">
        <f t="shared" si="61"/>
        <v>0</v>
      </c>
      <c r="BJ153" s="2" t="s">
        <v>81</v>
      </c>
      <c r="BK153" s="141">
        <f t="shared" si="62"/>
        <v>0</v>
      </c>
      <c r="BL153" s="2" t="s">
        <v>178</v>
      </c>
      <c r="BM153" s="140" t="s">
        <v>1687</v>
      </c>
    </row>
    <row r="154" spans="1:65" ht="37.5" customHeight="1">
      <c r="A154" s="16"/>
      <c r="B154" s="17"/>
      <c r="C154" s="131" t="s">
        <v>291</v>
      </c>
      <c r="D154" s="131" t="s">
        <v>162</v>
      </c>
      <c r="E154" s="132" t="s">
        <v>1688</v>
      </c>
      <c r="F154" s="133" t="s">
        <v>1689</v>
      </c>
      <c r="G154" s="134" t="s">
        <v>176</v>
      </c>
      <c r="H154" s="135">
        <v>105</v>
      </c>
      <c r="I154" s="187"/>
      <c r="J154" s="135">
        <f t="shared" si="53"/>
        <v>0</v>
      </c>
      <c r="K154" s="133" t="s">
        <v>177</v>
      </c>
      <c r="L154" s="17"/>
      <c r="M154" s="136" t="s">
        <v>1</v>
      </c>
      <c r="N154" s="137" t="s">
        <v>39</v>
      </c>
      <c r="O154" s="16"/>
      <c r="P154" s="138">
        <f t="shared" si="54"/>
        <v>0</v>
      </c>
      <c r="Q154" s="138">
        <v>0</v>
      </c>
      <c r="R154" s="138">
        <f t="shared" si="55"/>
        <v>0</v>
      </c>
      <c r="S154" s="138">
        <v>0</v>
      </c>
      <c r="T154" s="139">
        <f t="shared" si="56"/>
        <v>0</v>
      </c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40" t="s">
        <v>178</v>
      </c>
      <c r="AS154" s="16"/>
      <c r="AT154" s="140" t="s">
        <v>162</v>
      </c>
      <c r="AU154" s="140" t="s">
        <v>83</v>
      </c>
      <c r="AV154" s="16"/>
      <c r="AW154" s="16"/>
      <c r="AX154" s="16"/>
      <c r="AY154" s="2" t="s">
        <v>159</v>
      </c>
      <c r="AZ154" s="16"/>
      <c r="BA154" s="16"/>
      <c r="BB154" s="16"/>
      <c r="BC154" s="16"/>
      <c r="BD154" s="16"/>
      <c r="BE154" s="141">
        <f t="shared" si="57"/>
        <v>0</v>
      </c>
      <c r="BF154" s="141">
        <f t="shared" si="58"/>
        <v>0</v>
      </c>
      <c r="BG154" s="141">
        <f t="shared" si="59"/>
        <v>0</v>
      </c>
      <c r="BH154" s="141">
        <f t="shared" si="60"/>
        <v>0</v>
      </c>
      <c r="BI154" s="141">
        <f t="shared" si="61"/>
        <v>0</v>
      </c>
      <c r="BJ154" s="2" t="s">
        <v>81</v>
      </c>
      <c r="BK154" s="141">
        <f t="shared" si="62"/>
        <v>0</v>
      </c>
      <c r="BL154" s="2" t="s">
        <v>178</v>
      </c>
      <c r="BM154" s="140" t="s">
        <v>1690</v>
      </c>
    </row>
    <row r="155" spans="1:65" ht="24" customHeight="1">
      <c r="A155" s="16"/>
      <c r="B155" s="17"/>
      <c r="C155" s="165" t="s">
        <v>296</v>
      </c>
      <c r="D155" s="165" t="s">
        <v>188</v>
      </c>
      <c r="E155" s="166" t="s">
        <v>1691</v>
      </c>
      <c r="F155" s="167" t="s">
        <v>1692</v>
      </c>
      <c r="G155" s="168" t="s">
        <v>176</v>
      </c>
      <c r="H155" s="169">
        <v>105</v>
      </c>
      <c r="I155" s="190"/>
      <c r="J155" s="169">
        <f t="shared" si="53"/>
        <v>0</v>
      </c>
      <c r="K155" s="167" t="s">
        <v>177</v>
      </c>
      <c r="L155" s="170"/>
      <c r="M155" s="171" t="s">
        <v>1</v>
      </c>
      <c r="N155" s="172" t="s">
        <v>39</v>
      </c>
      <c r="O155" s="16"/>
      <c r="P155" s="138">
        <f t="shared" si="54"/>
        <v>0</v>
      </c>
      <c r="Q155" s="138">
        <v>5.0000000000000002E-5</v>
      </c>
      <c r="R155" s="138">
        <f t="shared" si="55"/>
        <v>5.2500000000000003E-3</v>
      </c>
      <c r="S155" s="138">
        <v>0</v>
      </c>
      <c r="T155" s="139">
        <f t="shared" si="56"/>
        <v>0</v>
      </c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40" t="s">
        <v>191</v>
      </c>
      <c r="AS155" s="16"/>
      <c r="AT155" s="140" t="s">
        <v>188</v>
      </c>
      <c r="AU155" s="140" t="s">
        <v>83</v>
      </c>
      <c r="AV155" s="16"/>
      <c r="AW155" s="16"/>
      <c r="AX155" s="16"/>
      <c r="AY155" s="2" t="s">
        <v>159</v>
      </c>
      <c r="AZ155" s="16"/>
      <c r="BA155" s="16"/>
      <c r="BB155" s="16"/>
      <c r="BC155" s="16"/>
      <c r="BD155" s="16"/>
      <c r="BE155" s="141">
        <f t="shared" si="57"/>
        <v>0</v>
      </c>
      <c r="BF155" s="141">
        <f t="shared" si="58"/>
        <v>0</v>
      </c>
      <c r="BG155" s="141">
        <f t="shared" si="59"/>
        <v>0</v>
      </c>
      <c r="BH155" s="141">
        <f t="shared" si="60"/>
        <v>0</v>
      </c>
      <c r="BI155" s="141">
        <f t="shared" si="61"/>
        <v>0</v>
      </c>
      <c r="BJ155" s="2" t="s">
        <v>81</v>
      </c>
      <c r="BK155" s="141">
        <f t="shared" si="62"/>
        <v>0</v>
      </c>
      <c r="BL155" s="2" t="s">
        <v>178</v>
      </c>
      <c r="BM155" s="140" t="s">
        <v>1693</v>
      </c>
    </row>
    <row r="156" spans="1:65" ht="24" customHeight="1">
      <c r="A156" s="16"/>
      <c r="B156" s="17"/>
      <c r="C156" s="131" t="s">
        <v>301</v>
      </c>
      <c r="D156" s="131" t="s">
        <v>162</v>
      </c>
      <c r="E156" s="132" t="s">
        <v>1694</v>
      </c>
      <c r="F156" s="133" t="s">
        <v>1695</v>
      </c>
      <c r="G156" s="134" t="s">
        <v>286</v>
      </c>
      <c r="H156" s="135">
        <v>5</v>
      </c>
      <c r="I156" s="187"/>
      <c r="J156" s="135">
        <f t="shared" si="53"/>
        <v>0</v>
      </c>
      <c r="K156" s="133" t="s">
        <v>177</v>
      </c>
      <c r="L156" s="17"/>
      <c r="M156" s="136" t="s">
        <v>1</v>
      </c>
      <c r="N156" s="137" t="s">
        <v>39</v>
      </c>
      <c r="O156" s="16"/>
      <c r="P156" s="138">
        <f t="shared" si="54"/>
        <v>0</v>
      </c>
      <c r="Q156" s="138">
        <v>0</v>
      </c>
      <c r="R156" s="138">
        <f t="shared" si="55"/>
        <v>0</v>
      </c>
      <c r="S156" s="138">
        <v>0</v>
      </c>
      <c r="T156" s="139">
        <f t="shared" si="56"/>
        <v>0</v>
      </c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40" t="s">
        <v>178</v>
      </c>
      <c r="AS156" s="16"/>
      <c r="AT156" s="140" t="s">
        <v>162</v>
      </c>
      <c r="AU156" s="140" t="s">
        <v>83</v>
      </c>
      <c r="AV156" s="16"/>
      <c r="AW156" s="16"/>
      <c r="AX156" s="16"/>
      <c r="AY156" s="2" t="s">
        <v>159</v>
      </c>
      <c r="AZ156" s="16"/>
      <c r="BA156" s="16"/>
      <c r="BB156" s="16"/>
      <c r="BC156" s="16"/>
      <c r="BD156" s="16"/>
      <c r="BE156" s="141">
        <f t="shared" si="57"/>
        <v>0</v>
      </c>
      <c r="BF156" s="141">
        <f t="shared" si="58"/>
        <v>0</v>
      </c>
      <c r="BG156" s="141">
        <f t="shared" si="59"/>
        <v>0</v>
      </c>
      <c r="BH156" s="141">
        <f t="shared" si="60"/>
        <v>0</v>
      </c>
      <c r="BI156" s="141">
        <f t="shared" si="61"/>
        <v>0</v>
      </c>
      <c r="BJ156" s="2" t="s">
        <v>81</v>
      </c>
      <c r="BK156" s="141">
        <f t="shared" si="62"/>
        <v>0</v>
      </c>
      <c r="BL156" s="2" t="s">
        <v>178</v>
      </c>
      <c r="BM156" s="140" t="s">
        <v>1696</v>
      </c>
    </row>
    <row r="157" spans="1:65" ht="16.5" customHeight="1">
      <c r="A157" s="16"/>
      <c r="B157" s="17"/>
      <c r="C157" s="165" t="s">
        <v>307</v>
      </c>
      <c r="D157" s="165" t="s">
        <v>188</v>
      </c>
      <c r="E157" s="166" t="s">
        <v>1697</v>
      </c>
      <c r="F157" s="167" t="s">
        <v>1698</v>
      </c>
      <c r="G157" s="168" t="s">
        <v>286</v>
      </c>
      <c r="H157" s="169">
        <v>5</v>
      </c>
      <c r="I157" s="190"/>
      <c r="J157" s="169">
        <f t="shared" si="53"/>
        <v>0</v>
      </c>
      <c r="K157" s="167" t="s">
        <v>177</v>
      </c>
      <c r="L157" s="170"/>
      <c r="M157" s="171" t="s">
        <v>1</v>
      </c>
      <c r="N157" s="172" t="s">
        <v>39</v>
      </c>
      <c r="O157" s="16"/>
      <c r="P157" s="138">
        <f t="shared" si="54"/>
        <v>0</v>
      </c>
      <c r="Q157" s="138">
        <v>1E-4</v>
      </c>
      <c r="R157" s="138">
        <f t="shared" si="55"/>
        <v>5.0000000000000001E-4</v>
      </c>
      <c r="S157" s="138">
        <v>0</v>
      </c>
      <c r="T157" s="139">
        <f t="shared" si="56"/>
        <v>0</v>
      </c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40" t="s">
        <v>191</v>
      </c>
      <c r="AS157" s="16"/>
      <c r="AT157" s="140" t="s">
        <v>188</v>
      </c>
      <c r="AU157" s="140" t="s">
        <v>83</v>
      </c>
      <c r="AV157" s="16"/>
      <c r="AW157" s="16"/>
      <c r="AX157" s="16"/>
      <c r="AY157" s="2" t="s">
        <v>159</v>
      </c>
      <c r="AZ157" s="16"/>
      <c r="BA157" s="16"/>
      <c r="BB157" s="16"/>
      <c r="BC157" s="16"/>
      <c r="BD157" s="16"/>
      <c r="BE157" s="141">
        <f t="shared" si="57"/>
        <v>0</v>
      </c>
      <c r="BF157" s="141">
        <f t="shared" si="58"/>
        <v>0</v>
      </c>
      <c r="BG157" s="141">
        <f t="shared" si="59"/>
        <v>0</v>
      </c>
      <c r="BH157" s="141">
        <f t="shared" si="60"/>
        <v>0</v>
      </c>
      <c r="BI157" s="141">
        <f t="shared" si="61"/>
        <v>0</v>
      </c>
      <c r="BJ157" s="2" t="s">
        <v>81</v>
      </c>
      <c r="BK157" s="141">
        <f t="shared" si="62"/>
        <v>0</v>
      </c>
      <c r="BL157" s="2" t="s">
        <v>178</v>
      </c>
      <c r="BM157" s="140" t="s">
        <v>1699</v>
      </c>
    </row>
    <row r="158" spans="1:65" ht="44.25" customHeight="1">
      <c r="A158" s="16"/>
      <c r="B158" s="17"/>
      <c r="C158" s="131" t="s">
        <v>311</v>
      </c>
      <c r="D158" s="131" t="s">
        <v>162</v>
      </c>
      <c r="E158" s="132" t="s">
        <v>1700</v>
      </c>
      <c r="F158" s="133" t="s">
        <v>1701</v>
      </c>
      <c r="G158" s="134" t="s">
        <v>286</v>
      </c>
      <c r="H158" s="135">
        <v>1</v>
      </c>
      <c r="I158" s="187"/>
      <c r="J158" s="135">
        <f t="shared" si="53"/>
        <v>0</v>
      </c>
      <c r="K158" s="133" t="s">
        <v>177</v>
      </c>
      <c r="L158" s="17"/>
      <c r="M158" s="136" t="s">
        <v>1</v>
      </c>
      <c r="N158" s="137" t="s">
        <v>39</v>
      </c>
      <c r="O158" s="16"/>
      <c r="P158" s="138">
        <f t="shared" si="54"/>
        <v>0</v>
      </c>
      <c r="Q158" s="138">
        <v>0</v>
      </c>
      <c r="R158" s="138">
        <f t="shared" si="55"/>
        <v>0</v>
      </c>
      <c r="S158" s="138">
        <v>0</v>
      </c>
      <c r="T158" s="139">
        <f t="shared" si="56"/>
        <v>0</v>
      </c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40" t="s">
        <v>1603</v>
      </c>
      <c r="AS158" s="16"/>
      <c r="AT158" s="140" t="s">
        <v>162</v>
      </c>
      <c r="AU158" s="140" t="s">
        <v>83</v>
      </c>
      <c r="AV158" s="16"/>
      <c r="AW158" s="16"/>
      <c r="AX158" s="16"/>
      <c r="AY158" s="2" t="s">
        <v>159</v>
      </c>
      <c r="AZ158" s="16"/>
      <c r="BA158" s="16"/>
      <c r="BB158" s="16"/>
      <c r="BC158" s="16"/>
      <c r="BD158" s="16"/>
      <c r="BE158" s="141">
        <f t="shared" si="57"/>
        <v>0</v>
      </c>
      <c r="BF158" s="141">
        <f t="shared" si="58"/>
        <v>0</v>
      </c>
      <c r="BG158" s="141">
        <f t="shared" si="59"/>
        <v>0</v>
      </c>
      <c r="BH158" s="141">
        <f t="shared" si="60"/>
        <v>0</v>
      </c>
      <c r="BI158" s="141">
        <f t="shared" si="61"/>
        <v>0</v>
      </c>
      <c r="BJ158" s="2" t="s">
        <v>81</v>
      </c>
      <c r="BK158" s="141">
        <f t="shared" si="62"/>
        <v>0</v>
      </c>
      <c r="BL158" s="2" t="s">
        <v>1603</v>
      </c>
      <c r="BM158" s="140" t="s">
        <v>1702</v>
      </c>
    </row>
    <row r="159" spans="1:65" ht="44.25" customHeight="1">
      <c r="A159" s="16"/>
      <c r="B159" s="17"/>
      <c r="C159" s="131" t="s">
        <v>315</v>
      </c>
      <c r="D159" s="131" t="s">
        <v>162</v>
      </c>
      <c r="E159" s="132" t="s">
        <v>1703</v>
      </c>
      <c r="F159" s="133" t="s">
        <v>1704</v>
      </c>
      <c r="G159" s="134" t="s">
        <v>239</v>
      </c>
      <c r="H159" s="135">
        <v>0.26</v>
      </c>
      <c r="I159" s="187"/>
      <c r="J159" s="135">
        <f t="shared" si="53"/>
        <v>0</v>
      </c>
      <c r="K159" s="133" t="s">
        <v>177</v>
      </c>
      <c r="L159" s="17"/>
      <c r="M159" s="136" t="s">
        <v>1</v>
      </c>
      <c r="N159" s="137" t="s">
        <v>39</v>
      </c>
      <c r="O159" s="16"/>
      <c r="P159" s="138">
        <f t="shared" si="54"/>
        <v>0</v>
      </c>
      <c r="Q159" s="138">
        <v>0</v>
      </c>
      <c r="R159" s="138">
        <f t="shared" si="55"/>
        <v>0</v>
      </c>
      <c r="S159" s="138">
        <v>0</v>
      </c>
      <c r="T159" s="139">
        <f t="shared" si="56"/>
        <v>0</v>
      </c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40" t="s">
        <v>178</v>
      </c>
      <c r="AS159" s="16"/>
      <c r="AT159" s="140" t="s">
        <v>162</v>
      </c>
      <c r="AU159" s="140" t="s">
        <v>83</v>
      </c>
      <c r="AV159" s="16"/>
      <c r="AW159" s="16"/>
      <c r="AX159" s="16"/>
      <c r="AY159" s="2" t="s">
        <v>159</v>
      </c>
      <c r="AZ159" s="16"/>
      <c r="BA159" s="16"/>
      <c r="BB159" s="16"/>
      <c r="BC159" s="16"/>
      <c r="BD159" s="16"/>
      <c r="BE159" s="141">
        <f t="shared" si="57"/>
        <v>0</v>
      </c>
      <c r="BF159" s="141">
        <f t="shared" si="58"/>
        <v>0</v>
      </c>
      <c r="BG159" s="141">
        <f t="shared" si="59"/>
        <v>0</v>
      </c>
      <c r="BH159" s="141">
        <f t="shared" si="60"/>
        <v>0</v>
      </c>
      <c r="BI159" s="141">
        <f t="shared" si="61"/>
        <v>0</v>
      </c>
      <c r="BJ159" s="2" t="s">
        <v>81</v>
      </c>
      <c r="BK159" s="141">
        <f t="shared" si="62"/>
        <v>0</v>
      </c>
      <c r="BL159" s="2" t="s">
        <v>178</v>
      </c>
      <c r="BM159" s="140" t="s">
        <v>1705</v>
      </c>
    </row>
    <row r="160" spans="1:65" ht="25.5" customHeight="1">
      <c r="A160" s="119"/>
      <c r="B160" s="120"/>
      <c r="C160" s="119"/>
      <c r="D160" s="121" t="s">
        <v>73</v>
      </c>
      <c r="E160" s="122" t="s">
        <v>1597</v>
      </c>
      <c r="F160" s="122" t="s">
        <v>1598</v>
      </c>
      <c r="G160" s="119"/>
      <c r="H160" s="119"/>
      <c r="I160" s="191"/>
      <c r="J160" s="123">
        <f>BK160</f>
        <v>0</v>
      </c>
      <c r="K160" s="119"/>
      <c r="L160" s="120"/>
      <c r="M160" s="124"/>
      <c r="N160" s="119"/>
      <c r="O160" s="119"/>
      <c r="P160" s="125">
        <f>SUM(P161:P162)</f>
        <v>0</v>
      </c>
      <c r="Q160" s="119"/>
      <c r="R160" s="125">
        <f>SUM(R161:R162)</f>
        <v>0</v>
      </c>
      <c r="S160" s="119"/>
      <c r="T160" s="126">
        <f>SUM(T161:T162)</f>
        <v>0</v>
      </c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21" t="s">
        <v>166</v>
      </c>
      <c r="AS160" s="119"/>
      <c r="AT160" s="127" t="s">
        <v>73</v>
      </c>
      <c r="AU160" s="127" t="s">
        <v>74</v>
      </c>
      <c r="AV160" s="119"/>
      <c r="AW160" s="119"/>
      <c r="AX160" s="119"/>
      <c r="AY160" s="121" t="s">
        <v>159</v>
      </c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28">
        <f>SUM(BK161:BK162)</f>
        <v>0</v>
      </c>
      <c r="BL160" s="119"/>
      <c r="BM160" s="119"/>
    </row>
    <row r="161" spans="1:65" ht="24" customHeight="1">
      <c r="A161" s="16"/>
      <c r="B161" s="17"/>
      <c r="C161" s="131" t="s">
        <v>319</v>
      </c>
      <c r="D161" s="131" t="s">
        <v>162</v>
      </c>
      <c r="E161" s="132" t="s">
        <v>1706</v>
      </c>
      <c r="F161" s="133" t="s">
        <v>1707</v>
      </c>
      <c r="G161" s="134" t="s">
        <v>1602</v>
      </c>
      <c r="H161" s="135">
        <v>18</v>
      </c>
      <c r="I161" s="187"/>
      <c r="J161" s="135">
        <f t="shared" ref="J161:J162" si="63">ROUND(I161*H161,2)</f>
        <v>0</v>
      </c>
      <c r="K161" s="133" t="s">
        <v>177</v>
      </c>
      <c r="L161" s="17"/>
      <c r="M161" s="136" t="s">
        <v>1</v>
      </c>
      <c r="N161" s="137" t="s">
        <v>39</v>
      </c>
      <c r="O161" s="16"/>
      <c r="P161" s="138">
        <f t="shared" ref="P161:P162" si="64">O161*H161</f>
        <v>0</v>
      </c>
      <c r="Q161" s="138">
        <v>0</v>
      </c>
      <c r="R161" s="138">
        <f t="shared" ref="R161:R162" si="65">Q161*H161</f>
        <v>0</v>
      </c>
      <c r="S161" s="138">
        <v>0</v>
      </c>
      <c r="T161" s="139">
        <f t="shared" ref="T161:T162" si="66">S161*H161</f>
        <v>0</v>
      </c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40" t="s">
        <v>1603</v>
      </c>
      <c r="AS161" s="16"/>
      <c r="AT161" s="140" t="s">
        <v>162</v>
      </c>
      <c r="AU161" s="140" t="s">
        <v>81</v>
      </c>
      <c r="AV161" s="16"/>
      <c r="AW161" s="16"/>
      <c r="AX161" s="16"/>
      <c r="AY161" s="2" t="s">
        <v>159</v>
      </c>
      <c r="AZ161" s="16"/>
      <c r="BA161" s="16"/>
      <c r="BB161" s="16"/>
      <c r="BC161" s="16"/>
      <c r="BD161" s="16"/>
      <c r="BE161" s="141">
        <f t="shared" ref="BE161:BE162" si="67">IF(N161="základní",J161,0)</f>
        <v>0</v>
      </c>
      <c r="BF161" s="141">
        <f t="shared" ref="BF161:BF162" si="68">IF(N161="snížená",J161,0)</f>
        <v>0</v>
      </c>
      <c r="BG161" s="141">
        <f t="shared" ref="BG161:BG162" si="69">IF(N161="zákl. přenesená",J161,0)</f>
        <v>0</v>
      </c>
      <c r="BH161" s="141">
        <f t="shared" ref="BH161:BH162" si="70">IF(N161="sníž. přenesená",J161,0)</f>
        <v>0</v>
      </c>
      <c r="BI161" s="141">
        <f t="shared" ref="BI161:BI162" si="71">IF(N161="nulová",J161,0)</f>
        <v>0</v>
      </c>
      <c r="BJ161" s="2" t="s">
        <v>81</v>
      </c>
      <c r="BK161" s="141">
        <f t="shared" ref="BK161:BK162" si="72">ROUND(I161*H161,2)</f>
        <v>0</v>
      </c>
      <c r="BL161" s="2" t="s">
        <v>1603</v>
      </c>
      <c r="BM161" s="140" t="s">
        <v>1708</v>
      </c>
    </row>
    <row r="162" spans="1:65" ht="37.5" customHeight="1">
      <c r="A162" s="16"/>
      <c r="B162" s="17"/>
      <c r="C162" s="131" t="s">
        <v>254</v>
      </c>
      <c r="D162" s="131" t="s">
        <v>162</v>
      </c>
      <c r="E162" s="132" t="s">
        <v>1709</v>
      </c>
      <c r="F162" s="133" t="s">
        <v>1710</v>
      </c>
      <c r="G162" s="134" t="s">
        <v>1602</v>
      </c>
      <c r="H162" s="135">
        <v>40</v>
      </c>
      <c r="I162" s="187"/>
      <c r="J162" s="135">
        <f t="shared" si="63"/>
        <v>0</v>
      </c>
      <c r="K162" s="133" t="s">
        <v>177</v>
      </c>
      <c r="L162" s="17"/>
      <c r="M162" s="173" t="s">
        <v>1</v>
      </c>
      <c r="N162" s="174" t="s">
        <v>39</v>
      </c>
      <c r="O162" s="175"/>
      <c r="P162" s="176">
        <f t="shared" si="64"/>
        <v>0</v>
      </c>
      <c r="Q162" s="176">
        <v>0</v>
      </c>
      <c r="R162" s="176">
        <f t="shared" si="65"/>
        <v>0</v>
      </c>
      <c r="S162" s="176">
        <v>0</v>
      </c>
      <c r="T162" s="177">
        <f t="shared" si="66"/>
        <v>0</v>
      </c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40" t="s">
        <v>1603</v>
      </c>
      <c r="AS162" s="16"/>
      <c r="AT162" s="140" t="s">
        <v>162</v>
      </c>
      <c r="AU162" s="140" t="s">
        <v>81</v>
      </c>
      <c r="AV162" s="16"/>
      <c r="AW162" s="16"/>
      <c r="AX162" s="16"/>
      <c r="AY162" s="2" t="s">
        <v>159</v>
      </c>
      <c r="AZ162" s="16"/>
      <c r="BA162" s="16"/>
      <c r="BB162" s="16"/>
      <c r="BC162" s="16"/>
      <c r="BD162" s="16"/>
      <c r="BE162" s="141">
        <f t="shared" si="67"/>
        <v>0</v>
      </c>
      <c r="BF162" s="141">
        <f t="shared" si="68"/>
        <v>0</v>
      </c>
      <c r="BG162" s="141">
        <f t="shared" si="69"/>
        <v>0</v>
      </c>
      <c r="BH162" s="141">
        <f t="shared" si="70"/>
        <v>0</v>
      </c>
      <c r="BI162" s="141">
        <f t="shared" si="71"/>
        <v>0</v>
      </c>
      <c r="BJ162" s="2" t="s">
        <v>81</v>
      </c>
      <c r="BK162" s="141">
        <f t="shared" si="72"/>
        <v>0</v>
      </c>
      <c r="BL162" s="2" t="s">
        <v>1603</v>
      </c>
      <c r="BM162" s="140" t="s">
        <v>1711</v>
      </c>
    </row>
    <row r="163" spans="1:65" ht="6.75" customHeight="1">
      <c r="A163" s="16"/>
      <c r="B163" s="30"/>
      <c r="C163" s="31"/>
      <c r="D163" s="31"/>
      <c r="E163" s="31"/>
      <c r="F163" s="31"/>
      <c r="G163" s="31"/>
      <c r="H163" s="31"/>
      <c r="I163" s="31"/>
      <c r="J163" s="31"/>
      <c r="K163" s="31"/>
      <c r="L163" s="17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  <c r="BF163" s="16"/>
      <c r="BG163" s="16"/>
      <c r="BH163" s="16"/>
      <c r="BI163" s="16"/>
      <c r="BJ163" s="16"/>
      <c r="BK163" s="16"/>
      <c r="BL163" s="16"/>
      <c r="BM163" s="16"/>
    </row>
    <row r="164" spans="1:65" ht="11.25" customHeight="1"/>
    <row r="165" spans="1:65" ht="11.25" customHeight="1"/>
    <row r="166" spans="1:65" ht="11.25" customHeight="1"/>
    <row r="167" spans="1:65" ht="11.25" customHeight="1"/>
    <row r="168" spans="1:65" ht="11.25" customHeight="1"/>
    <row r="169" spans="1:65" ht="11.25" customHeight="1"/>
    <row r="170" spans="1:65" ht="11.25" customHeight="1"/>
    <row r="171" spans="1:65" ht="11.25" customHeight="1"/>
    <row r="172" spans="1:65" ht="11.25" customHeight="1"/>
    <row r="173" spans="1:65" ht="11.25" customHeight="1"/>
    <row r="174" spans="1:65" ht="11.25" customHeight="1"/>
    <row r="175" spans="1:65" ht="11.25" customHeight="1"/>
    <row r="176" spans="1:65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</sheetData>
  <sheetProtection algorithmName="SHA-512" hashValue="1Knuq3PIwfeXmCmBfJliMnlL4O6CQi/N+JQRlF0Ma+K3dgcVgvGS4eYwcWOhCcZofMGNzwdRASBnh3KZStXZcA==" saltValue="8XbCbzOSvV3BhdN/5B3osA==" spinCount="100000" sheet="1" objects="1" scenarios="1"/>
  <autoFilter ref="C122:K162" xr:uid="{00000000-0009-0000-0000-000008000000}"/>
  <mergeCells count="12">
    <mergeCell ref="E87:H87"/>
    <mergeCell ref="E89:H89"/>
    <mergeCell ref="E111:H111"/>
    <mergeCell ref="E113:H113"/>
    <mergeCell ref="E115:H115"/>
    <mergeCell ref="E29:H29"/>
    <mergeCell ref="E85:H85"/>
    <mergeCell ref="L2:V2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orientation="portrait"/>
  <headerFooter>
    <oddFooter>&amp;CStrana &amp;P z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11</vt:i4>
      </vt:variant>
    </vt:vector>
  </HeadingPairs>
  <TitlesOfParts>
    <vt:vector size="11" baseType="lpstr">
      <vt:lpstr>Rekapitulace stavby</vt:lpstr>
      <vt:lpstr>03-01-01 - D.3.a - Pavilon A</vt:lpstr>
      <vt:lpstr>03-01-02 - D.3.a - Pavilon B</vt:lpstr>
      <vt:lpstr>03-01-03 - D.3.a - Šatny</vt:lpstr>
      <vt:lpstr>03-01-04 - D.3.a - Tělocv...</vt:lpstr>
      <vt:lpstr>03-01-05 - D.3.a - Jídelna</vt:lpstr>
      <vt:lpstr>03-01-06 - D.3.a - Dílny</vt:lpstr>
      <vt:lpstr>03-02 - D.3.b - Stavební ...</vt:lpstr>
      <vt:lpstr>03-03 - D.3.c - Elektročá...</vt:lpstr>
      <vt:lpstr>03-04 - D.3.d - Měření a ...</vt:lpstr>
      <vt:lpstr>03-05 - Vedlejší náklady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Očenášek Miroslav</cp:lastModifiedBy>
  <dcterms:created xsi:type="dcterms:W3CDTF">2026-04-17T07:29:51Z</dcterms:created>
  <dcterms:modified xsi:type="dcterms:W3CDTF">2026-04-17T08:55:51Z</dcterms:modified>
</cp:coreProperties>
</file>