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C:\Users\Vítězslav Jurák\Desktop\ucebny_informatiky\ZŠ_Ostrov\ROZPOCET\"/>
    </mc:Choice>
  </mc:AlternateContent>
  <xr:revisionPtr revIDLastSave="0" documentId="13_ncr:1_{896F69D6-BBAD-4D6D-A4BD-D77162A647E7}" xr6:coauthVersionLast="47" xr6:coauthVersionMax="47" xr10:uidLastSave="{00000000-0000-0000-0000-000000000000}"/>
  <bookViews>
    <workbookView xWindow="-120" yWindow="-120" windowWidth="29040" windowHeight="15720" xr2:uid="{00000000-000D-0000-FFFF-FFFF00000000}"/>
  </bookViews>
  <sheets>
    <sheet name="Pokyny pro vyplnění" sheetId="11" r:id="rId1"/>
    <sheet name="Stavba" sheetId="1" r:id="rId2"/>
    <sheet name="VzorPolozky" sheetId="10" state="hidden" r:id="rId3"/>
    <sheet name="01 01 Pol" sheetId="12" r:id="rId4"/>
    <sheet name="01 02 Pol" sheetId="13" r:id="rId5"/>
    <sheet name="02 01 Pol" sheetId="14" r:id="rId6"/>
    <sheet name="02 02 Pol" sheetId="15" r:id="rId7"/>
    <sheet name="02 03 Pol" sheetId="16" r:id="rId8"/>
    <sheet name="03 01 Pol" sheetId="17" r:id="rId9"/>
    <sheet name="03 02 Pol" sheetId="18" r:id="rId10"/>
  </sheets>
  <externalReferences>
    <externalReference r:id="rId11"/>
  </externalReferences>
  <definedNames>
    <definedName name="CelkemDPHVypocet" localSheetId="1">Stavba!$H$50</definedName>
    <definedName name="CenaCelkem">Stavba!$G$29</definedName>
    <definedName name="CenaCelkemBezDPH">Stavba!$G$28</definedName>
    <definedName name="CenaCelkemVypocet" localSheetId="1">Stavba!$I$50</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01 Pol'!$1:$7</definedName>
    <definedName name="_xlnm.Print_Titles" localSheetId="4">'01 02 Pol'!$1:$7</definedName>
    <definedName name="_xlnm.Print_Titles" localSheetId="5">'02 01 Pol'!$1:$7</definedName>
    <definedName name="_xlnm.Print_Titles" localSheetId="6">'02 02 Pol'!$1:$7</definedName>
    <definedName name="_xlnm.Print_Titles" localSheetId="7">'02 03 Pol'!$1:$7</definedName>
    <definedName name="_xlnm.Print_Titles" localSheetId="8">'03 01 Pol'!$1:$7</definedName>
    <definedName name="_xlnm.Print_Titles" localSheetId="9">'03 02 Pol'!$1:$7</definedName>
    <definedName name="oadresa">Stavba!$D$6</definedName>
    <definedName name="Objednatel" localSheetId="1">Stavba!$D$5</definedName>
    <definedName name="Objekt" localSheetId="1">Stavba!$B$38</definedName>
    <definedName name="_xlnm.Print_Area" localSheetId="3">'01 01 Pol'!$A$1:$Y$236</definedName>
    <definedName name="_xlnm.Print_Area" localSheetId="4">'01 02 Pol'!$A$1:$Y$47</definedName>
    <definedName name="_xlnm.Print_Area" localSheetId="5">'02 01 Pol'!$A$1:$Y$142</definedName>
    <definedName name="_xlnm.Print_Area" localSheetId="6">'02 02 Pol'!$A$1:$Y$39</definedName>
    <definedName name="_xlnm.Print_Area" localSheetId="7">'02 03 Pol'!$A$1:$Y$35</definedName>
    <definedName name="_xlnm.Print_Area" localSheetId="8">'03 01 Pol'!$A$1:$Y$194</definedName>
    <definedName name="_xlnm.Print_Area" localSheetId="9">'03 02 Pol'!$A$1:$Y$54</definedName>
    <definedName name="_xlnm.Print_Area" localSheetId="1">Stavba!$A$1:$J$162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Stavba!$F$50</definedName>
    <definedName name="ZakladDPHZakl">Stavba!$G$25</definedName>
    <definedName name="ZakladDPHZaklVypocet" localSheetId="1">Stavba!$G$50</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7" i="1" l="1"/>
  <c r="F47" i="1"/>
  <c r="G9" i="18"/>
  <c r="M9" i="18" s="1"/>
  <c r="I9" i="18"/>
  <c r="K9" i="18"/>
  <c r="O9" i="18"/>
  <c r="Q9" i="18"/>
  <c r="V9" i="18"/>
  <c r="G10" i="18"/>
  <c r="I10" i="18"/>
  <c r="K10" i="18"/>
  <c r="O10" i="18"/>
  <c r="Q10" i="18"/>
  <c r="V10" i="18"/>
  <c r="G11" i="18"/>
  <c r="M11" i="18" s="1"/>
  <c r="I11" i="18"/>
  <c r="K11" i="18"/>
  <c r="O11" i="18"/>
  <c r="Q11" i="18"/>
  <c r="V11" i="18"/>
  <c r="G12" i="18"/>
  <c r="M12" i="18" s="1"/>
  <c r="I12" i="18"/>
  <c r="K12" i="18"/>
  <c r="O12" i="18"/>
  <c r="Q12" i="18"/>
  <c r="V12" i="18"/>
  <c r="G13" i="18"/>
  <c r="M13" i="18" s="1"/>
  <c r="I13" i="18"/>
  <c r="K13" i="18"/>
  <c r="O13" i="18"/>
  <c r="Q13" i="18"/>
  <c r="V13" i="18"/>
  <c r="G14" i="18"/>
  <c r="M14" i="18" s="1"/>
  <c r="I14" i="18"/>
  <c r="K14" i="18"/>
  <c r="O14" i="18"/>
  <c r="Q14" i="18"/>
  <c r="V14" i="18"/>
  <c r="G15" i="18"/>
  <c r="M15" i="18" s="1"/>
  <c r="I15" i="18"/>
  <c r="K15" i="18"/>
  <c r="O15" i="18"/>
  <c r="Q15" i="18"/>
  <c r="V15" i="18"/>
  <c r="G16" i="18"/>
  <c r="M16" i="18" s="1"/>
  <c r="I16" i="18"/>
  <c r="K16" i="18"/>
  <c r="O16" i="18"/>
  <c r="Q16" i="18"/>
  <c r="V16" i="18"/>
  <c r="G17" i="18"/>
  <c r="M17" i="18" s="1"/>
  <c r="I17" i="18"/>
  <c r="K17" i="18"/>
  <c r="O17" i="18"/>
  <c r="Q17" i="18"/>
  <c r="V17" i="18"/>
  <c r="G18" i="18"/>
  <c r="M18" i="18" s="1"/>
  <c r="I18" i="18"/>
  <c r="K18" i="18"/>
  <c r="O18" i="18"/>
  <c r="Q18" i="18"/>
  <c r="V18" i="18"/>
  <c r="G19" i="18"/>
  <c r="M19" i="18" s="1"/>
  <c r="I19" i="18"/>
  <c r="K19" i="18"/>
  <c r="O19" i="18"/>
  <c r="Q19" i="18"/>
  <c r="V19" i="18"/>
  <c r="G20" i="18"/>
  <c r="M20" i="18" s="1"/>
  <c r="I20" i="18"/>
  <c r="K20" i="18"/>
  <c r="O20" i="18"/>
  <c r="Q20" i="18"/>
  <c r="V20" i="18"/>
  <c r="G21" i="18"/>
  <c r="I21" i="18"/>
  <c r="K21" i="18"/>
  <c r="M21" i="18"/>
  <c r="O21" i="18"/>
  <c r="Q21" i="18"/>
  <c r="V21" i="18"/>
  <c r="G22" i="18"/>
  <c r="M22" i="18" s="1"/>
  <c r="I22" i="18"/>
  <c r="K22" i="18"/>
  <c r="O22" i="18"/>
  <c r="Q22" i="18"/>
  <c r="V22" i="18"/>
  <c r="G23" i="18"/>
  <c r="M23" i="18" s="1"/>
  <c r="I23" i="18"/>
  <c r="K23" i="18"/>
  <c r="O23" i="18"/>
  <c r="Q23" i="18"/>
  <c r="V23" i="18"/>
  <c r="G24" i="18"/>
  <c r="M24" i="18" s="1"/>
  <c r="I24" i="18"/>
  <c r="K24" i="18"/>
  <c r="O24" i="18"/>
  <c r="Q24" i="18"/>
  <c r="V24" i="18"/>
  <c r="G25" i="18"/>
  <c r="I25" i="18"/>
  <c r="K25" i="18"/>
  <c r="M25" i="18"/>
  <c r="O25" i="18"/>
  <c r="Q25" i="18"/>
  <c r="V25" i="18"/>
  <c r="G26" i="18"/>
  <c r="M26" i="18" s="1"/>
  <c r="I26" i="18"/>
  <c r="K26" i="18"/>
  <c r="O26" i="18"/>
  <c r="Q26" i="18"/>
  <c r="V26" i="18"/>
  <c r="G27" i="18"/>
  <c r="M27" i="18" s="1"/>
  <c r="I27" i="18"/>
  <c r="K27" i="18"/>
  <c r="O27" i="18"/>
  <c r="Q27" i="18"/>
  <c r="V27" i="18"/>
  <c r="G28" i="18"/>
  <c r="M28" i="18" s="1"/>
  <c r="I28" i="18"/>
  <c r="K28" i="18"/>
  <c r="O28" i="18"/>
  <c r="Q28" i="18"/>
  <c r="V28" i="18"/>
  <c r="G29" i="18"/>
  <c r="M29" i="18" s="1"/>
  <c r="I29" i="18"/>
  <c r="K29" i="18"/>
  <c r="O29" i="18"/>
  <c r="Q29" i="18"/>
  <c r="V29" i="18"/>
  <c r="G30" i="18"/>
  <c r="M30" i="18" s="1"/>
  <c r="I30" i="18"/>
  <c r="K30" i="18"/>
  <c r="O30" i="18"/>
  <c r="Q30" i="18"/>
  <c r="V30" i="18"/>
  <c r="G31" i="18"/>
  <c r="M31" i="18" s="1"/>
  <c r="I31" i="18"/>
  <c r="K31" i="18"/>
  <c r="O31" i="18"/>
  <c r="Q31" i="18"/>
  <c r="V31" i="18"/>
  <c r="G32" i="18"/>
  <c r="M32" i="18" s="1"/>
  <c r="I32" i="18"/>
  <c r="K32" i="18"/>
  <c r="O32" i="18"/>
  <c r="Q32" i="18"/>
  <c r="V32" i="18"/>
  <c r="G33" i="18"/>
  <c r="M33" i="18" s="1"/>
  <c r="I33" i="18"/>
  <c r="K33" i="18"/>
  <c r="O33" i="18"/>
  <c r="Q33" i="18"/>
  <c r="V33" i="18"/>
  <c r="G34" i="18"/>
  <c r="I34" i="18"/>
  <c r="K34" i="18"/>
  <c r="M34" i="18"/>
  <c r="O34" i="18"/>
  <c r="Q34" i="18"/>
  <c r="V34" i="18"/>
  <c r="AE39" i="18"/>
  <c r="F49" i="1" s="1"/>
  <c r="BA27" i="17"/>
  <c r="G8" i="17"/>
  <c r="G9" i="17"/>
  <c r="M9" i="17" s="1"/>
  <c r="I9" i="17"/>
  <c r="K9" i="17"/>
  <c r="O9" i="17"/>
  <c r="Q9" i="17"/>
  <c r="V9" i="17"/>
  <c r="G11" i="17"/>
  <c r="AF179" i="17" s="1"/>
  <c r="I11" i="17"/>
  <c r="K11" i="17"/>
  <c r="O11" i="17"/>
  <c r="Q11" i="17"/>
  <c r="V11" i="17"/>
  <c r="G14" i="17"/>
  <c r="I14" i="17"/>
  <c r="K14" i="17"/>
  <c r="M14" i="17"/>
  <c r="O14" i="17"/>
  <c r="Q14" i="17"/>
  <c r="V14" i="17"/>
  <c r="G18" i="17"/>
  <c r="M18" i="17" s="1"/>
  <c r="I18" i="17"/>
  <c r="K18" i="17"/>
  <c r="O18" i="17"/>
  <c r="Q18" i="17"/>
  <c r="V18" i="17"/>
  <c r="G21" i="17"/>
  <c r="I21" i="17"/>
  <c r="K21" i="17"/>
  <c r="M21" i="17"/>
  <c r="O21" i="17"/>
  <c r="Q21" i="17"/>
  <c r="Q20" i="17" s="1"/>
  <c r="V21" i="17"/>
  <c r="G22" i="17"/>
  <c r="I22" i="17"/>
  <c r="K22" i="17"/>
  <c r="O22" i="17"/>
  <c r="Q22" i="17"/>
  <c r="V22" i="17"/>
  <c r="G24" i="17"/>
  <c r="M24" i="17" s="1"/>
  <c r="I24" i="17"/>
  <c r="K24" i="17"/>
  <c r="O24" i="17"/>
  <c r="Q24" i="17"/>
  <c r="V24" i="17"/>
  <c r="G26" i="17"/>
  <c r="M26" i="17" s="1"/>
  <c r="I26" i="17"/>
  <c r="K26" i="17"/>
  <c r="O26" i="17"/>
  <c r="Q26" i="17"/>
  <c r="V26" i="17"/>
  <c r="Q28" i="17"/>
  <c r="V28" i="17"/>
  <c r="G29" i="17"/>
  <c r="G28" i="17" s="1"/>
  <c r="I29" i="17"/>
  <c r="I28" i="17" s="1"/>
  <c r="K29" i="17"/>
  <c r="K28" i="17" s="1"/>
  <c r="M29" i="17"/>
  <c r="M28" i="17" s="1"/>
  <c r="O29" i="17"/>
  <c r="O28" i="17" s="1"/>
  <c r="Q29" i="17"/>
  <c r="V29" i="17"/>
  <c r="G31" i="17"/>
  <c r="G32" i="17"/>
  <c r="M32" i="17" s="1"/>
  <c r="M31" i="17" s="1"/>
  <c r="I32" i="17"/>
  <c r="I31" i="17" s="1"/>
  <c r="K32" i="17"/>
  <c r="K31" i="17" s="1"/>
  <c r="O32" i="17"/>
  <c r="O31" i="17" s="1"/>
  <c r="Q32" i="17"/>
  <c r="Q31" i="17" s="1"/>
  <c r="V32" i="17"/>
  <c r="V31" i="17" s="1"/>
  <c r="K34" i="17"/>
  <c r="G35" i="17"/>
  <c r="I35" i="17"/>
  <c r="K35" i="17"/>
  <c r="M35" i="17"/>
  <c r="O35" i="17"/>
  <c r="Q35" i="17"/>
  <c r="Q34" i="17" s="1"/>
  <c r="V35" i="17"/>
  <c r="V34" i="17" s="1"/>
  <c r="G37" i="17"/>
  <c r="M37" i="17" s="1"/>
  <c r="I37" i="17"/>
  <c r="K37" i="17"/>
  <c r="O37" i="17"/>
  <c r="Q37" i="17"/>
  <c r="V37" i="17"/>
  <c r="G38" i="17"/>
  <c r="I38" i="17"/>
  <c r="K38" i="17"/>
  <c r="M38" i="17"/>
  <c r="O38" i="17"/>
  <c r="Q38" i="17"/>
  <c r="V38" i="17"/>
  <c r="K39" i="17"/>
  <c r="G40" i="17"/>
  <c r="I40" i="17"/>
  <c r="I39" i="17" s="1"/>
  <c r="K40" i="17"/>
  <c r="O40" i="17"/>
  <c r="Q40" i="17"/>
  <c r="V40" i="17"/>
  <c r="G41" i="17"/>
  <c r="M41" i="17" s="1"/>
  <c r="I41" i="17"/>
  <c r="K41" i="17"/>
  <c r="O41" i="17"/>
  <c r="Q41" i="17"/>
  <c r="V41" i="17"/>
  <c r="G43" i="17"/>
  <c r="M43" i="17" s="1"/>
  <c r="I43" i="17"/>
  <c r="K43" i="17"/>
  <c r="O43" i="17"/>
  <c r="Q43" i="17"/>
  <c r="V43" i="17"/>
  <c r="G45" i="17"/>
  <c r="I45" i="17"/>
  <c r="K45" i="17"/>
  <c r="M45" i="17"/>
  <c r="O45" i="17"/>
  <c r="Q45" i="17"/>
  <c r="V45" i="17"/>
  <c r="V39" i="17" s="1"/>
  <c r="G48" i="17"/>
  <c r="G47" i="17" s="1"/>
  <c r="I48" i="17"/>
  <c r="I47" i="17" s="1"/>
  <c r="K48" i="17"/>
  <c r="K47" i="17" s="1"/>
  <c r="O48" i="17"/>
  <c r="O47" i="17" s="1"/>
  <c r="Q48" i="17"/>
  <c r="Q47" i="17" s="1"/>
  <c r="V48" i="17"/>
  <c r="V47" i="17" s="1"/>
  <c r="G50" i="17"/>
  <c r="I50" i="17"/>
  <c r="I49" i="17" s="1"/>
  <c r="K50" i="17"/>
  <c r="K49" i="17" s="1"/>
  <c r="M50" i="17"/>
  <c r="O50" i="17"/>
  <c r="Q50" i="17"/>
  <c r="V50" i="17"/>
  <c r="G51" i="17"/>
  <c r="G49" i="17" s="1"/>
  <c r="I51" i="17"/>
  <c r="K51" i="17"/>
  <c r="M51" i="17"/>
  <c r="O51" i="17"/>
  <c r="O49" i="17" s="1"/>
  <c r="Q51" i="17"/>
  <c r="V51" i="17"/>
  <c r="G52" i="17"/>
  <c r="M52" i="17" s="1"/>
  <c r="I52" i="17"/>
  <c r="K52" i="17"/>
  <c r="O52" i="17"/>
  <c r="Q52" i="17"/>
  <c r="V52" i="17"/>
  <c r="O53" i="17"/>
  <c r="Q53" i="17"/>
  <c r="G54" i="17"/>
  <c r="G53" i="17" s="1"/>
  <c r="I54" i="17"/>
  <c r="I53" i="17" s="1"/>
  <c r="K54" i="17"/>
  <c r="K53" i="17" s="1"/>
  <c r="M54" i="17"/>
  <c r="M53" i="17" s="1"/>
  <c r="O54" i="17"/>
  <c r="Q54" i="17"/>
  <c r="V54" i="17"/>
  <c r="V53" i="17" s="1"/>
  <c r="G56" i="17"/>
  <c r="I56" i="17"/>
  <c r="K56" i="17"/>
  <c r="O56" i="17"/>
  <c r="Q56" i="17"/>
  <c r="V56" i="17"/>
  <c r="G57" i="17"/>
  <c r="M57" i="17" s="1"/>
  <c r="I57" i="17"/>
  <c r="K57" i="17"/>
  <c r="K55" i="17" s="1"/>
  <c r="O57" i="17"/>
  <c r="Q57" i="17"/>
  <c r="V57" i="17"/>
  <c r="G59" i="17"/>
  <c r="I59" i="17"/>
  <c r="K59" i="17"/>
  <c r="M59" i="17"/>
  <c r="O59" i="17"/>
  <c r="Q59" i="17"/>
  <c r="V59" i="17"/>
  <c r="G60" i="17"/>
  <c r="M60" i="17" s="1"/>
  <c r="I60" i="17"/>
  <c r="K60" i="17"/>
  <c r="O60" i="17"/>
  <c r="Q60" i="17"/>
  <c r="V60" i="17"/>
  <c r="G61" i="17"/>
  <c r="M61" i="17" s="1"/>
  <c r="I61" i="17"/>
  <c r="K61" i="17"/>
  <c r="O61" i="17"/>
  <c r="Q61" i="17"/>
  <c r="V61" i="17"/>
  <c r="G62" i="17"/>
  <c r="M62" i="17" s="1"/>
  <c r="I62" i="17"/>
  <c r="K62" i="17"/>
  <c r="O62" i="17"/>
  <c r="Q62" i="17"/>
  <c r="V62" i="17"/>
  <c r="G63" i="17"/>
  <c r="I63" i="17"/>
  <c r="K63" i="17"/>
  <c r="M63" i="17"/>
  <c r="O63" i="17"/>
  <c r="Q63" i="17"/>
  <c r="V63" i="17"/>
  <c r="G64" i="17"/>
  <c r="M64" i="17" s="1"/>
  <c r="I64" i="17"/>
  <c r="K64" i="17"/>
  <c r="O64" i="17"/>
  <c r="Q64" i="17"/>
  <c r="V64" i="17"/>
  <c r="G65" i="17"/>
  <c r="M65" i="17" s="1"/>
  <c r="I65" i="17"/>
  <c r="K65" i="17"/>
  <c r="O65" i="17"/>
  <c r="Q65" i="17"/>
  <c r="V65" i="17"/>
  <c r="G66" i="17"/>
  <c r="M66" i="17" s="1"/>
  <c r="I66" i="17"/>
  <c r="K66" i="17"/>
  <c r="O66" i="17"/>
  <c r="Q66" i="17"/>
  <c r="V66" i="17"/>
  <c r="G67" i="17"/>
  <c r="M67" i="17" s="1"/>
  <c r="I67" i="17"/>
  <c r="K67" i="17"/>
  <c r="O67" i="17"/>
  <c r="Q67" i="17"/>
  <c r="V67" i="17"/>
  <c r="G68" i="17"/>
  <c r="I68" i="17"/>
  <c r="K68" i="17"/>
  <c r="M68" i="17"/>
  <c r="O68" i="17"/>
  <c r="Q68" i="17"/>
  <c r="V68" i="17"/>
  <c r="G69" i="17"/>
  <c r="M69" i="17" s="1"/>
  <c r="I69" i="17"/>
  <c r="K69" i="17"/>
  <c r="O69" i="17"/>
  <c r="Q69" i="17"/>
  <c r="V69" i="17"/>
  <c r="G70" i="17"/>
  <c r="M70" i="17" s="1"/>
  <c r="I70" i="17"/>
  <c r="K70" i="17"/>
  <c r="O70" i="17"/>
  <c r="Q70" i="17"/>
  <c r="V70" i="17"/>
  <c r="G71" i="17"/>
  <c r="I71" i="17"/>
  <c r="K71" i="17"/>
  <c r="M71" i="17"/>
  <c r="O71" i="17"/>
  <c r="Q71" i="17"/>
  <c r="V71" i="17"/>
  <c r="G73" i="17"/>
  <c r="M73" i="17" s="1"/>
  <c r="M72" i="17" s="1"/>
  <c r="I73" i="17"/>
  <c r="I72" i="17" s="1"/>
  <c r="K73" i="17"/>
  <c r="K72" i="17" s="1"/>
  <c r="O73" i="17"/>
  <c r="O72" i="17" s="1"/>
  <c r="Q73" i="17"/>
  <c r="Q72" i="17" s="1"/>
  <c r="V73" i="17"/>
  <c r="V72" i="17" s="1"/>
  <c r="G75" i="17"/>
  <c r="I75" i="17"/>
  <c r="I74" i="17" s="1"/>
  <c r="K75" i="17"/>
  <c r="K74" i="17" s="1"/>
  <c r="M75" i="17"/>
  <c r="O75" i="17"/>
  <c r="Q75" i="17"/>
  <c r="V75" i="17"/>
  <c r="G76" i="17"/>
  <c r="I76" i="17"/>
  <c r="K76" i="17"/>
  <c r="O76" i="17"/>
  <c r="Q76" i="17"/>
  <c r="V76" i="17"/>
  <c r="G77" i="17"/>
  <c r="M77" i="17" s="1"/>
  <c r="I77" i="17"/>
  <c r="K77" i="17"/>
  <c r="O77" i="17"/>
  <c r="Q77" i="17"/>
  <c r="Q74" i="17" s="1"/>
  <c r="V77" i="17"/>
  <c r="G79" i="17"/>
  <c r="M79" i="17" s="1"/>
  <c r="I79" i="17"/>
  <c r="K79" i="17"/>
  <c r="O79" i="17"/>
  <c r="Q79" i="17"/>
  <c r="V79" i="17"/>
  <c r="G81" i="17"/>
  <c r="I81" i="17"/>
  <c r="K81" i="17"/>
  <c r="O81" i="17"/>
  <c r="Q81" i="17"/>
  <c r="V81" i="17"/>
  <c r="G83" i="17"/>
  <c r="M83" i="17" s="1"/>
  <c r="I83" i="17"/>
  <c r="K83" i="17"/>
  <c r="O83" i="17"/>
  <c r="Q83" i="17"/>
  <c r="V83" i="17"/>
  <c r="G85" i="17"/>
  <c r="M85" i="17" s="1"/>
  <c r="I85" i="17"/>
  <c r="K85" i="17"/>
  <c r="K80" i="17" s="1"/>
  <c r="O85" i="17"/>
  <c r="Q85" i="17"/>
  <c r="V85" i="17"/>
  <c r="G87" i="17"/>
  <c r="M87" i="17" s="1"/>
  <c r="I87" i="17"/>
  <c r="K87" i="17"/>
  <c r="O87" i="17"/>
  <c r="Q87" i="17"/>
  <c r="V87" i="17"/>
  <c r="G89" i="17"/>
  <c r="I89" i="17"/>
  <c r="K89" i="17"/>
  <c r="M89" i="17"/>
  <c r="O89" i="17"/>
  <c r="Q89" i="17"/>
  <c r="V89" i="17"/>
  <c r="G90" i="17"/>
  <c r="M90" i="17" s="1"/>
  <c r="I90" i="17"/>
  <c r="K90" i="17"/>
  <c r="O90" i="17"/>
  <c r="Q90" i="17"/>
  <c r="V90" i="17"/>
  <c r="G91" i="17"/>
  <c r="M91" i="17" s="1"/>
  <c r="I91" i="17"/>
  <c r="K91" i="17"/>
  <c r="O91" i="17"/>
  <c r="Q91" i="17"/>
  <c r="V91" i="17"/>
  <c r="V80" i="17" s="1"/>
  <c r="G92" i="17"/>
  <c r="I92" i="17"/>
  <c r="K92" i="17"/>
  <c r="M92" i="17"/>
  <c r="O92" i="17"/>
  <c r="Q92" i="17"/>
  <c r="V92" i="17"/>
  <c r="G93" i="17"/>
  <c r="M93" i="17" s="1"/>
  <c r="I93" i="17"/>
  <c r="K93" i="17"/>
  <c r="O93" i="17"/>
  <c r="Q93" i="17"/>
  <c r="V93" i="17"/>
  <c r="G94" i="17"/>
  <c r="M94" i="17" s="1"/>
  <c r="I94" i="17"/>
  <c r="K94" i="17"/>
  <c r="O94" i="17"/>
  <c r="Q94" i="17"/>
  <c r="V94" i="17"/>
  <c r="G95" i="17"/>
  <c r="M95" i="17" s="1"/>
  <c r="I95" i="17"/>
  <c r="K95" i="17"/>
  <c r="O95" i="17"/>
  <c r="Q95" i="17"/>
  <c r="V95" i="17"/>
  <c r="V96" i="17"/>
  <c r="G97" i="17"/>
  <c r="G96" i="17" s="1"/>
  <c r="I97" i="17"/>
  <c r="I96" i="17" s="1"/>
  <c r="K97" i="17"/>
  <c r="K96" i="17" s="1"/>
  <c r="O97" i="17"/>
  <c r="O96" i="17" s="1"/>
  <c r="Q97" i="17"/>
  <c r="Q96" i="17" s="1"/>
  <c r="V97" i="17"/>
  <c r="G99" i="17"/>
  <c r="M99" i="17" s="1"/>
  <c r="I99" i="17"/>
  <c r="K99" i="17"/>
  <c r="O99" i="17"/>
  <c r="Q99" i="17"/>
  <c r="V99" i="17"/>
  <c r="V98" i="17" s="1"/>
  <c r="G101" i="17"/>
  <c r="I101" i="17"/>
  <c r="K101" i="17"/>
  <c r="M101" i="17"/>
  <c r="O101" i="17"/>
  <c r="Q101" i="17"/>
  <c r="V101" i="17"/>
  <c r="G103" i="17"/>
  <c r="I103" i="17"/>
  <c r="K103" i="17"/>
  <c r="O103" i="17"/>
  <c r="Q103" i="17"/>
  <c r="V103" i="17"/>
  <c r="G104" i="17"/>
  <c r="M104" i="17" s="1"/>
  <c r="I104" i="17"/>
  <c r="K104" i="17"/>
  <c r="O104" i="17"/>
  <c r="O98" i="17" s="1"/>
  <c r="Q104" i="17"/>
  <c r="V104" i="17"/>
  <c r="G106" i="17"/>
  <c r="M106" i="17" s="1"/>
  <c r="I106" i="17"/>
  <c r="K106" i="17"/>
  <c r="O106" i="17"/>
  <c r="Q106" i="17"/>
  <c r="V106" i="17"/>
  <c r="G107" i="17"/>
  <c r="I107" i="17"/>
  <c r="K107" i="17"/>
  <c r="M107" i="17"/>
  <c r="O107" i="17"/>
  <c r="Q107" i="17"/>
  <c r="V107" i="17"/>
  <c r="G109" i="17"/>
  <c r="I109" i="17"/>
  <c r="K109" i="17"/>
  <c r="M109" i="17"/>
  <c r="O109" i="17"/>
  <c r="Q109" i="17"/>
  <c r="V109" i="17"/>
  <c r="G111" i="17"/>
  <c r="M111" i="17" s="1"/>
  <c r="I111" i="17"/>
  <c r="K111" i="17"/>
  <c r="O111" i="17"/>
  <c r="Q111" i="17"/>
  <c r="V111" i="17"/>
  <c r="G113" i="17"/>
  <c r="M113" i="17" s="1"/>
  <c r="I113" i="17"/>
  <c r="K113" i="17"/>
  <c r="O113" i="17"/>
  <c r="Q113" i="17"/>
  <c r="V113" i="17"/>
  <c r="G115" i="17"/>
  <c r="M115" i="17" s="1"/>
  <c r="I115" i="17"/>
  <c r="K115" i="17"/>
  <c r="O115" i="17"/>
  <c r="Q115" i="17"/>
  <c r="V115" i="17"/>
  <c r="G116" i="17"/>
  <c r="M116" i="17" s="1"/>
  <c r="I116" i="17"/>
  <c r="K116" i="17"/>
  <c r="O116" i="17"/>
  <c r="Q116" i="17"/>
  <c r="V116" i="17"/>
  <c r="G117" i="17"/>
  <c r="G118" i="17"/>
  <c r="M118" i="17" s="1"/>
  <c r="I118" i="17"/>
  <c r="I117" i="17" s="1"/>
  <c r="K118" i="17"/>
  <c r="O118" i="17"/>
  <c r="Q118" i="17"/>
  <c r="V118" i="17"/>
  <c r="V117" i="17" s="1"/>
  <c r="G121" i="17"/>
  <c r="I121" i="17"/>
  <c r="K121" i="17"/>
  <c r="M121" i="17"/>
  <c r="O121" i="17"/>
  <c r="Q121" i="17"/>
  <c r="V121" i="17"/>
  <c r="G123" i="17"/>
  <c r="M123" i="17" s="1"/>
  <c r="I123" i="17"/>
  <c r="K123" i="17"/>
  <c r="O123" i="17"/>
  <c r="Q123" i="17"/>
  <c r="V123" i="17"/>
  <c r="G125" i="17"/>
  <c r="M125" i="17" s="1"/>
  <c r="I125" i="17"/>
  <c r="K125" i="17"/>
  <c r="O125" i="17"/>
  <c r="Q125" i="17"/>
  <c r="V125" i="17"/>
  <c r="G127" i="17"/>
  <c r="M127" i="17" s="1"/>
  <c r="I127" i="17"/>
  <c r="K127" i="17"/>
  <c r="O127" i="17"/>
  <c r="Q127" i="17"/>
  <c r="V127" i="17"/>
  <c r="G129" i="17"/>
  <c r="I129" i="17"/>
  <c r="K129" i="17"/>
  <c r="O129" i="17"/>
  <c r="Q129" i="17"/>
  <c r="V129" i="17"/>
  <c r="V128" i="17" s="1"/>
  <c r="G132" i="17"/>
  <c r="M132" i="17" s="1"/>
  <c r="I132" i="17"/>
  <c r="K132" i="17"/>
  <c r="O132" i="17"/>
  <c r="Q132" i="17"/>
  <c r="Q128" i="17" s="1"/>
  <c r="V132" i="17"/>
  <c r="G134" i="17"/>
  <c r="M134" i="17" s="1"/>
  <c r="I134" i="17"/>
  <c r="K134" i="17"/>
  <c r="O134" i="17"/>
  <c r="Q134" i="17"/>
  <c r="V134" i="17"/>
  <c r="G137" i="17"/>
  <c r="M137" i="17" s="1"/>
  <c r="I137" i="17"/>
  <c r="K137" i="17"/>
  <c r="O137" i="17"/>
  <c r="Q137" i="17"/>
  <c r="V137" i="17"/>
  <c r="G138" i="17"/>
  <c r="M138" i="17" s="1"/>
  <c r="I138" i="17"/>
  <c r="K138" i="17"/>
  <c r="O138" i="17"/>
  <c r="Q138" i="17"/>
  <c r="V138" i="17"/>
  <c r="G140" i="17"/>
  <c r="I140" i="17"/>
  <c r="K140" i="17"/>
  <c r="M140" i="17"/>
  <c r="O140" i="17"/>
  <c r="Q140" i="17"/>
  <c r="V140" i="17"/>
  <c r="V136" i="17" s="1"/>
  <c r="G142" i="17"/>
  <c r="I142" i="17"/>
  <c r="K142" i="17"/>
  <c r="M142" i="17"/>
  <c r="O142" i="17"/>
  <c r="Q142" i="17"/>
  <c r="V142" i="17"/>
  <c r="G144" i="17"/>
  <c r="M144" i="17" s="1"/>
  <c r="I144" i="17"/>
  <c r="K144" i="17"/>
  <c r="O144" i="17"/>
  <c r="Q144" i="17"/>
  <c r="V144" i="17"/>
  <c r="G146" i="17"/>
  <c r="M146" i="17" s="1"/>
  <c r="I146" i="17"/>
  <c r="K146" i="17"/>
  <c r="O146" i="17"/>
  <c r="Q146" i="17"/>
  <c r="V146" i="17"/>
  <c r="G148" i="17"/>
  <c r="M148" i="17" s="1"/>
  <c r="I148" i="17"/>
  <c r="K148" i="17"/>
  <c r="O148" i="17"/>
  <c r="Q148" i="17"/>
  <c r="V148" i="17"/>
  <c r="G150" i="17"/>
  <c r="I150" i="17"/>
  <c r="K150" i="17"/>
  <c r="M150" i="17"/>
  <c r="O150" i="17"/>
  <c r="Q150" i="17"/>
  <c r="V150" i="17"/>
  <c r="G156" i="17"/>
  <c r="M156" i="17" s="1"/>
  <c r="I156" i="17"/>
  <c r="K156" i="17"/>
  <c r="O156" i="17"/>
  <c r="Q156" i="17"/>
  <c r="V156" i="17"/>
  <c r="G159" i="17"/>
  <c r="M159" i="17" s="1"/>
  <c r="I159" i="17"/>
  <c r="K159" i="17"/>
  <c r="O159" i="17"/>
  <c r="Q159" i="17"/>
  <c r="V159" i="17"/>
  <c r="G164" i="17"/>
  <c r="M164" i="17" s="1"/>
  <c r="I164" i="17"/>
  <c r="K164" i="17"/>
  <c r="K149" i="17" s="1"/>
  <c r="O164" i="17"/>
  <c r="Q164" i="17"/>
  <c r="V164" i="17"/>
  <c r="G168" i="17"/>
  <c r="M168" i="17" s="1"/>
  <c r="I168" i="17"/>
  <c r="K168" i="17"/>
  <c r="O168" i="17"/>
  <c r="Q168" i="17"/>
  <c r="V168" i="17"/>
  <c r="G172" i="17"/>
  <c r="M172" i="17" s="1"/>
  <c r="I172" i="17"/>
  <c r="K172" i="17"/>
  <c r="O172" i="17"/>
  <c r="Q172" i="17"/>
  <c r="V172" i="17"/>
  <c r="G174" i="17"/>
  <c r="M174" i="17" s="1"/>
  <c r="I174" i="17"/>
  <c r="K174" i="17"/>
  <c r="O174" i="17"/>
  <c r="Q174" i="17"/>
  <c r="V174" i="17"/>
  <c r="G175" i="17"/>
  <c r="M175" i="17" s="1"/>
  <c r="I175" i="17"/>
  <c r="K175" i="17"/>
  <c r="O175" i="17"/>
  <c r="Q175" i="17"/>
  <c r="V175" i="17"/>
  <c r="G176" i="17"/>
  <c r="M176" i="17" s="1"/>
  <c r="I176" i="17"/>
  <c r="K176" i="17"/>
  <c r="O176" i="17"/>
  <c r="Q176" i="17"/>
  <c r="V176" i="17"/>
  <c r="G177" i="17"/>
  <c r="M177" i="17" s="1"/>
  <c r="I177" i="17"/>
  <c r="K177" i="17"/>
  <c r="O177" i="17"/>
  <c r="Q177" i="17"/>
  <c r="V177" i="17"/>
  <c r="AE179" i="17"/>
  <c r="F48" i="1" s="1"/>
  <c r="G9" i="16"/>
  <c r="M9" i="16" s="1"/>
  <c r="I9" i="16"/>
  <c r="K9" i="16"/>
  <c r="O9" i="16"/>
  <c r="Q9" i="16"/>
  <c r="V9" i="16"/>
  <c r="G10" i="16"/>
  <c r="I10" i="16"/>
  <c r="K10" i="16"/>
  <c r="O10" i="16"/>
  <c r="Q10" i="16"/>
  <c r="V10" i="16"/>
  <c r="G11" i="16"/>
  <c r="M11" i="16" s="1"/>
  <c r="I11" i="16"/>
  <c r="K11" i="16"/>
  <c r="O11" i="16"/>
  <c r="Q11" i="16"/>
  <c r="V11" i="16"/>
  <c r="G12" i="16"/>
  <c r="M12" i="16" s="1"/>
  <c r="I12" i="16"/>
  <c r="K12" i="16"/>
  <c r="O12" i="16"/>
  <c r="Q12" i="16"/>
  <c r="V12" i="16"/>
  <c r="G13" i="16"/>
  <c r="M13" i="16" s="1"/>
  <c r="I13" i="16"/>
  <c r="K13" i="16"/>
  <c r="O13" i="16"/>
  <c r="Q13" i="16"/>
  <c r="V13" i="16"/>
  <c r="G14" i="16"/>
  <c r="M14" i="16" s="1"/>
  <c r="I14" i="16"/>
  <c r="K14" i="16"/>
  <c r="O14" i="16"/>
  <c r="Q14" i="16"/>
  <c r="V14" i="16"/>
  <c r="G15" i="16"/>
  <c r="M15" i="16" s="1"/>
  <c r="I15" i="16"/>
  <c r="K15" i="16"/>
  <c r="O15" i="16"/>
  <c r="Q15" i="16"/>
  <c r="V15" i="16"/>
  <c r="G16" i="16"/>
  <c r="M16" i="16" s="1"/>
  <c r="I16" i="16"/>
  <c r="K16" i="16"/>
  <c r="O16" i="16"/>
  <c r="Q16" i="16"/>
  <c r="V16" i="16"/>
  <c r="G17" i="16"/>
  <c r="I17" i="16"/>
  <c r="K17" i="16"/>
  <c r="M17" i="16"/>
  <c r="O17" i="16"/>
  <c r="Q17" i="16"/>
  <c r="V17" i="16"/>
  <c r="G18" i="16"/>
  <c r="M18" i="16" s="1"/>
  <c r="I18" i="16"/>
  <c r="K18" i="16"/>
  <c r="O18" i="16"/>
  <c r="Q18" i="16"/>
  <c r="V18" i="16"/>
  <c r="AE20" i="16"/>
  <c r="F46" i="1" s="1"/>
  <c r="G9" i="15"/>
  <c r="I9" i="15"/>
  <c r="K9" i="15"/>
  <c r="M9" i="15"/>
  <c r="O9" i="15"/>
  <c r="Q9" i="15"/>
  <c r="V9" i="15"/>
  <c r="G10" i="15"/>
  <c r="I10" i="15"/>
  <c r="K10" i="15"/>
  <c r="O10" i="15"/>
  <c r="Q10" i="15"/>
  <c r="V10" i="15"/>
  <c r="G11" i="15"/>
  <c r="M11" i="15" s="1"/>
  <c r="I11" i="15"/>
  <c r="K11" i="15"/>
  <c r="O11" i="15"/>
  <c r="Q11" i="15"/>
  <c r="V11" i="15"/>
  <c r="G12" i="15"/>
  <c r="M12" i="15" s="1"/>
  <c r="I12" i="15"/>
  <c r="K12" i="15"/>
  <c r="O12" i="15"/>
  <c r="Q12" i="15"/>
  <c r="V12" i="15"/>
  <c r="G13" i="15"/>
  <c r="M13" i="15" s="1"/>
  <c r="I13" i="15"/>
  <c r="K13" i="15"/>
  <c r="O13" i="15"/>
  <c r="Q13" i="15"/>
  <c r="V13" i="15"/>
  <c r="G14" i="15"/>
  <c r="M14" i="15" s="1"/>
  <c r="I14" i="15"/>
  <c r="K14" i="15"/>
  <c r="O14" i="15"/>
  <c r="Q14" i="15"/>
  <c r="V14" i="15"/>
  <c r="G15" i="15"/>
  <c r="M15" i="15" s="1"/>
  <c r="I15" i="15"/>
  <c r="K15" i="15"/>
  <c r="O15" i="15"/>
  <c r="Q15" i="15"/>
  <c r="V15" i="15"/>
  <c r="G16" i="15"/>
  <c r="M16" i="15" s="1"/>
  <c r="I16" i="15"/>
  <c r="K16" i="15"/>
  <c r="O16" i="15"/>
  <c r="Q16" i="15"/>
  <c r="V16" i="15"/>
  <c r="G17" i="15"/>
  <c r="I17" i="15"/>
  <c r="K17" i="15"/>
  <c r="M17" i="15"/>
  <c r="O17" i="15"/>
  <c r="Q17" i="15"/>
  <c r="V17" i="15"/>
  <c r="G18" i="15"/>
  <c r="M18" i="15" s="1"/>
  <c r="I18" i="15"/>
  <c r="K18" i="15"/>
  <c r="O18" i="15"/>
  <c r="Q18" i="15"/>
  <c r="V18" i="15"/>
  <c r="G19" i="15"/>
  <c r="M19" i="15" s="1"/>
  <c r="I19" i="15"/>
  <c r="K19" i="15"/>
  <c r="O19" i="15"/>
  <c r="Q19" i="15"/>
  <c r="V19" i="15"/>
  <c r="AE24" i="15"/>
  <c r="F45" i="1" s="1"/>
  <c r="G9" i="14"/>
  <c r="M9" i="14" s="1"/>
  <c r="I9" i="14"/>
  <c r="K9" i="14"/>
  <c r="O9" i="14"/>
  <c r="Q9" i="14"/>
  <c r="V9" i="14"/>
  <c r="G11" i="14"/>
  <c r="I11" i="14"/>
  <c r="K11" i="14"/>
  <c r="K8" i="14" s="1"/>
  <c r="O11" i="14"/>
  <c r="Q11" i="14"/>
  <c r="V11" i="14"/>
  <c r="G14" i="14"/>
  <c r="I14" i="14"/>
  <c r="K14" i="14"/>
  <c r="M14" i="14"/>
  <c r="O14" i="14"/>
  <c r="Q14" i="14"/>
  <c r="V14" i="14"/>
  <c r="G18" i="14"/>
  <c r="M18" i="14" s="1"/>
  <c r="I18" i="14"/>
  <c r="K18" i="14"/>
  <c r="O18" i="14"/>
  <c r="Q18" i="14"/>
  <c r="V18" i="14"/>
  <c r="V8" i="14" s="1"/>
  <c r="G21" i="14"/>
  <c r="I21" i="14"/>
  <c r="K21" i="14"/>
  <c r="K20" i="14" s="1"/>
  <c r="O21" i="14"/>
  <c r="Q21" i="14"/>
  <c r="V21" i="14"/>
  <c r="G22" i="14"/>
  <c r="M22" i="14" s="1"/>
  <c r="I22" i="14"/>
  <c r="I20" i="14" s="1"/>
  <c r="K22" i="14"/>
  <c r="O22" i="14"/>
  <c r="Q22" i="14"/>
  <c r="Q20" i="14" s="1"/>
  <c r="V22" i="14"/>
  <c r="G24" i="14"/>
  <c r="M24" i="14" s="1"/>
  <c r="I24" i="14"/>
  <c r="K24" i="14"/>
  <c r="O24" i="14"/>
  <c r="Q24" i="14"/>
  <c r="V24" i="14"/>
  <c r="I27" i="14"/>
  <c r="Q27" i="14"/>
  <c r="G28" i="14"/>
  <c r="M28" i="14" s="1"/>
  <c r="M27" i="14" s="1"/>
  <c r="I28" i="14"/>
  <c r="K28" i="14"/>
  <c r="K27" i="14" s="1"/>
  <c r="O28" i="14"/>
  <c r="O27" i="14" s="1"/>
  <c r="Q28" i="14"/>
  <c r="V28" i="14"/>
  <c r="V27" i="14" s="1"/>
  <c r="Q30" i="14"/>
  <c r="G31" i="14"/>
  <c r="M31" i="14" s="1"/>
  <c r="M30" i="14" s="1"/>
  <c r="I31" i="14"/>
  <c r="I30" i="14" s="1"/>
  <c r="K31" i="14"/>
  <c r="K30" i="14" s="1"/>
  <c r="O31" i="14"/>
  <c r="O30" i="14" s="1"/>
  <c r="Q31" i="14"/>
  <c r="V31" i="14"/>
  <c r="V30" i="14" s="1"/>
  <c r="G34" i="14"/>
  <c r="I34" i="14"/>
  <c r="K34" i="14"/>
  <c r="O34" i="14"/>
  <c r="Q34" i="14"/>
  <c r="V34" i="14"/>
  <c r="G36" i="14"/>
  <c r="M36" i="14" s="1"/>
  <c r="I36" i="14"/>
  <c r="I33" i="14" s="1"/>
  <c r="K36" i="14"/>
  <c r="O36" i="14"/>
  <c r="Q36" i="14"/>
  <c r="Q33" i="14" s="1"/>
  <c r="V36" i="14"/>
  <c r="G37" i="14"/>
  <c r="M37" i="14" s="1"/>
  <c r="I37" i="14"/>
  <c r="K37" i="14"/>
  <c r="O37" i="14"/>
  <c r="Q37" i="14"/>
  <c r="V37" i="14"/>
  <c r="G39" i="14"/>
  <c r="M39" i="14" s="1"/>
  <c r="I39" i="14"/>
  <c r="K39" i="14"/>
  <c r="O39" i="14"/>
  <c r="Q39" i="14"/>
  <c r="V39" i="14"/>
  <c r="G40" i="14"/>
  <c r="I40" i="14"/>
  <c r="I38" i="14" s="1"/>
  <c r="K40" i="14"/>
  <c r="M40" i="14"/>
  <c r="O40" i="14"/>
  <c r="Q40" i="14"/>
  <c r="Q38" i="14" s="1"/>
  <c r="V40" i="14"/>
  <c r="G42" i="14"/>
  <c r="M42" i="14" s="1"/>
  <c r="I42" i="14"/>
  <c r="K42" i="14"/>
  <c r="O42" i="14"/>
  <c r="Q42" i="14"/>
  <c r="V42" i="14"/>
  <c r="I44" i="14"/>
  <c r="Q44" i="14"/>
  <c r="G45" i="14"/>
  <c r="G44" i="14" s="1"/>
  <c r="I45" i="14"/>
  <c r="K45" i="14"/>
  <c r="K44" i="14" s="1"/>
  <c r="O45" i="14"/>
  <c r="O44" i="14" s="1"/>
  <c r="Q45" i="14"/>
  <c r="V45" i="14"/>
  <c r="V44" i="14" s="1"/>
  <c r="G47" i="14"/>
  <c r="I47" i="14"/>
  <c r="K47" i="14"/>
  <c r="O47" i="14"/>
  <c r="Q47" i="14"/>
  <c r="V47" i="14"/>
  <c r="G49" i="14"/>
  <c r="M49" i="14" s="1"/>
  <c r="I49" i="14"/>
  <c r="K49" i="14"/>
  <c r="O49" i="14"/>
  <c r="Q49" i="14"/>
  <c r="V49" i="14"/>
  <c r="G51" i="14"/>
  <c r="M51" i="14" s="1"/>
  <c r="I51" i="14"/>
  <c r="K51" i="14"/>
  <c r="O51" i="14"/>
  <c r="Q51" i="14"/>
  <c r="V51" i="14"/>
  <c r="G53" i="14"/>
  <c r="M53" i="14" s="1"/>
  <c r="I53" i="14"/>
  <c r="I46" i="14" s="1"/>
  <c r="K53" i="14"/>
  <c r="O53" i="14"/>
  <c r="Q53" i="14"/>
  <c r="V53" i="14"/>
  <c r="G55" i="14"/>
  <c r="M55" i="14" s="1"/>
  <c r="I55" i="14"/>
  <c r="K55" i="14"/>
  <c r="O55" i="14"/>
  <c r="Q55" i="14"/>
  <c r="V55" i="14"/>
  <c r="G56" i="14"/>
  <c r="M56" i="14" s="1"/>
  <c r="I56" i="14"/>
  <c r="K56" i="14"/>
  <c r="O56" i="14"/>
  <c r="Q56" i="14"/>
  <c r="V56" i="14"/>
  <c r="G57" i="14"/>
  <c r="M57" i="14" s="1"/>
  <c r="I57" i="14"/>
  <c r="K57" i="14"/>
  <c r="O57" i="14"/>
  <c r="Q57" i="14"/>
  <c r="V57" i="14"/>
  <c r="G58" i="14"/>
  <c r="M58" i="14" s="1"/>
  <c r="I58" i="14"/>
  <c r="K58" i="14"/>
  <c r="O58" i="14"/>
  <c r="Q58" i="14"/>
  <c r="V58" i="14"/>
  <c r="G59" i="14"/>
  <c r="M59" i="14" s="1"/>
  <c r="I59" i="14"/>
  <c r="K59" i="14"/>
  <c r="O59" i="14"/>
  <c r="Q59" i="14"/>
  <c r="V59" i="14"/>
  <c r="G60" i="14"/>
  <c r="I60" i="14"/>
  <c r="K60" i="14"/>
  <c r="M60" i="14"/>
  <c r="O60" i="14"/>
  <c r="Q60" i="14"/>
  <c r="V60" i="14"/>
  <c r="G61" i="14"/>
  <c r="M61" i="14" s="1"/>
  <c r="I61" i="14"/>
  <c r="K61" i="14"/>
  <c r="O61" i="14"/>
  <c r="Q61" i="14"/>
  <c r="V61" i="14"/>
  <c r="G63" i="14"/>
  <c r="M63" i="14" s="1"/>
  <c r="I63" i="14"/>
  <c r="I62" i="14" s="1"/>
  <c r="K63" i="14"/>
  <c r="O63" i="14"/>
  <c r="O62" i="14" s="1"/>
  <c r="Q63" i="14"/>
  <c r="Q62" i="14" s="1"/>
  <c r="V63" i="14"/>
  <c r="G64" i="14"/>
  <c r="M64" i="14" s="1"/>
  <c r="I64" i="14"/>
  <c r="K64" i="14"/>
  <c r="O64" i="14"/>
  <c r="Q64" i="14"/>
  <c r="V64" i="14"/>
  <c r="G65" i="14"/>
  <c r="I65" i="14"/>
  <c r="K65" i="14"/>
  <c r="O65" i="14"/>
  <c r="Q65" i="14"/>
  <c r="V65" i="14"/>
  <c r="G67" i="14"/>
  <c r="I67" i="14"/>
  <c r="K67" i="14"/>
  <c r="O67" i="14"/>
  <c r="Q67" i="14"/>
  <c r="V67" i="14"/>
  <c r="G69" i="14"/>
  <c r="I69" i="14"/>
  <c r="K69" i="14"/>
  <c r="M69" i="14"/>
  <c r="O69" i="14"/>
  <c r="Q69" i="14"/>
  <c r="V69" i="14"/>
  <c r="G71" i="14"/>
  <c r="M71" i="14" s="1"/>
  <c r="I71" i="14"/>
  <c r="K71" i="14"/>
  <c r="O71" i="14"/>
  <c r="Q71" i="14"/>
  <c r="V71" i="14"/>
  <c r="G72" i="14"/>
  <c r="M72" i="14" s="1"/>
  <c r="I72" i="14"/>
  <c r="K72" i="14"/>
  <c r="O72" i="14"/>
  <c r="Q72" i="14"/>
  <c r="V72" i="14"/>
  <c r="G74" i="14"/>
  <c r="M74" i="14" s="1"/>
  <c r="I74" i="14"/>
  <c r="K74" i="14"/>
  <c r="O74" i="14"/>
  <c r="Q74" i="14"/>
  <c r="V74" i="14"/>
  <c r="G75" i="14"/>
  <c r="I75" i="14"/>
  <c r="K75" i="14"/>
  <c r="M75" i="14"/>
  <c r="O75" i="14"/>
  <c r="Q75" i="14"/>
  <c r="V75" i="14"/>
  <c r="G77" i="14"/>
  <c r="M77" i="14" s="1"/>
  <c r="I77" i="14"/>
  <c r="K77" i="14"/>
  <c r="O77" i="14"/>
  <c r="Q77" i="14"/>
  <c r="V77" i="14"/>
  <c r="G79" i="14"/>
  <c r="M79" i="14" s="1"/>
  <c r="I79" i="14"/>
  <c r="K79" i="14"/>
  <c r="O79" i="14"/>
  <c r="Q79" i="14"/>
  <c r="V79" i="14"/>
  <c r="G81" i="14"/>
  <c r="M81" i="14" s="1"/>
  <c r="I81" i="14"/>
  <c r="K81" i="14"/>
  <c r="O81" i="14"/>
  <c r="Q81" i="14"/>
  <c r="V81" i="14"/>
  <c r="G83" i="14"/>
  <c r="M83" i="14" s="1"/>
  <c r="I83" i="14"/>
  <c r="K83" i="14"/>
  <c r="O83" i="14"/>
  <c r="Q83" i="14"/>
  <c r="V83" i="14"/>
  <c r="G84" i="14"/>
  <c r="M84" i="14" s="1"/>
  <c r="I84" i="14"/>
  <c r="K84" i="14"/>
  <c r="O84" i="14"/>
  <c r="Q84" i="14"/>
  <c r="V84" i="14"/>
  <c r="G86" i="14"/>
  <c r="M86" i="14" s="1"/>
  <c r="I86" i="14"/>
  <c r="K86" i="14"/>
  <c r="O86" i="14"/>
  <c r="O85" i="14" s="1"/>
  <c r="Q86" i="14"/>
  <c r="Q85" i="14" s="1"/>
  <c r="V86" i="14"/>
  <c r="G89" i="14"/>
  <c r="M89" i="14" s="1"/>
  <c r="I89" i="14"/>
  <c r="K89" i="14"/>
  <c r="O89" i="14"/>
  <c r="Q89" i="14"/>
  <c r="V89" i="14"/>
  <c r="G91" i="14"/>
  <c r="M91" i="14" s="1"/>
  <c r="I91" i="14"/>
  <c r="K91" i="14"/>
  <c r="O91" i="14"/>
  <c r="Q91" i="14"/>
  <c r="V91" i="14"/>
  <c r="G94" i="14"/>
  <c r="I94" i="14"/>
  <c r="K94" i="14"/>
  <c r="O94" i="14"/>
  <c r="Q94" i="14"/>
  <c r="V94" i="14"/>
  <c r="G95" i="14"/>
  <c r="M95" i="14" s="1"/>
  <c r="I95" i="14"/>
  <c r="K95" i="14"/>
  <c r="O95" i="14"/>
  <c r="Q95" i="14"/>
  <c r="V95" i="14"/>
  <c r="G97" i="14"/>
  <c r="M97" i="14" s="1"/>
  <c r="I97" i="14"/>
  <c r="K97" i="14"/>
  <c r="O97" i="14"/>
  <c r="Q97" i="14"/>
  <c r="V97" i="14"/>
  <c r="G99" i="14"/>
  <c r="M99" i="14" s="1"/>
  <c r="I99" i="14"/>
  <c r="I93" i="14" s="1"/>
  <c r="K99" i="14"/>
  <c r="O99" i="14"/>
  <c r="Q99" i="14"/>
  <c r="V99" i="14"/>
  <c r="G101" i="14"/>
  <c r="M101" i="14" s="1"/>
  <c r="I101" i="14"/>
  <c r="K101" i="14"/>
  <c r="O101" i="14"/>
  <c r="Q101" i="14"/>
  <c r="V101" i="14"/>
  <c r="G104" i="14"/>
  <c r="I104" i="14"/>
  <c r="K104" i="14"/>
  <c r="O104" i="14"/>
  <c r="Q104" i="14"/>
  <c r="V104" i="14"/>
  <c r="G110" i="14"/>
  <c r="M110" i="14" s="1"/>
  <c r="I110" i="14"/>
  <c r="K110" i="14"/>
  <c r="O110" i="14"/>
  <c r="Q110" i="14"/>
  <c r="V110" i="14"/>
  <c r="G112" i="14"/>
  <c r="M112" i="14" s="1"/>
  <c r="I112" i="14"/>
  <c r="K112" i="14"/>
  <c r="O112" i="14"/>
  <c r="Q112" i="14"/>
  <c r="V112" i="14"/>
  <c r="G115" i="14"/>
  <c r="I115" i="14"/>
  <c r="K115" i="14"/>
  <c r="M115" i="14"/>
  <c r="O115" i="14"/>
  <c r="Q115" i="14"/>
  <c r="V115" i="14"/>
  <c r="G119" i="14"/>
  <c r="M119" i="14" s="1"/>
  <c r="I119" i="14"/>
  <c r="K119" i="14"/>
  <c r="O119" i="14"/>
  <c r="Q119" i="14"/>
  <c r="V119" i="14"/>
  <c r="G120" i="14"/>
  <c r="M120" i="14" s="1"/>
  <c r="I120" i="14"/>
  <c r="K120" i="14"/>
  <c r="O120" i="14"/>
  <c r="Q120" i="14"/>
  <c r="V120" i="14"/>
  <c r="G122" i="14"/>
  <c r="M122" i="14" s="1"/>
  <c r="I122" i="14"/>
  <c r="K122" i="14"/>
  <c r="O122" i="14"/>
  <c r="Q122" i="14"/>
  <c r="V122" i="14"/>
  <c r="G123" i="14"/>
  <c r="I123" i="14"/>
  <c r="K123" i="14"/>
  <c r="M123" i="14"/>
  <c r="O123" i="14"/>
  <c r="Q123" i="14"/>
  <c r="V123" i="14"/>
  <c r="G124" i="14"/>
  <c r="I124" i="14"/>
  <c r="K124" i="14"/>
  <c r="O124" i="14"/>
  <c r="Q124" i="14"/>
  <c r="V124" i="14"/>
  <c r="G125" i="14"/>
  <c r="M125" i="14" s="1"/>
  <c r="I125" i="14"/>
  <c r="K125" i="14"/>
  <c r="O125" i="14"/>
  <c r="Q125" i="14"/>
  <c r="V125" i="14"/>
  <c r="AE127" i="14"/>
  <c r="F43" i="1" s="1"/>
  <c r="G9" i="13"/>
  <c r="M9" i="13" s="1"/>
  <c r="I9" i="13"/>
  <c r="K9" i="13"/>
  <c r="O9" i="13"/>
  <c r="Q9" i="13"/>
  <c r="V9" i="13"/>
  <c r="G10" i="13"/>
  <c r="I10" i="13"/>
  <c r="K10" i="13"/>
  <c r="O10" i="13"/>
  <c r="Q10" i="13"/>
  <c r="V10" i="13"/>
  <c r="G11" i="13"/>
  <c r="M11" i="13" s="1"/>
  <c r="I11" i="13"/>
  <c r="K11" i="13"/>
  <c r="O11" i="13"/>
  <c r="Q11" i="13"/>
  <c r="V11" i="13"/>
  <c r="G12" i="13"/>
  <c r="M12" i="13" s="1"/>
  <c r="I12" i="13"/>
  <c r="K12" i="13"/>
  <c r="K8" i="13" s="1"/>
  <c r="O12" i="13"/>
  <c r="Q12" i="13"/>
  <c r="V12" i="13"/>
  <c r="G13" i="13"/>
  <c r="I13" i="13"/>
  <c r="K13" i="13"/>
  <c r="M13" i="13"/>
  <c r="O13" i="13"/>
  <c r="Q13" i="13"/>
  <c r="V13" i="13"/>
  <c r="G14" i="13"/>
  <c r="M14" i="13" s="1"/>
  <c r="I14" i="13"/>
  <c r="K14" i="13"/>
  <c r="O14" i="13"/>
  <c r="Q14" i="13"/>
  <c r="V14" i="13"/>
  <c r="G15" i="13"/>
  <c r="M15" i="13" s="1"/>
  <c r="I15" i="13"/>
  <c r="K15" i="13"/>
  <c r="O15" i="13"/>
  <c r="Q15" i="13"/>
  <c r="V15" i="13"/>
  <c r="G16" i="13"/>
  <c r="M16" i="13" s="1"/>
  <c r="I16" i="13"/>
  <c r="K16" i="13"/>
  <c r="O16" i="13"/>
  <c r="Q16" i="13"/>
  <c r="V16" i="13"/>
  <c r="G17" i="13"/>
  <c r="I17" i="13"/>
  <c r="K17" i="13"/>
  <c r="M17" i="13"/>
  <c r="O17" i="13"/>
  <c r="Q17" i="13"/>
  <c r="V17" i="13"/>
  <c r="G18" i="13"/>
  <c r="M18" i="13" s="1"/>
  <c r="I18" i="13"/>
  <c r="K18" i="13"/>
  <c r="O18" i="13"/>
  <c r="Q18" i="13"/>
  <c r="V18" i="13"/>
  <c r="G19" i="13"/>
  <c r="M19" i="13" s="1"/>
  <c r="I19" i="13"/>
  <c r="K19" i="13"/>
  <c r="O19" i="13"/>
  <c r="Q19" i="13"/>
  <c r="V19" i="13"/>
  <c r="G20" i="13"/>
  <c r="M20" i="13" s="1"/>
  <c r="I20" i="13"/>
  <c r="K20" i="13"/>
  <c r="O20" i="13"/>
  <c r="Q20" i="13"/>
  <c r="V20" i="13"/>
  <c r="G21" i="13"/>
  <c r="I21" i="13"/>
  <c r="K21" i="13"/>
  <c r="M21" i="13"/>
  <c r="O21" i="13"/>
  <c r="Q21" i="13"/>
  <c r="V21" i="13"/>
  <c r="G22" i="13"/>
  <c r="M22" i="13" s="1"/>
  <c r="I22" i="13"/>
  <c r="K22" i="13"/>
  <c r="O22" i="13"/>
  <c r="Q22" i="13"/>
  <c r="V22" i="13"/>
  <c r="G23" i="13"/>
  <c r="M23" i="13" s="1"/>
  <c r="I23" i="13"/>
  <c r="K23" i="13"/>
  <c r="O23" i="13"/>
  <c r="Q23" i="13"/>
  <c r="V23" i="13"/>
  <c r="G24" i="13"/>
  <c r="M24" i="13" s="1"/>
  <c r="I24" i="13"/>
  <c r="K24" i="13"/>
  <c r="O24" i="13"/>
  <c r="Q24" i="13"/>
  <c r="V24" i="13"/>
  <c r="G25" i="13"/>
  <c r="M25" i="13" s="1"/>
  <c r="I25" i="13"/>
  <c r="K25" i="13"/>
  <c r="O25" i="13"/>
  <c r="Q25" i="13"/>
  <c r="V25" i="13"/>
  <c r="G26" i="13"/>
  <c r="M26" i="13" s="1"/>
  <c r="I26" i="13"/>
  <c r="K26" i="13"/>
  <c r="O26" i="13"/>
  <c r="Q26" i="13"/>
  <c r="V26" i="13"/>
  <c r="G27" i="13"/>
  <c r="M27" i="13" s="1"/>
  <c r="I27" i="13"/>
  <c r="K27" i="13"/>
  <c r="O27" i="13"/>
  <c r="Q27" i="13"/>
  <c r="V27" i="13"/>
  <c r="AE32" i="13"/>
  <c r="F42" i="1" s="1"/>
  <c r="BA22" i="12"/>
  <c r="G8" i="12"/>
  <c r="G9" i="12"/>
  <c r="M9" i="12" s="1"/>
  <c r="M8" i="12" s="1"/>
  <c r="I9" i="12"/>
  <c r="I8" i="12" s="1"/>
  <c r="K9" i="12"/>
  <c r="K8" i="12" s="1"/>
  <c r="O9" i="12"/>
  <c r="O8" i="12" s="1"/>
  <c r="Q9" i="12"/>
  <c r="Q8" i="12" s="1"/>
  <c r="V9" i="12"/>
  <c r="V8" i="12" s="1"/>
  <c r="K11" i="12"/>
  <c r="G12" i="12"/>
  <c r="G11" i="12" s="1"/>
  <c r="I140" i="1" s="1"/>
  <c r="I12" i="12"/>
  <c r="K12" i="12"/>
  <c r="M12" i="12"/>
  <c r="O12" i="12"/>
  <c r="Q12" i="12"/>
  <c r="V12" i="12"/>
  <c r="V11" i="12" s="1"/>
  <c r="G14" i="12"/>
  <c r="I14" i="12"/>
  <c r="K14" i="12"/>
  <c r="M14" i="12"/>
  <c r="O14" i="12"/>
  <c r="Q14" i="12"/>
  <c r="Q11" i="12" s="1"/>
  <c r="V14" i="12"/>
  <c r="G15" i="12"/>
  <c r="M15" i="12" s="1"/>
  <c r="I15" i="12"/>
  <c r="K15" i="12"/>
  <c r="O15" i="12"/>
  <c r="Q15" i="12"/>
  <c r="V15" i="12"/>
  <c r="G18" i="12"/>
  <c r="I18" i="12"/>
  <c r="K18" i="12"/>
  <c r="M18" i="12"/>
  <c r="O18" i="12"/>
  <c r="Q18" i="12"/>
  <c r="V18" i="12"/>
  <c r="G24" i="12"/>
  <c r="M24" i="12" s="1"/>
  <c r="I24" i="12"/>
  <c r="K24" i="12"/>
  <c r="O24" i="12"/>
  <c r="Q24" i="12"/>
  <c r="V24" i="12"/>
  <c r="G26" i="12"/>
  <c r="M26" i="12" s="1"/>
  <c r="I26" i="12"/>
  <c r="K26" i="12"/>
  <c r="O26" i="12"/>
  <c r="Q26" i="12"/>
  <c r="V26" i="12"/>
  <c r="G29" i="12"/>
  <c r="M29" i="12" s="1"/>
  <c r="I29" i="12"/>
  <c r="K29" i="12"/>
  <c r="K28" i="12" s="1"/>
  <c r="O29" i="12"/>
  <c r="Q29" i="12"/>
  <c r="V29" i="12"/>
  <c r="G31" i="12"/>
  <c r="G28" i="12" s="1"/>
  <c r="I31" i="12"/>
  <c r="K31" i="12"/>
  <c r="O31" i="12"/>
  <c r="Q31" i="12"/>
  <c r="V31" i="12"/>
  <c r="G35" i="12"/>
  <c r="M35" i="12" s="1"/>
  <c r="I35" i="12"/>
  <c r="K35" i="12"/>
  <c r="O35" i="12"/>
  <c r="Q35" i="12"/>
  <c r="V35" i="12"/>
  <c r="G40" i="12"/>
  <c r="M40" i="12" s="1"/>
  <c r="I40" i="12"/>
  <c r="K40" i="12"/>
  <c r="O40" i="12"/>
  <c r="Q40" i="12"/>
  <c r="V40" i="12"/>
  <c r="G42" i="12"/>
  <c r="I42" i="12"/>
  <c r="K42" i="12"/>
  <c r="M42" i="12"/>
  <c r="O42" i="12"/>
  <c r="Q42" i="12"/>
  <c r="V42" i="12"/>
  <c r="G45" i="12"/>
  <c r="G44" i="12" s="1"/>
  <c r="I45" i="12"/>
  <c r="K45" i="12"/>
  <c r="O45" i="12"/>
  <c r="Q45" i="12"/>
  <c r="Q44" i="12" s="1"/>
  <c r="V45" i="12"/>
  <c r="V44" i="12" s="1"/>
  <c r="G47" i="12"/>
  <c r="M47" i="12" s="1"/>
  <c r="I47" i="12"/>
  <c r="K47" i="12"/>
  <c r="K44" i="12" s="1"/>
  <c r="O47" i="12"/>
  <c r="Q47" i="12"/>
  <c r="V47" i="12"/>
  <c r="G50" i="12"/>
  <c r="G49" i="12" s="1"/>
  <c r="I50" i="12"/>
  <c r="I49" i="12" s="1"/>
  <c r="K50" i="12"/>
  <c r="K49" i="12" s="1"/>
  <c r="M50" i="12"/>
  <c r="M49" i="12" s="1"/>
  <c r="O50" i="12"/>
  <c r="O49" i="12" s="1"/>
  <c r="Q50" i="12"/>
  <c r="Q49" i="12" s="1"/>
  <c r="V50" i="12"/>
  <c r="V49" i="12" s="1"/>
  <c r="G53" i="12"/>
  <c r="G54" i="12"/>
  <c r="M54" i="12" s="1"/>
  <c r="M53" i="12" s="1"/>
  <c r="I54" i="12"/>
  <c r="I53" i="12" s="1"/>
  <c r="K54" i="12"/>
  <c r="K53" i="12" s="1"/>
  <c r="O54" i="12"/>
  <c r="O53" i="12" s="1"/>
  <c r="Q54" i="12"/>
  <c r="Q53" i="12" s="1"/>
  <c r="V54" i="12"/>
  <c r="V53" i="12" s="1"/>
  <c r="G57" i="12"/>
  <c r="I57" i="12"/>
  <c r="K57" i="12"/>
  <c r="O57" i="12"/>
  <c r="O56" i="12" s="1"/>
  <c r="Q57" i="12"/>
  <c r="Q56" i="12" s="1"/>
  <c r="V57" i="12"/>
  <c r="G59" i="12"/>
  <c r="M59" i="12" s="1"/>
  <c r="I59" i="12"/>
  <c r="K59" i="12"/>
  <c r="O59" i="12"/>
  <c r="Q59" i="12"/>
  <c r="V59" i="12"/>
  <c r="G60" i="12"/>
  <c r="M60" i="12" s="1"/>
  <c r="I60" i="12"/>
  <c r="K60" i="12"/>
  <c r="O60" i="12"/>
  <c r="Q60" i="12"/>
  <c r="V60" i="12"/>
  <c r="G61" i="12"/>
  <c r="I61" i="12"/>
  <c r="K61" i="12"/>
  <c r="M61" i="12"/>
  <c r="O61" i="12"/>
  <c r="Q61" i="12"/>
  <c r="V61" i="12"/>
  <c r="G62" i="12"/>
  <c r="I62" i="12"/>
  <c r="K62" i="12"/>
  <c r="M62" i="12"/>
  <c r="O62" i="12"/>
  <c r="Q62" i="12"/>
  <c r="V62" i="12"/>
  <c r="G66" i="12"/>
  <c r="M66" i="12" s="1"/>
  <c r="I66" i="12"/>
  <c r="K66" i="12"/>
  <c r="O66" i="12"/>
  <c r="Q66" i="12"/>
  <c r="V66" i="12"/>
  <c r="G68" i="12"/>
  <c r="M68" i="12" s="1"/>
  <c r="I68" i="12"/>
  <c r="K68" i="12"/>
  <c r="O68" i="12"/>
  <c r="Q68" i="12"/>
  <c r="V68" i="12"/>
  <c r="G70" i="12"/>
  <c r="I70" i="12"/>
  <c r="K70" i="12"/>
  <c r="O70" i="12"/>
  <c r="Q70" i="12"/>
  <c r="V70" i="12"/>
  <c r="G71" i="12"/>
  <c r="M71" i="12" s="1"/>
  <c r="I71" i="12"/>
  <c r="K71" i="12"/>
  <c r="O71" i="12"/>
  <c r="Q71" i="12"/>
  <c r="V71" i="12"/>
  <c r="G73" i="12"/>
  <c r="M73" i="12" s="1"/>
  <c r="I73" i="12"/>
  <c r="K73" i="12"/>
  <c r="O73" i="12"/>
  <c r="Q73" i="12"/>
  <c r="V73" i="12"/>
  <c r="G74" i="12"/>
  <c r="M74" i="12" s="1"/>
  <c r="I74" i="12"/>
  <c r="K74" i="12"/>
  <c r="O74" i="12"/>
  <c r="Q74" i="12"/>
  <c r="V74" i="12"/>
  <c r="G75" i="12"/>
  <c r="M75" i="12" s="1"/>
  <c r="I75" i="12"/>
  <c r="K75" i="12"/>
  <c r="O75" i="12"/>
  <c r="Q75" i="12"/>
  <c r="V75" i="12"/>
  <c r="G77" i="12"/>
  <c r="I77" i="12"/>
  <c r="K77" i="12"/>
  <c r="M77" i="12"/>
  <c r="O77" i="12"/>
  <c r="Q77" i="12"/>
  <c r="V77" i="12"/>
  <c r="G79" i="12"/>
  <c r="M79" i="12" s="1"/>
  <c r="I79" i="12"/>
  <c r="K79" i="12"/>
  <c r="O79" i="12"/>
  <c r="Q79" i="12"/>
  <c r="V79" i="12"/>
  <c r="G81" i="12"/>
  <c r="I81" i="12"/>
  <c r="K81" i="12"/>
  <c r="M81" i="12"/>
  <c r="O81" i="12"/>
  <c r="Q81" i="12"/>
  <c r="V81" i="12"/>
  <c r="K83" i="12"/>
  <c r="V83" i="12"/>
  <c r="G84" i="12"/>
  <c r="M84" i="12" s="1"/>
  <c r="M83" i="12" s="1"/>
  <c r="I84" i="12"/>
  <c r="I83" i="12" s="1"/>
  <c r="K84" i="12"/>
  <c r="O84" i="12"/>
  <c r="O83" i="12" s="1"/>
  <c r="Q84" i="12"/>
  <c r="Q83" i="12" s="1"/>
  <c r="V84" i="12"/>
  <c r="G86" i="12"/>
  <c r="I86" i="12"/>
  <c r="K86" i="12"/>
  <c r="M86" i="12"/>
  <c r="O86" i="12"/>
  <c r="Q86" i="12"/>
  <c r="V86" i="12"/>
  <c r="G88" i="12"/>
  <c r="I88" i="12"/>
  <c r="K88" i="12"/>
  <c r="M88" i="12"/>
  <c r="O88" i="12"/>
  <c r="Q88" i="12"/>
  <c r="V88" i="12"/>
  <c r="G89" i="12"/>
  <c r="I89" i="12"/>
  <c r="K89" i="12"/>
  <c r="M89" i="12"/>
  <c r="O89" i="12"/>
  <c r="Q89" i="12"/>
  <c r="V89" i="12"/>
  <c r="G91" i="12"/>
  <c r="M91" i="12" s="1"/>
  <c r="I91" i="12"/>
  <c r="K91" i="12"/>
  <c r="O91" i="12"/>
  <c r="Q91" i="12"/>
  <c r="V91" i="12"/>
  <c r="G92" i="12"/>
  <c r="M92" i="12" s="1"/>
  <c r="I92" i="12"/>
  <c r="K92" i="12"/>
  <c r="O92" i="12"/>
  <c r="Q92" i="12"/>
  <c r="V92" i="12"/>
  <c r="G93" i="12"/>
  <c r="M93" i="12" s="1"/>
  <c r="I93" i="12"/>
  <c r="K93" i="12"/>
  <c r="O93" i="12"/>
  <c r="Q93" i="12"/>
  <c r="V93" i="12"/>
  <c r="G94" i="12"/>
  <c r="M94" i="12" s="1"/>
  <c r="I94" i="12"/>
  <c r="K94" i="12"/>
  <c r="O94" i="12"/>
  <c r="Q94" i="12"/>
  <c r="V94" i="12"/>
  <c r="G96" i="12"/>
  <c r="G95" i="12" s="1"/>
  <c r="I149" i="1" s="1"/>
  <c r="I96" i="12"/>
  <c r="K96" i="12"/>
  <c r="O96" i="12"/>
  <c r="Q96" i="12"/>
  <c r="V96" i="12"/>
  <c r="V95" i="12" s="1"/>
  <c r="G99" i="12"/>
  <c r="I99" i="12"/>
  <c r="K99" i="12"/>
  <c r="M99" i="12"/>
  <c r="O99" i="12"/>
  <c r="Q99" i="12"/>
  <c r="V99" i="12"/>
  <c r="G100" i="12"/>
  <c r="I100" i="12"/>
  <c r="K100" i="12"/>
  <c r="M100" i="12"/>
  <c r="O100" i="12"/>
  <c r="Q100" i="12"/>
  <c r="V100" i="12"/>
  <c r="G102" i="12"/>
  <c r="M102" i="12" s="1"/>
  <c r="I102" i="12"/>
  <c r="K102" i="12"/>
  <c r="O102" i="12"/>
  <c r="Q102" i="12"/>
  <c r="V102" i="12"/>
  <c r="G104" i="12"/>
  <c r="I104" i="12"/>
  <c r="K104" i="12"/>
  <c r="M104" i="12"/>
  <c r="O104" i="12"/>
  <c r="Q104" i="12"/>
  <c r="V104" i="12"/>
  <c r="G106" i="12"/>
  <c r="M106" i="12" s="1"/>
  <c r="I106" i="12"/>
  <c r="K106" i="12"/>
  <c r="O106" i="12"/>
  <c r="Q106" i="12"/>
  <c r="V106" i="12"/>
  <c r="G107" i="12"/>
  <c r="I107" i="12"/>
  <c r="K107" i="12"/>
  <c r="O107" i="12"/>
  <c r="Q107" i="12"/>
  <c r="V107" i="12"/>
  <c r="G108" i="12"/>
  <c r="M108" i="12" s="1"/>
  <c r="I108" i="12"/>
  <c r="K108" i="12"/>
  <c r="O108" i="12"/>
  <c r="Q108" i="12"/>
  <c r="V108" i="12"/>
  <c r="G110" i="12"/>
  <c r="M110" i="12" s="1"/>
  <c r="I110" i="12"/>
  <c r="K110" i="12"/>
  <c r="O110" i="12"/>
  <c r="Q110" i="12"/>
  <c r="V110" i="12"/>
  <c r="G111" i="12"/>
  <c r="M111" i="12" s="1"/>
  <c r="I111" i="12"/>
  <c r="K111" i="12"/>
  <c r="O111" i="12"/>
  <c r="Q111" i="12"/>
  <c r="V111" i="12"/>
  <c r="G112" i="12"/>
  <c r="M112" i="12" s="1"/>
  <c r="I112" i="12"/>
  <c r="K112" i="12"/>
  <c r="O112" i="12"/>
  <c r="Q112" i="12"/>
  <c r="V112" i="12"/>
  <c r="G113" i="12"/>
  <c r="I113" i="12"/>
  <c r="K113" i="12"/>
  <c r="M113" i="12"/>
  <c r="O113" i="12"/>
  <c r="Q113" i="12"/>
  <c r="V113" i="12"/>
  <c r="G114" i="12"/>
  <c r="M114" i="12" s="1"/>
  <c r="I114" i="12"/>
  <c r="K114" i="12"/>
  <c r="O114" i="12"/>
  <c r="Q114" i="12"/>
  <c r="V114" i="12"/>
  <c r="G115" i="12"/>
  <c r="M115" i="12" s="1"/>
  <c r="I115" i="12"/>
  <c r="K115" i="12"/>
  <c r="O115" i="12"/>
  <c r="Q115" i="12"/>
  <c r="V115" i="12"/>
  <c r="G116" i="12"/>
  <c r="M116" i="12" s="1"/>
  <c r="I116" i="12"/>
  <c r="K116" i="12"/>
  <c r="O116" i="12"/>
  <c r="Q116" i="12"/>
  <c r="V116" i="12"/>
  <c r="G117" i="12"/>
  <c r="I117" i="12"/>
  <c r="K117" i="12"/>
  <c r="M117" i="12"/>
  <c r="O117" i="12"/>
  <c r="Q117" i="12"/>
  <c r="V117" i="12"/>
  <c r="G118" i="12"/>
  <c r="I118" i="12"/>
  <c r="K118" i="12"/>
  <c r="M118" i="12"/>
  <c r="O118" i="12"/>
  <c r="Q118" i="12"/>
  <c r="V118" i="12"/>
  <c r="G119" i="12"/>
  <c r="M119" i="12" s="1"/>
  <c r="I119" i="12"/>
  <c r="K119" i="12"/>
  <c r="O119" i="12"/>
  <c r="Q119" i="12"/>
  <c r="V119" i="12"/>
  <c r="G120" i="12"/>
  <c r="M120" i="12" s="1"/>
  <c r="I120" i="12"/>
  <c r="K120" i="12"/>
  <c r="O120" i="12"/>
  <c r="Q120" i="12"/>
  <c r="V120" i="12"/>
  <c r="G121" i="12"/>
  <c r="M121" i="12" s="1"/>
  <c r="I121" i="12"/>
  <c r="K121" i="12"/>
  <c r="O121" i="12"/>
  <c r="Q121" i="12"/>
  <c r="V121" i="12"/>
  <c r="G122" i="12"/>
  <c r="M122" i="12" s="1"/>
  <c r="I122" i="12"/>
  <c r="K122" i="12"/>
  <c r="O122" i="12"/>
  <c r="Q122" i="12"/>
  <c r="V122" i="12"/>
  <c r="G123" i="12"/>
  <c r="M123" i="12" s="1"/>
  <c r="I123" i="12"/>
  <c r="K123" i="12"/>
  <c r="O123" i="12"/>
  <c r="Q123" i="12"/>
  <c r="V123" i="12"/>
  <c r="G124" i="12"/>
  <c r="M124" i="12" s="1"/>
  <c r="I124" i="12"/>
  <c r="K124" i="12"/>
  <c r="O124" i="12"/>
  <c r="Q124" i="12"/>
  <c r="V124" i="12"/>
  <c r="I125" i="12"/>
  <c r="G126" i="12"/>
  <c r="I126" i="12"/>
  <c r="K126" i="12"/>
  <c r="M126" i="12"/>
  <c r="O126" i="12"/>
  <c r="O125" i="12" s="1"/>
  <c r="Q126" i="12"/>
  <c r="V126" i="12"/>
  <c r="V125" i="12" s="1"/>
  <c r="G128" i="12"/>
  <c r="I128" i="12"/>
  <c r="K128" i="12"/>
  <c r="M128" i="12"/>
  <c r="M125" i="12" s="1"/>
  <c r="O128" i="12"/>
  <c r="Q128" i="12"/>
  <c r="V128" i="12"/>
  <c r="G131" i="12"/>
  <c r="M131" i="12" s="1"/>
  <c r="I131" i="12"/>
  <c r="K131" i="12"/>
  <c r="O131" i="12"/>
  <c r="Q131" i="12"/>
  <c r="V131" i="12"/>
  <c r="G133" i="12"/>
  <c r="I133" i="12"/>
  <c r="K133" i="12"/>
  <c r="O133" i="12"/>
  <c r="Q133" i="12"/>
  <c r="V133" i="12"/>
  <c r="G135" i="12"/>
  <c r="M135" i="12" s="1"/>
  <c r="I135" i="12"/>
  <c r="K135" i="12"/>
  <c r="O135" i="12"/>
  <c r="Q135" i="12"/>
  <c r="V135" i="12"/>
  <c r="G137" i="12"/>
  <c r="M137" i="12" s="1"/>
  <c r="I137" i="12"/>
  <c r="K137" i="12"/>
  <c r="O137" i="12"/>
  <c r="Q137" i="12"/>
  <c r="V137" i="12"/>
  <c r="G138" i="12"/>
  <c r="I138" i="12"/>
  <c r="K138" i="12"/>
  <c r="M138" i="12"/>
  <c r="O138" i="12"/>
  <c r="Q138" i="12"/>
  <c r="V138" i="12"/>
  <c r="G139" i="12"/>
  <c r="M139" i="12" s="1"/>
  <c r="I139" i="12"/>
  <c r="K139" i="12"/>
  <c r="O139" i="12"/>
  <c r="Q139" i="12"/>
  <c r="V139" i="12"/>
  <c r="G141" i="12"/>
  <c r="I141" i="12"/>
  <c r="K141" i="12"/>
  <c r="M141" i="12"/>
  <c r="O141" i="12"/>
  <c r="Q141" i="12"/>
  <c r="V141" i="12"/>
  <c r="G142" i="12"/>
  <c r="M142" i="12" s="1"/>
  <c r="I142" i="12"/>
  <c r="K142" i="12"/>
  <c r="O142" i="12"/>
  <c r="Q142" i="12"/>
  <c r="V142" i="12"/>
  <c r="G143" i="12"/>
  <c r="I143" i="12"/>
  <c r="K143" i="12"/>
  <c r="M143" i="12"/>
  <c r="O143" i="12"/>
  <c r="Q143" i="12"/>
  <c r="V143" i="12"/>
  <c r="G144" i="12"/>
  <c r="M144" i="12" s="1"/>
  <c r="I144" i="12"/>
  <c r="K144" i="12"/>
  <c r="O144" i="12"/>
  <c r="Q144" i="12"/>
  <c r="V144" i="12"/>
  <c r="G145" i="12"/>
  <c r="M145" i="12" s="1"/>
  <c r="I145" i="12"/>
  <c r="K145" i="12"/>
  <c r="O145" i="12"/>
  <c r="Q145" i="12"/>
  <c r="V145" i="12"/>
  <c r="G146" i="12"/>
  <c r="M146" i="12" s="1"/>
  <c r="I146" i="12"/>
  <c r="K146" i="12"/>
  <c r="O146" i="12"/>
  <c r="Q146" i="12"/>
  <c r="V146" i="12"/>
  <c r="G147" i="12"/>
  <c r="I147" i="12"/>
  <c r="K147" i="12"/>
  <c r="M147" i="12"/>
  <c r="O147" i="12"/>
  <c r="Q147" i="12"/>
  <c r="V147" i="12"/>
  <c r="G149" i="12"/>
  <c r="I149" i="12"/>
  <c r="I148" i="12" s="1"/>
  <c r="K149" i="12"/>
  <c r="M149" i="12"/>
  <c r="O149" i="12"/>
  <c r="Q149" i="12"/>
  <c r="V149" i="12"/>
  <c r="G151" i="12"/>
  <c r="M151" i="12" s="1"/>
  <c r="I151" i="12"/>
  <c r="K151" i="12"/>
  <c r="O151" i="12"/>
  <c r="Q151" i="12"/>
  <c r="V151" i="12"/>
  <c r="G153" i="12"/>
  <c r="M153" i="12" s="1"/>
  <c r="I153" i="12"/>
  <c r="K153" i="12"/>
  <c r="O153" i="12"/>
  <c r="Q153" i="12"/>
  <c r="V153" i="12"/>
  <c r="G157" i="12"/>
  <c r="M157" i="12" s="1"/>
  <c r="I157" i="12"/>
  <c r="K157" i="12"/>
  <c r="O157" i="12"/>
  <c r="Q157" i="12"/>
  <c r="V157" i="12"/>
  <c r="G158" i="12"/>
  <c r="M158" i="12" s="1"/>
  <c r="I158" i="12"/>
  <c r="K158" i="12"/>
  <c r="O158" i="12"/>
  <c r="Q158" i="12"/>
  <c r="V158" i="12"/>
  <c r="G160" i="12"/>
  <c r="M160" i="12" s="1"/>
  <c r="I160" i="12"/>
  <c r="K160" i="12"/>
  <c r="O160" i="12"/>
  <c r="Q160" i="12"/>
  <c r="V160" i="12"/>
  <c r="G162" i="12"/>
  <c r="I162" i="12"/>
  <c r="K162" i="12"/>
  <c r="M162" i="12"/>
  <c r="O162" i="12"/>
  <c r="Q162" i="12"/>
  <c r="V162" i="12"/>
  <c r="G164" i="12"/>
  <c r="M164" i="12" s="1"/>
  <c r="I164" i="12"/>
  <c r="K164" i="12"/>
  <c r="O164" i="12"/>
  <c r="Q164" i="12"/>
  <c r="V164" i="12"/>
  <c r="G166" i="12"/>
  <c r="I166" i="12"/>
  <c r="K166" i="12"/>
  <c r="M166" i="12"/>
  <c r="O166" i="12"/>
  <c r="Q166" i="12"/>
  <c r="V166" i="12"/>
  <c r="G167" i="12"/>
  <c r="M167" i="12" s="1"/>
  <c r="I167" i="12"/>
  <c r="K167" i="12"/>
  <c r="O167" i="12"/>
  <c r="Q167" i="12"/>
  <c r="V167" i="12"/>
  <c r="G169" i="12"/>
  <c r="I169" i="12"/>
  <c r="K169" i="12"/>
  <c r="O169" i="12"/>
  <c r="O168" i="12" s="1"/>
  <c r="Q169" i="12"/>
  <c r="V169" i="12"/>
  <c r="G172" i="12"/>
  <c r="M172" i="12" s="1"/>
  <c r="I172" i="12"/>
  <c r="K172" i="12"/>
  <c r="O172" i="12"/>
  <c r="Q172" i="12"/>
  <c r="Q168" i="12" s="1"/>
  <c r="V172" i="12"/>
  <c r="G174" i="12"/>
  <c r="M174" i="12" s="1"/>
  <c r="I174" i="12"/>
  <c r="K174" i="12"/>
  <c r="K168" i="12" s="1"/>
  <c r="O174" i="12"/>
  <c r="Q174" i="12"/>
  <c r="V174" i="12"/>
  <c r="G177" i="12"/>
  <c r="M177" i="12" s="1"/>
  <c r="I177" i="12"/>
  <c r="K177" i="12"/>
  <c r="O177" i="12"/>
  <c r="O176" i="12" s="1"/>
  <c r="Q177" i="12"/>
  <c r="V177" i="12"/>
  <c r="G178" i="12"/>
  <c r="I178" i="12"/>
  <c r="K178" i="12"/>
  <c r="M178" i="12"/>
  <c r="O178" i="12"/>
  <c r="Q178" i="12"/>
  <c r="V178" i="12"/>
  <c r="G180" i="12"/>
  <c r="M180" i="12" s="1"/>
  <c r="I180" i="12"/>
  <c r="K180" i="12"/>
  <c r="O180" i="12"/>
  <c r="Q180" i="12"/>
  <c r="V180" i="12"/>
  <c r="G182" i="12"/>
  <c r="M182" i="12" s="1"/>
  <c r="I182" i="12"/>
  <c r="K182" i="12"/>
  <c r="O182" i="12"/>
  <c r="Q182" i="12"/>
  <c r="V182" i="12"/>
  <c r="G184" i="12"/>
  <c r="M184" i="12" s="1"/>
  <c r="I184" i="12"/>
  <c r="K184" i="12"/>
  <c r="O184" i="12"/>
  <c r="Q184" i="12"/>
  <c r="V184" i="12"/>
  <c r="G187" i="12"/>
  <c r="I187" i="12"/>
  <c r="K187" i="12"/>
  <c r="O187" i="12"/>
  <c r="Q187" i="12"/>
  <c r="V187" i="12"/>
  <c r="G193" i="12"/>
  <c r="I193" i="12"/>
  <c r="K193" i="12"/>
  <c r="M193" i="12"/>
  <c r="O193" i="12"/>
  <c r="Q193" i="12"/>
  <c r="V193" i="12"/>
  <c r="G200" i="12"/>
  <c r="M200" i="12" s="1"/>
  <c r="I200" i="12"/>
  <c r="K200" i="12"/>
  <c r="O200" i="12"/>
  <c r="Q200" i="12"/>
  <c r="V200" i="12"/>
  <c r="G207" i="12"/>
  <c r="M207" i="12" s="1"/>
  <c r="I207" i="12"/>
  <c r="K207" i="12"/>
  <c r="O207" i="12"/>
  <c r="Q207" i="12"/>
  <c r="V207" i="12"/>
  <c r="G210" i="12"/>
  <c r="M210" i="12" s="1"/>
  <c r="I210" i="12"/>
  <c r="K210" i="12"/>
  <c r="O210" i="12"/>
  <c r="Q210" i="12"/>
  <c r="V210" i="12"/>
  <c r="G214" i="12"/>
  <c r="I214" i="12"/>
  <c r="K214" i="12"/>
  <c r="M214" i="12"/>
  <c r="O214" i="12"/>
  <c r="Q214" i="12"/>
  <c r="V214" i="12"/>
  <c r="G216" i="12"/>
  <c r="M216" i="12" s="1"/>
  <c r="I216" i="12"/>
  <c r="K216" i="12"/>
  <c r="O216" i="12"/>
  <c r="Q216" i="12"/>
  <c r="V216" i="12"/>
  <c r="G217" i="12"/>
  <c r="M217" i="12" s="1"/>
  <c r="I217" i="12"/>
  <c r="K217" i="12"/>
  <c r="O217" i="12"/>
  <c r="Q217" i="12"/>
  <c r="V217" i="12"/>
  <c r="G218" i="12"/>
  <c r="M218" i="12" s="1"/>
  <c r="I218" i="12"/>
  <c r="K218" i="12"/>
  <c r="O218" i="12"/>
  <c r="Q218" i="12"/>
  <c r="V218" i="12"/>
  <c r="G219" i="12"/>
  <c r="I219" i="12"/>
  <c r="K219" i="12"/>
  <c r="M219" i="12"/>
  <c r="O219" i="12"/>
  <c r="Q219" i="12"/>
  <c r="V219" i="12"/>
  <c r="AE221" i="12"/>
  <c r="F41" i="1" s="1"/>
  <c r="I20" i="1"/>
  <c r="I19" i="1"/>
  <c r="AZ123" i="1"/>
  <c r="AZ122" i="1"/>
  <c r="AZ120" i="1"/>
  <c r="AZ119" i="1"/>
  <c r="AZ117" i="1"/>
  <c r="AZ116" i="1"/>
  <c r="AZ114" i="1"/>
  <c r="AZ112" i="1"/>
  <c r="AZ111" i="1"/>
  <c r="AZ110" i="1"/>
  <c r="AZ108" i="1"/>
  <c r="AZ105" i="1"/>
  <c r="AZ103" i="1"/>
  <c r="AZ99" i="1"/>
  <c r="AZ98" i="1"/>
  <c r="AZ96" i="1"/>
  <c r="AZ95" i="1"/>
  <c r="AZ93" i="1"/>
  <c r="AZ92" i="1"/>
  <c r="AZ91" i="1"/>
  <c r="AZ89" i="1"/>
  <c r="AZ88" i="1"/>
  <c r="AZ86" i="1"/>
  <c r="AZ84" i="1"/>
  <c r="AZ83" i="1"/>
  <c r="AZ81" i="1"/>
  <c r="AZ79" i="1"/>
  <c r="AZ78" i="1"/>
  <c r="AZ76" i="1"/>
  <c r="AZ75" i="1"/>
  <c r="AZ73" i="1"/>
  <c r="AZ72" i="1"/>
  <c r="AZ70" i="1"/>
  <c r="AZ68" i="1"/>
  <c r="AZ67" i="1"/>
  <c r="AZ66" i="1"/>
  <c r="AZ65" i="1"/>
  <c r="AZ64" i="1"/>
  <c r="AZ63" i="1"/>
  <c r="AZ60" i="1"/>
  <c r="AZ58" i="1"/>
  <c r="AZ57" i="1"/>
  <c r="AZ55" i="1"/>
  <c r="AZ53" i="1"/>
  <c r="J28" i="1"/>
  <c r="J26" i="1"/>
  <c r="G38" i="1"/>
  <c r="F38" i="1"/>
  <c r="J23" i="1"/>
  <c r="J24" i="1"/>
  <c r="J25" i="1"/>
  <c r="J27" i="1"/>
  <c r="E24" i="1"/>
  <c r="E26" i="1"/>
  <c r="H48" i="1" l="1"/>
  <c r="I48" i="1" s="1"/>
  <c r="I141" i="1"/>
  <c r="G48" i="1"/>
  <c r="K56" i="12"/>
  <c r="V28" i="12"/>
  <c r="G103" i="14"/>
  <c r="K85" i="14"/>
  <c r="G66" i="14"/>
  <c r="G8" i="15"/>
  <c r="G24" i="15" s="1"/>
  <c r="V8" i="16"/>
  <c r="G128" i="17"/>
  <c r="G39" i="17"/>
  <c r="G20" i="17"/>
  <c r="G179" i="17" s="1"/>
  <c r="I8" i="18"/>
  <c r="I80" i="17"/>
  <c r="G105" i="12"/>
  <c r="I186" i="12"/>
  <c r="V176" i="12"/>
  <c r="M96" i="12"/>
  <c r="M95" i="12" s="1"/>
  <c r="V65" i="12"/>
  <c r="Q28" i="12"/>
  <c r="G8" i="13"/>
  <c r="I85" i="14"/>
  <c r="Q66" i="14"/>
  <c r="V33" i="14"/>
  <c r="V20" i="14"/>
  <c r="G8" i="14"/>
  <c r="Q136" i="17"/>
  <c r="M97" i="17"/>
  <c r="M96" i="17" s="1"/>
  <c r="G74" i="17"/>
  <c r="Q39" i="17"/>
  <c r="I34" i="17"/>
  <c r="V20" i="17"/>
  <c r="M11" i="17"/>
  <c r="F44" i="1"/>
  <c r="I139" i="1"/>
  <c r="Q186" i="12"/>
  <c r="I176" i="12"/>
  <c r="G168" i="12"/>
  <c r="Q130" i="12"/>
  <c r="G83" i="12"/>
  <c r="I147" i="1" s="1"/>
  <c r="Q105" i="12"/>
  <c r="I85" i="12"/>
  <c r="Q65" i="12"/>
  <c r="G56" i="12"/>
  <c r="I145" i="1" s="1"/>
  <c r="I11" i="12"/>
  <c r="Q103" i="14"/>
  <c r="V93" i="14"/>
  <c r="M85" i="14"/>
  <c r="V62" i="14"/>
  <c r="V46" i="14"/>
  <c r="Q8" i="15"/>
  <c r="K8" i="16"/>
  <c r="O8" i="16"/>
  <c r="V149" i="17"/>
  <c r="O136" i="17"/>
  <c r="V74" i="17"/>
  <c r="AF39" i="18"/>
  <c r="G49" i="1" s="1"/>
  <c r="H49" i="1" s="1"/>
  <c r="I49" i="1" s="1"/>
  <c r="G130" i="12"/>
  <c r="Q148" i="12"/>
  <c r="O105" i="12"/>
  <c r="I95" i="12"/>
  <c r="O65" i="12"/>
  <c r="Q8" i="13"/>
  <c r="O93" i="14"/>
  <c r="O46" i="14"/>
  <c r="K33" i="14"/>
  <c r="O33" i="14"/>
  <c r="G30" i="14"/>
  <c r="I144" i="1" s="1"/>
  <c r="O20" i="14"/>
  <c r="Q8" i="14"/>
  <c r="O80" i="17"/>
  <c r="Q55" i="17"/>
  <c r="O8" i="18"/>
  <c r="F39" i="1"/>
  <c r="I20" i="17"/>
  <c r="K176" i="12"/>
  <c r="V148" i="12"/>
  <c r="I105" i="12"/>
  <c r="O95" i="12"/>
  <c r="G65" i="12"/>
  <c r="I146" i="1" s="1"/>
  <c r="I65" i="12"/>
  <c r="I28" i="12"/>
  <c r="I103" i="14"/>
  <c r="K93" i="14"/>
  <c r="K62" i="14"/>
  <c r="K46" i="14"/>
  <c r="V38" i="14"/>
  <c r="I8" i="15"/>
  <c r="K8" i="15"/>
  <c r="G8" i="16"/>
  <c r="O149" i="17"/>
  <c r="I136" i="17"/>
  <c r="I128" i="17"/>
  <c r="Q117" i="17"/>
  <c r="O34" i="17"/>
  <c r="K20" i="17"/>
  <c r="O8" i="17"/>
  <c r="V8" i="17"/>
  <c r="F40" i="1"/>
  <c r="I130" i="12"/>
  <c r="V105" i="12"/>
  <c r="O85" i="12"/>
  <c r="Q149" i="17"/>
  <c r="O117" i="17"/>
  <c r="O55" i="17"/>
  <c r="V186" i="12"/>
  <c r="I168" i="12"/>
  <c r="G148" i="12"/>
  <c r="O130" i="12"/>
  <c r="V130" i="12"/>
  <c r="K125" i="12"/>
  <c r="K85" i="12"/>
  <c r="I44" i="12"/>
  <c r="O11" i="12"/>
  <c r="I8" i="13"/>
  <c r="G62" i="14"/>
  <c r="I155" i="1" s="1"/>
  <c r="G33" i="14"/>
  <c r="G20" i="14"/>
  <c r="I142" i="1" s="1"/>
  <c r="G136" i="17"/>
  <c r="G80" i="17"/>
  <c r="I55" i="17"/>
  <c r="M34" i="17"/>
  <c r="Q8" i="17"/>
  <c r="G8" i="18"/>
  <c r="G39" i="18" s="1"/>
  <c r="K130" i="12"/>
  <c r="K65" i="12"/>
  <c r="O44" i="12"/>
  <c r="O148" i="12"/>
  <c r="K95" i="12"/>
  <c r="O28" i="12"/>
  <c r="V103" i="14"/>
  <c r="V66" i="14"/>
  <c r="Q46" i="14"/>
  <c r="K98" i="17"/>
  <c r="G55" i="17"/>
  <c r="V8" i="18"/>
  <c r="Q176" i="12"/>
  <c r="V168" i="12"/>
  <c r="K148" i="12"/>
  <c r="Q125" i="12"/>
  <c r="G125" i="12"/>
  <c r="I153" i="1" s="1"/>
  <c r="Q85" i="12"/>
  <c r="M31" i="12"/>
  <c r="V8" i="13"/>
  <c r="Q93" i="14"/>
  <c r="O66" i="14"/>
  <c r="O38" i="14"/>
  <c r="I149" i="17"/>
  <c r="K136" i="17"/>
  <c r="Q98" i="17"/>
  <c r="G98" i="17"/>
  <c r="I98" i="17"/>
  <c r="Q80" i="17"/>
  <c r="V55" i="17"/>
  <c r="Q49" i="17"/>
  <c r="V49" i="17"/>
  <c r="O39" i="17"/>
  <c r="O20" i="17"/>
  <c r="K8" i="17"/>
  <c r="Q8" i="18"/>
  <c r="G186" i="12"/>
  <c r="G85" i="12"/>
  <c r="I148" i="1" s="1"/>
  <c r="I66" i="14"/>
  <c r="O186" i="12"/>
  <c r="I56" i="12"/>
  <c r="G93" i="14"/>
  <c r="G46" i="14"/>
  <c r="I8" i="14"/>
  <c r="V8" i="15"/>
  <c r="Q8" i="16"/>
  <c r="K117" i="17"/>
  <c r="G72" i="17"/>
  <c r="I152" i="1" s="1"/>
  <c r="K186" i="12"/>
  <c r="Q95" i="12"/>
  <c r="V85" i="12"/>
  <c r="V56" i="12"/>
  <c r="O103" i="14"/>
  <c r="V85" i="14"/>
  <c r="K38" i="14"/>
  <c r="O8" i="15"/>
  <c r="G149" i="17"/>
  <c r="O128" i="17"/>
  <c r="O74" i="17"/>
  <c r="M40" i="17"/>
  <c r="M39" i="17" s="1"/>
  <c r="G34" i="17"/>
  <c r="M22" i="17"/>
  <c r="M20" i="17" s="1"/>
  <c r="I8" i="17"/>
  <c r="K105" i="12"/>
  <c r="O8" i="13"/>
  <c r="AF127" i="14"/>
  <c r="K103" i="14"/>
  <c r="K66" i="14"/>
  <c r="O8" i="14"/>
  <c r="I8" i="16"/>
  <c r="K128" i="17"/>
  <c r="M76" i="17"/>
  <c r="M74" i="17" s="1"/>
  <c r="K8" i="18"/>
  <c r="F50" i="1"/>
  <c r="M10" i="18"/>
  <c r="M8" i="18" s="1"/>
  <c r="M117" i="17"/>
  <c r="M149" i="17"/>
  <c r="M49" i="17"/>
  <c r="M8" i="17"/>
  <c r="M136" i="17"/>
  <c r="M129" i="17"/>
  <c r="M128" i="17" s="1"/>
  <c r="M103" i="17"/>
  <c r="M98" i="17" s="1"/>
  <c r="M81" i="17"/>
  <c r="M80" i="17" s="1"/>
  <c r="M56" i="17"/>
  <c r="M55" i="17" s="1"/>
  <c r="M48" i="17"/>
  <c r="M47" i="17" s="1"/>
  <c r="AF20" i="16"/>
  <c r="G46" i="1" s="1"/>
  <c r="H46" i="1" s="1"/>
  <c r="I46" i="1" s="1"/>
  <c r="M10" i="16"/>
  <c r="M8" i="16" s="1"/>
  <c r="AF24" i="15"/>
  <c r="G45" i="1" s="1"/>
  <c r="H45" i="1" s="1"/>
  <c r="I45" i="1" s="1"/>
  <c r="M10" i="15"/>
  <c r="M8" i="15" s="1"/>
  <c r="M38" i="14"/>
  <c r="G38" i="14"/>
  <c r="G27" i="14"/>
  <c r="I143" i="1" s="1"/>
  <c r="G85" i="14"/>
  <c r="M65" i="14"/>
  <c r="M62" i="14" s="1"/>
  <c r="M45" i="14"/>
  <c r="M44" i="14" s="1"/>
  <c r="M34" i="14"/>
  <c r="M33" i="14" s="1"/>
  <c r="M21" i="14"/>
  <c r="M20" i="14" s="1"/>
  <c r="M124" i="14"/>
  <c r="M104" i="14"/>
  <c r="M103" i="14" s="1"/>
  <c r="M94" i="14"/>
  <c r="M93" i="14" s="1"/>
  <c r="M67" i="14"/>
  <c r="M66" i="14" s="1"/>
  <c r="M47" i="14"/>
  <c r="M46" i="14" s="1"/>
  <c r="M11" i="14"/>
  <c r="M8" i="14" s="1"/>
  <c r="M10" i="13"/>
  <c r="M8" i="13" s="1"/>
  <c r="AF32" i="13"/>
  <c r="G42" i="1" s="1"/>
  <c r="H42" i="1" s="1"/>
  <c r="I42" i="1" s="1"/>
  <c r="M85" i="12"/>
  <c r="M28" i="12"/>
  <c r="M11" i="12"/>
  <c r="M148" i="12"/>
  <c r="M176" i="12"/>
  <c r="AF221" i="12"/>
  <c r="G176" i="12"/>
  <c r="I160" i="1" s="1"/>
  <c r="M169" i="12"/>
  <c r="M168" i="12" s="1"/>
  <c r="M133" i="12"/>
  <c r="M130" i="12" s="1"/>
  <c r="M70" i="12"/>
  <c r="M65" i="12" s="1"/>
  <c r="M57" i="12"/>
  <c r="M56" i="12" s="1"/>
  <c r="M45" i="12"/>
  <c r="M44" i="12" s="1"/>
  <c r="M187" i="12"/>
  <c r="M186" i="12" s="1"/>
  <c r="M107" i="12"/>
  <c r="M105" i="12" s="1"/>
  <c r="I16" i="1" l="1"/>
  <c r="G44" i="1"/>
  <c r="G43" i="1"/>
  <c r="H43" i="1" s="1"/>
  <c r="I43" i="1" s="1"/>
  <c r="I154" i="1"/>
  <c r="H44" i="1"/>
  <c r="I44" i="1" s="1"/>
  <c r="I159" i="1"/>
  <c r="I18" i="1" s="1"/>
  <c r="G32" i="13"/>
  <c r="I161" i="1"/>
  <c r="I151" i="1"/>
  <c r="I162" i="1" s="1"/>
  <c r="G20" i="16"/>
  <c r="G221" i="12"/>
  <c r="I17" i="1"/>
  <c r="H40" i="1"/>
  <c r="I40" i="1" s="1"/>
  <c r="I150" i="1"/>
  <c r="I158" i="1"/>
  <c r="G127" i="14"/>
  <c r="I156" i="1"/>
  <c r="G47" i="1"/>
  <c r="H47" i="1" s="1"/>
  <c r="I47" i="1" s="1"/>
  <c r="G41" i="1"/>
  <c r="H41" i="1" s="1"/>
  <c r="I41" i="1" s="1"/>
  <c r="G40" i="1"/>
  <c r="G39" i="1"/>
  <c r="G23" i="1"/>
  <c r="J161" i="1" l="1"/>
  <c r="J158" i="1"/>
  <c r="J160" i="1"/>
  <c r="J150" i="1"/>
  <c r="J146" i="1"/>
  <c r="J153" i="1"/>
  <c r="J149" i="1"/>
  <c r="J159" i="1"/>
  <c r="J142" i="1"/>
  <c r="J151" i="1"/>
  <c r="J154" i="1"/>
  <c r="J144" i="1"/>
  <c r="J139" i="1"/>
  <c r="J141" i="1"/>
  <c r="J147" i="1"/>
  <c r="J145" i="1"/>
  <c r="J148" i="1"/>
  <c r="J157" i="1"/>
  <c r="J152" i="1"/>
  <c r="J155" i="1"/>
  <c r="J156" i="1"/>
  <c r="J143" i="1"/>
  <c r="J140" i="1"/>
  <c r="G50" i="1"/>
  <c r="H39" i="1"/>
  <c r="H50" i="1" s="1"/>
  <c r="I21" i="1"/>
  <c r="A23" i="1"/>
  <c r="G25" i="1" l="1"/>
  <c r="A25" i="1" s="1"/>
  <c r="G28" i="1"/>
  <c r="I39" i="1"/>
  <c r="I50" i="1" s="1"/>
  <c r="J162" i="1"/>
  <c r="G24" i="1"/>
  <c r="A24" i="1"/>
  <c r="G26" i="1" l="1"/>
  <c r="A26" i="1"/>
  <c r="J40" i="1"/>
  <c r="J45" i="1"/>
  <c r="J43" i="1"/>
  <c r="J44" i="1"/>
  <c r="J47" i="1"/>
  <c r="J49" i="1"/>
  <c r="J42" i="1"/>
  <c r="J46" i="1"/>
  <c r="J39" i="1"/>
  <c r="J50" i="1" s="1"/>
  <c r="J41" i="1"/>
  <c r="J48" i="1"/>
  <c r="A27" i="1"/>
  <c r="G29" i="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8B1D246F-BC58-4E0E-B9A6-74FA5EDDFFF4}">
      <text>
        <r>
          <rPr>
            <sz val="9"/>
            <color indexed="81"/>
            <rFont val="Tahoma"/>
            <family val="2"/>
            <charset val="238"/>
          </rPr>
          <t>Jedná se o informaci, zda se jedná o položku, která je do rozpočtu zadána z cenové soustavy RTS, nebo vlastní.</t>
        </r>
      </text>
    </comment>
    <comment ref="T6" authorId="0" shapeId="0" xr:uid="{78411870-BB39-4563-BE55-3ECD8DE8B9BC}">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0CA9E79C-A5AC-4149-BA5B-4CA55959BD70}">
      <text>
        <r>
          <rPr>
            <sz val="9"/>
            <color indexed="81"/>
            <rFont val="Tahoma"/>
            <family val="2"/>
            <charset val="238"/>
          </rPr>
          <t>Jedná se o informaci, zda se jedná o položku, která je do rozpočtu zadána z cenové soustavy RTS, nebo vlastní.</t>
        </r>
      </text>
    </comment>
    <comment ref="T6" authorId="0" shapeId="0" xr:uid="{AA276312-5CC6-4846-B5F7-2125CEF9CBF9}">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6BDF0381-2FAA-47B3-B677-CF3CE689D269}">
      <text>
        <r>
          <rPr>
            <sz val="9"/>
            <color indexed="81"/>
            <rFont val="Tahoma"/>
            <family val="2"/>
            <charset val="238"/>
          </rPr>
          <t>Jedná se o informaci, zda se jedná o položku, která je do rozpočtu zadána z cenové soustavy RTS, nebo vlastní.</t>
        </r>
      </text>
    </comment>
    <comment ref="T6" authorId="0" shapeId="0" xr:uid="{DE4F9D5A-6DEF-4103-AE17-D638FC34D132}">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A1E07A80-8782-4781-80BE-A60E8FBC5EAA}">
      <text>
        <r>
          <rPr>
            <sz val="9"/>
            <color indexed="81"/>
            <rFont val="Tahoma"/>
            <family val="2"/>
            <charset val="238"/>
          </rPr>
          <t>Jedná se o informaci, zda se jedná o položku, která je do rozpočtu zadána z cenové soustavy RTS, nebo vlastní.</t>
        </r>
      </text>
    </comment>
    <comment ref="T6" authorId="0" shapeId="0" xr:uid="{6AF4ACD9-983C-4E3C-8D43-EAD56442FB68}">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2CF4D810-6846-405F-89C5-6BF19636A63D}">
      <text>
        <r>
          <rPr>
            <sz val="9"/>
            <color indexed="81"/>
            <rFont val="Tahoma"/>
            <family val="2"/>
            <charset val="238"/>
          </rPr>
          <t>Jedná se o informaci, zda se jedná o položku, která je do rozpočtu zadána z cenové soustavy RTS, nebo vlastní.</t>
        </r>
      </text>
    </comment>
    <comment ref="T6" authorId="0" shapeId="0" xr:uid="{A9841FDC-3ECD-419D-BA32-C77DC03D664F}">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DF7DFBAE-F4B5-401C-AE43-20D8B072898C}">
      <text>
        <r>
          <rPr>
            <sz val="9"/>
            <color indexed="81"/>
            <rFont val="Tahoma"/>
            <family val="2"/>
            <charset val="238"/>
          </rPr>
          <t>Jedná se o informaci, zda se jedná o položku, která je do rozpočtu zadána z cenové soustavy RTS, nebo vlastní.</t>
        </r>
      </text>
    </comment>
    <comment ref="T6" authorId="0" shapeId="0" xr:uid="{B469A053-25E4-4799-BFBB-E9E64BD3AA44}">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2FECEF75-A139-431C-80A2-303CFDA2BF96}">
      <text>
        <r>
          <rPr>
            <sz val="9"/>
            <color indexed="81"/>
            <rFont val="Tahoma"/>
            <family val="2"/>
            <charset val="238"/>
          </rPr>
          <t>Jedná se o informaci, zda se jedná o položku, která je do rozpočtu zadána z cenové soustavy RTS, nebo vlastní.</t>
        </r>
      </text>
    </comment>
    <comment ref="T6" authorId="0" shapeId="0" xr:uid="{62B08E2E-2FA5-4C5A-BC89-091202A64335}">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<sst xmlns="http://schemas.openxmlformats.org/spreadsheetml/2006/main" count="3825" uniqueCount="768">
  <si>
    <t>%</t>
  </si>
  <si>
    <t>Cena celkem</t>
  </si>
  <si>
    <t>Za zhotovitele</t>
  </si>
  <si>
    <t>Za objednatele</t>
  </si>
  <si>
    <t>Položkový rozpočet stavby</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</si>
  <si>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</si>
  <si>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</si>
  <si>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</si>
  <si>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</si>
  <si>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</si>
  <si>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</si>
  <si>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</si>
  <si>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</si>
  <si>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</si>
  <si>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</si>
  <si>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</si>
  <si>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</si>
  <si>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</si>
  <si>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</si>
  <si>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</si>
  <si>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</si>
  <si>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</si>
  <si>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</si>
  <si>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</si>
  <si>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</si>
  <si>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</si>
  <si>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</si>
  <si>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</si>
  <si>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</si>
  <si>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</si>
  <si>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</si>
  <si>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</si>
  <si>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</si>
  <si>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</si>
  <si>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</si>
  <si>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</si>
  <si>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</si>
  <si>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</si>
  <si>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</si>
  <si>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</si>
  <si>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</si>
  <si>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</si>
  <si>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</si>
  <si>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03</t>
  </si>
  <si>
    <t>Základní škola Ostrov, příspěvková organizace</t>
  </si>
  <si>
    <t>Krušnohorská 304</t>
  </si>
  <si>
    <t>Ostrov</t>
  </si>
  <si>
    <t>36301</t>
  </si>
  <si>
    <t>70839000</t>
  </si>
  <si>
    <t>ITveSkole.cz, o.p.s.</t>
  </si>
  <si>
    <t>Velflíkova 1428/4</t>
  </si>
  <si>
    <t>Praha-Dejvice</t>
  </si>
  <si>
    <t>16000</t>
  </si>
  <si>
    <t>01942867</t>
  </si>
  <si>
    <t>CZ01942867</t>
  </si>
  <si>
    <t>Stavba</t>
  </si>
  <si>
    <t>01</t>
  </si>
  <si>
    <t>Kabinet</t>
  </si>
  <si>
    <t>Stavební práce</t>
  </si>
  <si>
    <t>02</t>
  </si>
  <si>
    <t>Elektroinstalace</t>
  </si>
  <si>
    <t>FCL učebna</t>
  </si>
  <si>
    <t>Vzduchotechnika</t>
  </si>
  <si>
    <t>Učebna informatiky</t>
  </si>
  <si>
    <t>Celkem za stavbu</t>
  </si>
  <si>
    <t>CZK</t>
  </si>
  <si>
    <t>#POPS</t>
  </si>
  <si>
    <t>Popis stavby: 03 - Modernizace a zvýšení kvality infrastruktury pro vzdělání v základní škole Ostrov, Krušnohorská 304</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</si>
  <si>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</si>
  <si>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</si>
  <si>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</si>
  <si>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</si>
  <si>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</si>
  <si>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</si>
  <si>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</si>
  <si>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</si>
  <si>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</si>
  <si>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</si>
  <si>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</si>
  <si>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</si>
  <si>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</si>
  <si>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</si>
  <si>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</si>
  <si>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</si>
  <si>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</si>
  <si>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</si>
  <si>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</si>
  <si>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</si>
  <si>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</si>
  <si>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</si>
  <si>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</si>
  <si>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</si>
  <si>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</si>
  <si>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</si>
  <si>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</si>
  <si>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</si>
  <si>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</si>
  <si>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</si>
  <si>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</si>
  <si>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</si>
  <si>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</si>
  <si>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</si>
  <si>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</si>
  <si>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</si>
  <si>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</si>
  <si>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</si>
  <si>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</si>
  <si>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</si>
  <si>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</si>
  <si>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</si>
  <si>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</si>
  <si>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</si>
  <si>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</si>
  <si>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01 - Kabinet</t>
  </si>
  <si>
    <t>#POPR</t>
  </si>
  <si>
    <t>Popis rozpočtu: 01 - Stavební práce</t>
  </si>
  <si>
    <t>Popis rozpočtu: 02 - Elektroinstalace</t>
  </si>
  <si>
    <t>Popis objektu: 02 - FCL učebna</t>
  </si>
  <si>
    <t>Popis rozpočtu: 03 - Vzduchotechnika</t>
  </si>
  <si>
    <t>Popis objektu: 03 - Učebna informatiky</t>
  </si>
  <si>
    <t>Rekapitulace dílů</t>
  </si>
  <si>
    <t>Typ dílu</t>
  </si>
  <si>
    <t>3</t>
  </si>
  <si>
    <t>Svislé a kompletní konstrukce</t>
  </si>
  <si>
    <t>342</t>
  </si>
  <si>
    <t>Stěny a příčky montované lehké</t>
  </si>
  <si>
    <t>61</t>
  </si>
  <si>
    <t>Úpravy povrchů vnitřní</t>
  </si>
  <si>
    <t>63</t>
  </si>
  <si>
    <t>Podlahy a podlahové konstrukce</t>
  </si>
  <si>
    <t>64</t>
  </si>
  <si>
    <t>Výplně otvorů</t>
  </si>
  <si>
    <t>94</t>
  </si>
  <si>
    <t>Lešení a stavební výtahy</t>
  </si>
  <si>
    <t>95</t>
  </si>
  <si>
    <t>Dokončovací konstrukce na pozemních stavbách</t>
  </si>
  <si>
    <t>96</t>
  </si>
  <si>
    <t>Bourání konstrukcí</t>
  </si>
  <si>
    <t>99</t>
  </si>
  <si>
    <t>Staveništní přesun hmot</t>
  </si>
  <si>
    <t>721</t>
  </si>
  <si>
    <t>Vnitřní kanalizace</t>
  </si>
  <si>
    <t>722</t>
  </si>
  <si>
    <t>Vnitřní vodovod</t>
  </si>
  <si>
    <t>725</t>
  </si>
  <si>
    <t>Zařizovací předměty</t>
  </si>
  <si>
    <t>728</t>
  </si>
  <si>
    <t>762</t>
  </si>
  <si>
    <t>Konstrukce tesařské</t>
  </si>
  <si>
    <t>766</t>
  </si>
  <si>
    <t>Konstrukce truhlářské, okna a dveře</t>
  </si>
  <si>
    <t>767</t>
  </si>
  <si>
    <t>Konstrukce zámečnické</t>
  </si>
  <si>
    <t>775</t>
  </si>
  <si>
    <t>Podlahy vlysové a parketové</t>
  </si>
  <si>
    <t>776</t>
  </si>
  <si>
    <t>Podlahy povlakové</t>
  </si>
  <si>
    <t>781</t>
  </si>
  <si>
    <t>Obklady keramické</t>
  </si>
  <si>
    <t>784</t>
  </si>
  <si>
    <t>Malby</t>
  </si>
  <si>
    <t>M21</t>
  </si>
  <si>
    <t>Elektromontáže</t>
  </si>
  <si>
    <t>M65</t>
  </si>
  <si>
    <t>Elektroinstalace a veřejné osvětlení</t>
  </si>
  <si>
    <t>D96</t>
  </si>
  <si>
    <t>Přesuny suti a vybouraných hmot</t>
  </si>
  <si>
    <t>PSU</t>
  </si>
  <si>
    <t>VN</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</si>
  <si>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</si>
  <si>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</si>
  <si>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</si>
  <si>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</si>
  <si>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</si>
  <si>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</si>
  <si>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</si>
  <si>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</si>
  <si>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</si>
  <si>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</si>
  <si>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</si>
  <si>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</si>
  <si>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</si>
  <si>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</si>
  <si>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</si>
  <si>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</si>
  <si>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</si>
  <si>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</si>
  <si>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</si>
  <si>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</si>
  <si>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</si>
  <si>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</si>
  <si>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</si>
  <si>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</si>
  <si>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</si>
  <si>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</si>
  <si>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</si>
  <si>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</si>
  <si>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</si>
  <si>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310271620</t>
  </si>
  <si>
    <t>Zazdívka otvorů do 4 m2, pórobet.tvárnice, tl.20cm</t>
  </si>
  <si>
    <t>m3</t>
  </si>
  <si>
    <t>RTS 24/ II</t>
  </si>
  <si>
    <t>Práce</t>
  </si>
  <si>
    <t>Běžná</t>
  </si>
  <si>
    <t>POL1_</t>
  </si>
  <si>
    <t>(0,850*1,120+1,800*1,120)*0,220</t>
  </si>
  <si>
    <t>VV</t>
  </si>
  <si>
    <t>342013324</t>
  </si>
  <si>
    <t>Příčka SDKtl.150 mm,ocel.kce,2x oplášť.,RFI 12,5mm izolace tloušťky 80 mm, EI 90</t>
  </si>
  <si>
    <t>m2</t>
  </si>
  <si>
    <t>3,000*(6,440+3,490)</t>
  </si>
  <si>
    <t>342090112</t>
  </si>
  <si>
    <t>Úprava SDK příčky pro zřízení dveří 1kř do 25 kg, profily CW 50, 2x opláštěné</t>
  </si>
  <si>
    <t>kus</t>
  </si>
  <si>
    <t>342091213</t>
  </si>
  <si>
    <t>Úprava napojovací spáry SDK s jinou stavební konstrukcí akrylovým tmelem a páskou, šířka sp.do 10 mm</t>
  </si>
  <si>
    <t>m</t>
  </si>
  <si>
    <t>3,000*4</t>
  </si>
  <si>
    <t>3,490*2+6,440*2</t>
  </si>
  <si>
    <t>347015131</t>
  </si>
  <si>
    <t>Předstěna SDK,tl.115mm,oc.kce CW,1x RB 12,5mm,izol</t>
  </si>
  <si>
    <t>POP</t>
  </si>
  <si>
    <t>- nezbytné úpravy desek na příslušný rozměr</t>
  </si>
  <si>
    <t>- úpravy rohů, koutů a hran konstrukcí ze sádrokartonu</t>
  </si>
  <si>
    <t>- standardního tmelení Q2, to je: základní tmelení Q1+ dodatečné tmelení (tmelení najemno) a případné přebroušení.</t>
  </si>
  <si>
    <t>3,000*0,900</t>
  </si>
  <si>
    <t>347091082</t>
  </si>
  <si>
    <t>Příplatek k předstěně sádrokart. za plochu do 5 m2</t>
  </si>
  <si>
    <t>Odkaz na mn. položky pořadí 5 : 2,70000</t>
  </si>
  <si>
    <t>347091213</t>
  </si>
  <si>
    <t>3,000*2</t>
  </si>
  <si>
    <t>602023194</t>
  </si>
  <si>
    <t xml:space="preserve">Penetrace stěn </t>
  </si>
  <si>
    <t>Odkaz na mn. položky pořadí 10 : 176,03660*0,3</t>
  </si>
  <si>
    <t>610991111</t>
  </si>
  <si>
    <t>Zakrývání výplní vnitřních otvorů</t>
  </si>
  <si>
    <t>1,550*2,020</t>
  </si>
  <si>
    <t>1,00*2,020</t>
  </si>
  <si>
    <t>1,520*1,970*9</t>
  </si>
  <si>
    <t>612421331</t>
  </si>
  <si>
    <t>Oprava vápen.omítek stěn do 30 % pl. - štukových</t>
  </si>
  <si>
    <t>Včetně pomocného pracovního lešení o výšce podlahy do 1900 mm a pro zatížení do 1,5 kPa.</t>
  </si>
  <si>
    <t>2,970*(3,040*2+6,290*2)-1,00*2,020</t>
  </si>
  <si>
    <t>2,970*(14,100*2+8,560*2+0,620*4+0,450*6+0,800*2)</t>
  </si>
  <si>
    <t>Odkaz na mn. položky pořadí 9 : 32,10060*-1</t>
  </si>
  <si>
    <t>612425931</t>
  </si>
  <si>
    <t>Omítka vápenná vnitřního ostění - štuková</t>
  </si>
  <si>
    <t>0,350*(1,520*9+1,970*9*2)</t>
  </si>
  <si>
    <t>612481211</t>
  </si>
  <si>
    <t>Montáž výztužné sítě (perlinky) do stěrky - vnitřní stěny včetně výztužné sítě a stěrkového tmelu</t>
  </si>
  <si>
    <t>ze dvou stran +15% na přetažení : (0,850*1,120+1,800*1,120)*2,15</t>
  </si>
  <si>
    <t>632411104</t>
  </si>
  <si>
    <t>Vyrovnávací stěrka, ruční zpracování tl. 4 mm samonivelační cementová anhydritová stěrka 20 MPa</t>
  </si>
  <si>
    <t>Odkaz na mn. položky pořadí 16 : 101,90000</t>
  </si>
  <si>
    <t>632411904</t>
  </si>
  <si>
    <t xml:space="preserve">Penetrace savých podkladů </t>
  </si>
  <si>
    <t>Odkaz na mn. položky pořadí 13 : 101,90000</t>
  </si>
  <si>
    <t>64200002Rpol</t>
  </si>
  <si>
    <t>D+M Interiérových dveří vč. zárubně 900/1970</t>
  </si>
  <si>
    <t>Vlastní</t>
  </si>
  <si>
    <t>Indiv</t>
  </si>
  <si>
    <t>vč. kování, kliky, štítku, těsnění, zárubně apod..</t>
  </si>
  <si>
    <t>akustické dveře 42dB</t>
  </si>
  <si>
    <t>941955001</t>
  </si>
  <si>
    <t>Lešení lehké pomocné, výška podlahy do 1,2 m</t>
  </si>
  <si>
    <t>18,80+83,1</t>
  </si>
  <si>
    <t>952901111</t>
  </si>
  <si>
    <t>Vyčištění budov o výšce podlaží do 4 m</t>
  </si>
  <si>
    <t>950000010Rpol</t>
  </si>
  <si>
    <t>Demontáž a opětovná montáž látkové rolety</t>
  </si>
  <si>
    <t xml:space="preserve">ks    </t>
  </si>
  <si>
    <t>950000011Rpol</t>
  </si>
  <si>
    <t>Demontáž, renovace a opětovná montáž krytu topení</t>
  </si>
  <si>
    <t>950000012Rpol</t>
  </si>
  <si>
    <t>D+M Kompaktní přečerpávací automatické stanice</t>
  </si>
  <si>
    <t>950000013Rpol</t>
  </si>
  <si>
    <t>D+M Shrnovací dělící stěny</t>
  </si>
  <si>
    <t>2,660*2,665</t>
  </si>
  <si>
    <t>2,410*2,665</t>
  </si>
  <si>
    <t>962032231</t>
  </si>
  <si>
    <t>Bourání zdiva z cihel pálených na MVC</t>
  </si>
  <si>
    <t>(1,550+0,250)*1,025</t>
  </si>
  <si>
    <t>965048150</t>
  </si>
  <si>
    <t>Dočištění povrchu po vybourání dlažeb, tmel do 50%</t>
  </si>
  <si>
    <t>Odkaz na mn. položky pořadí 25 : 6,00000</t>
  </si>
  <si>
    <t>965048515</t>
  </si>
  <si>
    <t>Broušení betonových povrchů do tl. 5 mm</t>
  </si>
  <si>
    <t>965081713</t>
  </si>
  <si>
    <t>Bourání dlažeb keramických tl.10 mm, nad 1 m2 sbíječka, dlaždice keramické</t>
  </si>
  <si>
    <t>6,000</t>
  </si>
  <si>
    <t>968061112</t>
  </si>
  <si>
    <t>Vyvěšení dřevěných a plastových okenních křídel pl. do 1,5 m2</t>
  </si>
  <si>
    <t>968061113</t>
  </si>
  <si>
    <t>Vyvěšení dřevěných a plastových okenních křídel pl. nad 1,5 m2</t>
  </si>
  <si>
    <t>968062244</t>
  </si>
  <si>
    <t>Vybourání dřevěných rámů oken jednoduch. pl. 1 m2</t>
  </si>
  <si>
    <t>0,850*1,120</t>
  </si>
  <si>
    <t>968062246</t>
  </si>
  <si>
    <t>Vybourání dřevěných rámů oken jednoduch. pl. 4 m2</t>
  </si>
  <si>
    <t>1,800*1,120</t>
  </si>
  <si>
    <t>978013141</t>
  </si>
  <si>
    <t>Otlučení omítek vnitřních stěn v rozsahu do 30 %</t>
  </si>
  <si>
    <t>Odkaz na mn. položky pořadí 10 : 176,03660</t>
  </si>
  <si>
    <t>978059531</t>
  </si>
  <si>
    <t>Odsekání vnitřních obkladů stěn nad 2 m2</t>
  </si>
  <si>
    <t>1,550*(1,025*2+2,480)</t>
  </si>
  <si>
    <t>999281108</t>
  </si>
  <si>
    <t>Přesun hmot pro opravy a údržbu do výšky 12 m</t>
  </si>
  <si>
    <t>t</t>
  </si>
  <si>
    <t>Přesun hmot</t>
  </si>
  <si>
    <t>POL7_</t>
  </si>
  <si>
    <t>721153203</t>
  </si>
  <si>
    <t>Potrubí připojovací, D 32 x 3,0 mm</t>
  </si>
  <si>
    <t>Potrubí včetně tvarovek. Bez zednických výpomocí.</t>
  </si>
  <si>
    <t>721176101</t>
  </si>
  <si>
    <t>Potrubí HT připojovací, D 32 x 1,8 mm</t>
  </si>
  <si>
    <t>721176103</t>
  </si>
  <si>
    <t>Potrubí HT připojovací, D 50 x 1,8 mm</t>
  </si>
  <si>
    <t>721194103</t>
  </si>
  <si>
    <t>Vyvedení odpadních výpustek, D 32 x 1,8 mm</t>
  </si>
  <si>
    <t>721273180</t>
  </si>
  <si>
    <t>Ventil přivzdušňovací podomítkový HL905</t>
  </si>
  <si>
    <t>721290111</t>
  </si>
  <si>
    <t>Zkouška těsnosti kanalizace vodou DN 125 mm</t>
  </si>
  <si>
    <t>998721102</t>
  </si>
  <si>
    <t>Přesun hmot pro vnitřní kanalizaci, výšky do 12 m</t>
  </si>
  <si>
    <t>722172332</t>
  </si>
  <si>
    <t>Potrubí plastové PP-R, včetně zednických výpomocí, D 25 x 4,2 mm, PN 20</t>
  </si>
  <si>
    <t>Potrubí včetně tvarovek a zednických výpomocí.</t>
  </si>
  <si>
    <t>Včetně pomocného lešení o výšce podlahy do 1900 mm a pro zatížení do 1,5 kPa.</t>
  </si>
  <si>
    <t>722190403</t>
  </si>
  <si>
    <t>Vyvedení a upevnění výpustek DN 25 mm</t>
  </si>
  <si>
    <t>722280106</t>
  </si>
  <si>
    <t>Tlaková zkouška vodovodního potrubí DN 32 mm</t>
  </si>
  <si>
    <t>Včetně dodávky vody, uzavření a zabezpečení konců potrubí.</t>
  </si>
  <si>
    <t>722290234</t>
  </si>
  <si>
    <t>Proplach a dezinfekce vodovodního potrubí DN 80 mm</t>
  </si>
  <si>
    <t>Včetně dodání desinfekčního prostředku.</t>
  </si>
  <si>
    <t>998722102</t>
  </si>
  <si>
    <t>Přesun hmot pro vnitřní vodovod, výšky do 12 m</t>
  </si>
  <si>
    <t>725210821</t>
  </si>
  <si>
    <t>Demontáž umyvadel bez výtokových armatur</t>
  </si>
  <si>
    <t>soubor</t>
  </si>
  <si>
    <t>725319101</t>
  </si>
  <si>
    <t>Montáž dřezů jednoduchých</t>
  </si>
  <si>
    <t>725534111</t>
  </si>
  <si>
    <t>Ohřívač elektrický, zásobníkový, beztlakový</t>
  </si>
  <si>
    <t>Včetně upevnění zásobníků na příčky tl. 15 cm, na zdi a na nosné konstrukce.</t>
  </si>
  <si>
    <t>725530151</t>
  </si>
  <si>
    <t>Ventil pojistný TE 1847 DN 20 mm</t>
  </si>
  <si>
    <t>725819202</t>
  </si>
  <si>
    <t>Montáž ventilu nástěnného G 3/4"</t>
  </si>
  <si>
    <t>725820801</t>
  </si>
  <si>
    <t>Demontáž baterie nástěnné do G 3/4"</t>
  </si>
  <si>
    <t>725829301</t>
  </si>
  <si>
    <t>Montáž baterie umyvadlové a dřezové stojánkové</t>
  </si>
  <si>
    <t>725859101</t>
  </si>
  <si>
    <t>Montáž ventilu odpadního do D 32 mm</t>
  </si>
  <si>
    <t>725860811</t>
  </si>
  <si>
    <t>Demontáž uzávěrek zápachových jednoduchých</t>
  </si>
  <si>
    <t>725869101</t>
  </si>
  <si>
    <t>Montáž uzávěrek zápachových umyvadlových, D 32 mm</t>
  </si>
  <si>
    <t>725991811</t>
  </si>
  <si>
    <t>Demontáž konzol jednoduchých</t>
  </si>
  <si>
    <t>55113405.A</t>
  </si>
  <si>
    <t>Kohout kulový 3/4"</t>
  </si>
  <si>
    <t>SPCM</t>
  </si>
  <si>
    <t>Specifikace</t>
  </si>
  <si>
    <t>POL3_</t>
  </si>
  <si>
    <t>55145015</t>
  </si>
  <si>
    <t xml:space="preserve">Baterie dřezová směšovací stojánková </t>
  </si>
  <si>
    <t>55160112</t>
  </si>
  <si>
    <t>Uzávěrka zápachová umyvadlová</t>
  </si>
  <si>
    <t>Kalkul</t>
  </si>
  <si>
    <t>551621440</t>
  </si>
  <si>
    <t>Ventil odpadní se sítkem pro dřezy</t>
  </si>
  <si>
    <t>55399999</t>
  </si>
  <si>
    <t>Výrobky ocelové atypické - kotvy a spojky</t>
  </si>
  <si>
    <t>kg</t>
  </si>
  <si>
    <t>642812122</t>
  </si>
  <si>
    <t>Dřez nerezový s přepadem</t>
  </si>
  <si>
    <t>998725102</t>
  </si>
  <si>
    <t>Přesun hmot pro zařizovací předměty, výšky do 12 m</t>
  </si>
  <si>
    <t>766411812</t>
  </si>
  <si>
    <t>Demontáž obložení stěn panely velikosti nad 1,5 m2</t>
  </si>
  <si>
    <t>1,400*(11,400*2+8,560+7,315-1,520*9+0,760*4+0,590*6+0,940*2)</t>
  </si>
  <si>
    <t>766411821</t>
  </si>
  <si>
    <t>Demontáž obložení stěn palubkami</t>
  </si>
  <si>
    <t>okolo oken : 0,220*(0,850*2+1,120*4+1,800*2)</t>
  </si>
  <si>
    <t>767584641</t>
  </si>
  <si>
    <t>Montáž podhledů ostatních  -  rošty</t>
  </si>
  <si>
    <t>767584642</t>
  </si>
  <si>
    <t>Montáž podhledů ostatních  -  desky</t>
  </si>
  <si>
    <t>Odkaz na mn. položky pořadí 65 : 101,90000</t>
  </si>
  <si>
    <t>767587911</t>
  </si>
  <si>
    <t>Ochrana vestavěného svítidla</t>
  </si>
  <si>
    <t>22*0,600*0,600</t>
  </si>
  <si>
    <t>767881221</t>
  </si>
  <si>
    <t>Příchytka, 2 upevňovací body, hmoždinka+vrut, BSMD příchytka BSMD 25 mm</t>
  </si>
  <si>
    <t>ks</t>
  </si>
  <si>
    <t>Příchytka, 2 upevňovací body, hmoždinka+vrut, BSMD příchytka BSMD 32 mm</t>
  </si>
  <si>
    <t>767585100Rpol</t>
  </si>
  <si>
    <t>Spojovací materiál</t>
  </si>
  <si>
    <t>31595012Rpol</t>
  </si>
  <si>
    <t>Závěs pružinový na T profil</t>
  </si>
  <si>
    <t>100 ks</t>
  </si>
  <si>
    <t>553259006Rpol</t>
  </si>
  <si>
    <t>Konstrukce podhledová, hlavní profil - 24x38x3700 mm</t>
  </si>
  <si>
    <t>553259008Rpol</t>
  </si>
  <si>
    <t>Konstrukce podhledová vedlejší profil - 24x38x1200</t>
  </si>
  <si>
    <t>553259009Rpol</t>
  </si>
  <si>
    <t>Konstrukce podhledová, vedlejší profil - 24x32x600 mm</t>
  </si>
  <si>
    <t>553259011Rpol</t>
  </si>
  <si>
    <t>Konstrukce podhledová, obvodový profil 3050 mm</t>
  </si>
  <si>
    <t>595960061Rol</t>
  </si>
  <si>
    <t>Kazeta podhledová, 600x600 mm</t>
  </si>
  <si>
    <t xml:space="preserve">bal   </t>
  </si>
  <si>
    <t>998767102</t>
  </si>
  <si>
    <t>Přesun hmot pro zámečnické konstr., výšky do 12 m</t>
  </si>
  <si>
    <t>776101101</t>
  </si>
  <si>
    <t>Vysávání podlah prům.vysavačem pod povlak.podlahy</t>
  </si>
  <si>
    <t>Odkaz na mn. položky pořadí 17 : 101,90000</t>
  </si>
  <si>
    <t>776101121</t>
  </si>
  <si>
    <t>Provedení penetrace podkladu pod.povlak.podlahy</t>
  </si>
  <si>
    <t>Odkaz na mn. položky pořadí 78 : 101,90000</t>
  </si>
  <si>
    <t>776421100</t>
  </si>
  <si>
    <t>Lepení podlahových soklíků z PVC a vinylu</t>
  </si>
  <si>
    <t>6,290*2+3,040*2-1,00</t>
  </si>
  <si>
    <t>8,560*2+14,100*2-1,550-1,000</t>
  </si>
  <si>
    <t>0,620*3+0,450*5+0,800*2</t>
  </si>
  <si>
    <t>776511820</t>
  </si>
  <si>
    <t>Odstranění PVC a koberců lepených s podložkou</t>
  </si>
  <si>
    <t>776521200</t>
  </si>
  <si>
    <t>Lepení povlakových podlah z dílců PVC a CV (vinyl)</t>
  </si>
  <si>
    <t>776981101</t>
  </si>
  <si>
    <t>Montáž přechodové, podlahové lišty samolepicí</t>
  </si>
  <si>
    <t>0,900</t>
  </si>
  <si>
    <t>28342455</t>
  </si>
  <si>
    <t xml:space="preserve">Lišta podlahová z PVC </t>
  </si>
  <si>
    <t>Odkaz na mn. položky pořadí 80 : 66,14000*1,2</t>
  </si>
  <si>
    <t>28410301</t>
  </si>
  <si>
    <t>Podlaha lepená PVC dle výběru investora</t>
  </si>
  <si>
    <t>RTS 23/ I</t>
  </si>
  <si>
    <t>Odkaz na mn. položky pořadí 82 : 101,90000*1,1</t>
  </si>
  <si>
    <t>5537000111</t>
  </si>
  <si>
    <t>Lišta přechodová samolepicí Al elox stříbro, š. 30 mm, l = 930 mm</t>
  </si>
  <si>
    <t>998776102</t>
  </si>
  <si>
    <t>Přesun hmot pro podlahy povlakové, výšky do 12 m</t>
  </si>
  <si>
    <t>784191101</t>
  </si>
  <si>
    <t>Penetrace podkladu univerzální 1x</t>
  </si>
  <si>
    <t>Odkaz na mn. položky pořadí 11 : 17,19900</t>
  </si>
  <si>
    <t>784195212</t>
  </si>
  <si>
    <t>Malba bílá, bez penetrace, 2 x</t>
  </si>
  <si>
    <t>Odkaz na mn. položky pořadí 88 : 193,23560</t>
  </si>
  <si>
    <t>784011111</t>
  </si>
  <si>
    <t>Oprášení/ometení podkladu</t>
  </si>
  <si>
    <t>767584801</t>
  </si>
  <si>
    <t>Demontáž zářivkových těles</t>
  </si>
  <si>
    <t>220261141</t>
  </si>
  <si>
    <t>Příchytka kabelová</t>
  </si>
  <si>
    <t>Odkaz na mn. položky pořadí 93 : 16,50000*4</t>
  </si>
  <si>
    <t>220261662</t>
  </si>
  <si>
    <t>Zhotovení drážky ve zdi cihlovém</t>
  </si>
  <si>
    <t>4,500+3,00*4</t>
  </si>
  <si>
    <t>220261664</t>
  </si>
  <si>
    <t>Hrubá výplň drážky</t>
  </si>
  <si>
    <t>Odkaz na mn. položky pořadí 93 : 16,50000</t>
  </si>
  <si>
    <t>220261665</t>
  </si>
  <si>
    <t>Začištění drážky, konečná úprava</t>
  </si>
  <si>
    <t>979081121</t>
  </si>
  <si>
    <t>Příplatek k odvozu za každý další 1 km</t>
  </si>
  <si>
    <t>Odkaz na mn. položky pořadí 97 : 6,99343*6</t>
  </si>
  <si>
    <t>Odkaz na mn. položky pořadí 98 : 1,27162*6</t>
  </si>
  <si>
    <t>Odkaz na mn. položky pořadí 99 : 0,36295*6</t>
  </si>
  <si>
    <t>Odkaz na mn. položky pořadí 100 : 0,03102*6</t>
  </si>
  <si>
    <t>Odkaz na mn. položky pořadí 101 : 0,09100*6</t>
  </si>
  <si>
    <t>979990107</t>
  </si>
  <si>
    <t>Poplatek za uložení suti - směs betonu, cihel, dřeva, skupina odpadu 170904</t>
  </si>
  <si>
    <t>Odkaz na dem. hmot. položky pořadí 22 : 3,32100</t>
  </si>
  <si>
    <t>Odkaz na dem. hmot. položky pořadí 23 : 0,01050</t>
  </si>
  <si>
    <t>Odkaz na dem. hmot. položky pořadí 24 : 1,30410</t>
  </si>
  <si>
    <t>Odkaz na dem. hmot. položky pořadí 25 : 0,12000</t>
  </si>
  <si>
    <t>Odkaz na dem. hmot. položky pořadí 31 : 0,47746</t>
  </si>
  <si>
    <t>Odkaz na dem. hmot. položky pořadí 30 : 1,76037</t>
  </si>
  <si>
    <t>979990161</t>
  </si>
  <si>
    <t>Poplatek za uložení - dřevo, skupina odpadu 170201</t>
  </si>
  <si>
    <t>Odkaz na dem. hmot. položky pořadí 26 : 0,00000</t>
  </si>
  <si>
    <t>Odkaz na dem. hmot. položky pořadí 27 : 0,00000</t>
  </si>
  <si>
    <t>Odkaz na dem. hmot. položky pořadí 28 : 0,03903</t>
  </si>
  <si>
    <t>Odkaz na dem. hmot. položky pořadí 29 : 0,05443</t>
  </si>
  <si>
    <t>Odkaz na dem. hmot. položky pořadí 63 : 1,15453</t>
  </si>
  <si>
    <t>Odkaz na dem. hmot. položky pořadí 64 : 0,02362</t>
  </si>
  <si>
    <t>979990181</t>
  </si>
  <si>
    <t>Poplatek za uložení suti - PVC podlahová krytina, skupina odpadu 200307</t>
  </si>
  <si>
    <t>kategorie 17 02 03 plasty</t>
  </si>
  <si>
    <t>Odkaz na dem. hmot. položky pořadí 81 : 0,36295</t>
  </si>
  <si>
    <t>979999984</t>
  </si>
  <si>
    <t>Poplatek za recyklaci - tašky, keramika, do 1600 cm2 (skup.170103)</t>
  </si>
  <si>
    <t>Odkaz na dem. hmot. položky pořadí 45 : 0,01946</t>
  </si>
  <si>
    <t>Odkaz na dem. hmot. položky pořadí 50 : 0,00156</t>
  </si>
  <si>
    <t>Odkaz na dem. hmot. položky pořadí 55 : 0,01000</t>
  </si>
  <si>
    <t>979990191Rpol</t>
  </si>
  <si>
    <t>Poplatek za uložení suti - elektromateriál</t>
  </si>
  <si>
    <t>Odkaz na dem. hmot. položky pořadí 91 : 0,09100</t>
  </si>
  <si>
    <t>979011111</t>
  </si>
  <si>
    <t>Svislá doprava suti a vybour. hmot za 2.NP a 1.PP</t>
  </si>
  <si>
    <t>Přesun suti</t>
  </si>
  <si>
    <t>POL8_</t>
  </si>
  <si>
    <t>979081111</t>
  </si>
  <si>
    <t>Odvoz suti a vybour. hmot na skládku do 1 km</t>
  </si>
  <si>
    <t>979082111</t>
  </si>
  <si>
    <t>Vnitrostaveništní doprava suti do 10 m</t>
  </si>
  <si>
    <t>979082121</t>
  </si>
  <si>
    <t>Příplatek k vnitrost. dopravě suti za dalších 5 m</t>
  </si>
  <si>
    <t>SUM</t>
  </si>
  <si>
    <t>JKSO:</t>
  </si>
  <si>
    <t>801.3</t>
  </si>
  <si>
    <t>Budovy pro výuku a výchovu</t>
  </si>
  <si>
    <t>JKSO</t>
  </si>
  <si>
    <t xml:space="preserve"> m3</t>
  </si>
  <si>
    <t>svislá nosná konstrukce zděná z cihel,tvárnic, bloků</t>
  </si>
  <si>
    <t>JKSOChar</t>
  </si>
  <si>
    <t>rekonstrukce a modernizace objektu s opravou</t>
  </si>
  <si>
    <t>JKSOAkce</t>
  </si>
  <si>
    <t>Poznámky uchazeče k zadání</t>
  </si>
  <si>
    <t>POPUZIV</t>
  </si>
  <si>
    <t>Včetně:</t>
  </si>
  <si>
    <t>END</t>
  </si>
  <si>
    <t>Pol__0001</t>
  </si>
  <si>
    <t>PVC Elektroinstalační trubka PVC ohebná EN 125 N</t>
  </si>
  <si>
    <t>POL1_9</t>
  </si>
  <si>
    <t>Pol__0002</t>
  </si>
  <si>
    <t>Silový kabel pro pevné uložení CYKY-J 3x2,5</t>
  </si>
  <si>
    <t>Pol__0003</t>
  </si>
  <si>
    <t>Silový kabel pro pevné uložení CYKY-J 3x1,5</t>
  </si>
  <si>
    <t>Pol__0004</t>
  </si>
  <si>
    <t>Krabice pod omítku přístrojová světle šedá</t>
  </si>
  <si>
    <t>Pol__0005</t>
  </si>
  <si>
    <t>Rámeček dvojnásobný vodorovný vizuálně shodný se stávajícími koncovými prvky</t>
  </si>
  <si>
    <t>Pol__0006</t>
  </si>
  <si>
    <t>Rámeček jednonásobný vodorovný vizuálně shodný se stávajícími koncovými prvky</t>
  </si>
  <si>
    <t>Pol__0007</t>
  </si>
  <si>
    <t>Dvojzásuvka s ochrannými kolíky s clonkami vizuálně shodná se stávajícími koncovými prvky</t>
  </si>
  <si>
    <t>Pol__0008</t>
  </si>
  <si>
    <t>Přístroj přepínače sériového, řazení 5</t>
  </si>
  <si>
    <t>Pol__0009</t>
  </si>
  <si>
    <t>Kryt vypínače jednoduchý vizuálně shodný se stávajícími koncovými prvky</t>
  </si>
  <si>
    <t>Pol__0010</t>
  </si>
  <si>
    <t>Kryt vypínače dělený vizuálně shodný se stávajícími koncovými prvky</t>
  </si>
  <si>
    <t>Pol__0011</t>
  </si>
  <si>
    <t>Záslepka rámečku vizuálně shodná se stávajícími koncovými prvky</t>
  </si>
  <si>
    <t>Pol__0012</t>
  </si>
  <si>
    <t>1PN B10 30mA 1M Elektronický proud. chránič s nadpr. ochr. 6kA typ AC</t>
  </si>
  <si>
    <t>Pol__0013</t>
  </si>
  <si>
    <t>Proudový chránič s jističem 1PN B16 30mA Jednomodulový Ele</t>
  </si>
  <si>
    <t>Pol__0014</t>
  </si>
  <si>
    <t>Vestavné stropní LED svítidlo panel 60x60  lakované, výkon min 24W, IP 20, IK02,  2200 lm, 4000K</t>
  </si>
  <si>
    <t>Pol__0015</t>
  </si>
  <si>
    <t>Vestavné stropní LED svítidlo panel 60x60  lakované, výkon min 34W, IP 20, IK02,  3400 lm, 4000K, stmívatelné</t>
  </si>
  <si>
    <t>Pol__0016</t>
  </si>
  <si>
    <t>Drobný elektro materiál</t>
  </si>
  <si>
    <t>Pol__0017</t>
  </si>
  <si>
    <t>Úprava stávajícího elektrorozvaděče</t>
  </si>
  <si>
    <t>Pol__0018</t>
  </si>
  <si>
    <t>Práce komplet</t>
  </si>
  <si>
    <t>Pol__0019</t>
  </si>
  <si>
    <t>Revize</t>
  </si>
  <si>
    <t>Odkaz na mn. položky pořadí 3 : 55,15970*0,3</t>
  </si>
  <si>
    <t>0,900*2,020*2</t>
  </si>
  <si>
    <t>1,520*1,980*2</t>
  </si>
  <si>
    <t>2,965*(5,130*2+5,800*2)</t>
  </si>
  <si>
    <t>Odkaz na mn. položky pořadí 2 : 9,65520*-1</t>
  </si>
  <si>
    <t>0,350*(1,520*2+1,920*2*2)</t>
  </si>
  <si>
    <t>631343891</t>
  </si>
  <si>
    <t xml:space="preserve">Penetrace hloubková </t>
  </si>
  <si>
    <t>632473110</t>
  </si>
  <si>
    <t>Potěr samonivelační ručně tl. 10 mm</t>
  </si>
  <si>
    <t>Odkaz na mn. položky pořadí 9 : 30,00000</t>
  </si>
  <si>
    <t>632481211</t>
  </si>
  <si>
    <t>Výztuž z armovací sklovláknité tkaniny do potěrů</t>
  </si>
  <si>
    <t>oka 40x40x1,1 mm</t>
  </si>
  <si>
    <t>Odkaz na mn. položky pořadí 6 : 30,00000</t>
  </si>
  <si>
    <t>D+M Interiérových dveří vč. zárubně 800/1970</t>
  </si>
  <si>
    <t>30,0</t>
  </si>
  <si>
    <t>D+M Zákryt topení</t>
  </si>
  <si>
    <t>968061125</t>
  </si>
  <si>
    <t>Vyvěšení dřevěných a plastových dveřních křídel pl. do 2 m2</t>
  </si>
  <si>
    <t>968062455</t>
  </si>
  <si>
    <t>Vybourání dřevěných dveřních zárubní pl. do 2 m2</t>
  </si>
  <si>
    <t>Odkaz na mn. položky pořadí 3 : 55,15970</t>
  </si>
  <si>
    <t>Odkaz na mn. položky pořadí 17 : 30,00000</t>
  </si>
  <si>
    <t>9*0,600*0,600</t>
  </si>
  <si>
    <t>775592000</t>
  </si>
  <si>
    <t>Broušení dřevěných podlah hrubé + střední + jemné</t>
  </si>
  <si>
    <t>775599130</t>
  </si>
  <si>
    <t xml:space="preserve">Celoplošné tmelení </t>
  </si>
  <si>
    <t>998775102</t>
  </si>
  <si>
    <t>Přesun hmot pro podlahy vlysové, výšky do 12 m</t>
  </si>
  <si>
    <t>Odkaz na mn. položky pořadí 10 : 30,00000</t>
  </si>
  <si>
    <t>Odkaz na mn. položky pořadí 31 : 30,00000</t>
  </si>
  <si>
    <t>776401800</t>
  </si>
  <si>
    <t>Demontáž soklíků nebo lišt, pryžových nebo z PVC odstranění a uložení na hromady</t>
  </si>
  <si>
    <t>5,130*2+5,800*2-0,9*2</t>
  </si>
  <si>
    <t>0,900*2</t>
  </si>
  <si>
    <t>Odkaz na mn. položky pořadí 34 : 20,06000*1,2</t>
  </si>
  <si>
    <t>Odkaz na mn. položky pořadí 36 : 30,00000*1,1</t>
  </si>
  <si>
    <t>Odkaz na mn. položky pořadí 4 : 3,75200</t>
  </si>
  <si>
    <t>Odkaz na mn. položky pořadí 42 : 58,91170</t>
  </si>
  <si>
    <t>Odkaz na mn. položky pořadí 47 : 12,90000*4</t>
  </si>
  <si>
    <t>1,775+2,50*4+1,125</t>
  </si>
  <si>
    <t>Odkaz na mn. položky pořadí 47 : 12,90000</t>
  </si>
  <si>
    <t>Odkaz na mn. položky pořadí 51 : 0,55160*6</t>
  </si>
  <si>
    <t>Odkaz na mn. položky pořadí 52 : 0,31997*6</t>
  </si>
  <si>
    <t>Odkaz na mn. položky pořadí 53 : 0,10661*6</t>
  </si>
  <si>
    <t>Odkaz na mn. položky pořadí 54 : 0,03102*6</t>
  </si>
  <si>
    <t>Odkaz na mn. položky pořadí 55 : 0,02800*6</t>
  </si>
  <si>
    <t>Odkaz na dem. hmot. položky pořadí 15 : 0,55160</t>
  </si>
  <si>
    <t>Odkaz na dem. hmot. položky pořadí 13 : 0,00000</t>
  </si>
  <si>
    <t>Odkaz na dem. hmot. položky pořadí 14 : 0,31997</t>
  </si>
  <si>
    <t>Odkaz na dem. hmot. položky pořadí 35 : 0,10500</t>
  </si>
  <si>
    <t>Odkaz na dem. hmot. položky pořadí 33 : 0,00160</t>
  </si>
  <si>
    <t>Odkaz na dem. hmot. položky pořadí 45 : 0,02800</t>
  </si>
  <si>
    <t>Zásuvka chráněná s clonkami bezšroubová vizuálně shodná se stávajícími koncovými prvky</t>
  </si>
  <si>
    <t>Pol__001</t>
  </si>
  <si>
    <t>Klimatizace inverter single-split - Qch=6,5kW; Qt=7,0kW, Np=2,25kW/9,78/1f</t>
  </si>
  <si>
    <t>POL3_0</t>
  </si>
  <si>
    <t>Pol__002</t>
  </si>
  <si>
    <t>Vnitřní nástěnná jednotka kompatibilní s venkovní jednotkou</t>
  </si>
  <si>
    <t>POL1_7</t>
  </si>
  <si>
    <t>Pol__003</t>
  </si>
  <si>
    <t>Konzola pod venkovní jednotku 6,5kW - fasádní+silentbloky</t>
  </si>
  <si>
    <t>Pol__004</t>
  </si>
  <si>
    <t>Hmoždinka s přerušeným tepelným mostem M10 do zateplených fasád s EPS tl. 160mm (hmoždinka, závitová tyč M10, podložka, matička, sítko)</t>
  </si>
  <si>
    <t>Pol__005</t>
  </si>
  <si>
    <t>Chemická malta vysokopevnostní na bázi vinylesteru</t>
  </si>
  <si>
    <t>Pol__006</t>
  </si>
  <si>
    <t>Cu potrubí, izolace, komunikační kabeláž,</t>
  </si>
  <si>
    <t>Pol__007</t>
  </si>
  <si>
    <t>Spojovací, montážní a těsnící materiál</t>
  </si>
  <si>
    <t>Pol__008</t>
  </si>
  <si>
    <t>Odvody kondenzátu od vnitřní klim. jedn. - gravitačně k venkovní jednotce a na střechu</t>
  </si>
  <si>
    <t>Pol__009</t>
  </si>
  <si>
    <t>Bílé plastové lišty pro vedení Cu potrubí a instalací</t>
  </si>
  <si>
    <t>Pol__010</t>
  </si>
  <si>
    <t>montážní práce spojené s instalací a kompletací klimatizace</t>
  </si>
  <si>
    <t>Odkaz na mn. položky pořadí 3 : 54,47710*0,3</t>
  </si>
  <si>
    <t>0,900*2,020</t>
  </si>
  <si>
    <t>1,510*1,980*4</t>
  </si>
  <si>
    <t>2,965*(5,850*2+5,660*2)</t>
  </si>
  <si>
    <t>Odkaz na mn. položky pořadí 2 : 13,77720*-1</t>
  </si>
  <si>
    <t>0,350*(1,510*4+1,920*2*4)</t>
  </si>
  <si>
    <t>631591211</t>
  </si>
  <si>
    <t>Násyp pod podlahy do 100 mm</t>
  </si>
  <si>
    <t>33,8*0,060</t>
  </si>
  <si>
    <t>632473104</t>
  </si>
  <si>
    <t>Potěr samonivelační ručně tl. 4 mm</t>
  </si>
  <si>
    <t>Odkaz na mn. položky pořadí 10 : 33,80000</t>
  </si>
  <si>
    <t>635111022</t>
  </si>
  <si>
    <t>Podlaha, sádrovláknité desky 12,5 +12,5 mm</t>
  </si>
  <si>
    <t>Umístění okrajových pásků, úprava dílců na potřebný rozměr, položení dvou vrstev z podlahových dílců, lepení spojů, sešroubování v místě spojů, zatmelení spár.</t>
  </si>
  <si>
    <t>33,8</t>
  </si>
  <si>
    <t>Demontáž, renovace a opětovná montáž zákrytu topení</t>
  </si>
  <si>
    <t>0,900*2,020*1</t>
  </si>
  <si>
    <t>Odkaz na mn. položky pořadí 3 : 54,47710</t>
  </si>
  <si>
    <t>978059521</t>
  </si>
  <si>
    <t>Odsekání vnitřních obkladů stěn do 2 m2</t>
  </si>
  <si>
    <t>1,800*(0,870+0,300*2)</t>
  </si>
  <si>
    <t>725219201</t>
  </si>
  <si>
    <t>Montáž umyvadel na konzoly</t>
  </si>
  <si>
    <t>Včetně dodání zápachové uzávěrky.</t>
  </si>
  <si>
    <t>725869203</t>
  </si>
  <si>
    <t>Montáž uzávěrek zápachových dřezových jednoduchých, D 32 mm</t>
  </si>
  <si>
    <t>55145030</t>
  </si>
  <si>
    <t>Baterie umyvadlová stojánková</t>
  </si>
  <si>
    <t>64213637</t>
  </si>
  <si>
    <t xml:space="preserve">Umyvadlo keramické s otvorem pro baterii </t>
  </si>
  <si>
    <t>762811811</t>
  </si>
  <si>
    <t>Demontáž záklopů z hrubých prken tl. do 3,2 cm</t>
  </si>
  <si>
    <t>766662811</t>
  </si>
  <si>
    <t>Demontáž prahů dveří 1křídlových</t>
  </si>
  <si>
    <t>766695213</t>
  </si>
  <si>
    <t>Montáž prahů dveří jednokřídlových š. nad 10 cm</t>
  </si>
  <si>
    <t>611871035</t>
  </si>
  <si>
    <t>Práh dubový š. 150 mm</t>
  </si>
  <si>
    <t>0,8</t>
  </si>
  <si>
    <t>998766102</t>
  </si>
  <si>
    <t>Přesun hmot pro truhlářské konstr., výšky do 12 m</t>
  </si>
  <si>
    <t>Odkaz na mn. položky pořadí 43 : 33,80000</t>
  </si>
  <si>
    <t>775531800</t>
  </si>
  <si>
    <t>Demontáž parketových tabulí lepených včetně lišt</t>
  </si>
  <si>
    <t>Odkaz na mn. položky pořadí 11 : 33,80000</t>
  </si>
  <si>
    <t>Odkaz na mn. položky pořadí 55 : 33,80000</t>
  </si>
  <si>
    <t>5,660*2+5,850*2-0,90</t>
  </si>
  <si>
    <t>Odkaz na mn. položky pořadí 58 : 22,12000*1,2</t>
  </si>
  <si>
    <t>Odkaz na mn. položky pořadí 60 : 33,80000*1,1</t>
  </si>
  <si>
    <t>781101210</t>
  </si>
  <si>
    <t>Penetrace podkladu pod obklady</t>
  </si>
  <si>
    <t>včetně dodávky materiálu.</t>
  </si>
  <si>
    <t>781475120</t>
  </si>
  <si>
    <t>Obklad vnitřní stěn keramický, do tmele, 30 x 60 cm</t>
  </si>
  <si>
    <t>Odkaz na mn. položky pořadí 66 : 2,64600</t>
  </si>
  <si>
    <t>781497111</t>
  </si>
  <si>
    <t>Lišta hliníková ukončovacích k obkladům  profil RB, pro tloušťku obkladu 8 mm</t>
  </si>
  <si>
    <t>1,800*2+0,870+0,300*2</t>
  </si>
  <si>
    <t>59761031Rpol</t>
  </si>
  <si>
    <t>Dlaždice 600 x 300 mm</t>
  </si>
  <si>
    <t>Odkaz na mn. položky pořadí 67 : 2,64600*1,1</t>
  </si>
  <si>
    <t>998781102</t>
  </si>
  <si>
    <t>Přesun hmot pro obklady keramické, výšky do 12 m</t>
  </si>
  <si>
    <t>Odkaz na mn. položky pořadí 4 : 7,49000</t>
  </si>
  <si>
    <t>Odkaz na mn. položky pořadí 71 : 61,96710</t>
  </si>
  <si>
    <t>Odkaz na mn. položky pořadí 76 : 35,00000*4</t>
  </si>
  <si>
    <t>2,500*14</t>
  </si>
  <si>
    <t>Odkaz na mn. položky pořadí 76 : 35,00000</t>
  </si>
  <si>
    <t>650710111</t>
  </si>
  <si>
    <t>Demontáž elektroinstalace vč. koncových prvků</t>
  </si>
  <si>
    <t>30</t>
  </si>
  <si>
    <t>741Z02OA0</t>
  </si>
  <si>
    <t>Demontáž zásuvky/spínače/krabice</t>
  </si>
  <si>
    <t>EXP 24</t>
  </si>
  <si>
    <t>Agregovaná položka</t>
  </si>
  <si>
    <t>POL2_</t>
  </si>
  <si>
    <t>Odkaz na mn. položky pořadí 82 : 0,72470*6</t>
  </si>
  <si>
    <t>Odkaz na mn. položky pořadí 83 : 1,30918*6</t>
  </si>
  <si>
    <t>Odkaz na mn. položky pořadí 84 : 0,12007*6</t>
  </si>
  <si>
    <t>Odkaz na mn. položky pořadí 85 : 0,03102*6</t>
  </si>
  <si>
    <t>Odkaz na mn. položky pořadí 86 : 0,04200*6</t>
  </si>
  <si>
    <t>Odkaz na dem. hmot. položky pořadí 16 : 0,54477</t>
  </si>
  <si>
    <t>Odkaz na dem. hmot. položky pořadí 17 : 0,17993</t>
  </si>
  <si>
    <t>Odkaz na dem. hmot. položky pořadí 14 : 0,00000</t>
  </si>
  <si>
    <t>Odkaz na dem. hmot. položky pořadí 15 : 0,15998</t>
  </si>
  <si>
    <t>Odkaz na dem. hmot. položky pořadí 54 : 0,67600</t>
  </si>
  <si>
    <t>Odkaz na dem. hmot. položky pořadí 38 : 0,47320</t>
  </si>
  <si>
    <t>Odkaz na dem. hmot. položky pořadí 59 : 0,11830</t>
  </si>
  <si>
    <t>Odkaz na dem. hmot. položky pořadí 57 : 0,00177</t>
  </si>
  <si>
    <t>Odkaz na dem. hmot. položky pořadí 31 : 0,01000</t>
  </si>
  <si>
    <t>Odkaz na dem. hmot. položky pořadí 26 : 0,00156</t>
  </si>
  <si>
    <t>Odkaz na dem. hmot. položky pořadí 23 : 0,01946</t>
  </si>
  <si>
    <t>Odkaz na dem. hmot. položky pořadí 74 : 0,04200</t>
  </si>
  <si>
    <t>Kabel UTP cat6e PFM923I-6UN-C 305m, OFC, LSZH</t>
  </si>
  <si>
    <t>Podlahová instalační krabice 4MOD pro zapuštěnou montáž 122x100x61,2 mm</t>
  </si>
  <si>
    <t>Vyskakovací výklopný podlahový box hliníkový broušený nerez 4modulový se systémem ochrany proti náhodnému otevření</t>
  </si>
  <si>
    <t>Zásuvka jednonásobná bílá IP41, kompatibilní s podlahovým vyskakovacím boxem</t>
  </si>
  <si>
    <t>Datová zásuvka 1XRJ45 UTP CAT5E komplatibilní s podlahovým vyskakovacím boxem</t>
  </si>
  <si>
    <t>Rámeček trojnásobný vodorovný vizuálně shodný se stávajícími koncovými prvky</t>
  </si>
  <si>
    <t>Rámeček čtyřnásobný vodorovný vizuálně shodná se stávajícími koncovými prvky</t>
  </si>
  <si>
    <t>Rámeček jednonásobný vodorovný vizuálně shodná se stávajícími koncovými prvky</t>
  </si>
  <si>
    <t>R-položka</t>
  </si>
  <si>
    <t>POL12_1</t>
  </si>
  <si>
    <t>Datová zásuvka 1XRJ45 UTP CAT5E bílá</t>
  </si>
  <si>
    <t>Kryt zásuvky komunikační, s popisovým polem</t>
  </si>
  <si>
    <t>Maska nosná pro 2 komunikační zásuvky keystone</t>
  </si>
  <si>
    <t>Plastová rozvodnice dveře,montáž na omítku,IP40,1 řada,18modulů</t>
  </si>
  <si>
    <t>Pol__0020</t>
  </si>
  <si>
    <t>Datový rozvaděč 19´´ nástěnný, jednodílný, 600x600</t>
  </si>
  <si>
    <t>Pol__0021</t>
  </si>
  <si>
    <t>Patch panel, 19", 24 portů, stíněný, neosazený, CAT5e,6,6a,7, vyvazovák, černý</t>
  </si>
  <si>
    <t>Pol__0024</t>
  </si>
  <si>
    <t>Pol__0025</t>
  </si>
  <si>
    <t>Jistič 3pól, 25A, charakteristika typu C</t>
  </si>
  <si>
    <t>Pol__0026</t>
  </si>
  <si>
    <t>Vestavné stropní LED svítidlo panel 60x60  lakované, výkon max 30W, IP 20, IK02,  3000 lm, 4000K</t>
  </si>
  <si>
    <t>Pol__0027</t>
  </si>
  <si>
    <t>Pol__0028</t>
  </si>
  <si>
    <t>Montáž lektrického rozvaděče</t>
  </si>
  <si>
    <t>Pol__0030</t>
  </si>
  <si>
    <t>Pol__0031</t>
  </si>
  <si>
    <t>Odborné učebny ZŠ Ostrov, Krušnohorská 304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</si>
</sst>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charset val="238"/>
    </font>
    <font>
      <b/>
      <sz val="9"/>
      <name val="Arial CE"/>
      <charset val="238"/>
    </font>
    <font>
      <sz val="8"/>
      <name val="Arial CE"/>
      <charset val="238"/>
    </font>
    <font>
      <sz val="8"/>
      <color indexed="12"/>
      <name val="Arial CE"/>
      <charset val="238"/>
    </font>
    <font>
      <sz val="8"/>
      <color indexed="17"/>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8" fillId="0" borderId="33" xfId="0" applyNumberFormat="1" applyFont="1" applyBorder="1" applyAlignment="1">
      <alignment vertical="center"/>
    </xf>
    <xf numFmtId="4" fontId="8" fillId="0" borderId="35" xfId="0" applyNumberFormat="1" applyFont="1" applyBorder="1" applyAlignment="1">
      <alignment vertical="center" wrapText="1" shrinkToFit="1"/>
    </xf>
    <xf numFmtId="4" fontId="8" fillId="0" borderId="35" xfId="0" applyNumberFormat="1" applyFont="1" applyBorder="1" applyAlignment="1">
      <alignment vertical="center" shrinkToFit="1"/>
    </xf>
    <xf numFmtId="3" fontId="8"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7" fillId="0" borderId="33" xfId="0" applyNumberFormat="1" applyFont="1" applyBorder="1" applyAlignment="1">
      <alignment vertical="center"/>
    </xf>
    <xf numFmtId="0" fontId="7" fillId="3" borderId="36" xfId="0" applyFont="1" applyFill="1" applyBorder="1" applyAlignment="1">
      <alignment vertical="center"/>
    </xf>
    <xf numFmtId="0" fontId="7" fillId="3" borderId="36" xfId="0" applyFont="1" applyFill="1" applyBorder="1" applyAlignment="1">
      <alignment vertical="center" wrapText="1"/>
    </xf>
    <xf numFmtId="0" fontId="7" fillId="3" borderId="37" xfId="0" applyFont="1" applyFill="1" applyBorder="1" applyAlignment="1">
      <alignment vertical="center" wrapText="1"/>
    </xf>
    <xf numFmtId="164" fontId="7" fillId="0" borderId="35" xfId="0" applyNumberFormat="1" applyFont="1" applyBorder="1" applyAlignment="1">
      <alignment vertical="center"/>
    </xf>
    <xf numFmtId="164" fontId="7" fillId="3" borderId="39" xfId="0" applyNumberFormat="1" applyFont="1" applyFill="1" applyBorder="1" applyAlignment="1">
      <alignment vertical="center"/>
    </xf>
    <xf numFmtId="164" fontId="0" fillId="0" borderId="0" xfId="0" applyNumberFormat="1"/>
    <xf numFmtId="4" fontId="7" fillId="0" borderId="35" xfId="0" applyNumberFormat="1" applyFont="1" applyBorder="1" applyAlignment="1">
      <alignment horizontal="center" vertical="center"/>
    </xf>
    <xf numFmtId="4" fontId="7" fillId="0" borderId="35" xfId="0" applyNumberFormat="1" applyFont="1" applyBorder="1" applyAlignment="1">
      <alignment vertical="center"/>
    </xf>
    <xf numFmtId="4" fontId="7" fillId="3" borderId="39" xfId="0" applyNumberFormat="1" applyFont="1" applyFill="1" applyBorder="1" applyAlignment="1">
      <alignment horizontal="center" vertical="center"/>
    </xf>
    <xf numFmtId="4" fontId="7" fillId="3" borderId="39" xfId="0" applyNumberFormat="1" applyFont="1" applyFill="1" applyBorder="1" applyAlignment="1">
      <alignment vertical="center"/>
    </xf>
    <xf numFmtId="49" fontId="0" fillId="0" borderId="1" xfId="0" applyNumberFormat="1" applyBorder="1"/>
    <xf numFmtId="0" fontId="0" fillId="3" borderId="21" xfId="0"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17" fillId="4" borderId="0" xfId="0" applyNumberFormat="1" applyFont="1" applyFill="1" applyAlignment="1" applyProtection="1">
      <alignment vertical="top" shrinkToFit="1"/>
      <protection locked="0"/>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165" fontId="8" fillId="3" borderId="0" xfId="0" applyNumberFormat="1" applyFont="1" applyFill="1" applyAlignment="1">
      <alignment vertical="top" shrinkToFit="1"/>
    </xf>
    <xf numFmtId="4" fontId="8" fillId="3" borderId="0" xfId="0" applyNumberFormat="1" applyFont="1" applyFill="1" applyAlignment="1">
      <alignment vertical="top" shrinkToFit="1"/>
    </xf>
    <xf numFmtId="0" fontId="8" fillId="3" borderId="29"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40"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5"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6" xfId="0" applyNumberFormat="1" applyFont="1" applyBorder="1" applyAlignment="1">
      <alignment vertical="top" shrinkToFit="1"/>
    </xf>
    <xf numFmtId="0" fontId="20" fillId="0" borderId="0" xfId="0" applyFont="1" applyAlignment="1">
      <alignment wrapText="1"/>
    </xf>
    <xf numFmtId="49" fontId="8"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17" fillId="0" borderId="45"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3" fillId="2" borderId="0" xfId="0" applyFont="1" applyFill="1" applyAlignment="1">
      <alignment horizontal="left" wrapText="1"/>
    </xf>
    <xf numFmtId="49" fontId="7" fillId="0" borderId="33" xfId="0" applyNumberFormat="1" applyFont="1" applyBorder="1" applyAlignment="1">
      <alignment vertical="center" wrapText="1"/>
    </xf>
    <xf numFmtId="49" fontId="7" fillId="0" borderId="34" xfId="0" applyNumberFormat="1" applyFont="1" applyBorder="1" applyAlignment="1">
      <alignment vertical="center" wrapText="1"/>
    </xf>
    <xf numFmtId="0" fontId="0" fillId="0" borderId="0" xfId="0" applyAlignment="1">
      <alignment wrapText="1"/>
    </xf>
    <xf numFmtId="4" fontId="0" fillId="0" borderId="34" xfId="0" applyNumberFormat="1" applyBorder="1" applyAlignment="1">
      <alignment vertical="center" wrapTex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4" fontId="8" fillId="0" borderId="34"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9" fillId="0" borderId="18" xfId="0" applyFont="1" applyBorder="1" applyAlignment="1">
      <alignment horizontal="left" vertical="top" wrapText="1"/>
    </xf>
    <xf numFmtId="0" fontId="19" fillId="0" borderId="18" xfId="0" applyFont="1" applyBorder="1" applyAlignment="1">
      <alignment vertical="top" wrapTex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0" xfId="0" applyFill="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xf numFmtId="0" fontId="19" fillId="0" borderId="0" xfId="0" applyFont="1" applyAlignment="1">
      <alignment horizontal="left" vertical="top" wrapText="1"/>
    </xf>
    <xf numFmtId="0" fontId="19" fillId="0" borderId="0" xfId="0" applyFont="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0" borderId="18" xfId="0" applyBorder="1" applyAlignment="1">
      <alignment vertical="top"/>
    </xf>
    <xf numFmtId="0" fontId="0" fillId="0" borderId="0" xfId="0" applyAlignment="1">
      <alignment vertical="top"/>
    </xf>
    <xf numFmtId="0" fontId="0" fillId="0" borderId="0" xfId="0"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40</v>
      </c>
    </row>
    <row r="2" spans="1:7" ht="57.75" customHeight="1" x14ac:dyDescent="0.2">
      <c r="A2" s="191" t="s">
        <v>41</v>
      </c>
      <c r="B2" s="191"/>
      <c r="C2" s="191"/>
      <c r="D2" s="191"/>
      <c r="E2" s="191"/>
      <c r="F2" s="191"/>
      <c r="G2" s="191"/>
    </row>
  </sheetData>
  <sheetProtection algorithmName="SHA-512" hashValue="bn6oAdS4Z28MVZD/bwyFnQZF7+ilQdS3BhLMb7anU3E8UoEdq7sNIkQ2ErGXluiih8ZGG2m+1Pal5NpiBaoxxA==" saltValue="l839OOguRasSCgp7Z2FQw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0478F-3C58-4E76-8273-1A1E141182A2}">
  <sheetPr>
    <outlinePr summaryBelow="0"/>
  </sheetPr>
  <dimension ref="A1:BH5000"/>
  <sheetViews>
    <sheetView workbookViewId="0">
      <pane ySplit="7" topLeftCell="A8" activePane="bottomLeft" state="frozen"/>
      <selection pane="bottomLeft" activeCell="AA13" sqref="AA13"/>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43</v>
      </c>
      <c r="C3" s="265" t="s">
        <v>63</v>
      </c>
      <c r="D3" s="266"/>
      <c r="E3" s="266"/>
      <c r="F3" s="266"/>
      <c r="G3" s="267"/>
      <c r="AC3" s="122" t="s">
        <v>171</v>
      </c>
      <c r="AG3" t="s">
        <v>172</v>
      </c>
    </row>
    <row r="4" spans="1:60" ht="24.95" customHeight="1" x14ac:dyDescent="0.2">
      <c r="A4" s="141" t="s">
        <v>10</v>
      </c>
      <c r="B4" s="142" t="s">
        <v>59</v>
      </c>
      <c r="C4" s="268" t="s">
        <v>60</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161</v>
      </c>
      <c r="C8" s="184" t="s">
        <v>162</v>
      </c>
      <c r="D8" s="166"/>
      <c r="E8" s="167"/>
      <c r="F8" s="168"/>
      <c r="G8" s="169">
        <f>SUMIF(AG9:AG37,"&lt;&gt;NOR",G9:G37)</f>
        <v>0</v>
      </c>
      <c r="H8" s="163"/>
      <c r="I8" s="163">
        <f>SUM(I9:I37)</f>
        <v>0</v>
      </c>
      <c r="J8" s="163"/>
      <c r="K8" s="163">
        <f>SUM(K9:K37)</f>
        <v>0</v>
      </c>
      <c r="L8" s="163"/>
      <c r="M8" s="163">
        <f>SUM(M9:M37)</f>
        <v>0</v>
      </c>
      <c r="N8" s="162"/>
      <c r="O8" s="162">
        <f>SUM(O9:O37)</f>
        <v>0</v>
      </c>
      <c r="P8" s="162"/>
      <c r="Q8" s="162">
        <f>SUM(Q9:Q37)</f>
        <v>0</v>
      </c>
      <c r="R8" s="163"/>
      <c r="S8" s="163"/>
      <c r="T8" s="163"/>
      <c r="U8" s="163"/>
      <c r="V8" s="163">
        <f>SUM(V9:V37)</f>
        <v>0</v>
      </c>
      <c r="W8" s="163"/>
      <c r="X8" s="163"/>
      <c r="Y8" s="163"/>
      <c r="AG8" t="s">
        <v>197</v>
      </c>
    </row>
    <row r="9" spans="1:60" outlineLevel="1" x14ac:dyDescent="0.2">
      <c r="A9" s="177">
        <v>1</v>
      </c>
      <c r="B9" s="178" t="s">
        <v>528</v>
      </c>
      <c r="C9" s="187" t="s">
        <v>529</v>
      </c>
      <c r="D9" s="179" t="s">
        <v>216</v>
      </c>
      <c r="E9" s="180">
        <v>60</v>
      </c>
      <c r="F9" s="181"/>
      <c r="G9" s="182">
        <f t="shared" ref="G9:G34" si="0">ROUND(E9*F9,2)</f>
        <v>0</v>
      </c>
      <c r="H9" s="159"/>
      <c r="I9" s="158">
        <f t="shared" ref="I9:I34" si="1">ROUND(E9*H9,2)</f>
        <v>0</v>
      </c>
      <c r="J9" s="159"/>
      <c r="K9" s="158">
        <f t="shared" ref="K9:K34" si="2">ROUND(E9*J9,2)</f>
        <v>0</v>
      </c>
      <c r="L9" s="158">
        <v>21</v>
      </c>
      <c r="M9" s="158">
        <f t="shared" ref="M9:M34" si="3">G9*(1+L9/100)</f>
        <v>0</v>
      </c>
      <c r="N9" s="157">
        <v>0</v>
      </c>
      <c r="O9" s="157">
        <f t="shared" ref="O9:O34" si="4">ROUND(E9*N9,2)</f>
        <v>0</v>
      </c>
      <c r="P9" s="157">
        <v>0</v>
      </c>
      <c r="Q9" s="157">
        <f t="shared" ref="Q9:Q34" si="5">ROUND(E9*P9,2)</f>
        <v>0</v>
      </c>
      <c r="R9" s="158"/>
      <c r="S9" s="158" t="s">
        <v>259</v>
      </c>
      <c r="T9" s="158" t="s">
        <v>260</v>
      </c>
      <c r="U9" s="158">
        <v>0</v>
      </c>
      <c r="V9" s="158">
        <f t="shared" ref="V9:V34" si="6">ROUND(E9*U9,2)</f>
        <v>0</v>
      </c>
      <c r="W9" s="158"/>
      <c r="X9" s="158" t="s">
        <v>202</v>
      </c>
      <c r="Y9" s="158" t="s">
        <v>203</v>
      </c>
      <c r="Z9" s="148"/>
      <c r="AA9" s="148"/>
      <c r="AB9" s="148"/>
      <c r="AC9" s="148"/>
      <c r="AD9" s="148"/>
      <c r="AE9" s="148"/>
      <c r="AF9" s="148"/>
      <c r="AG9" s="148" t="s">
        <v>530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7">
        <v>2</v>
      </c>
      <c r="B10" s="178" t="s">
        <v>531</v>
      </c>
      <c r="C10" s="187" t="s">
        <v>532</v>
      </c>
      <c r="D10" s="179" t="s">
        <v>216</v>
      </c>
      <c r="E10" s="180">
        <v>95</v>
      </c>
      <c r="F10" s="181"/>
      <c r="G10" s="182">
        <f t="shared" si="0"/>
        <v>0</v>
      </c>
      <c r="H10" s="159"/>
      <c r="I10" s="158">
        <f t="shared" si="1"/>
        <v>0</v>
      </c>
      <c r="J10" s="159"/>
      <c r="K10" s="158">
        <f t="shared" si="2"/>
        <v>0</v>
      </c>
      <c r="L10" s="158">
        <v>21</v>
      </c>
      <c r="M10" s="158">
        <f t="shared" si="3"/>
        <v>0</v>
      </c>
      <c r="N10" s="157">
        <v>0</v>
      </c>
      <c r="O10" s="157">
        <f t="shared" si="4"/>
        <v>0</v>
      </c>
      <c r="P10" s="157">
        <v>0</v>
      </c>
      <c r="Q10" s="157">
        <f t="shared" si="5"/>
        <v>0</v>
      </c>
      <c r="R10" s="158"/>
      <c r="S10" s="158" t="s">
        <v>259</v>
      </c>
      <c r="T10" s="158" t="s">
        <v>260</v>
      </c>
      <c r="U10" s="158">
        <v>0</v>
      </c>
      <c r="V10" s="158">
        <f t="shared" si="6"/>
        <v>0</v>
      </c>
      <c r="W10" s="158"/>
      <c r="X10" s="158" t="s">
        <v>202</v>
      </c>
      <c r="Y10" s="158" t="s">
        <v>203</v>
      </c>
      <c r="Z10" s="148"/>
      <c r="AA10" s="148"/>
      <c r="AB10" s="148"/>
      <c r="AC10" s="148"/>
      <c r="AD10" s="148"/>
      <c r="AE10" s="148"/>
      <c r="AF10" s="148"/>
      <c r="AG10" s="148" t="s">
        <v>530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7">
        <v>3</v>
      </c>
      <c r="B11" s="178" t="s">
        <v>533</v>
      </c>
      <c r="C11" s="187" t="s">
        <v>534</v>
      </c>
      <c r="D11" s="179" t="s">
        <v>216</v>
      </c>
      <c r="E11" s="180">
        <v>45</v>
      </c>
      <c r="F11" s="181"/>
      <c r="G11" s="182">
        <f t="shared" si="0"/>
        <v>0</v>
      </c>
      <c r="H11" s="159"/>
      <c r="I11" s="158">
        <f t="shared" si="1"/>
        <v>0</v>
      </c>
      <c r="J11" s="159"/>
      <c r="K11" s="158">
        <f t="shared" si="2"/>
        <v>0</v>
      </c>
      <c r="L11" s="158">
        <v>21</v>
      </c>
      <c r="M11" s="158">
        <f t="shared" si="3"/>
        <v>0</v>
      </c>
      <c r="N11" s="157">
        <v>0</v>
      </c>
      <c r="O11" s="157">
        <f t="shared" si="4"/>
        <v>0</v>
      </c>
      <c r="P11" s="157">
        <v>0</v>
      </c>
      <c r="Q11" s="157">
        <f t="shared" si="5"/>
        <v>0</v>
      </c>
      <c r="R11" s="158"/>
      <c r="S11" s="158" t="s">
        <v>259</v>
      </c>
      <c r="T11" s="158" t="s">
        <v>260</v>
      </c>
      <c r="U11" s="158">
        <v>0</v>
      </c>
      <c r="V11" s="158">
        <f t="shared" si="6"/>
        <v>0</v>
      </c>
      <c r="W11" s="158"/>
      <c r="X11" s="158" t="s">
        <v>202</v>
      </c>
      <c r="Y11" s="158" t="s">
        <v>203</v>
      </c>
      <c r="Z11" s="148"/>
      <c r="AA11" s="148"/>
      <c r="AB11" s="148"/>
      <c r="AC11" s="148"/>
      <c r="AD11" s="148"/>
      <c r="AE11" s="148"/>
      <c r="AF11" s="148"/>
      <c r="AG11" s="148" t="s">
        <v>530</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77">
        <v>4</v>
      </c>
      <c r="B12" s="178" t="s">
        <v>537</v>
      </c>
      <c r="C12" s="187" t="s">
        <v>739</v>
      </c>
      <c r="D12" s="179" t="s">
        <v>216</v>
      </c>
      <c r="E12" s="180">
        <v>200</v>
      </c>
      <c r="F12" s="181"/>
      <c r="G12" s="182">
        <f t="shared" si="0"/>
        <v>0</v>
      </c>
      <c r="H12" s="159"/>
      <c r="I12" s="158">
        <f t="shared" si="1"/>
        <v>0</v>
      </c>
      <c r="J12" s="159"/>
      <c r="K12" s="158">
        <f t="shared" si="2"/>
        <v>0</v>
      </c>
      <c r="L12" s="158">
        <v>21</v>
      </c>
      <c r="M12" s="158">
        <f t="shared" si="3"/>
        <v>0</v>
      </c>
      <c r="N12" s="157">
        <v>0</v>
      </c>
      <c r="O12" s="157">
        <f t="shared" si="4"/>
        <v>0</v>
      </c>
      <c r="P12" s="157">
        <v>0</v>
      </c>
      <c r="Q12" s="157">
        <f t="shared" si="5"/>
        <v>0</v>
      </c>
      <c r="R12" s="158"/>
      <c r="S12" s="158" t="s">
        <v>259</v>
      </c>
      <c r="T12" s="158" t="s">
        <v>260</v>
      </c>
      <c r="U12" s="158">
        <v>0</v>
      </c>
      <c r="V12" s="158">
        <f t="shared" si="6"/>
        <v>0</v>
      </c>
      <c r="W12" s="158"/>
      <c r="X12" s="158" t="s">
        <v>202</v>
      </c>
      <c r="Y12" s="158" t="s">
        <v>203</v>
      </c>
      <c r="Z12" s="148"/>
      <c r="AA12" s="148"/>
      <c r="AB12" s="148"/>
      <c r="AC12" s="148"/>
      <c r="AD12" s="148"/>
      <c r="AE12" s="148"/>
      <c r="AF12" s="148"/>
      <c r="AG12" s="148" t="s">
        <v>530</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77">
        <v>5</v>
      </c>
      <c r="B13" s="178" t="s">
        <v>539</v>
      </c>
      <c r="C13" s="187" t="s">
        <v>740</v>
      </c>
      <c r="D13" s="179" t="s">
        <v>399</v>
      </c>
      <c r="E13" s="180">
        <v>5</v>
      </c>
      <c r="F13" s="181"/>
      <c r="G13" s="182">
        <f t="shared" si="0"/>
        <v>0</v>
      </c>
      <c r="H13" s="159"/>
      <c r="I13" s="158">
        <f t="shared" si="1"/>
        <v>0</v>
      </c>
      <c r="J13" s="159"/>
      <c r="K13" s="158">
        <f t="shared" si="2"/>
        <v>0</v>
      </c>
      <c r="L13" s="158">
        <v>21</v>
      </c>
      <c r="M13" s="158">
        <f t="shared" si="3"/>
        <v>0</v>
      </c>
      <c r="N13" s="157">
        <v>0</v>
      </c>
      <c r="O13" s="157">
        <f t="shared" si="4"/>
        <v>0</v>
      </c>
      <c r="P13" s="157">
        <v>0</v>
      </c>
      <c r="Q13" s="157">
        <f t="shared" si="5"/>
        <v>0</v>
      </c>
      <c r="R13" s="158"/>
      <c r="S13" s="158" t="s">
        <v>259</v>
      </c>
      <c r="T13" s="158" t="s">
        <v>260</v>
      </c>
      <c r="U13" s="158">
        <v>0</v>
      </c>
      <c r="V13" s="158">
        <f t="shared" si="6"/>
        <v>0</v>
      </c>
      <c r="W13" s="158"/>
      <c r="X13" s="158" t="s">
        <v>202</v>
      </c>
      <c r="Y13" s="158" t="s">
        <v>203</v>
      </c>
      <c r="Z13" s="148"/>
      <c r="AA13" s="148"/>
      <c r="AB13" s="148"/>
      <c r="AC13" s="148"/>
      <c r="AD13" s="148"/>
      <c r="AE13" s="148"/>
      <c r="AF13" s="148"/>
      <c r="AG13" s="148" t="s">
        <v>530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33.75" outlineLevel="1" x14ac:dyDescent="0.2">
      <c r="A14" s="177">
        <v>6</v>
      </c>
      <c r="B14" s="178" t="s">
        <v>541</v>
      </c>
      <c r="C14" s="187" t="s">
        <v>741</v>
      </c>
      <c r="D14" s="179" t="s">
        <v>399</v>
      </c>
      <c r="E14" s="180">
        <v>5</v>
      </c>
      <c r="F14" s="181"/>
      <c r="G14" s="182">
        <f t="shared" si="0"/>
        <v>0</v>
      </c>
      <c r="H14" s="159"/>
      <c r="I14" s="158">
        <f t="shared" si="1"/>
        <v>0</v>
      </c>
      <c r="J14" s="159"/>
      <c r="K14" s="158">
        <f t="shared" si="2"/>
        <v>0</v>
      </c>
      <c r="L14" s="158">
        <v>21</v>
      </c>
      <c r="M14" s="158">
        <f t="shared" si="3"/>
        <v>0</v>
      </c>
      <c r="N14" s="157">
        <v>0</v>
      </c>
      <c r="O14" s="157">
        <f t="shared" si="4"/>
        <v>0</v>
      </c>
      <c r="P14" s="157">
        <v>0</v>
      </c>
      <c r="Q14" s="157">
        <f t="shared" si="5"/>
        <v>0</v>
      </c>
      <c r="R14" s="158"/>
      <c r="S14" s="158" t="s">
        <v>259</v>
      </c>
      <c r="T14" s="158" t="s">
        <v>260</v>
      </c>
      <c r="U14" s="158">
        <v>0</v>
      </c>
      <c r="V14" s="158">
        <f t="shared" si="6"/>
        <v>0</v>
      </c>
      <c r="W14" s="158"/>
      <c r="X14" s="158" t="s">
        <v>202</v>
      </c>
      <c r="Y14" s="158" t="s">
        <v>203</v>
      </c>
      <c r="Z14" s="148"/>
      <c r="AA14" s="148"/>
      <c r="AB14" s="148"/>
      <c r="AC14" s="148"/>
      <c r="AD14" s="148"/>
      <c r="AE14" s="148"/>
      <c r="AF14" s="148"/>
      <c r="AG14" s="148" t="s">
        <v>530</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22.5" outlineLevel="1" x14ac:dyDescent="0.2">
      <c r="A15" s="177">
        <v>7</v>
      </c>
      <c r="B15" s="178" t="s">
        <v>543</v>
      </c>
      <c r="C15" s="187" t="s">
        <v>742</v>
      </c>
      <c r="D15" s="179" t="s">
        <v>399</v>
      </c>
      <c r="E15" s="180">
        <v>5</v>
      </c>
      <c r="F15" s="181"/>
      <c r="G15" s="182">
        <f t="shared" si="0"/>
        <v>0</v>
      </c>
      <c r="H15" s="159"/>
      <c r="I15" s="158">
        <f t="shared" si="1"/>
        <v>0</v>
      </c>
      <c r="J15" s="159"/>
      <c r="K15" s="158">
        <f t="shared" si="2"/>
        <v>0</v>
      </c>
      <c r="L15" s="158">
        <v>21</v>
      </c>
      <c r="M15" s="158">
        <f t="shared" si="3"/>
        <v>0</v>
      </c>
      <c r="N15" s="157">
        <v>0</v>
      </c>
      <c r="O15" s="157">
        <f t="shared" si="4"/>
        <v>0</v>
      </c>
      <c r="P15" s="157">
        <v>0</v>
      </c>
      <c r="Q15" s="157">
        <f t="shared" si="5"/>
        <v>0</v>
      </c>
      <c r="R15" s="158"/>
      <c r="S15" s="158" t="s">
        <v>259</v>
      </c>
      <c r="T15" s="158" t="s">
        <v>260</v>
      </c>
      <c r="U15" s="158">
        <v>0</v>
      </c>
      <c r="V15" s="158">
        <f t="shared" si="6"/>
        <v>0</v>
      </c>
      <c r="W15" s="158"/>
      <c r="X15" s="158" t="s">
        <v>202</v>
      </c>
      <c r="Y15" s="158" t="s">
        <v>203</v>
      </c>
      <c r="Z15" s="148"/>
      <c r="AA15" s="148"/>
      <c r="AB15" s="148"/>
      <c r="AC15" s="148"/>
      <c r="AD15" s="148"/>
      <c r="AE15" s="148"/>
      <c r="AF15" s="148"/>
      <c r="AG15" s="148" t="s">
        <v>530</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2.5" outlineLevel="1" x14ac:dyDescent="0.2">
      <c r="A16" s="177">
        <v>8</v>
      </c>
      <c r="B16" s="178" t="s">
        <v>545</v>
      </c>
      <c r="C16" s="187" t="s">
        <v>743</v>
      </c>
      <c r="D16" s="179" t="s">
        <v>399</v>
      </c>
      <c r="E16" s="180">
        <v>10</v>
      </c>
      <c r="F16" s="181"/>
      <c r="G16" s="182">
        <f t="shared" si="0"/>
        <v>0</v>
      </c>
      <c r="H16" s="159"/>
      <c r="I16" s="158">
        <f t="shared" si="1"/>
        <v>0</v>
      </c>
      <c r="J16" s="159"/>
      <c r="K16" s="158">
        <f t="shared" si="2"/>
        <v>0</v>
      </c>
      <c r="L16" s="158">
        <v>21</v>
      </c>
      <c r="M16" s="158">
        <f t="shared" si="3"/>
        <v>0</v>
      </c>
      <c r="N16" s="157">
        <v>0</v>
      </c>
      <c r="O16" s="157">
        <f t="shared" si="4"/>
        <v>0</v>
      </c>
      <c r="P16" s="157">
        <v>0</v>
      </c>
      <c r="Q16" s="157">
        <f t="shared" si="5"/>
        <v>0</v>
      </c>
      <c r="R16" s="158"/>
      <c r="S16" s="158" t="s">
        <v>259</v>
      </c>
      <c r="T16" s="158" t="s">
        <v>260</v>
      </c>
      <c r="U16" s="158">
        <v>0</v>
      </c>
      <c r="V16" s="158">
        <f t="shared" si="6"/>
        <v>0</v>
      </c>
      <c r="W16" s="158"/>
      <c r="X16" s="158" t="s">
        <v>202</v>
      </c>
      <c r="Y16" s="158" t="s">
        <v>203</v>
      </c>
      <c r="Z16" s="148"/>
      <c r="AA16" s="148"/>
      <c r="AB16" s="148"/>
      <c r="AC16" s="148"/>
      <c r="AD16" s="148"/>
      <c r="AE16" s="148"/>
      <c r="AF16" s="148"/>
      <c r="AG16" s="148" t="s">
        <v>530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7">
        <v>9</v>
      </c>
      <c r="B17" s="178" t="s">
        <v>547</v>
      </c>
      <c r="C17" s="187" t="s">
        <v>536</v>
      </c>
      <c r="D17" s="179" t="s">
        <v>399</v>
      </c>
      <c r="E17" s="180">
        <v>14</v>
      </c>
      <c r="F17" s="181"/>
      <c r="G17" s="182">
        <f t="shared" si="0"/>
        <v>0</v>
      </c>
      <c r="H17" s="159"/>
      <c r="I17" s="158">
        <f t="shared" si="1"/>
        <v>0</v>
      </c>
      <c r="J17" s="159"/>
      <c r="K17" s="158">
        <f t="shared" si="2"/>
        <v>0</v>
      </c>
      <c r="L17" s="158">
        <v>21</v>
      </c>
      <c r="M17" s="158">
        <f t="shared" si="3"/>
        <v>0</v>
      </c>
      <c r="N17" s="157">
        <v>0</v>
      </c>
      <c r="O17" s="157">
        <f t="shared" si="4"/>
        <v>0</v>
      </c>
      <c r="P17" s="157">
        <v>0</v>
      </c>
      <c r="Q17" s="157">
        <f t="shared" si="5"/>
        <v>0</v>
      </c>
      <c r="R17" s="158"/>
      <c r="S17" s="158" t="s">
        <v>259</v>
      </c>
      <c r="T17" s="158" t="s">
        <v>260</v>
      </c>
      <c r="U17" s="158">
        <v>0</v>
      </c>
      <c r="V17" s="158">
        <f t="shared" si="6"/>
        <v>0</v>
      </c>
      <c r="W17" s="158"/>
      <c r="X17" s="158" t="s">
        <v>202</v>
      </c>
      <c r="Y17" s="158" t="s">
        <v>203</v>
      </c>
      <c r="Z17" s="148"/>
      <c r="AA17" s="148"/>
      <c r="AB17" s="148"/>
      <c r="AC17" s="148"/>
      <c r="AD17" s="148"/>
      <c r="AE17" s="148"/>
      <c r="AF17" s="148"/>
      <c r="AG17" s="148" t="s">
        <v>530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77">
        <v>10</v>
      </c>
      <c r="B18" s="178" t="s">
        <v>549</v>
      </c>
      <c r="C18" s="187" t="s">
        <v>744</v>
      </c>
      <c r="D18" s="179" t="s">
        <v>399</v>
      </c>
      <c r="E18" s="180">
        <v>3</v>
      </c>
      <c r="F18" s="181"/>
      <c r="G18" s="182">
        <f t="shared" si="0"/>
        <v>0</v>
      </c>
      <c r="H18" s="159"/>
      <c r="I18" s="158">
        <f t="shared" si="1"/>
        <v>0</v>
      </c>
      <c r="J18" s="159"/>
      <c r="K18" s="158">
        <f t="shared" si="2"/>
        <v>0</v>
      </c>
      <c r="L18" s="158">
        <v>21</v>
      </c>
      <c r="M18" s="158">
        <f t="shared" si="3"/>
        <v>0</v>
      </c>
      <c r="N18" s="157">
        <v>0</v>
      </c>
      <c r="O18" s="157">
        <f t="shared" si="4"/>
        <v>0</v>
      </c>
      <c r="P18" s="157">
        <v>0</v>
      </c>
      <c r="Q18" s="157">
        <f t="shared" si="5"/>
        <v>0</v>
      </c>
      <c r="R18" s="158"/>
      <c r="S18" s="158" t="s">
        <v>259</v>
      </c>
      <c r="T18" s="158" t="s">
        <v>260</v>
      </c>
      <c r="U18" s="158">
        <v>0</v>
      </c>
      <c r="V18" s="158">
        <f t="shared" si="6"/>
        <v>0</v>
      </c>
      <c r="W18" s="158"/>
      <c r="X18" s="158" t="s">
        <v>202</v>
      </c>
      <c r="Y18" s="158" t="s">
        <v>203</v>
      </c>
      <c r="Z18" s="148"/>
      <c r="AA18" s="148"/>
      <c r="AB18" s="148"/>
      <c r="AC18" s="148"/>
      <c r="AD18" s="148"/>
      <c r="AE18" s="148"/>
      <c r="AF18" s="148"/>
      <c r="AG18" s="148" t="s">
        <v>530</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1" x14ac:dyDescent="0.2">
      <c r="A19" s="177">
        <v>11</v>
      </c>
      <c r="B19" s="178" t="s">
        <v>551</v>
      </c>
      <c r="C19" s="187" t="s">
        <v>745</v>
      </c>
      <c r="D19" s="179" t="s">
        <v>399</v>
      </c>
      <c r="E19" s="180">
        <v>1</v>
      </c>
      <c r="F19" s="181"/>
      <c r="G19" s="182">
        <f t="shared" si="0"/>
        <v>0</v>
      </c>
      <c r="H19" s="159"/>
      <c r="I19" s="158">
        <f t="shared" si="1"/>
        <v>0</v>
      </c>
      <c r="J19" s="159"/>
      <c r="K19" s="158">
        <f t="shared" si="2"/>
        <v>0</v>
      </c>
      <c r="L19" s="158">
        <v>21</v>
      </c>
      <c r="M19" s="158">
        <f t="shared" si="3"/>
        <v>0</v>
      </c>
      <c r="N19" s="157">
        <v>0</v>
      </c>
      <c r="O19" s="157">
        <f t="shared" si="4"/>
        <v>0</v>
      </c>
      <c r="P19" s="157">
        <v>0</v>
      </c>
      <c r="Q19" s="157">
        <f t="shared" si="5"/>
        <v>0</v>
      </c>
      <c r="R19" s="158"/>
      <c r="S19" s="158" t="s">
        <v>259</v>
      </c>
      <c r="T19" s="158" t="s">
        <v>260</v>
      </c>
      <c r="U19" s="158">
        <v>0</v>
      </c>
      <c r="V19" s="158">
        <f t="shared" si="6"/>
        <v>0</v>
      </c>
      <c r="W19" s="158"/>
      <c r="X19" s="158" t="s">
        <v>202</v>
      </c>
      <c r="Y19" s="158" t="s">
        <v>203</v>
      </c>
      <c r="Z19" s="148"/>
      <c r="AA19" s="148"/>
      <c r="AB19" s="148"/>
      <c r="AC19" s="148"/>
      <c r="AD19" s="148"/>
      <c r="AE19" s="148"/>
      <c r="AF19" s="148"/>
      <c r="AG19" s="148" t="s">
        <v>530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77">
        <v>12</v>
      </c>
      <c r="B20" s="178" t="s">
        <v>551</v>
      </c>
      <c r="C20" s="187" t="s">
        <v>746</v>
      </c>
      <c r="D20" s="179" t="s">
        <v>399</v>
      </c>
      <c r="E20" s="180">
        <v>1</v>
      </c>
      <c r="F20" s="181"/>
      <c r="G20" s="182">
        <f t="shared" si="0"/>
        <v>0</v>
      </c>
      <c r="H20" s="159"/>
      <c r="I20" s="158">
        <f t="shared" si="1"/>
        <v>0</v>
      </c>
      <c r="J20" s="159"/>
      <c r="K20" s="158">
        <f t="shared" si="2"/>
        <v>0</v>
      </c>
      <c r="L20" s="158">
        <v>21</v>
      </c>
      <c r="M20" s="158">
        <f t="shared" si="3"/>
        <v>0</v>
      </c>
      <c r="N20" s="157">
        <v>0</v>
      </c>
      <c r="O20" s="157">
        <f t="shared" si="4"/>
        <v>0</v>
      </c>
      <c r="P20" s="157">
        <v>0</v>
      </c>
      <c r="Q20" s="157">
        <f t="shared" si="5"/>
        <v>0</v>
      </c>
      <c r="R20" s="158"/>
      <c r="S20" s="158" t="s">
        <v>259</v>
      </c>
      <c r="T20" s="158" t="s">
        <v>260</v>
      </c>
      <c r="U20" s="158">
        <v>0</v>
      </c>
      <c r="V20" s="158">
        <f t="shared" si="6"/>
        <v>0</v>
      </c>
      <c r="W20" s="158"/>
      <c r="X20" s="158" t="s">
        <v>747</v>
      </c>
      <c r="Y20" s="158" t="s">
        <v>203</v>
      </c>
      <c r="Z20" s="148"/>
      <c r="AA20" s="148"/>
      <c r="AB20" s="148"/>
      <c r="AC20" s="148"/>
      <c r="AD20" s="148"/>
      <c r="AE20" s="148"/>
      <c r="AF20" s="148"/>
      <c r="AG20" s="148" t="s">
        <v>748</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77">
        <v>13</v>
      </c>
      <c r="B21" s="178" t="s">
        <v>553</v>
      </c>
      <c r="C21" s="187" t="s">
        <v>749</v>
      </c>
      <c r="D21" s="179" t="s">
        <v>399</v>
      </c>
      <c r="E21" s="180">
        <v>12</v>
      </c>
      <c r="F21" s="181"/>
      <c r="G21" s="182">
        <f t="shared" si="0"/>
        <v>0</v>
      </c>
      <c r="H21" s="159"/>
      <c r="I21" s="158">
        <f t="shared" si="1"/>
        <v>0</v>
      </c>
      <c r="J21" s="159"/>
      <c r="K21" s="158">
        <f t="shared" si="2"/>
        <v>0</v>
      </c>
      <c r="L21" s="158">
        <v>21</v>
      </c>
      <c r="M21" s="158">
        <f t="shared" si="3"/>
        <v>0</v>
      </c>
      <c r="N21" s="157">
        <v>0</v>
      </c>
      <c r="O21" s="157">
        <f t="shared" si="4"/>
        <v>0</v>
      </c>
      <c r="P21" s="157">
        <v>0</v>
      </c>
      <c r="Q21" s="157">
        <f t="shared" si="5"/>
        <v>0</v>
      </c>
      <c r="R21" s="158"/>
      <c r="S21" s="158" t="s">
        <v>259</v>
      </c>
      <c r="T21" s="158" t="s">
        <v>260</v>
      </c>
      <c r="U21" s="158">
        <v>0</v>
      </c>
      <c r="V21" s="158">
        <f t="shared" si="6"/>
        <v>0</v>
      </c>
      <c r="W21" s="158"/>
      <c r="X21" s="158" t="s">
        <v>202</v>
      </c>
      <c r="Y21" s="158" t="s">
        <v>203</v>
      </c>
      <c r="Z21" s="148"/>
      <c r="AA21" s="148"/>
      <c r="AB21" s="148"/>
      <c r="AC21" s="148"/>
      <c r="AD21" s="148"/>
      <c r="AE21" s="148"/>
      <c r="AF21" s="148"/>
      <c r="AG21" s="148" t="s">
        <v>530</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77">
        <v>14</v>
      </c>
      <c r="B22" s="178" t="s">
        <v>555</v>
      </c>
      <c r="C22" s="187" t="s">
        <v>750</v>
      </c>
      <c r="D22" s="179" t="s">
        <v>399</v>
      </c>
      <c r="E22" s="180">
        <v>6</v>
      </c>
      <c r="F22" s="181"/>
      <c r="G22" s="182">
        <f t="shared" si="0"/>
        <v>0</v>
      </c>
      <c r="H22" s="159"/>
      <c r="I22" s="158">
        <f t="shared" si="1"/>
        <v>0</v>
      </c>
      <c r="J22" s="159"/>
      <c r="K22" s="158">
        <f t="shared" si="2"/>
        <v>0</v>
      </c>
      <c r="L22" s="158">
        <v>21</v>
      </c>
      <c r="M22" s="158">
        <f t="shared" si="3"/>
        <v>0</v>
      </c>
      <c r="N22" s="157">
        <v>0</v>
      </c>
      <c r="O22" s="157">
        <f t="shared" si="4"/>
        <v>0</v>
      </c>
      <c r="P22" s="157">
        <v>0</v>
      </c>
      <c r="Q22" s="157">
        <f t="shared" si="5"/>
        <v>0</v>
      </c>
      <c r="R22" s="158"/>
      <c r="S22" s="158" t="s">
        <v>259</v>
      </c>
      <c r="T22" s="158" t="s">
        <v>260</v>
      </c>
      <c r="U22" s="158">
        <v>0</v>
      </c>
      <c r="V22" s="158">
        <f t="shared" si="6"/>
        <v>0</v>
      </c>
      <c r="W22" s="158"/>
      <c r="X22" s="158" t="s">
        <v>202</v>
      </c>
      <c r="Y22" s="158" t="s">
        <v>203</v>
      </c>
      <c r="Z22" s="148"/>
      <c r="AA22" s="148"/>
      <c r="AB22" s="148"/>
      <c r="AC22" s="148"/>
      <c r="AD22" s="148"/>
      <c r="AE22" s="148"/>
      <c r="AF22" s="148"/>
      <c r="AG22" s="148" t="s">
        <v>530</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77">
        <v>15</v>
      </c>
      <c r="B23" s="178" t="s">
        <v>557</v>
      </c>
      <c r="C23" s="187" t="s">
        <v>751</v>
      </c>
      <c r="D23" s="179" t="s">
        <v>399</v>
      </c>
      <c r="E23" s="180">
        <v>6</v>
      </c>
      <c r="F23" s="181"/>
      <c r="G23" s="182">
        <f t="shared" si="0"/>
        <v>0</v>
      </c>
      <c r="H23" s="159"/>
      <c r="I23" s="158">
        <f t="shared" si="1"/>
        <v>0</v>
      </c>
      <c r="J23" s="159"/>
      <c r="K23" s="158">
        <f t="shared" si="2"/>
        <v>0</v>
      </c>
      <c r="L23" s="158">
        <v>21</v>
      </c>
      <c r="M23" s="158">
        <f t="shared" si="3"/>
        <v>0</v>
      </c>
      <c r="N23" s="157">
        <v>0</v>
      </c>
      <c r="O23" s="157">
        <f t="shared" si="4"/>
        <v>0</v>
      </c>
      <c r="P23" s="157">
        <v>0</v>
      </c>
      <c r="Q23" s="157">
        <f t="shared" si="5"/>
        <v>0</v>
      </c>
      <c r="R23" s="158"/>
      <c r="S23" s="158" t="s">
        <v>259</v>
      </c>
      <c r="T23" s="158" t="s">
        <v>260</v>
      </c>
      <c r="U23" s="158">
        <v>0</v>
      </c>
      <c r="V23" s="158">
        <f t="shared" si="6"/>
        <v>0</v>
      </c>
      <c r="W23" s="158"/>
      <c r="X23" s="158" t="s">
        <v>202</v>
      </c>
      <c r="Y23" s="158" t="s">
        <v>203</v>
      </c>
      <c r="Z23" s="148"/>
      <c r="AA23" s="148"/>
      <c r="AB23" s="148"/>
      <c r="AC23" s="148"/>
      <c r="AD23" s="148"/>
      <c r="AE23" s="148"/>
      <c r="AF23" s="148"/>
      <c r="AG23" s="148" t="s">
        <v>530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22.5" outlineLevel="1" x14ac:dyDescent="0.2">
      <c r="A24" s="177">
        <v>16</v>
      </c>
      <c r="B24" s="178" t="s">
        <v>559</v>
      </c>
      <c r="C24" s="187" t="s">
        <v>622</v>
      </c>
      <c r="D24" s="179" t="s">
        <v>399</v>
      </c>
      <c r="E24" s="180">
        <v>8</v>
      </c>
      <c r="F24" s="181"/>
      <c r="G24" s="182">
        <f t="shared" si="0"/>
        <v>0</v>
      </c>
      <c r="H24" s="159"/>
      <c r="I24" s="158">
        <f t="shared" si="1"/>
        <v>0</v>
      </c>
      <c r="J24" s="159"/>
      <c r="K24" s="158">
        <f t="shared" si="2"/>
        <v>0</v>
      </c>
      <c r="L24" s="158">
        <v>21</v>
      </c>
      <c r="M24" s="158">
        <f t="shared" si="3"/>
        <v>0</v>
      </c>
      <c r="N24" s="157">
        <v>0</v>
      </c>
      <c r="O24" s="157">
        <f t="shared" si="4"/>
        <v>0</v>
      </c>
      <c r="P24" s="157">
        <v>0</v>
      </c>
      <c r="Q24" s="157">
        <f t="shared" si="5"/>
        <v>0</v>
      </c>
      <c r="R24" s="158"/>
      <c r="S24" s="158" t="s">
        <v>259</v>
      </c>
      <c r="T24" s="158" t="s">
        <v>260</v>
      </c>
      <c r="U24" s="158">
        <v>0</v>
      </c>
      <c r="V24" s="158">
        <f t="shared" si="6"/>
        <v>0</v>
      </c>
      <c r="W24" s="158"/>
      <c r="X24" s="158" t="s">
        <v>202</v>
      </c>
      <c r="Y24" s="158" t="s">
        <v>203</v>
      </c>
      <c r="Z24" s="148"/>
      <c r="AA24" s="148"/>
      <c r="AB24" s="148"/>
      <c r="AC24" s="148"/>
      <c r="AD24" s="148"/>
      <c r="AE24" s="148"/>
      <c r="AF24" s="148"/>
      <c r="AG24" s="148" t="s">
        <v>530</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ht="22.5" outlineLevel="1" x14ac:dyDescent="0.2">
      <c r="A25" s="177">
        <v>17</v>
      </c>
      <c r="B25" s="178" t="s">
        <v>565</v>
      </c>
      <c r="C25" s="187" t="s">
        <v>752</v>
      </c>
      <c r="D25" s="179" t="s">
        <v>399</v>
      </c>
      <c r="E25" s="180">
        <v>1</v>
      </c>
      <c r="F25" s="181"/>
      <c r="G25" s="182">
        <f t="shared" si="0"/>
        <v>0</v>
      </c>
      <c r="H25" s="159"/>
      <c r="I25" s="158">
        <f t="shared" si="1"/>
        <v>0</v>
      </c>
      <c r="J25" s="159"/>
      <c r="K25" s="158">
        <f t="shared" si="2"/>
        <v>0</v>
      </c>
      <c r="L25" s="158">
        <v>21</v>
      </c>
      <c r="M25" s="158">
        <f t="shared" si="3"/>
        <v>0</v>
      </c>
      <c r="N25" s="157">
        <v>0</v>
      </c>
      <c r="O25" s="157">
        <f t="shared" si="4"/>
        <v>0</v>
      </c>
      <c r="P25" s="157">
        <v>0</v>
      </c>
      <c r="Q25" s="157">
        <f t="shared" si="5"/>
        <v>0</v>
      </c>
      <c r="R25" s="158"/>
      <c r="S25" s="158" t="s">
        <v>259</v>
      </c>
      <c r="T25" s="158" t="s">
        <v>260</v>
      </c>
      <c r="U25" s="158">
        <v>0</v>
      </c>
      <c r="V25" s="158">
        <f t="shared" si="6"/>
        <v>0</v>
      </c>
      <c r="W25" s="158"/>
      <c r="X25" s="158" t="s">
        <v>202</v>
      </c>
      <c r="Y25" s="158" t="s">
        <v>203</v>
      </c>
      <c r="Z25" s="148"/>
      <c r="AA25" s="148"/>
      <c r="AB25" s="148"/>
      <c r="AC25" s="148"/>
      <c r="AD25" s="148"/>
      <c r="AE25" s="148"/>
      <c r="AF25" s="148"/>
      <c r="AG25" s="148" t="s">
        <v>530</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ht="22.5" outlineLevel="1" x14ac:dyDescent="0.2">
      <c r="A26" s="177">
        <v>18</v>
      </c>
      <c r="B26" s="178" t="s">
        <v>753</v>
      </c>
      <c r="C26" s="187" t="s">
        <v>754</v>
      </c>
      <c r="D26" s="179" t="s">
        <v>399</v>
      </c>
      <c r="E26" s="180">
        <v>1</v>
      </c>
      <c r="F26" s="181"/>
      <c r="G26" s="182">
        <f t="shared" si="0"/>
        <v>0</v>
      </c>
      <c r="H26" s="159"/>
      <c r="I26" s="158">
        <f t="shared" si="1"/>
        <v>0</v>
      </c>
      <c r="J26" s="159"/>
      <c r="K26" s="158">
        <f t="shared" si="2"/>
        <v>0</v>
      </c>
      <c r="L26" s="158">
        <v>21</v>
      </c>
      <c r="M26" s="158">
        <f t="shared" si="3"/>
        <v>0</v>
      </c>
      <c r="N26" s="157">
        <v>0</v>
      </c>
      <c r="O26" s="157">
        <f t="shared" si="4"/>
        <v>0</v>
      </c>
      <c r="P26" s="157">
        <v>0</v>
      </c>
      <c r="Q26" s="157">
        <f t="shared" si="5"/>
        <v>0</v>
      </c>
      <c r="R26" s="158"/>
      <c r="S26" s="158" t="s">
        <v>259</v>
      </c>
      <c r="T26" s="158" t="s">
        <v>260</v>
      </c>
      <c r="U26" s="158">
        <v>0</v>
      </c>
      <c r="V26" s="158">
        <f t="shared" si="6"/>
        <v>0</v>
      </c>
      <c r="W26" s="158"/>
      <c r="X26" s="158" t="s">
        <v>202</v>
      </c>
      <c r="Y26" s="158" t="s">
        <v>203</v>
      </c>
      <c r="Z26" s="148"/>
      <c r="AA26" s="148"/>
      <c r="AB26" s="148"/>
      <c r="AC26" s="148"/>
      <c r="AD26" s="148"/>
      <c r="AE26" s="148"/>
      <c r="AF26" s="148"/>
      <c r="AG26" s="148" t="s">
        <v>530</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1" x14ac:dyDescent="0.2">
      <c r="A27" s="177">
        <v>19</v>
      </c>
      <c r="B27" s="178" t="s">
        <v>755</v>
      </c>
      <c r="C27" s="187" t="s">
        <v>756</v>
      </c>
      <c r="D27" s="179" t="s">
        <v>399</v>
      </c>
      <c r="E27" s="180">
        <v>2</v>
      </c>
      <c r="F27" s="181"/>
      <c r="G27" s="182">
        <f t="shared" si="0"/>
        <v>0</v>
      </c>
      <c r="H27" s="159"/>
      <c r="I27" s="158">
        <f t="shared" si="1"/>
        <v>0</v>
      </c>
      <c r="J27" s="159"/>
      <c r="K27" s="158">
        <f t="shared" si="2"/>
        <v>0</v>
      </c>
      <c r="L27" s="158">
        <v>21</v>
      </c>
      <c r="M27" s="158">
        <f t="shared" si="3"/>
        <v>0</v>
      </c>
      <c r="N27" s="157">
        <v>0</v>
      </c>
      <c r="O27" s="157">
        <f t="shared" si="4"/>
        <v>0</v>
      </c>
      <c r="P27" s="157">
        <v>0</v>
      </c>
      <c r="Q27" s="157">
        <f t="shared" si="5"/>
        <v>0</v>
      </c>
      <c r="R27" s="158"/>
      <c r="S27" s="158" t="s">
        <v>259</v>
      </c>
      <c r="T27" s="158" t="s">
        <v>260</v>
      </c>
      <c r="U27" s="158">
        <v>0</v>
      </c>
      <c r="V27" s="158">
        <f t="shared" si="6"/>
        <v>0</v>
      </c>
      <c r="W27" s="158"/>
      <c r="X27" s="158" t="s">
        <v>202</v>
      </c>
      <c r="Y27" s="158" t="s">
        <v>203</v>
      </c>
      <c r="Z27" s="148"/>
      <c r="AA27" s="148"/>
      <c r="AB27" s="148"/>
      <c r="AC27" s="148"/>
      <c r="AD27" s="148"/>
      <c r="AE27" s="148"/>
      <c r="AF27" s="148"/>
      <c r="AG27" s="148" t="s">
        <v>530</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x14ac:dyDescent="0.2">
      <c r="A28" s="177">
        <v>20</v>
      </c>
      <c r="B28" s="178" t="s">
        <v>757</v>
      </c>
      <c r="C28" s="187" t="s">
        <v>554</v>
      </c>
      <c r="D28" s="179" t="s">
        <v>399</v>
      </c>
      <c r="E28" s="180">
        <v>4</v>
      </c>
      <c r="F28" s="181"/>
      <c r="G28" s="182">
        <f t="shared" si="0"/>
        <v>0</v>
      </c>
      <c r="H28" s="159"/>
      <c r="I28" s="158">
        <f t="shared" si="1"/>
        <v>0</v>
      </c>
      <c r="J28" s="159"/>
      <c r="K28" s="158">
        <f t="shared" si="2"/>
        <v>0</v>
      </c>
      <c r="L28" s="158">
        <v>21</v>
      </c>
      <c r="M28" s="158">
        <f t="shared" si="3"/>
        <v>0</v>
      </c>
      <c r="N28" s="157">
        <v>0</v>
      </c>
      <c r="O28" s="157">
        <f t="shared" si="4"/>
        <v>0</v>
      </c>
      <c r="P28" s="157">
        <v>0</v>
      </c>
      <c r="Q28" s="157">
        <f t="shared" si="5"/>
        <v>0</v>
      </c>
      <c r="R28" s="158"/>
      <c r="S28" s="158" t="s">
        <v>259</v>
      </c>
      <c r="T28" s="158" t="s">
        <v>260</v>
      </c>
      <c r="U28" s="158">
        <v>0</v>
      </c>
      <c r="V28" s="158">
        <f t="shared" si="6"/>
        <v>0</v>
      </c>
      <c r="W28" s="158"/>
      <c r="X28" s="158" t="s">
        <v>202</v>
      </c>
      <c r="Y28" s="158" t="s">
        <v>203</v>
      </c>
      <c r="Z28" s="148"/>
      <c r="AA28" s="148"/>
      <c r="AB28" s="148"/>
      <c r="AC28" s="148"/>
      <c r="AD28" s="148"/>
      <c r="AE28" s="148"/>
      <c r="AF28" s="148"/>
      <c r="AG28" s="148" t="s">
        <v>530</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77">
        <v>21</v>
      </c>
      <c r="B29" s="178" t="s">
        <v>758</v>
      </c>
      <c r="C29" s="187" t="s">
        <v>759</v>
      </c>
      <c r="D29" s="179" t="s">
        <v>399</v>
      </c>
      <c r="E29" s="180">
        <v>1</v>
      </c>
      <c r="F29" s="181"/>
      <c r="G29" s="182">
        <f t="shared" si="0"/>
        <v>0</v>
      </c>
      <c r="H29" s="159"/>
      <c r="I29" s="158">
        <f t="shared" si="1"/>
        <v>0</v>
      </c>
      <c r="J29" s="159"/>
      <c r="K29" s="158">
        <f t="shared" si="2"/>
        <v>0</v>
      </c>
      <c r="L29" s="158">
        <v>21</v>
      </c>
      <c r="M29" s="158">
        <f t="shared" si="3"/>
        <v>0</v>
      </c>
      <c r="N29" s="157">
        <v>0</v>
      </c>
      <c r="O29" s="157">
        <f t="shared" si="4"/>
        <v>0</v>
      </c>
      <c r="P29" s="157">
        <v>0</v>
      </c>
      <c r="Q29" s="157">
        <f t="shared" si="5"/>
        <v>0</v>
      </c>
      <c r="R29" s="158"/>
      <c r="S29" s="158" t="s">
        <v>259</v>
      </c>
      <c r="T29" s="158" t="s">
        <v>260</v>
      </c>
      <c r="U29" s="158">
        <v>0</v>
      </c>
      <c r="V29" s="158">
        <f t="shared" si="6"/>
        <v>0</v>
      </c>
      <c r="W29" s="158"/>
      <c r="X29" s="158" t="s">
        <v>202</v>
      </c>
      <c r="Y29" s="158" t="s">
        <v>203</v>
      </c>
      <c r="Z29" s="148"/>
      <c r="AA29" s="148"/>
      <c r="AB29" s="148"/>
      <c r="AC29" s="148"/>
      <c r="AD29" s="148"/>
      <c r="AE29" s="148"/>
      <c r="AF29" s="148"/>
      <c r="AG29" s="148" t="s">
        <v>530</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33.75" outlineLevel="1" x14ac:dyDescent="0.2">
      <c r="A30" s="177">
        <v>22</v>
      </c>
      <c r="B30" s="178" t="s">
        <v>760</v>
      </c>
      <c r="C30" s="187" t="s">
        <v>761</v>
      </c>
      <c r="D30" s="179" t="s">
        <v>399</v>
      </c>
      <c r="E30" s="180">
        <v>9</v>
      </c>
      <c r="F30" s="181"/>
      <c r="G30" s="182">
        <f t="shared" si="0"/>
        <v>0</v>
      </c>
      <c r="H30" s="159"/>
      <c r="I30" s="158">
        <f t="shared" si="1"/>
        <v>0</v>
      </c>
      <c r="J30" s="159"/>
      <c r="K30" s="158">
        <f t="shared" si="2"/>
        <v>0</v>
      </c>
      <c r="L30" s="158">
        <v>21</v>
      </c>
      <c r="M30" s="158">
        <f t="shared" si="3"/>
        <v>0</v>
      </c>
      <c r="N30" s="157">
        <v>0</v>
      </c>
      <c r="O30" s="157">
        <f t="shared" si="4"/>
        <v>0</v>
      </c>
      <c r="P30" s="157">
        <v>0</v>
      </c>
      <c r="Q30" s="157">
        <f t="shared" si="5"/>
        <v>0</v>
      </c>
      <c r="R30" s="158"/>
      <c r="S30" s="158" t="s">
        <v>259</v>
      </c>
      <c r="T30" s="158" t="s">
        <v>260</v>
      </c>
      <c r="U30" s="158">
        <v>0</v>
      </c>
      <c r="V30" s="158">
        <f t="shared" si="6"/>
        <v>0</v>
      </c>
      <c r="W30" s="158"/>
      <c r="X30" s="158" t="s">
        <v>202</v>
      </c>
      <c r="Y30" s="158" t="s">
        <v>203</v>
      </c>
      <c r="Z30" s="148"/>
      <c r="AA30" s="148"/>
      <c r="AB30" s="148"/>
      <c r="AC30" s="148"/>
      <c r="AD30" s="148"/>
      <c r="AE30" s="148"/>
      <c r="AF30" s="148"/>
      <c r="AG30" s="148" t="s">
        <v>530</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77">
        <v>23</v>
      </c>
      <c r="B31" s="178" t="s">
        <v>762</v>
      </c>
      <c r="C31" s="187" t="s">
        <v>560</v>
      </c>
      <c r="D31" s="179" t="s">
        <v>399</v>
      </c>
      <c r="E31" s="180">
        <v>1</v>
      </c>
      <c r="F31" s="181"/>
      <c r="G31" s="182">
        <f t="shared" si="0"/>
        <v>0</v>
      </c>
      <c r="H31" s="159"/>
      <c r="I31" s="158">
        <f t="shared" si="1"/>
        <v>0</v>
      </c>
      <c r="J31" s="159"/>
      <c r="K31" s="158">
        <f t="shared" si="2"/>
        <v>0</v>
      </c>
      <c r="L31" s="158">
        <v>21</v>
      </c>
      <c r="M31" s="158">
        <f t="shared" si="3"/>
        <v>0</v>
      </c>
      <c r="N31" s="157">
        <v>0</v>
      </c>
      <c r="O31" s="157">
        <f t="shared" si="4"/>
        <v>0</v>
      </c>
      <c r="P31" s="157">
        <v>0</v>
      </c>
      <c r="Q31" s="157">
        <f t="shared" si="5"/>
        <v>0</v>
      </c>
      <c r="R31" s="158"/>
      <c r="S31" s="158" t="s">
        <v>259</v>
      </c>
      <c r="T31" s="158" t="s">
        <v>260</v>
      </c>
      <c r="U31" s="158">
        <v>0</v>
      </c>
      <c r="V31" s="158">
        <f t="shared" si="6"/>
        <v>0</v>
      </c>
      <c r="W31" s="158"/>
      <c r="X31" s="158" t="s">
        <v>202</v>
      </c>
      <c r="Y31" s="158" t="s">
        <v>203</v>
      </c>
      <c r="Z31" s="148"/>
      <c r="AA31" s="148"/>
      <c r="AB31" s="148"/>
      <c r="AC31" s="148"/>
      <c r="AD31" s="148"/>
      <c r="AE31" s="148"/>
      <c r="AF31" s="148"/>
      <c r="AG31" s="148" t="s">
        <v>530</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77">
        <v>24</v>
      </c>
      <c r="B32" s="178" t="s">
        <v>763</v>
      </c>
      <c r="C32" s="187" t="s">
        <v>764</v>
      </c>
      <c r="D32" s="179" t="s">
        <v>399</v>
      </c>
      <c r="E32" s="180">
        <v>1</v>
      </c>
      <c r="F32" s="181"/>
      <c r="G32" s="182">
        <f t="shared" si="0"/>
        <v>0</v>
      </c>
      <c r="H32" s="159"/>
      <c r="I32" s="158">
        <f t="shared" si="1"/>
        <v>0</v>
      </c>
      <c r="J32" s="159"/>
      <c r="K32" s="158">
        <f t="shared" si="2"/>
        <v>0</v>
      </c>
      <c r="L32" s="158">
        <v>21</v>
      </c>
      <c r="M32" s="158">
        <f t="shared" si="3"/>
        <v>0</v>
      </c>
      <c r="N32" s="157">
        <v>0</v>
      </c>
      <c r="O32" s="157">
        <f t="shared" si="4"/>
        <v>0</v>
      </c>
      <c r="P32" s="157">
        <v>0</v>
      </c>
      <c r="Q32" s="157">
        <f t="shared" si="5"/>
        <v>0</v>
      </c>
      <c r="R32" s="158"/>
      <c r="S32" s="158" t="s">
        <v>259</v>
      </c>
      <c r="T32" s="158" t="s">
        <v>260</v>
      </c>
      <c r="U32" s="158">
        <v>0</v>
      </c>
      <c r="V32" s="158">
        <f t="shared" si="6"/>
        <v>0</v>
      </c>
      <c r="W32" s="158"/>
      <c r="X32" s="158" t="s">
        <v>202</v>
      </c>
      <c r="Y32" s="158" t="s">
        <v>203</v>
      </c>
      <c r="Z32" s="148"/>
      <c r="AA32" s="148"/>
      <c r="AB32" s="148"/>
      <c r="AC32" s="148"/>
      <c r="AD32" s="148"/>
      <c r="AE32" s="148"/>
      <c r="AF32" s="148"/>
      <c r="AG32" s="148" t="s">
        <v>530</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77">
        <v>25</v>
      </c>
      <c r="B33" s="178" t="s">
        <v>765</v>
      </c>
      <c r="C33" s="187" t="s">
        <v>564</v>
      </c>
      <c r="D33" s="179" t="s">
        <v>399</v>
      </c>
      <c r="E33" s="180">
        <v>1</v>
      </c>
      <c r="F33" s="181"/>
      <c r="G33" s="182">
        <f t="shared" si="0"/>
        <v>0</v>
      </c>
      <c r="H33" s="159"/>
      <c r="I33" s="158">
        <f t="shared" si="1"/>
        <v>0</v>
      </c>
      <c r="J33" s="159"/>
      <c r="K33" s="158">
        <f t="shared" si="2"/>
        <v>0</v>
      </c>
      <c r="L33" s="158">
        <v>21</v>
      </c>
      <c r="M33" s="158">
        <f t="shared" si="3"/>
        <v>0</v>
      </c>
      <c r="N33" s="157">
        <v>0</v>
      </c>
      <c r="O33" s="157">
        <f t="shared" si="4"/>
        <v>0</v>
      </c>
      <c r="P33" s="157">
        <v>0</v>
      </c>
      <c r="Q33" s="157">
        <f t="shared" si="5"/>
        <v>0</v>
      </c>
      <c r="R33" s="158"/>
      <c r="S33" s="158" t="s">
        <v>259</v>
      </c>
      <c r="T33" s="158" t="s">
        <v>260</v>
      </c>
      <c r="U33" s="158">
        <v>0</v>
      </c>
      <c r="V33" s="158">
        <f t="shared" si="6"/>
        <v>0</v>
      </c>
      <c r="W33" s="158"/>
      <c r="X33" s="158" t="s">
        <v>202</v>
      </c>
      <c r="Y33" s="158" t="s">
        <v>203</v>
      </c>
      <c r="Z33" s="148"/>
      <c r="AA33" s="148"/>
      <c r="AB33" s="148"/>
      <c r="AC33" s="148"/>
      <c r="AD33" s="148"/>
      <c r="AE33" s="148"/>
      <c r="AF33" s="148"/>
      <c r="AG33" s="148" t="s">
        <v>530</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71">
        <v>26</v>
      </c>
      <c r="B34" s="172" t="s">
        <v>766</v>
      </c>
      <c r="C34" s="185" t="s">
        <v>566</v>
      </c>
      <c r="D34" s="173" t="s">
        <v>399</v>
      </c>
      <c r="E34" s="174">
        <v>1</v>
      </c>
      <c r="F34" s="175"/>
      <c r="G34" s="176">
        <f t="shared" si="0"/>
        <v>0</v>
      </c>
      <c r="H34" s="159"/>
      <c r="I34" s="158">
        <f t="shared" si="1"/>
        <v>0</v>
      </c>
      <c r="J34" s="159"/>
      <c r="K34" s="158">
        <f t="shared" si="2"/>
        <v>0</v>
      </c>
      <c r="L34" s="158">
        <v>21</v>
      </c>
      <c r="M34" s="158">
        <f t="shared" si="3"/>
        <v>0</v>
      </c>
      <c r="N34" s="157">
        <v>0</v>
      </c>
      <c r="O34" s="157">
        <f t="shared" si="4"/>
        <v>0</v>
      </c>
      <c r="P34" s="157">
        <v>0</v>
      </c>
      <c r="Q34" s="157">
        <f t="shared" si="5"/>
        <v>0</v>
      </c>
      <c r="R34" s="158"/>
      <c r="S34" s="158" t="s">
        <v>259</v>
      </c>
      <c r="T34" s="158" t="s">
        <v>260</v>
      </c>
      <c r="U34" s="158">
        <v>0</v>
      </c>
      <c r="V34" s="158">
        <f t="shared" si="6"/>
        <v>0</v>
      </c>
      <c r="W34" s="158"/>
      <c r="X34" s="158" t="s">
        <v>202</v>
      </c>
      <c r="Y34" s="158" t="s">
        <v>203</v>
      </c>
      <c r="Z34" s="148"/>
      <c r="AA34" s="148"/>
      <c r="AB34" s="148"/>
      <c r="AC34" s="148"/>
      <c r="AD34" s="148"/>
      <c r="AE34" s="148"/>
      <c r="AF34" s="148"/>
      <c r="AG34" s="148" t="s">
        <v>530</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
      <c r="A35" s="155"/>
      <c r="B35" s="156"/>
      <c r="C35" s="248" t="s">
        <v>517</v>
      </c>
      <c r="D35" s="249"/>
      <c r="E35" s="249"/>
      <c r="F35" s="249"/>
      <c r="G35" s="249"/>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221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3" x14ac:dyDescent="0.2">
      <c r="A36" s="155"/>
      <c r="B36" s="156"/>
      <c r="C36" s="262" t="s">
        <v>520</v>
      </c>
      <c r="D36" s="263"/>
      <c r="E36" s="263"/>
      <c r="F36" s="263"/>
      <c r="G36" s="263"/>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221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3" x14ac:dyDescent="0.2">
      <c r="A37" s="155"/>
      <c r="B37" s="156"/>
      <c r="C37" s="262" t="s">
        <v>522</v>
      </c>
      <c r="D37" s="263"/>
      <c r="E37" s="263"/>
      <c r="F37" s="263"/>
      <c r="G37" s="263"/>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221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x14ac:dyDescent="0.2">
      <c r="A38" s="3"/>
      <c r="B38" s="4"/>
      <c r="C38" s="188"/>
      <c r="D38" s="6"/>
      <c r="E38" s="3"/>
      <c r="F38" s="3"/>
      <c r="G38" s="3"/>
      <c r="H38" s="3"/>
      <c r="I38" s="3"/>
      <c r="J38" s="3"/>
      <c r="K38" s="3"/>
      <c r="L38" s="3"/>
      <c r="M38" s="3"/>
      <c r="N38" s="3"/>
      <c r="O38" s="3"/>
      <c r="P38" s="3"/>
      <c r="Q38" s="3"/>
      <c r="R38" s="3"/>
      <c r="S38" s="3"/>
      <c r="T38" s="3"/>
      <c r="U38" s="3"/>
      <c r="V38" s="3"/>
      <c r="W38" s="3"/>
      <c r="X38" s="3"/>
      <c r="Y38" s="3"/>
      <c r="AE38">
        <v>12</v>
      </c>
      <c r="AF38">
        <v>21</v>
      </c>
      <c r="AG38" t="s">
        <v>182</v>
      </c>
    </row>
    <row r="39" spans="1:60" x14ac:dyDescent="0.2">
      <c r="A39" s="151"/>
      <c r="B39" s="152" t="s">
        <v>31</v>
      </c>
      <c r="C39" s="189"/>
      <c r="D39" s="153"/>
      <c r="E39" s="154"/>
      <c r="F39" s="154"/>
      <c r="G39" s="170">
        <f>G8</f>
        <v>0</v>
      </c>
      <c r="H39" s="3"/>
      <c r="I39" s="3"/>
      <c r="J39" s="3"/>
      <c r="K39" s="3"/>
      <c r="L39" s="3"/>
      <c r="M39" s="3"/>
      <c r="N39" s="3"/>
      <c r="O39" s="3"/>
      <c r="P39" s="3"/>
      <c r="Q39" s="3"/>
      <c r="R39" s="3"/>
      <c r="S39" s="3"/>
      <c r="T39" s="3"/>
      <c r="U39" s="3"/>
      <c r="V39" s="3"/>
      <c r="W39" s="3"/>
      <c r="X39" s="3"/>
      <c r="Y39" s="3"/>
      <c r="AE39">
        <f>SUMIF(L7:L37,AE38,G7:G37)</f>
        <v>0</v>
      </c>
      <c r="AF39">
        <f>SUMIF(L7:L37,AF38,G7:G37)</f>
        <v>0</v>
      </c>
      <c r="AG39" t="s">
        <v>514</v>
      </c>
    </row>
    <row r="40" spans="1:60" x14ac:dyDescent="0.2">
      <c r="A40" s="271" t="s">
        <v>515</v>
      </c>
      <c r="B40" s="271"/>
      <c r="C40" s="188"/>
      <c r="D40" s="6"/>
      <c r="E40" s="3"/>
      <c r="F40" s="3"/>
      <c r="G40" s="3"/>
      <c r="H40" s="3"/>
      <c r="I40" s="3"/>
      <c r="J40" s="3"/>
      <c r="K40" s="3"/>
      <c r="L40" s="3"/>
      <c r="M40" s="3"/>
      <c r="N40" s="3"/>
      <c r="O40" s="3"/>
      <c r="P40" s="3"/>
      <c r="Q40" s="3"/>
      <c r="R40" s="3"/>
      <c r="S40" s="3"/>
      <c r="T40" s="3"/>
      <c r="U40" s="3"/>
      <c r="V40" s="3"/>
      <c r="W40" s="3"/>
      <c r="X40" s="3"/>
      <c r="Y40" s="3"/>
    </row>
    <row r="41" spans="1:60" x14ac:dyDescent="0.2">
      <c r="A41" s="3"/>
      <c r="B41" s="4" t="s">
        <v>516</v>
      </c>
      <c r="C41" s="188" t="s">
        <v>517</v>
      </c>
      <c r="D41" s="6"/>
      <c r="E41" s="3"/>
      <c r="F41" s="3"/>
      <c r="G41" s="3"/>
      <c r="H41" s="3"/>
      <c r="I41" s="3"/>
      <c r="J41" s="3"/>
      <c r="K41" s="3"/>
      <c r="L41" s="3"/>
      <c r="M41" s="3"/>
      <c r="N41" s="3"/>
      <c r="O41" s="3"/>
      <c r="P41" s="3"/>
      <c r="Q41" s="3"/>
      <c r="R41" s="3"/>
      <c r="S41" s="3"/>
      <c r="T41" s="3"/>
      <c r="U41" s="3"/>
      <c r="V41" s="3"/>
      <c r="W41" s="3"/>
      <c r="X41" s="3"/>
      <c r="Y41" s="3"/>
      <c r="AG41" t="s">
        <v>518</v>
      </c>
    </row>
    <row r="42" spans="1:60" ht="25.5" x14ac:dyDescent="0.2">
      <c r="A42" s="3"/>
      <c r="B42" s="4" t="s">
        <v>519</v>
      </c>
      <c r="C42" s="188" t="s">
        <v>520</v>
      </c>
      <c r="D42" s="6"/>
      <c r="E42" s="3"/>
      <c r="F42" s="3"/>
      <c r="G42" s="3"/>
      <c r="H42" s="3"/>
      <c r="I42" s="3"/>
      <c r="J42" s="3"/>
      <c r="K42" s="3"/>
      <c r="L42" s="3"/>
      <c r="M42" s="3"/>
      <c r="N42" s="3"/>
      <c r="O42" s="3"/>
      <c r="P42" s="3"/>
      <c r="Q42" s="3"/>
      <c r="R42" s="3"/>
      <c r="S42" s="3"/>
      <c r="T42" s="3"/>
      <c r="U42" s="3"/>
      <c r="V42" s="3"/>
      <c r="W42" s="3"/>
      <c r="X42" s="3"/>
      <c r="Y42" s="3"/>
      <c r="AG42" t="s">
        <v>521</v>
      </c>
    </row>
    <row r="43" spans="1:60" ht="25.5" x14ac:dyDescent="0.2">
      <c r="A43" s="3"/>
      <c r="B43" s="4"/>
      <c r="C43" s="188" t="s">
        <v>522</v>
      </c>
      <c r="D43" s="6"/>
      <c r="E43" s="3"/>
      <c r="F43" s="3"/>
      <c r="G43" s="3"/>
      <c r="H43" s="3"/>
      <c r="I43" s="3"/>
      <c r="J43" s="3"/>
      <c r="K43" s="3"/>
      <c r="L43" s="3"/>
      <c r="M43" s="3"/>
      <c r="N43" s="3"/>
      <c r="O43" s="3"/>
      <c r="P43" s="3"/>
      <c r="Q43" s="3"/>
      <c r="R43" s="3"/>
      <c r="S43" s="3"/>
      <c r="T43" s="3"/>
      <c r="U43" s="3"/>
      <c r="V43" s="3"/>
      <c r="W43" s="3"/>
      <c r="X43" s="3"/>
      <c r="Y43" s="3"/>
      <c r="AG43" t="s">
        <v>523</v>
      </c>
    </row>
    <row r="44" spans="1:60" x14ac:dyDescent="0.2">
      <c r="A44" s="3"/>
      <c r="B44" s="4"/>
      <c r="C44" s="188"/>
      <c r="D44" s="6"/>
      <c r="E44" s="3"/>
      <c r="F44" s="3"/>
      <c r="G44" s="3"/>
      <c r="H44" s="3"/>
      <c r="I44" s="3"/>
      <c r="J44" s="3"/>
      <c r="K44" s="3"/>
      <c r="L44" s="3"/>
      <c r="M44" s="3"/>
      <c r="N44" s="3"/>
      <c r="O44" s="3"/>
      <c r="P44" s="3"/>
      <c r="Q44" s="3"/>
      <c r="R44" s="3"/>
      <c r="S44" s="3"/>
      <c r="T44" s="3"/>
      <c r="U44" s="3"/>
      <c r="V44" s="3"/>
      <c r="W44" s="3"/>
      <c r="X44" s="3"/>
      <c r="Y44" s="3"/>
    </row>
    <row r="45" spans="1:60" x14ac:dyDescent="0.2">
      <c r="A45" s="3"/>
      <c r="B45" s="4"/>
      <c r="C45" s="188"/>
      <c r="D45" s="6"/>
      <c r="E45" s="3"/>
      <c r="F45" s="3"/>
      <c r="G45" s="3"/>
      <c r="H45" s="3"/>
      <c r="I45" s="3"/>
      <c r="J45" s="3"/>
      <c r="K45" s="3"/>
      <c r="L45" s="3"/>
      <c r="M45" s="3"/>
      <c r="N45" s="3"/>
      <c r="O45" s="3"/>
      <c r="P45" s="3"/>
      <c r="Q45" s="3"/>
      <c r="R45" s="3"/>
      <c r="S45" s="3"/>
      <c r="T45" s="3"/>
      <c r="U45" s="3"/>
      <c r="V45" s="3"/>
      <c r="W45" s="3"/>
      <c r="X45" s="3"/>
      <c r="Y45" s="3"/>
    </row>
    <row r="46" spans="1:60" x14ac:dyDescent="0.2">
      <c r="A46" s="3"/>
      <c r="B46" s="4"/>
      <c r="C46" s="188"/>
      <c r="D46" s="6"/>
      <c r="E46" s="3"/>
      <c r="F46" s="3"/>
      <c r="G46" s="3"/>
      <c r="H46" s="3"/>
      <c r="I46" s="3"/>
      <c r="J46" s="3"/>
      <c r="K46" s="3"/>
      <c r="L46" s="3"/>
      <c r="M46" s="3"/>
      <c r="N46" s="3"/>
      <c r="O46" s="3"/>
      <c r="P46" s="3"/>
      <c r="Q46" s="3"/>
      <c r="R46" s="3"/>
      <c r="S46" s="3"/>
      <c r="T46" s="3"/>
      <c r="U46" s="3"/>
      <c r="V46" s="3"/>
      <c r="W46" s="3"/>
      <c r="X46" s="3"/>
      <c r="Y46" s="3"/>
    </row>
    <row r="47" spans="1:60" x14ac:dyDescent="0.2">
      <c r="A47" s="272" t="s">
        <v>524</v>
      </c>
      <c r="B47" s="272"/>
      <c r="C47" s="273"/>
      <c r="D47" s="6"/>
      <c r="E47" s="3"/>
      <c r="F47" s="3"/>
      <c r="G47" s="3"/>
      <c r="H47" s="3"/>
      <c r="I47" s="3"/>
      <c r="J47" s="3"/>
      <c r="K47" s="3"/>
      <c r="L47" s="3"/>
      <c r="M47" s="3"/>
      <c r="N47" s="3"/>
      <c r="O47" s="3"/>
      <c r="P47" s="3"/>
      <c r="Q47" s="3"/>
      <c r="R47" s="3"/>
      <c r="S47" s="3"/>
      <c r="T47" s="3"/>
      <c r="U47" s="3"/>
      <c r="V47" s="3"/>
      <c r="W47" s="3"/>
      <c r="X47" s="3"/>
      <c r="Y47" s="3"/>
    </row>
    <row r="48" spans="1:60" x14ac:dyDescent="0.2">
      <c r="A48" s="250"/>
      <c r="B48" s="251"/>
      <c r="C48" s="252"/>
      <c r="D48" s="251"/>
      <c r="E48" s="251"/>
      <c r="F48" s="251"/>
      <c r="G48" s="253"/>
      <c r="H48" s="3"/>
      <c r="I48" s="3"/>
      <c r="J48" s="3"/>
      <c r="K48" s="3"/>
      <c r="L48" s="3"/>
      <c r="M48" s="3"/>
      <c r="N48" s="3"/>
      <c r="O48" s="3"/>
      <c r="P48" s="3"/>
      <c r="Q48" s="3"/>
      <c r="R48" s="3"/>
      <c r="S48" s="3"/>
      <c r="T48" s="3"/>
      <c r="U48" s="3"/>
      <c r="V48" s="3"/>
      <c r="W48" s="3"/>
      <c r="X48" s="3"/>
      <c r="Y48" s="3"/>
      <c r="AG48" t="s">
        <v>525</v>
      </c>
    </row>
    <row r="49" spans="1:33" x14ac:dyDescent="0.2">
      <c r="A49" s="254"/>
      <c r="B49" s="255"/>
      <c r="C49" s="256"/>
      <c r="D49" s="255"/>
      <c r="E49" s="255"/>
      <c r="F49" s="255"/>
      <c r="G49" s="257"/>
      <c r="H49" s="3"/>
      <c r="I49" s="3"/>
      <c r="J49" s="3"/>
      <c r="K49" s="3"/>
      <c r="L49" s="3"/>
      <c r="M49" s="3"/>
      <c r="N49" s="3"/>
      <c r="O49" s="3"/>
      <c r="P49" s="3"/>
      <c r="Q49" s="3"/>
      <c r="R49" s="3"/>
      <c r="S49" s="3"/>
      <c r="T49" s="3"/>
      <c r="U49" s="3"/>
      <c r="V49" s="3"/>
      <c r="W49" s="3"/>
      <c r="X49" s="3"/>
      <c r="Y49" s="3"/>
    </row>
    <row r="50" spans="1:33" x14ac:dyDescent="0.2">
      <c r="A50" s="254"/>
      <c r="B50" s="255"/>
      <c r="C50" s="256"/>
      <c r="D50" s="255"/>
      <c r="E50" s="255"/>
      <c r="F50" s="255"/>
      <c r="G50" s="257"/>
      <c r="H50" s="3"/>
      <c r="I50" s="3"/>
      <c r="J50" s="3"/>
      <c r="K50" s="3"/>
      <c r="L50" s="3"/>
      <c r="M50" s="3"/>
      <c r="N50" s="3"/>
      <c r="O50" s="3"/>
      <c r="P50" s="3"/>
      <c r="Q50" s="3"/>
      <c r="R50" s="3"/>
      <c r="S50" s="3"/>
      <c r="T50" s="3"/>
      <c r="U50" s="3"/>
      <c r="V50" s="3"/>
      <c r="W50" s="3"/>
      <c r="X50" s="3"/>
      <c r="Y50" s="3"/>
    </row>
    <row r="51" spans="1:33" x14ac:dyDescent="0.2">
      <c r="A51" s="254"/>
      <c r="B51" s="255"/>
      <c r="C51" s="256"/>
      <c r="D51" s="255"/>
      <c r="E51" s="255"/>
      <c r="F51" s="255"/>
      <c r="G51" s="257"/>
      <c r="H51" s="3"/>
      <c r="I51" s="3"/>
      <c r="J51" s="3"/>
      <c r="K51" s="3"/>
      <c r="L51" s="3"/>
      <c r="M51" s="3"/>
      <c r="N51" s="3"/>
      <c r="O51" s="3"/>
      <c r="P51" s="3"/>
      <c r="Q51" s="3"/>
      <c r="R51" s="3"/>
      <c r="S51" s="3"/>
      <c r="T51" s="3"/>
      <c r="U51" s="3"/>
      <c r="V51" s="3"/>
      <c r="W51" s="3"/>
      <c r="X51" s="3"/>
      <c r="Y51" s="3"/>
    </row>
    <row r="52" spans="1:33" x14ac:dyDescent="0.2">
      <c r="A52" s="258"/>
      <c r="B52" s="259"/>
      <c r="C52" s="260"/>
      <c r="D52" s="259"/>
      <c r="E52" s="259"/>
      <c r="F52" s="259"/>
      <c r="G52" s="261"/>
      <c r="H52" s="3"/>
      <c r="I52" s="3"/>
      <c r="J52" s="3"/>
      <c r="K52" s="3"/>
      <c r="L52" s="3"/>
      <c r="M52" s="3"/>
      <c r="N52" s="3"/>
      <c r="O52" s="3"/>
      <c r="P52" s="3"/>
      <c r="Q52" s="3"/>
      <c r="R52" s="3"/>
      <c r="S52" s="3"/>
      <c r="T52" s="3"/>
      <c r="U52" s="3"/>
      <c r="V52" s="3"/>
      <c r="W52" s="3"/>
      <c r="X52" s="3"/>
      <c r="Y52" s="3"/>
    </row>
    <row r="53" spans="1:33" x14ac:dyDescent="0.2">
      <c r="A53" s="3"/>
      <c r="B53" s="4"/>
      <c r="C53" s="188"/>
      <c r="D53" s="6"/>
      <c r="E53" s="3"/>
      <c r="F53" s="3"/>
      <c r="G53" s="3"/>
      <c r="H53" s="3"/>
      <c r="I53" s="3"/>
      <c r="J53" s="3"/>
      <c r="K53" s="3"/>
      <c r="L53" s="3"/>
      <c r="M53" s="3"/>
      <c r="N53" s="3"/>
      <c r="O53" s="3"/>
      <c r="P53" s="3"/>
      <c r="Q53" s="3"/>
      <c r="R53" s="3"/>
      <c r="S53" s="3"/>
      <c r="T53" s="3"/>
      <c r="U53" s="3"/>
      <c r="V53" s="3"/>
      <c r="W53" s="3"/>
      <c r="X53" s="3"/>
      <c r="Y53" s="3"/>
    </row>
    <row r="54" spans="1:33" x14ac:dyDescent="0.2">
      <c r="C54" s="190"/>
      <c r="D54" s="10"/>
      <c r="AG54" t="s">
        <v>527</v>
      </c>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eDdQixk3eLsQqJPBab19yEsGok2761M3kD5qU/jhrnOow6j8Hgz0qbjqDEA2j94jYidNz7+OcoIZC7byUY2iQ==" saltValue="HpePHN1TKi+lExH2L341Kw==" spinCount="100000" sheet="1" formatRows="0"/>
  <mergeCells count="10">
    <mergeCell ref="A48:G52"/>
    <mergeCell ref="C35:G35"/>
    <mergeCell ref="C36:G36"/>
    <mergeCell ref="C37:G37"/>
    <mergeCell ref="A1:G1"/>
    <mergeCell ref="C2:G2"/>
    <mergeCell ref="C3:G3"/>
    <mergeCell ref="C4:G4"/>
    <mergeCell ref="A40:B40"/>
    <mergeCell ref="A47:C47"/>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65"/>
  <sheetViews>
    <sheetView showGridLines="0" topLeftCell="B1" zoomScaleNormal="100" zoomScaleSheetLayoutView="75" workbookViewId="0">
      <selection activeCell="L7" sqref="L7"/>
    </sheetView>
  </sheetViews>
  <sheetFormatPr defaultColWidth="9" defaultRowHeight="12.75" x14ac:dyDescent="0.2"/>
  <cols>
    <col min="1" max="1" width="8.42578125" hidden="1" customWidth="1"/>
    <col min="2" max="2" width="13.42578125" customWidth="1"/>
    <col min="3" max="3" width="7.42578125" style="51" customWidth="1"/>
    <col min="4" max="4" width="13" style="51" customWidth="1"/>
    <col min="5" max="5" width="9.7109375" style="51"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38</v>
      </c>
      <c r="B1" s="227" t="s">
        <v>4</v>
      </c>
      <c r="C1" s="228"/>
      <c r="D1" s="228"/>
      <c r="E1" s="228"/>
      <c r="F1" s="228"/>
      <c r="G1" s="228"/>
      <c r="H1" s="228"/>
      <c r="I1" s="228"/>
      <c r="J1" s="229"/>
    </row>
    <row r="2" spans="1:15" ht="36" customHeight="1" x14ac:dyDescent="0.2">
      <c r="A2" s="2"/>
      <c r="B2" s="73" t="s">
        <v>24</v>
      </c>
      <c r="C2" s="74"/>
      <c r="D2" s="75" t="s">
        <v>43</v>
      </c>
      <c r="E2" s="233" t="s">
        <v>767</v>
      </c>
      <c r="F2" s="234"/>
      <c r="G2" s="234"/>
      <c r="H2" s="234"/>
      <c r="I2" s="234"/>
      <c r="J2" s="235"/>
      <c r="O2" s="1"/>
    </row>
    <row r="3" spans="1:15" ht="27" hidden="1" customHeight="1" x14ac:dyDescent="0.2">
      <c r="A3" s="2"/>
      <c r="B3" s="76"/>
      <c r="C3" s="74"/>
      <c r="D3" s="77"/>
      <c r="E3" s="236"/>
      <c r="F3" s="237"/>
      <c r="G3" s="237"/>
      <c r="H3" s="237"/>
      <c r="I3" s="237"/>
      <c r="J3" s="238"/>
    </row>
    <row r="4" spans="1:15" ht="23.25" customHeight="1" x14ac:dyDescent="0.2">
      <c r="A4" s="2"/>
      <c r="B4" s="78"/>
      <c r="C4" s="79"/>
      <c r="D4" s="80"/>
      <c r="E4" s="217"/>
      <c r="F4" s="217"/>
      <c r="G4" s="217"/>
      <c r="H4" s="217"/>
      <c r="I4" s="217"/>
      <c r="J4" s="218"/>
    </row>
    <row r="5" spans="1:15" ht="24" customHeight="1" x14ac:dyDescent="0.2">
      <c r="A5" s="2"/>
      <c r="B5" s="31" t="s">
        <v>23</v>
      </c>
      <c r="D5" s="221" t="s">
        <v>44</v>
      </c>
      <c r="E5" s="222"/>
      <c r="F5" s="222"/>
      <c r="G5" s="222"/>
      <c r="H5" s="18" t="s">
        <v>42</v>
      </c>
      <c r="I5" s="83" t="s">
        <v>48</v>
      </c>
      <c r="J5" s="8"/>
    </row>
    <row r="6" spans="1:15" ht="15.75" customHeight="1" x14ac:dyDescent="0.2">
      <c r="A6" s="2"/>
      <c r="B6" s="28"/>
      <c r="C6" s="53"/>
      <c r="D6" s="223" t="s">
        <v>45</v>
      </c>
      <c r="E6" s="224"/>
      <c r="F6" s="224"/>
      <c r="G6" s="224"/>
      <c r="H6" s="18" t="s">
        <v>36</v>
      </c>
      <c r="I6" s="22"/>
      <c r="J6" s="8"/>
    </row>
    <row r="7" spans="1:15" ht="15.75" customHeight="1" x14ac:dyDescent="0.2">
      <c r="A7" s="2"/>
      <c r="B7" s="29"/>
      <c r="C7" s="54"/>
      <c r="D7" s="82" t="s">
        <v>47</v>
      </c>
      <c r="E7" s="225" t="s">
        <v>46</v>
      </c>
      <c r="F7" s="226"/>
      <c r="G7" s="226"/>
      <c r="H7" s="24"/>
      <c r="I7" s="23"/>
      <c r="J7" s="34"/>
    </row>
    <row r="8" spans="1:15" ht="24" hidden="1" customHeight="1" x14ac:dyDescent="0.2">
      <c r="A8" s="2"/>
      <c r="B8" s="31" t="s">
        <v>21</v>
      </c>
      <c r="D8" s="81" t="s">
        <v>49</v>
      </c>
      <c r="H8" s="18" t="s">
        <v>42</v>
      </c>
      <c r="I8" s="83" t="s">
        <v>53</v>
      </c>
      <c r="J8" s="8"/>
    </row>
    <row r="9" spans="1:15" ht="15.75" hidden="1" customHeight="1" x14ac:dyDescent="0.2">
      <c r="A9" s="2"/>
      <c r="B9" s="2"/>
      <c r="D9" s="81" t="s">
        <v>50</v>
      </c>
      <c r="H9" s="18" t="s">
        <v>36</v>
      </c>
      <c r="I9" s="83" t="s">
        <v>54</v>
      </c>
      <c r="J9" s="8"/>
    </row>
    <row r="10" spans="1:15" ht="15.75" hidden="1" customHeight="1" x14ac:dyDescent="0.2">
      <c r="A10" s="2"/>
      <c r="B10" s="35"/>
      <c r="C10" s="54"/>
      <c r="D10" s="82" t="s">
        <v>52</v>
      </c>
      <c r="E10" s="84" t="s">
        <v>51</v>
      </c>
      <c r="F10" s="24"/>
      <c r="G10" s="14"/>
      <c r="H10" s="14"/>
      <c r="I10" s="36"/>
      <c r="J10" s="34"/>
    </row>
    <row r="11" spans="1:15" ht="24" customHeight="1" x14ac:dyDescent="0.2">
      <c r="A11" s="2"/>
      <c r="B11" s="31" t="s">
        <v>20</v>
      </c>
      <c r="D11" s="240"/>
      <c r="E11" s="240"/>
      <c r="F11" s="240"/>
      <c r="G11" s="240"/>
      <c r="H11" s="18" t="s">
        <v>42</v>
      </c>
      <c r="I11" s="85"/>
      <c r="J11" s="8"/>
    </row>
    <row r="12" spans="1:15" ht="15.75" customHeight="1" x14ac:dyDescent="0.2">
      <c r="A12" s="2"/>
      <c r="B12" s="28"/>
      <c r="C12" s="53"/>
      <c r="D12" s="216"/>
      <c r="E12" s="216"/>
      <c r="F12" s="216"/>
      <c r="G12" s="216"/>
      <c r="H12" s="18" t="s">
        <v>36</v>
      </c>
      <c r="I12" s="85"/>
      <c r="J12" s="8"/>
    </row>
    <row r="13" spans="1:15" ht="15.75" customHeight="1" x14ac:dyDescent="0.2">
      <c r="A13" s="2"/>
      <c r="B13" s="29"/>
      <c r="C13" s="54"/>
      <c r="D13" s="86"/>
      <c r="E13" s="219"/>
      <c r="F13" s="220"/>
      <c r="G13" s="220"/>
      <c r="H13" s="19"/>
      <c r="I13" s="23"/>
      <c r="J13" s="34"/>
    </row>
    <row r="14" spans="1:15" ht="24" customHeight="1" x14ac:dyDescent="0.2">
      <c r="A14" s="2"/>
      <c r="B14" s="43" t="s">
        <v>22</v>
      </c>
      <c r="C14" s="55"/>
      <c r="D14" s="56"/>
      <c r="E14" s="57"/>
      <c r="F14" s="44"/>
      <c r="G14" s="44"/>
      <c r="H14" s="45"/>
      <c r="I14" s="44"/>
      <c r="J14" s="46"/>
    </row>
    <row r="15" spans="1:15" ht="32.25" customHeight="1" x14ac:dyDescent="0.2">
      <c r="A15" s="2"/>
      <c r="B15" s="35" t="s">
        <v>34</v>
      </c>
      <c r="C15" s="58"/>
      <c r="D15" s="52"/>
      <c r="E15" s="239"/>
      <c r="F15" s="239"/>
      <c r="G15" s="241"/>
      <c r="H15" s="241"/>
      <c r="I15" s="241" t="s">
        <v>31</v>
      </c>
      <c r="J15" s="242"/>
    </row>
    <row r="16" spans="1:15" ht="23.25" customHeight="1" x14ac:dyDescent="0.2">
      <c r="A16" s="140" t="s">
        <v>26</v>
      </c>
      <c r="B16" s="38" t="s">
        <v>26</v>
      </c>
      <c r="C16" s="59"/>
      <c r="D16" s="60"/>
      <c r="E16" s="205"/>
      <c r="F16" s="206"/>
      <c r="G16" s="205"/>
      <c r="H16" s="206"/>
      <c r="I16" s="205">
        <f>SUMIF(F139:F161,A16,I139:I161)+SUMIF(F139:F161,"PSU",I139:I161)</f>
        <v>0</v>
      </c>
      <c r="J16" s="207"/>
    </row>
    <row r="17" spans="1:10" ht="23.25" customHeight="1" x14ac:dyDescent="0.2">
      <c r="A17" s="140" t="s">
        <v>27</v>
      </c>
      <c r="B17" s="38" t="s">
        <v>27</v>
      </c>
      <c r="C17" s="59"/>
      <c r="D17" s="60"/>
      <c r="E17" s="205"/>
      <c r="F17" s="206"/>
      <c r="G17" s="205"/>
      <c r="H17" s="206"/>
      <c r="I17" s="205">
        <f>SUMIF(F139:F161,A17,I139:I161)</f>
        <v>0</v>
      </c>
      <c r="J17" s="207"/>
    </row>
    <row r="18" spans="1:10" ht="23.25" customHeight="1" x14ac:dyDescent="0.2">
      <c r="A18" s="140" t="s">
        <v>28</v>
      </c>
      <c r="B18" s="38" t="s">
        <v>28</v>
      </c>
      <c r="C18" s="59"/>
      <c r="D18" s="60"/>
      <c r="E18" s="205"/>
      <c r="F18" s="206"/>
      <c r="G18" s="205"/>
      <c r="H18" s="206"/>
      <c r="I18" s="205">
        <f>SUMIF(F139:F161,A18,I139:I161)</f>
        <v>0</v>
      </c>
      <c r="J18" s="207"/>
    </row>
    <row r="19" spans="1:10" ht="23.25" customHeight="1" x14ac:dyDescent="0.2">
      <c r="A19" s="140" t="s">
        <v>168</v>
      </c>
      <c r="B19" s="38" t="s">
        <v>29</v>
      </c>
      <c r="C19" s="59"/>
      <c r="D19" s="60"/>
      <c r="E19" s="205"/>
      <c r="F19" s="206"/>
      <c r="G19" s="205"/>
      <c r="H19" s="206"/>
      <c r="I19" s="205">
        <f>SUMIF(F139:F161,A19,I139:I161)</f>
        <v>0</v>
      </c>
      <c r="J19" s="207"/>
    </row>
    <row r="20" spans="1:10" ht="23.25" customHeight="1" x14ac:dyDescent="0.2">
      <c r="A20" s="140" t="s">
        <v>169</v>
      </c>
      <c r="B20" s="38" t="s">
        <v>30</v>
      </c>
      <c r="C20" s="59"/>
      <c r="D20" s="60"/>
      <c r="E20" s="205"/>
      <c r="F20" s="206"/>
      <c r="G20" s="205"/>
      <c r="H20" s="206"/>
      <c r="I20" s="205">
        <f>SUMIF(F139:F161,A20,I139:I161)</f>
        <v>0</v>
      </c>
      <c r="J20" s="207"/>
    </row>
    <row r="21" spans="1:10" ht="23.25" customHeight="1" x14ac:dyDescent="0.2">
      <c r="A21" s="2"/>
      <c r="B21" s="48" t="s">
        <v>31</v>
      </c>
      <c r="C21" s="61"/>
      <c r="D21" s="62"/>
      <c r="E21" s="208"/>
      <c r="F21" s="243"/>
      <c r="G21" s="208"/>
      <c r="H21" s="243"/>
      <c r="I21" s="208">
        <f>SUM(I16:J20)</f>
        <v>0</v>
      </c>
      <c r="J21" s="209"/>
    </row>
    <row r="22" spans="1:10" ht="33" customHeight="1" x14ac:dyDescent="0.2">
      <c r="A22" s="2"/>
      <c r="B22" s="42" t="s">
        <v>35</v>
      </c>
      <c r="C22" s="59"/>
      <c r="D22" s="60"/>
      <c r="E22" s="63"/>
      <c r="F22" s="39"/>
      <c r="G22" s="33"/>
      <c r="H22" s="33"/>
      <c r="I22" s="33"/>
      <c r="J22" s="40"/>
    </row>
    <row r="23" spans="1:10" ht="23.25" customHeight="1" x14ac:dyDescent="0.2">
      <c r="A23" s="2">
        <f>ZakladDPHSni*SazbaDPH1/100</f>
        <v>0</v>
      </c>
      <c r="B23" s="38" t="s">
        <v>13</v>
      </c>
      <c r="C23" s="59"/>
      <c r="D23" s="60"/>
      <c r="E23" s="64">
        <v>12</v>
      </c>
      <c r="F23" s="39" t="s">
        <v>0</v>
      </c>
      <c r="G23" s="203">
        <f>ZakladDPHSniVypocet</f>
        <v>0</v>
      </c>
      <c r="H23" s="204"/>
      <c r="I23" s="204"/>
      <c r="J23" s="40" t="str">
        <f t="shared" ref="J23:J28" si="0">Mena</f>
        <v>CZK</v>
      </c>
    </row>
    <row r="24" spans="1:10" ht="23.25" customHeight="1" x14ac:dyDescent="0.2">
      <c r="A24" s="2">
        <f>(A23-INT(A23))*100</f>
        <v>0</v>
      </c>
      <c r="B24" s="38" t="s">
        <v>14</v>
      </c>
      <c r="C24" s="59"/>
      <c r="D24" s="60"/>
      <c r="E24" s="64">
        <f>SazbaDPH1</f>
        <v>12</v>
      </c>
      <c r="F24" s="39" t="s">
        <v>0</v>
      </c>
      <c r="G24" s="201">
        <f>A23</f>
        <v>0</v>
      </c>
      <c r="H24" s="202"/>
      <c r="I24" s="202"/>
      <c r="J24" s="40" t="str">
        <f t="shared" si="0"/>
        <v>CZK</v>
      </c>
    </row>
    <row r="25" spans="1:10" ht="23.25" customHeight="1" x14ac:dyDescent="0.2">
      <c r="A25" s="2">
        <f>ZakladDPHZakl*SazbaDPH2/100</f>
        <v>0</v>
      </c>
      <c r="B25" s="38" t="s">
        <v>15</v>
      </c>
      <c r="C25" s="59"/>
      <c r="D25" s="60"/>
      <c r="E25" s="64">
        <v>21</v>
      </c>
      <c r="F25" s="39" t="s">
        <v>0</v>
      </c>
      <c r="G25" s="203">
        <f>ZakladDPHZaklVypocet</f>
        <v>0</v>
      </c>
      <c r="H25" s="204"/>
      <c r="I25" s="204"/>
      <c r="J25" s="40" t="str">
        <f t="shared" si="0"/>
        <v>CZK</v>
      </c>
    </row>
    <row r="26" spans="1:10" ht="23.25" customHeight="1" x14ac:dyDescent="0.2">
      <c r="A26" s="2">
        <f>(A25-INT(A25))*100</f>
        <v>0</v>
      </c>
      <c r="B26" s="32" t="s">
        <v>16</v>
      </c>
      <c r="C26" s="65"/>
      <c r="D26" s="52"/>
      <c r="E26" s="66">
        <f>SazbaDPH2</f>
        <v>21</v>
      </c>
      <c r="F26" s="30" t="s">
        <v>0</v>
      </c>
      <c r="G26" s="230">
        <f>A25</f>
        <v>0</v>
      </c>
      <c r="H26" s="231"/>
      <c r="I26" s="231"/>
      <c r="J26" s="37" t="str">
        <f t="shared" si="0"/>
        <v>CZK</v>
      </c>
    </row>
    <row r="27" spans="1:10" ht="23.25" customHeight="1" thickBot="1" x14ac:dyDescent="0.25">
      <c r="A27" s="2">
        <f>ZakladDPHSni+DPHSni+ZakladDPHZakl+DPHZakl</f>
        <v>0</v>
      </c>
      <c r="B27" s="31" t="s">
        <v>5</v>
      </c>
      <c r="C27" s="67"/>
      <c r="D27" s="68"/>
      <c r="E27" s="67"/>
      <c r="F27" s="16"/>
      <c r="G27" s="232">
        <f>CenaCelkem-(ZakladDPHSni+DPHSni+ZakladDPHZakl+DPHZakl)</f>
        <v>0</v>
      </c>
      <c r="H27" s="232"/>
      <c r="I27" s="232"/>
      <c r="J27" s="41" t="str">
        <f t="shared" si="0"/>
        <v>CZK</v>
      </c>
    </row>
    <row r="28" spans="1:10" ht="27.75" hidden="1" customHeight="1" thickBot="1" x14ac:dyDescent="0.25">
      <c r="A28" s="2"/>
      <c r="B28" s="112" t="s">
        <v>25</v>
      </c>
      <c r="C28" s="113"/>
      <c r="D28" s="113"/>
      <c r="E28" s="114"/>
      <c r="F28" s="115"/>
      <c r="G28" s="211">
        <f>ZakladDPHSniVypocet+ZakladDPHZaklVypocet</f>
        <v>0</v>
      </c>
      <c r="H28" s="211"/>
      <c r="I28" s="211"/>
      <c r="J28" s="116" t="str">
        <f t="shared" si="0"/>
        <v>CZK</v>
      </c>
    </row>
    <row r="29" spans="1:10" ht="27.75" customHeight="1" thickBot="1" x14ac:dyDescent="0.25">
      <c r="A29" s="2">
        <f>(A27-INT(A27))*100</f>
        <v>0</v>
      </c>
      <c r="B29" s="112" t="s">
        <v>37</v>
      </c>
      <c r="C29" s="117"/>
      <c r="D29" s="117"/>
      <c r="E29" s="117"/>
      <c r="F29" s="118"/>
      <c r="G29" s="210">
        <f>A27</f>
        <v>0</v>
      </c>
      <c r="H29" s="210"/>
      <c r="I29" s="210"/>
      <c r="J29" s="119" t="s">
        <v>65</v>
      </c>
    </row>
    <row r="30" spans="1:10" ht="12.75" customHeight="1" x14ac:dyDescent="0.2">
      <c r="A30" s="2"/>
      <c r="B30" s="2"/>
      <c r="J30" s="9"/>
    </row>
    <row r="31" spans="1:10" ht="30" customHeight="1" x14ac:dyDescent="0.2">
      <c r="A31" s="2"/>
      <c r="B31" s="2"/>
      <c r="J31" s="9"/>
    </row>
    <row r="32" spans="1:10" ht="18.75" customHeight="1" x14ac:dyDescent="0.2">
      <c r="A32" s="2"/>
      <c r="B32" s="17"/>
      <c r="C32" s="69" t="s">
        <v>12</v>
      </c>
      <c r="D32" s="70"/>
      <c r="E32" s="70"/>
      <c r="F32" s="15" t="s">
        <v>11</v>
      </c>
      <c r="G32" s="26"/>
      <c r="H32" s="27"/>
      <c r="I32" s="26"/>
      <c r="J32" s="9"/>
    </row>
    <row r="33" spans="1:10" ht="47.25" customHeight="1" x14ac:dyDescent="0.2">
      <c r="A33" s="2"/>
      <c r="B33" s="2"/>
      <c r="J33" s="9"/>
    </row>
    <row r="34" spans="1:10" s="21" customFormat="1" ht="18.75" customHeight="1" x14ac:dyDescent="0.2">
      <c r="A34" s="20"/>
      <c r="B34" s="20"/>
      <c r="C34" s="71"/>
      <c r="D34" s="212"/>
      <c r="E34" s="213"/>
      <c r="G34" s="214"/>
      <c r="H34" s="215"/>
      <c r="I34" s="215"/>
      <c r="J34" s="25"/>
    </row>
    <row r="35" spans="1:10" ht="12.75" customHeight="1" x14ac:dyDescent="0.2">
      <c r="A35" s="2"/>
      <c r="B35" s="2"/>
      <c r="D35" s="200" t="s">
        <v>2</v>
      </c>
      <c r="E35" s="200"/>
      <c r="H35" s="10" t="s">
        <v>3</v>
      </c>
      <c r="J35" s="9"/>
    </row>
    <row r="36" spans="1:10" ht="13.5" customHeight="1" thickBot="1" x14ac:dyDescent="0.25">
      <c r="A36" s="11"/>
      <c r="B36" s="11"/>
      <c r="C36" s="72"/>
      <c r="D36" s="72"/>
      <c r="E36" s="72"/>
      <c r="F36" s="12"/>
      <c r="G36" s="12"/>
      <c r="H36" s="12"/>
      <c r="I36" s="12"/>
      <c r="J36" s="13"/>
    </row>
    <row r="37" spans="1:10" ht="27" customHeight="1" x14ac:dyDescent="0.2">
      <c r="B37" s="89" t="s">
        <v>17</v>
      </c>
      <c r="C37" s="90"/>
      <c r="D37" s="90"/>
      <c r="E37" s="90"/>
      <c r="F37" s="91"/>
      <c r="G37" s="91"/>
      <c r="H37" s="91"/>
      <c r="I37" s="91"/>
      <c r="J37" s="92"/>
    </row>
    <row r="38" spans="1:10" ht="25.5" customHeight="1" x14ac:dyDescent="0.2">
      <c r="A38" s="88" t="s">
        <v>39</v>
      </c>
      <c r="B38" s="93" t="s">
        <v>18</v>
      </c>
      <c r="C38" s="94" t="s">
        <v>6</v>
      </c>
      <c r="D38" s="94"/>
      <c r="E38" s="94"/>
      <c r="F38" s="95" t="str">
        <f>B23</f>
        <v>Základ pro sníženou DPH</v>
      </c>
      <c r="G38" s="95" t="str">
        <f>B25</f>
        <v>Základ pro základní DPH</v>
      </c>
      <c r="H38" s="96" t="s">
        <v>19</v>
      </c>
      <c r="I38" s="96" t="s">
        <v>1</v>
      </c>
      <c r="J38" s="97" t="s">
        <v>0</v>
      </c>
    </row>
    <row r="39" spans="1:10" ht="25.5" hidden="1" customHeight="1" x14ac:dyDescent="0.2">
      <c r="A39" s="88">
        <v>1</v>
      </c>
      <c r="B39" s="98" t="s">
        <v>55</v>
      </c>
      <c r="C39" s="195"/>
      <c r="D39" s="195"/>
      <c r="E39" s="195"/>
      <c r="F39" s="99">
        <f>'01 01 Pol'!AE221+'01 02 Pol'!AE32+'02 01 Pol'!AE127+'02 02 Pol'!AE24+'02 03 Pol'!AE20+'03 01 Pol'!AE179+'03 02 Pol'!AE39</f>
        <v>0</v>
      </c>
      <c r="G39" s="100">
        <f>'01 01 Pol'!AF221+'01 02 Pol'!AF32+'02 01 Pol'!AF127+'02 02 Pol'!AF24+'02 03 Pol'!AF20+'03 01 Pol'!AF179+'03 02 Pol'!AF39</f>
        <v>0</v>
      </c>
      <c r="H39" s="101">
        <f t="shared" ref="H39:H49" si="1">(F39*SazbaDPH1/100)+(G39*SazbaDPH2/100)</f>
        <v>0</v>
      </c>
      <c r="I39" s="101">
        <f t="shared" ref="I39:I49" si="2">F39+G39+H39</f>
        <v>0</v>
      </c>
      <c r="J39" s="102" t="str">
        <f t="shared" ref="J39:J49" si="3">IF(CenaCelkemVypocet=0,"",I39/CenaCelkemVypocet*100)</f>
        <v/>
      </c>
    </row>
    <row r="40" spans="1:10" ht="25.5" customHeight="1" x14ac:dyDescent="0.2">
      <c r="A40" s="88">
        <v>2</v>
      </c>
      <c r="B40" s="103" t="s">
        <v>56</v>
      </c>
      <c r="C40" s="199" t="s">
        <v>57</v>
      </c>
      <c r="D40" s="199"/>
      <c r="E40" s="199"/>
      <c r="F40" s="104">
        <f>'01 01 Pol'!AE221+'01 02 Pol'!AE32</f>
        <v>0</v>
      </c>
      <c r="G40" s="105">
        <f>'01 01 Pol'!AF221+'01 02 Pol'!AF32</f>
        <v>0</v>
      </c>
      <c r="H40" s="105">
        <f t="shared" si="1"/>
        <v>0</v>
      </c>
      <c r="I40" s="105">
        <f t="shared" si="2"/>
        <v>0</v>
      </c>
      <c r="J40" s="106" t="str">
        <f t="shared" si="3"/>
        <v/>
      </c>
    </row>
    <row r="41" spans="1:10" ht="25.5" customHeight="1" x14ac:dyDescent="0.2">
      <c r="A41" s="88">
        <v>3</v>
      </c>
      <c r="B41" s="107" t="s">
        <v>56</v>
      </c>
      <c r="C41" s="195" t="s">
        <v>58</v>
      </c>
      <c r="D41" s="195"/>
      <c r="E41" s="195"/>
      <c r="F41" s="108">
        <f>'01 01 Pol'!AE221</f>
        <v>0</v>
      </c>
      <c r="G41" s="101">
        <f>'01 01 Pol'!AF221</f>
        <v>0</v>
      </c>
      <c r="H41" s="101">
        <f t="shared" si="1"/>
        <v>0</v>
      </c>
      <c r="I41" s="101">
        <f t="shared" si="2"/>
        <v>0</v>
      </c>
      <c r="J41" s="102" t="str">
        <f t="shared" si="3"/>
        <v/>
      </c>
    </row>
    <row r="42" spans="1:10" ht="25.5" customHeight="1" x14ac:dyDescent="0.2">
      <c r="A42" s="88">
        <v>3</v>
      </c>
      <c r="B42" s="107" t="s">
        <v>59</v>
      </c>
      <c r="C42" s="195" t="s">
        <v>60</v>
      </c>
      <c r="D42" s="195"/>
      <c r="E42" s="195"/>
      <c r="F42" s="108">
        <f>'01 02 Pol'!AE32</f>
        <v>0</v>
      </c>
      <c r="G42" s="101">
        <f>'01 02 Pol'!AF32</f>
        <v>0</v>
      </c>
      <c r="H42" s="101">
        <f t="shared" si="1"/>
        <v>0</v>
      </c>
      <c r="I42" s="101">
        <f t="shared" si="2"/>
        <v>0</v>
      </c>
      <c r="J42" s="102" t="str">
        <f t="shared" si="3"/>
        <v/>
      </c>
    </row>
    <row r="43" spans="1:10" ht="25.5" customHeight="1" x14ac:dyDescent="0.2">
      <c r="A43" s="88">
        <v>2</v>
      </c>
      <c r="B43" s="103" t="s">
        <v>59</v>
      </c>
      <c r="C43" s="199" t="s">
        <v>61</v>
      </c>
      <c r="D43" s="199"/>
      <c r="E43" s="199"/>
      <c r="F43" s="104">
        <f>'02 01 Pol'!AE127+'02 02 Pol'!AE24+'02 03 Pol'!AE20</f>
        <v>0</v>
      </c>
      <c r="G43" s="105">
        <f>'02 01 Pol'!AF127+'02 02 Pol'!AF24+'02 03 Pol'!AF20</f>
        <v>0</v>
      </c>
      <c r="H43" s="105">
        <f t="shared" si="1"/>
        <v>0</v>
      </c>
      <c r="I43" s="105">
        <f t="shared" si="2"/>
        <v>0</v>
      </c>
      <c r="J43" s="106" t="str">
        <f t="shared" si="3"/>
        <v/>
      </c>
    </row>
    <row r="44" spans="1:10" ht="25.5" customHeight="1" x14ac:dyDescent="0.2">
      <c r="A44" s="88">
        <v>3</v>
      </c>
      <c r="B44" s="107" t="s">
        <v>56</v>
      </c>
      <c r="C44" s="195" t="s">
        <v>58</v>
      </c>
      <c r="D44" s="195"/>
      <c r="E44" s="195"/>
      <c r="F44" s="108">
        <f>'02 01 Pol'!AE127</f>
        <v>0</v>
      </c>
      <c r="G44" s="101">
        <f>'02 01 Pol'!AF127</f>
        <v>0</v>
      </c>
      <c r="H44" s="101">
        <f t="shared" si="1"/>
        <v>0</v>
      </c>
      <c r="I44" s="101">
        <f t="shared" si="2"/>
        <v>0</v>
      </c>
      <c r="J44" s="102" t="str">
        <f t="shared" si="3"/>
        <v/>
      </c>
    </row>
    <row r="45" spans="1:10" ht="25.5" customHeight="1" x14ac:dyDescent="0.2">
      <c r="A45" s="88">
        <v>3</v>
      </c>
      <c r="B45" s="107" t="s">
        <v>59</v>
      </c>
      <c r="C45" s="195" t="s">
        <v>60</v>
      </c>
      <c r="D45" s="195"/>
      <c r="E45" s="195"/>
      <c r="F45" s="108">
        <f>'02 02 Pol'!AE24</f>
        <v>0</v>
      </c>
      <c r="G45" s="101">
        <f>'02 02 Pol'!AF24</f>
        <v>0</v>
      </c>
      <c r="H45" s="101">
        <f t="shared" si="1"/>
        <v>0</v>
      </c>
      <c r="I45" s="101">
        <f t="shared" si="2"/>
        <v>0</v>
      </c>
      <c r="J45" s="102" t="str">
        <f t="shared" si="3"/>
        <v/>
      </c>
    </row>
    <row r="46" spans="1:10" ht="25.5" customHeight="1" x14ac:dyDescent="0.2">
      <c r="A46" s="88">
        <v>3</v>
      </c>
      <c r="B46" s="107" t="s">
        <v>43</v>
      </c>
      <c r="C46" s="195" t="s">
        <v>62</v>
      </c>
      <c r="D46" s="195"/>
      <c r="E46" s="195"/>
      <c r="F46" s="108">
        <f>'02 03 Pol'!AE20</f>
        <v>0</v>
      </c>
      <c r="G46" s="101">
        <f>'02 03 Pol'!AF20</f>
        <v>0</v>
      </c>
      <c r="H46" s="101">
        <f t="shared" si="1"/>
        <v>0</v>
      </c>
      <c r="I46" s="101">
        <f t="shared" si="2"/>
        <v>0</v>
      </c>
      <c r="J46" s="102" t="str">
        <f t="shared" si="3"/>
        <v/>
      </c>
    </row>
    <row r="47" spans="1:10" ht="25.5" customHeight="1" x14ac:dyDescent="0.2">
      <c r="A47" s="88">
        <v>2</v>
      </c>
      <c r="B47" s="103" t="s">
        <v>43</v>
      </c>
      <c r="C47" s="199" t="s">
        <v>63</v>
      </c>
      <c r="D47" s="199"/>
      <c r="E47" s="199"/>
      <c r="F47" s="104">
        <f>'03 01 Pol'!AE179+'03 02 Pol'!AE39</f>
        <v>0</v>
      </c>
      <c r="G47" s="105">
        <f>'03 01 Pol'!AF179+'03 02 Pol'!AF39</f>
        <v>0</v>
      </c>
      <c r="H47" s="105">
        <f t="shared" si="1"/>
        <v>0</v>
      </c>
      <c r="I47" s="105">
        <f t="shared" si="2"/>
        <v>0</v>
      </c>
      <c r="J47" s="106" t="str">
        <f t="shared" si="3"/>
        <v/>
      </c>
    </row>
    <row r="48" spans="1:10" ht="25.5" customHeight="1" x14ac:dyDescent="0.2">
      <c r="A48" s="88">
        <v>3</v>
      </c>
      <c r="B48" s="107" t="s">
        <v>56</v>
      </c>
      <c r="C48" s="195" t="s">
        <v>58</v>
      </c>
      <c r="D48" s="195"/>
      <c r="E48" s="195"/>
      <c r="F48" s="108">
        <f>'03 01 Pol'!AE179</f>
        <v>0</v>
      </c>
      <c r="G48" s="101">
        <f>'03 01 Pol'!AF179</f>
        <v>0</v>
      </c>
      <c r="H48" s="101">
        <f t="shared" si="1"/>
        <v>0</v>
      </c>
      <c r="I48" s="101">
        <f t="shared" si="2"/>
        <v>0</v>
      </c>
      <c r="J48" s="102" t="str">
        <f t="shared" si="3"/>
        <v/>
      </c>
    </row>
    <row r="49" spans="1:52" ht="25.5" customHeight="1" x14ac:dyDescent="0.2">
      <c r="A49" s="88">
        <v>3</v>
      </c>
      <c r="B49" s="107" t="s">
        <v>59</v>
      </c>
      <c r="C49" s="195" t="s">
        <v>60</v>
      </c>
      <c r="D49" s="195"/>
      <c r="E49" s="195"/>
      <c r="F49" s="108">
        <f>'03 02 Pol'!AE39</f>
        <v>0</v>
      </c>
      <c r="G49" s="101">
        <f>'03 02 Pol'!AF39</f>
        <v>0</v>
      </c>
      <c r="H49" s="101">
        <f t="shared" si="1"/>
        <v>0</v>
      </c>
      <c r="I49" s="101">
        <f t="shared" si="2"/>
        <v>0</v>
      </c>
      <c r="J49" s="102" t="str">
        <f t="shared" si="3"/>
        <v/>
      </c>
    </row>
    <row r="50" spans="1:52" ht="25.5" customHeight="1" x14ac:dyDescent="0.2">
      <c r="A50" s="88"/>
      <c r="B50" s="196" t="s">
        <v>64</v>
      </c>
      <c r="C50" s="197"/>
      <c r="D50" s="197"/>
      <c r="E50" s="198"/>
      <c r="F50" s="109">
        <f>SUMIF(A39:A49,"=1",F39:F49)</f>
        <v>0</v>
      </c>
      <c r="G50" s="110">
        <f>SUMIF(A39:A49,"=1",G39:G49)</f>
        <v>0</v>
      </c>
      <c r="H50" s="110">
        <f>SUMIF(A39:A49,"=1",H39:H49)</f>
        <v>0</v>
      </c>
      <c r="I50" s="110">
        <f>SUMIF(A39:A49,"=1",I39:I49)</f>
        <v>0</v>
      </c>
      <c r="J50" s="111">
        <f>SUMIF(A39:A49,"=1",J39:J49)</f>
        <v>0</v>
      </c>
    </row>
    <row r="52" spans="1:52" x14ac:dyDescent="0.2">
      <c r="A52" t="s">
        <v>66</v>
      </c>
      <c r="B52" t="s">
        <v>67</v>
      </c>
    </row>
    <row r="53" spans="1:52" x14ac:dyDescent="0.2">
      <c r="B53" s="194" t="s">
        <v>68</v>
      </c>
      <c r="C53" s="194"/>
      <c r="D53" s="194"/>
      <c r="E53" s="194"/>
      <c r="F53" s="194"/>
      <c r="G53" s="194"/>
      <c r="H53" s="194"/>
      <c r="I53" s="194"/>
      <c r="J53" s="194"/>
      <c r="AZ53" s="120" t="str">
        <f>B53</f>
        <v>1. PODMÍNKY PRO ZPRACOVÁNÍ NABÍDKOVÉ CENY</v>
      </c>
    </row>
    <row r="55" spans="1:52" x14ac:dyDescent="0.2">
      <c r="B55" s="194" t="s">
        <v>69</v>
      </c>
      <c r="C55" s="194"/>
      <c r="D55" s="194"/>
      <c r="E55" s="194"/>
      <c r="F55" s="194"/>
      <c r="G55" s="194"/>
      <c r="H55" s="194"/>
      <c r="I55" s="194"/>
      <c r="J55" s="194"/>
      <c r="AZ55" s="120" t="str">
        <f>B55</f>
        <v xml:space="preserve">        Preambule</v>
      </c>
    </row>
    <row r="57" spans="1:52" ht="51" x14ac:dyDescent="0.2">
      <c r="B57" s="194" t="s">
        <v>70</v>
      </c>
      <c r="C57" s="194"/>
      <c r="D57" s="194"/>
      <c r="E57" s="194"/>
      <c r="F57" s="194"/>
      <c r="G57" s="194"/>
      <c r="H57" s="194"/>
      <c r="I57" s="194"/>
      <c r="J57" s="194"/>
      <c r="AZ57" s="120" t="str">
        <f>B57</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58" spans="1:52" ht="51" x14ac:dyDescent="0.2">
      <c r="B58" s="194" t="s">
        <v>71</v>
      </c>
      <c r="C58" s="194"/>
      <c r="D58" s="194"/>
      <c r="E58" s="194"/>
      <c r="F58" s="194"/>
      <c r="G58" s="194"/>
      <c r="H58" s="194"/>
      <c r="I58" s="194"/>
      <c r="J58" s="194"/>
      <c r="AZ58" s="120" t="str">
        <f>B58</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0" spans="1:52" x14ac:dyDescent="0.2">
      <c r="B60" s="194" t="s">
        <v>72</v>
      </c>
      <c r="C60" s="194"/>
      <c r="D60" s="194"/>
      <c r="E60" s="194"/>
      <c r="F60" s="194"/>
      <c r="G60" s="194"/>
      <c r="H60" s="194"/>
      <c r="I60" s="194"/>
      <c r="J60" s="194"/>
      <c r="AZ60" s="120" t="str">
        <f>B60</f>
        <v xml:space="preserve">        Vymezení některých pojmů</v>
      </c>
    </row>
    <row r="63" spans="1:52" x14ac:dyDescent="0.2">
      <c r="B63" s="194" t="s">
        <v>73</v>
      </c>
      <c r="C63" s="194"/>
      <c r="D63" s="194"/>
      <c r="E63" s="194"/>
      <c r="F63" s="194"/>
      <c r="G63" s="194"/>
      <c r="H63" s="194"/>
      <c r="I63" s="194"/>
      <c r="J63" s="194"/>
      <c r="AZ63" s="120" t="str">
        <f t="shared" ref="AZ63:AZ68" si="4">B63</f>
        <v>Pro účely zpracování nabídkové ceny se jsou použity některé pojmy, pod kterými se rozumí:</v>
      </c>
    </row>
    <row r="64" spans="1:52" ht="38.25" x14ac:dyDescent="0.2">
      <c r="B64" s="194" t="s">
        <v>74</v>
      </c>
      <c r="C64" s="194"/>
      <c r="D64" s="194"/>
      <c r="E64" s="194"/>
      <c r="F64" s="194"/>
      <c r="G64" s="194"/>
      <c r="H64" s="194"/>
      <c r="I64" s="194"/>
      <c r="J64" s="194"/>
      <c r="AZ64" s="120" t="str">
        <f t="shared" si="4"/>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5" spans="2:52" ht="38.25" x14ac:dyDescent="0.2">
      <c r="B65" s="194" t="s">
        <v>75</v>
      </c>
      <c r="C65" s="194"/>
      <c r="D65" s="194"/>
      <c r="E65" s="194"/>
      <c r="F65" s="194"/>
      <c r="G65" s="194"/>
      <c r="H65" s="194"/>
      <c r="I65" s="194"/>
      <c r="J65" s="194"/>
      <c r="AZ65" s="120" t="str">
        <f t="shared" si="4"/>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6" spans="2:52" ht="51" x14ac:dyDescent="0.2">
      <c r="B66" s="194" t="s">
        <v>76</v>
      </c>
      <c r="C66" s="194"/>
      <c r="D66" s="194"/>
      <c r="E66" s="194"/>
      <c r="F66" s="194"/>
      <c r="G66" s="194"/>
      <c r="H66" s="194"/>
      <c r="I66" s="194"/>
      <c r="J66" s="194"/>
      <c r="AZ66" s="120" t="str">
        <f t="shared" si="4"/>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67" spans="2:52" ht="76.5" x14ac:dyDescent="0.2">
      <c r="B67" s="194" t="s">
        <v>77</v>
      </c>
      <c r="C67" s="194"/>
      <c r="D67" s="194"/>
      <c r="E67" s="194"/>
      <c r="F67" s="194"/>
      <c r="G67" s="194"/>
      <c r="H67" s="194"/>
      <c r="I67" s="194"/>
      <c r="J67" s="194"/>
      <c r="AZ67" s="120" t="str">
        <f t="shared" si="4"/>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68" spans="2:52" ht="51" x14ac:dyDescent="0.2">
      <c r="B68" s="194" t="s">
        <v>78</v>
      </c>
      <c r="C68" s="194"/>
      <c r="D68" s="194"/>
      <c r="E68" s="194"/>
      <c r="F68" s="194"/>
      <c r="G68" s="194"/>
      <c r="H68" s="194"/>
      <c r="I68" s="194"/>
      <c r="J68" s="194"/>
      <c r="AZ68" s="120" t="str">
        <f t="shared" si="4"/>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0" spans="2:52" x14ac:dyDescent="0.2">
      <c r="B70" s="194" t="s">
        <v>79</v>
      </c>
      <c r="C70" s="194"/>
      <c r="D70" s="194"/>
      <c r="E70" s="194"/>
      <c r="F70" s="194"/>
      <c r="G70" s="194"/>
      <c r="H70" s="194"/>
      <c r="I70" s="194"/>
      <c r="J70" s="194"/>
      <c r="AZ70" s="120" t="str">
        <f>B70</f>
        <v xml:space="preserve">        Cenová soustava</v>
      </c>
    </row>
    <row r="72" spans="2:52" x14ac:dyDescent="0.2">
      <c r="B72" s="194" t="s">
        <v>80</v>
      </c>
      <c r="C72" s="194"/>
      <c r="D72" s="194"/>
      <c r="E72" s="194"/>
      <c r="F72" s="194"/>
      <c r="G72" s="194"/>
      <c r="H72" s="194"/>
      <c r="I72" s="194"/>
      <c r="J72" s="194"/>
      <c r="AZ72" s="120" t="str">
        <f>B72</f>
        <v xml:space="preserve">        Použitá cenová soustava</v>
      </c>
    </row>
    <row r="73" spans="2:52" ht="38.25" x14ac:dyDescent="0.2">
      <c r="B73" s="194" t="s">
        <v>81</v>
      </c>
      <c r="C73" s="194"/>
      <c r="D73" s="194"/>
      <c r="E73" s="194"/>
      <c r="F73" s="194"/>
      <c r="G73" s="194"/>
      <c r="H73" s="194"/>
      <c r="I73" s="194"/>
      <c r="J73" s="194"/>
      <c r="AZ73" s="120" t="str">
        <f>B73</f>
        <v>Soupisy stavebních prací, dodávek a služeb jsou zpracovány s použitím cenové soustavy zpracované společností RTS, a.s.. Položky z cenové soustavy mají uveden odkaz na cenovou soustavu včetně označení příslušného ceníku.</v>
      </c>
    </row>
    <row r="75" spans="2:52" x14ac:dyDescent="0.2">
      <c r="B75" s="194" t="s">
        <v>82</v>
      </c>
      <c r="C75" s="194"/>
      <c r="D75" s="194"/>
      <c r="E75" s="194"/>
      <c r="F75" s="194"/>
      <c r="G75" s="194"/>
      <c r="H75" s="194"/>
      <c r="I75" s="194"/>
      <c r="J75" s="194"/>
      <c r="AZ75" s="120" t="str">
        <f>B75</f>
        <v xml:space="preserve">        Technické podmínky</v>
      </c>
    </row>
    <row r="76" spans="2:52" ht="38.25" x14ac:dyDescent="0.2">
      <c r="B76" s="194" t="s">
        <v>83</v>
      </c>
      <c r="C76" s="194"/>
      <c r="D76" s="194"/>
      <c r="E76" s="194"/>
      <c r="F76" s="194"/>
      <c r="G76" s="194"/>
      <c r="H76" s="194"/>
      <c r="I76" s="194"/>
      <c r="J76" s="194"/>
      <c r="AZ76" s="120" t="str">
        <f>B76</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78" spans="2:52" x14ac:dyDescent="0.2">
      <c r="B78" s="194" t="s">
        <v>84</v>
      </c>
      <c r="C78" s="194"/>
      <c r="D78" s="194"/>
      <c r="E78" s="194"/>
      <c r="F78" s="194"/>
      <c r="G78" s="194"/>
      <c r="H78" s="194"/>
      <c r="I78" s="194"/>
      <c r="J78" s="194"/>
      <c r="AZ78" s="120" t="str">
        <f>B78</f>
        <v>Individuální položky</v>
      </c>
    </row>
    <row r="79" spans="2:52" ht="38.25" x14ac:dyDescent="0.2">
      <c r="B79" s="194" t="s">
        <v>85</v>
      </c>
      <c r="C79" s="194"/>
      <c r="D79" s="194"/>
      <c r="E79" s="194"/>
      <c r="F79" s="194"/>
      <c r="G79" s="194"/>
      <c r="H79" s="194"/>
      <c r="I79" s="194"/>
      <c r="J79" s="194"/>
      <c r="AZ79" s="120" t="str">
        <f>B79</f>
        <v>Položky soupisu prací, které cenová soustava neobsahuje, jsou označeny popisem „vlastní“. Pro tyto položky jsou cenové a technické podmínky definovány jejich popisem, případně odkazem na konkrétní část příslušné dokumentace.</v>
      </c>
    </row>
    <row r="81" spans="2:52" x14ac:dyDescent="0.2">
      <c r="B81" s="194" t="s">
        <v>86</v>
      </c>
      <c r="C81" s="194"/>
      <c r="D81" s="194"/>
      <c r="E81" s="194"/>
      <c r="F81" s="194"/>
      <c r="G81" s="194"/>
      <c r="H81" s="194"/>
      <c r="I81" s="194"/>
      <c r="J81" s="194"/>
      <c r="AZ81" s="120" t="str">
        <f>B81</f>
        <v xml:space="preserve">        Závaznost a změna soupisu</v>
      </c>
    </row>
    <row r="83" spans="2:52" x14ac:dyDescent="0.2">
      <c r="B83" s="194" t="s">
        <v>87</v>
      </c>
      <c r="C83" s="194"/>
      <c r="D83" s="194"/>
      <c r="E83" s="194"/>
      <c r="F83" s="194"/>
      <c r="G83" s="194"/>
      <c r="H83" s="194"/>
      <c r="I83" s="194"/>
      <c r="J83" s="194"/>
      <c r="AZ83" s="120" t="str">
        <f>B83</f>
        <v xml:space="preserve">        Závaznost soupisu</v>
      </c>
    </row>
    <row r="84" spans="2:52" ht="38.25" x14ac:dyDescent="0.2">
      <c r="B84" s="194" t="s">
        <v>88</v>
      </c>
      <c r="C84" s="194"/>
      <c r="D84" s="194"/>
      <c r="E84" s="194"/>
      <c r="F84" s="194"/>
      <c r="G84" s="194"/>
      <c r="H84" s="194"/>
      <c r="I84" s="194"/>
      <c r="J84" s="194"/>
      <c r="AZ84" s="120" t="str">
        <f>B84</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6" spans="2:52" x14ac:dyDescent="0.2">
      <c r="B86" s="194" t="s">
        <v>89</v>
      </c>
      <c r="C86" s="194"/>
      <c r="D86" s="194"/>
      <c r="E86" s="194"/>
      <c r="F86" s="194"/>
      <c r="G86" s="194"/>
      <c r="H86" s="194"/>
      <c r="I86" s="194"/>
      <c r="J86" s="194"/>
      <c r="AZ86" s="120" t="str">
        <f>B86</f>
        <v xml:space="preserve">        Zvláštní podmínky pro stanovení nabídkové ceny</v>
      </c>
    </row>
    <row r="88" spans="2:52" x14ac:dyDescent="0.2">
      <c r="B88" s="194" t="s">
        <v>90</v>
      </c>
      <c r="C88" s="194"/>
      <c r="D88" s="194"/>
      <c r="E88" s="194"/>
      <c r="F88" s="194"/>
      <c r="G88" s="194"/>
      <c r="H88" s="194"/>
      <c r="I88" s="194"/>
      <c r="J88" s="194"/>
      <c r="AZ88" s="120" t="str">
        <f>B88</f>
        <v xml:space="preserve">        Přeprava vybouraných hmot, suti a vytěžené zeminy</v>
      </c>
    </row>
    <row r="89" spans="2:52" ht="76.5" x14ac:dyDescent="0.2">
      <c r="B89" s="194" t="s">
        <v>91</v>
      </c>
      <c r="C89" s="194"/>
      <c r="D89" s="194"/>
      <c r="E89" s="194"/>
      <c r="F89" s="194"/>
      <c r="G89" s="194"/>
      <c r="H89" s="194"/>
      <c r="I89" s="194"/>
      <c r="J89" s="194"/>
      <c r="AZ89" s="120" t="str">
        <f>B89</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1" spans="2:52" x14ac:dyDescent="0.2">
      <c r="B91" s="194" t="s">
        <v>92</v>
      </c>
      <c r="C91" s="194"/>
      <c r="D91" s="194"/>
      <c r="E91" s="194"/>
      <c r="F91" s="194"/>
      <c r="G91" s="194"/>
      <c r="H91" s="194"/>
      <c r="I91" s="194"/>
      <c r="J91" s="194"/>
      <c r="AZ91" s="120" t="str">
        <f>B91</f>
        <v xml:space="preserve">        Vnitrostaveništní přesun stavebního materiálu</v>
      </c>
    </row>
    <row r="92" spans="2:52" ht="51" x14ac:dyDescent="0.2">
      <c r="B92" s="194" t="s">
        <v>93</v>
      </c>
      <c r="C92" s="194"/>
      <c r="D92" s="194"/>
      <c r="E92" s="194"/>
      <c r="F92" s="194"/>
      <c r="G92" s="194"/>
      <c r="H92" s="194"/>
      <c r="I92" s="194"/>
      <c r="J92" s="194"/>
      <c r="AZ92" s="120" t="str">
        <f>B92</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3" spans="2:52" ht="51" x14ac:dyDescent="0.2">
      <c r="B93" s="194" t="s">
        <v>94</v>
      </c>
      <c r="C93" s="194"/>
      <c r="D93" s="194"/>
      <c r="E93" s="194"/>
      <c r="F93" s="194"/>
      <c r="G93" s="194"/>
      <c r="H93" s="194"/>
      <c r="I93" s="194"/>
      <c r="J93" s="194"/>
      <c r="AZ93" s="120" t="str">
        <f>B93</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5" spans="2:52" x14ac:dyDescent="0.2">
      <c r="B95" s="194" t="s">
        <v>95</v>
      </c>
      <c r="C95" s="194"/>
      <c r="D95" s="194"/>
      <c r="E95" s="194"/>
      <c r="F95" s="194"/>
      <c r="G95" s="194"/>
      <c r="H95" s="194"/>
      <c r="I95" s="194"/>
      <c r="J95" s="194"/>
      <c r="AZ95" s="120" t="str">
        <f>B95</f>
        <v xml:space="preserve">        Příplatky za ztížené podmínky prací</v>
      </c>
    </row>
    <row r="96" spans="2:52" ht="25.5" x14ac:dyDescent="0.2">
      <c r="B96" s="194" t="s">
        <v>96</v>
      </c>
      <c r="C96" s="194"/>
      <c r="D96" s="194"/>
      <c r="E96" s="194"/>
      <c r="F96" s="194"/>
      <c r="G96" s="194"/>
      <c r="H96" s="194"/>
      <c r="I96" s="194"/>
      <c r="J96" s="194"/>
      <c r="AZ96" s="120" t="str">
        <f>B96</f>
        <v>Pokud soupis položku příplatku za ztížené podmínky obsahuje, je dodavatel povinen ji ocenit bez ohledu na to, že tento příplatek dodavatel standardně neuplatňuje.</v>
      </c>
    </row>
    <row r="98" spans="2:52" x14ac:dyDescent="0.2">
      <c r="B98" s="194" t="s">
        <v>97</v>
      </c>
      <c r="C98" s="194"/>
      <c r="D98" s="194"/>
      <c r="E98" s="194"/>
      <c r="F98" s="194"/>
      <c r="G98" s="194"/>
      <c r="H98" s="194"/>
      <c r="I98" s="194"/>
      <c r="J98" s="194"/>
      <c r="AZ98" s="120" t="str">
        <f>B98</f>
        <v xml:space="preserve">        Vedlejší a ostatní náklady</v>
      </c>
    </row>
    <row r="99" spans="2:52" ht="25.5" x14ac:dyDescent="0.2">
      <c r="B99" s="194" t="s">
        <v>98</v>
      </c>
      <c r="C99" s="194"/>
      <c r="D99" s="194"/>
      <c r="E99" s="194"/>
      <c r="F99" s="194"/>
      <c r="G99" s="194"/>
      <c r="H99" s="194"/>
      <c r="I99" s="194"/>
      <c r="J99" s="194"/>
      <c r="AZ99" s="120" t="str">
        <f>B99</f>
        <v>Tyto náklady jsou popsány v samostatném soupisu stavebních prací, dodávek a služeb s tím, že dodavatel je povinen v rámci těchto nákladů ocenit všechny definované náklady souhrnně pro celou stavbu.</v>
      </c>
    </row>
    <row r="103" spans="2:52" x14ac:dyDescent="0.2">
      <c r="B103" s="194" t="s">
        <v>99</v>
      </c>
      <c r="C103" s="194"/>
      <c r="D103" s="194"/>
      <c r="E103" s="194"/>
      <c r="F103" s="194"/>
      <c r="G103" s="194"/>
      <c r="H103" s="194"/>
      <c r="I103" s="194"/>
      <c r="J103" s="194"/>
      <c r="AZ103" s="120" t="str">
        <f>B103</f>
        <v>2. SPECIFICKÉ PODMÍNKY PRO ZPRACOVÁNÍ NABÍDKOVÉ CENY</v>
      </c>
    </row>
    <row r="105" spans="2:52" x14ac:dyDescent="0.2">
      <c r="B105" s="194" t="s">
        <v>100</v>
      </c>
      <c r="C105" s="194"/>
      <c r="D105" s="194"/>
      <c r="E105" s="194"/>
      <c r="F105" s="194"/>
      <c r="G105" s="194"/>
      <c r="H105" s="194"/>
      <c r="I105" s="194"/>
      <c r="J105" s="194"/>
      <c r="AZ105" s="120" t="str">
        <f>B105</f>
        <v>Zde doplní zpracovatel soupisu  případná specifika týkající se konkrétní zakázky.</v>
      </c>
    </row>
    <row r="108" spans="2:52" x14ac:dyDescent="0.2">
      <c r="B108" s="194" t="s">
        <v>101</v>
      </c>
      <c r="C108" s="194"/>
      <c r="D108" s="194"/>
      <c r="E108" s="194"/>
      <c r="F108" s="194"/>
      <c r="G108" s="194"/>
      <c r="H108" s="194"/>
      <c r="I108" s="194"/>
      <c r="J108" s="194"/>
      <c r="AZ108" s="120" t="str">
        <f>B108</f>
        <v>3. ELEKTRONICKÁ PODOBA SOUPISU</v>
      </c>
    </row>
    <row r="110" spans="2:52" x14ac:dyDescent="0.2">
      <c r="B110" s="194" t="s">
        <v>102</v>
      </c>
      <c r="C110" s="194"/>
      <c r="D110" s="194"/>
      <c r="E110" s="194"/>
      <c r="F110" s="194"/>
      <c r="G110" s="194"/>
      <c r="H110" s="194"/>
      <c r="I110" s="194"/>
      <c r="J110" s="194"/>
      <c r="AZ110" s="120" t="str">
        <f>B110</f>
        <v xml:space="preserve">        Elektronická podoba soupisu</v>
      </c>
    </row>
    <row r="111" spans="2:52" ht="25.5" x14ac:dyDescent="0.2">
      <c r="B111" s="194" t="s">
        <v>103</v>
      </c>
      <c r="C111" s="194"/>
      <c r="D111" s="194"/>
      <c r="E111" s="194"/>
      <c r="F111" s="194"/>
      <c r="G111" s="194"/>
      <c r="H111" s="194"/>
      <c r="I111" s="194"/>
      <c r="J111" s="194"/>
      <c r="AZ111" s="120" t="str">
        <f>B111</f>
        <v>V souladu se zákonem jsou předložené soupisy zpracovány i v elektronické podobě.  Elektronickou podobou soupisu stavebních prací, dodávek a služeb je formát MS EXCEL.</v>
      </c>
    </row>
    <row r="112" spans="2:52" x14ac:dyDescent="0.2">
      <c r="B112" s="194" t="s">
        <v>104</v>
      </c>
      <c r="C112" s="194"/>
      <c r="D112" s="194"/>
      <c r="E112" s="194"/>
      <c r="F112" s="194"/>
      <c r="G112" s="194"/>
      <c r="H112" s="194"/>
      <c r="I112" s="194"/>
      <c r="J112" s="194"/>
      <c r="AZ112" s="120" t="str">
        <f>B112</f>
        <v>Popis formátu soupisu odpovídá svou strukturou vzorovému soupisu volně dostupnému na internetové adrese:</v>
      </c>
    </row>
    <row r="114" spans="1:52" x14ac:dyDescent="0.2">
      <c r="B114" s="194" t="s">
        <v>105</v>
      </c>
      <c r="C114" s="194"/>
      <c r="D114" s="194"/>
      <c r="E114" s="194"/>
      <c r="F114" s="194"/>
      <c r="G114" s="194"/>
      <c r="H114" s="194"/>
      <c r="I114" s="194"/>
      <c r="J114" s="194"/>
      <c r="AZ114" s="120" t="str">
        <f>B114</f>
        <v>www.stavebnionline.cz/soupis</v>
      </c>
    </row>
    <row r="116" spans="1:52" x14ac:dyDescent="0.2">
      <c r="B116" s="194" t="s">
        <v>106</v>
      </c>
      <c r="C116" s="194"/>
      <c r="D116" s="194"/>
      <c r="E116" s="194"/>
      <c r="F116" s="194"/>
      <c r="G116" s="194"/>
      <c r="H116" s="194"/>
      <c r="I116" s="194"/>
      <c r="J116" s="194"/>
      <c r="AZ116" s="120" t="str">
        <f>B116</f>
        <v xml:space="preserve">        Zpracování elektronické podoby soupisu</v>
      </c>
    </row>
    <row r="117" spans="1:52" ht="51" x14ac:dyDescent="0.2">
      <c r="B117" s="194" t="s">
        <v>107</v>
      </c>
      <c r="C117" s="194"/>
      <c r="D117" s="194"/>
      <c r="E117" s="194"/>
      <c r="F117" s="194"/>
      <c r="G117" s="194"/>
      <c r="H117" s="194"/>
      <c r="I117" s="194"/>
      <c r="J117" s="194"/>
      <c r="AZ117" s="120" t="str">
        <f>B117</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19" spans="1:52" x14ac:dyDescent="0.2">
      <c r="B119" s="194" t="s">
        <v>108</v>
      </c>
      <c r="C119" s="194"/>
      <c r="D119" s="194"/>
      <c r="E119" s="194"/>
      <c r="F119" s="194"/>
      <c r="G119" s="194"/>
      <c r="H119" s="194"/>
      <c r="I119" s="194"/>
      <c r="J119" s="194"/>
      <c r="AZ119" s="120" t="str">
        <f>B119</f>
        <v xml:space="preserve">        Jiný formát soupisu</v>
      </c>
    </row>
    <row r="120" spans="1:52" ht="38.25" x14ac:dyDescent="0.2">
      <c r="B120" s="194" t="s">
        <v>109</v>
      </c>
      <c r="C120" s="194"/>
      <c r="D120" s="194"/>
      <c r="E120" s="194"/>
      <c r="F120" s="194"/>
      <c r="G120" s="194"/>
      <c r="H120" s="194"/>
      <c r="I120" s="194"/>
      <c r="J120" s="194"/>
      <c r="AZ120" s="120" t="str">
        <f>B120</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2" spans="1:52" x14ac:dyDescent="0.2">
      <c r="B122" s="194" t="s">
        <v>110</v>
      </c>
      <c r="C122" s="194"/>
      <c r="D122" s="194"/>
      <c r="E122" s="194"/>
      <c r="F122" s="194"/>
      <c r="G122" s="194"/>
      <c r="H122" s="194"/>
      <c r="I122" s="194"/>
      <c r="J122" s="194"/>
      <c r="AZ122" s="120" t="str">
        <f>B122</f>
        <v xml:space="preserve">        Závěrečné ustanovení</v>
      </c>
    </row>
    <row r="123" spans="1:52" x14ac:dyDescent="0.2">
      <c r="B123" s="194" t="s">
        <v>111</v>
      </c>
      <c r="C123" s="194"/>
      <c r="D123" s="194"/>
      <c r="E123" s="194"/>
      <c r="F123" s="194"/>
      <c r="G123" s="194"/>
      <c r="H123" s="194"/>
      <c r="I123" s="194"/>
      <c r="J123" s="194"/>
      <c r="AZ123" s="120" t="str">
        <f>B123</f>
        <v>Ostatní podmínky vztahující se ke zpracování nabídkové ceny jsou uvedeny v zadávací dokumentaci.</v>
      </c>
    </row>
    <row r="124" spans="1:52" x14ac:dyDescent="0.2">
      <c r="A124" t="s">
        <v>112</v>
      </c>
      <c r="B124" t="s">
        <v>113</v>
      </c>
    </row>
    <row r="125" spans="1:52" x14ac:dyDescent="0.2">
      <c r="A125" t="s">
        <v>114</v>
      </c>
      <c r="B125" t="s">
        <v>115</v>
      </c>
    </row>
    <row r="126" spans="1:52" x14ac:dyDescent="0.2">
      <c r="A126" t="s">
        <v>114</v>
      </c>
      <c r="B126" t="s">
        <v>116</v>
      </c>
    </row>
    <row r="127" spans="1:52" x14ac:dyDescent="0.2">
      <c r="A127" t="s">
        <v>112</v>
      </c>
      <c r="B127" t="s">
        <v>117</v>
      </c>
    </row>
    <row r="128" spans="1:52" x14ac:dyDescent="0.2">
      <c r="A128" t="s">
        <v>114</v>
      </c>
      <c r="B128" t="s">
        <v>115</v>
      </c>
    </row>
    <row r="129" spans="1:10" x14ac:dyDescent="0.2">
      <c r="A129" t="s">
        <v>114</v>
      </c>
      <c r="B129" t="s">
        <v>116</v>
      </c>
    </row>
    <row r="130" spans="1:10" x14ac:dyDescent="0.2">
      <c r="A130" t="s">
        <v>114</v>
      </c>
      <c r="B130" t="s">
        <v>118</v>
      </c>
    </row>
    <row r="131" spans="1:10" x14ac:dyDescent="0.2">
      <c r="A131" t="s">
        <v>112</v>
      </c>
      <c r="B131" t="s">
        <v>119</v>
      </c>
    </row>
    <row r="132" spans="1:10" x14ac:dyDescent="0.2">
      <c r="A132" t="s">
        <v>114</v>
      </c>
      <c r="B132" t="s">
        <v>115</v>
      </c>
    </row>
    <row r="133" spans="1:10" x14ac:dyDescent="0.2">
      <c r="A133" t="s">
        <v>114</v>
      </c>
      <c r="B133" t="s">
        <v>116</v>
      </c>
    </row>
    <row r="136" spans="1:10" ht="15.75" x14ac:dyDescent="0.25">
      <c r="B136" s="121" t="s">
        <v>120</v>
      </c>
    </row>
    <row r="138" spans="1:10" ht="25.5" customHeight="1" x14ac:dyDescent="0.2">
      <c r="A138" s="123"/>
      <c r="B138" s="126" t="s">
        <v>18</v>
      </c>
      <c r="C138" s="126" t="s">
        <v>6</v>
      </c>
      <c r="D138" s="127"/>
      <c r="E138" s="127"/>
      <c r="F138" s="128" t="s">
        <v>121</v>
      </c>
      <c r="G138" s="128"/>
      <c r="H138" s="128"/>
      <c r="I138" s="128" t="s">
        <v>31</v>
      </c>
      <c r="J138" s="128" t="s">
        <v>0</v>
      </c>
    </row>
    <row r="139" spans="1:10" ht="36.75" customHeight="1" x14ac:dyDescent="0.2">
      <c r="A139" s="124"/>
      <c r="B139" s="129" t="s">
        <v>122</v>
      </c>
      <c r="C139" s="192" t="s">
        <v>123</v>
      </c>
      <c r="D139" s="193"/>
      <c r="E139" s="193"/>
      <c r="F139" s="136" t="s">
        <v>26</v>
      </c>
      <c r="G139" s="137"/>
      <c r="H139" s="137"/>
      <c r="I139" s="137">
        <f>'01 01 Pol'!G8</f>
        <v>0</v>
      </c>
      <c r="J139" s="133" t="str">
        <f>IF(I162=0,"",I139/I162*100)</f>
        <v/>
      </c>
    </row>
    <row r="140" spans="1:10" ht="36.75" customHeight="1" x14ac:dyDescent="0.2">
      <c r="A140" s="124"/>
      <c r="B140" s="129" t="s">
        <v>124</v>
      </c>
      <c r="C140" s="192" t="s">
        <v>125</v>
      </c>
      <c r="D140" s="193"/>
      <c r="E140" s="193"/>
      <c r="F140" s="136" t="s">
        <v>26</v>
      </c>
      <c r="G140" s="137"/>
      <c r="H140" s="137"/>
      <c r="I140" s="137">
        <f>'01 01 Pol'!G11</f>
        <v>0</v>
      </c>
      <c r="J140" s="133" t="str">
        <f>IF(I162=0,"",I140/I162*100)</f>
        <v/>
      </c>
    </row>
    <row r="141" spans="1:10" ht="36.75" customHeight="1" x14ac:dyDescent="0.2">
      <c r="A141" s="124"/>
      <c r="B141" s="129" t="s">
        <v>126</v>
      </c>
      <c r="C141" s="192" t="s">
        <v>127</v>
      </c>
      <c r="D141" s="193"/>
      <c r="E141" s="193"/>
      <c r="F141" s="136" t="s">
        <v>26</v>
      </c>
      <c r="G141" s="137"/>
      <c r="H141" s="137"/>
      <c r="I141" s="137">
        <f>'01 01 Pol'!G28+'02 01 Pol'!G8+'03 01 Pol'!G8</f>
        <v>0</v>
      </c>
      <c r="J141" s="133" t="str">
        <f>IF(I162=0,"",I141/I162*100)</f>
        <v/>
      </c>
    </row>
    <row r="142" spans="1:10" ht="36.75" customHeight="1" x14ac:dyDescent="0.2">
      <c r="A142" s="124"/>
      <c r="B142" s="129" t="s">
        <v>128</v>
      </c>
      <c r="C142" s="192" t="s">
        <v>129</v>
      </c>
      <c r="D142" s="193"/>
      <c r="E142" s="193"/>
      <c r="F142" s="136" t="s">
        <v>26</v>
      </c>
      <c r="G142" s="137"/>
      <c r="H142" s="137"/>
      <c r="I142" s="137">
        <f>'01 01 Pol'!G44+'02 01 Pol'!G20+'03 01 Pol'!G20</f>
        <v>0</v>
      </c>
      <c r="J142" s="133" t="str">
        <f>IF(I162=0,"",I142/I162*100)</f>
        <v/>
      </c>
    </row>
    <row r="143" spans="1:10" ht="36.75" customHeight="1" x14ac:dyDescent="0.2">
      <c r="A143" s="124"/>
      <c r="B143" s="129" t="s">
        <v>130</v>
      </c>
      <c r="C143" s="192" t="s">
        <v>131</v>
      </c>
      <c r="D143" s="193"/>
      <c r="E143" s="193"/>
      <c r="F143" s="136" t="s">
        <v>26</v>
      </c>
      <c r="G143" s="137"/>
      <c r="H143" s="137"/>
      <c r="I143" s="137">
        <f>'01 01 Pol'!G49+'02 01 Pol'!G27+'03 01 Pol'!G28</f>
        <v>0</v>
      </c>
      <c r="J143" s="133" t="str">
        <f>IF(I162=0,"",I143/I162*100)</f>
        <v/>
      </c>
    </row>
    <row r="144" spans="1:10" ht="36.75" customHeight="1" x14ac:dyDescent="0.2">
      <c r="A144" s="124"/>
      <c r="B144" s="129" t="s">
        <v>132</v>
      </c>
      <c r="C144" s="192" t="s">
        <v>133</v>
      </c>
      <c r="D144" s="193"/>
      <c r="E144" s="193"/>
      <c r="F144" s="136" t="s">
        <v>26</v>
      </c>
      <c r="G144" s="137"/>
      <c r="H144" s="137"/>
      <c r="I144" s="137">
        <f>'01 01 Pol'!G53+'02 01 Pol'!G30+'03 01 Pol'!G31</f>
        <v>0</v>
      </c>
      <c r="J144" s="133" t="str">
        <f>IF(I162=0,"",I144/I162*100)</f>
        <v/>
      </c>
    </row>
    <row r="145" spans="1:10" ht="36.75" customHeight="1" x14ac:dyDescent="0.2">
      <c r="A145" s="124"/>
      <c r="B145" s="129" t="s">
        <v>134</v>
      </c>
      <c r="C145" s="192" t="s">
        <v>135</v>
      </c>
      <c r="D145" s="193"/>
      <c r="E145" s="193"/>
      <c r="F145" s="136" t="s">
        <v>26</v>
      </c>
      <c r="G145" s="137"/>
      <c r="H145" s="137"/>
      <c r="I145" s="137">
        <f>'01 01 Pol'!G56+'02 01 Pol'!G33+'03 01 Pol'!G34</f>
        <v>0</v>
      </c>
      <c r="J145" s="133" t="str">
        <f>IF(I162=0,"",I145/I162*100)</f>
        <v/>
      </c>
    </row>
    <row r="146" spans="1:10" ht="36.75" customHeight="1" x14ac:dyDescent="0.2">
      <c r="A146" s="124"/>
      <c r="B146" s="129" t="s">
        <v>136</v>
      </c>
      <c r="C146" s="192" t="s">
        <v>137</v>
      </c>
      <c r="D146" s="193"/>
      <c r="E146" s="193"/>
      <c r="F146" s="136" t="s">
        <v>26</v>
      </c>
      <c r="G146" s="137"/>
      <c r="H146" s="137"/>
      <c r="I146" s="137">
        <f>'01 01 Pol'!G65+'02 01 Pol'!G38+'03 01 Pol'!G39</f>
        <v>0</v>
      </c>
      <c r="J146" s="133" t="str">
        <f>IF(I162=0,"",I146/I162*100)</f>
        <v/>
      </c>
    </row>
    <row r="147" spans="1:10" ht="36.75" customHeight="1" x14ac:dyDescent="0.2">
      <c r="A147" s="124"/>
      <c r="B147" s="129" t="s">
        <v>138</v>
      </c>
      <c r="C147" s="192" t="s">
        <v>139</v>
      </c>
      <c r="D147" s="193"/>
      <c r="E147" s="193"/>
      <c r="F147" s="136" t="s">
        <v>26</v>
      </c>
      <c r="G147" s="137"/>
      <c r="H147" s="137"/>
      <c r="I147" s="137">
        <f>'01 01 Pol'!G83+'02 01 Pol'!G44+'03 01 Pol'!G47</f>
        <v>0</v>
      </c>
      <c r="J147" s="133" t="str">
        <f>IF(I162=0,"",I147/I162*100)</f>
        <v/>
      </c>
    </row>
    <row r="148" spans="1:10" ht="36.75" customHeight="1" x14ac:dyDescent="0.2">
      <c r="A148" s="124"/>
      <c r="B148" s="129" t="s">
        <v>140</v>
      </c>
      <c r="C148" s="192" t="s">
        <v>141</v>
      </c>
      <c r="D148" s="193"/>
      <c r="E148" s="193"/>
      <c r="F148" s="136" t="s">
        <v>27</v>
      </c>
      <c r="G148" s="137"/>
      <c r="H148" s="137"/>
      <c r="I148" s="137">
        <f>'01 01 Pol'!G85+'03 01 Pol'!G49</f>
        <v>0</v>
      </c>
      <c r="J148" s="133" t="str">
        <f>IF(I162=0,"",I148/I162*100)</f>
        <v/>
      </c>
    </row>
    <row r="149" spans="1:10" ht="36.75" customHeight="1" x14ac:dyDescent="0.2">
      <c r="A149" s="124"/>
      <c r="B149" s="129" t="s">
        <v>142</v>
      </c>
      <c r="C149" s="192" t="s">
        <v>143</v>
      </c>
      <c r="D149" s="193"/>
      <c r="E149" s="193"/>
      <c r="F149" s="136" t="s">
        <v>27</v>
      </c>
      <c r="G149" s="137"/>
      <c r="H149" s="137"/>
      <c r="I149" s="137">
        <f>'01 01 Pol'!G95+'03 01 Pol'!G53</f>
        <v>0</v>
      </c>
      <c r="J149" s="133" t="str">
        <f>IF(I162=0,"",I149/I162*100)</f>
        <v/>
      </c>
    </row>
    <row r="150" spans="1:10" ht="36.75" customHeight="1" x14ac:dyDescent="0.2">
      <c r="A150" s="124"/>
      <c r="B150" s="129" t="s">
        <v>144</v>
      </c>
      <c r="C150" s="192" t="s">
        <v>145</v>
      </c>
      <c r="D150" s="193"/>
      <c r="E150" s="193"/>
      <c r="F150" s="136" t="s">
        <v>27</v>
      </c>
      <c r="G150" s="137"/>
      <c r="H150" s="137"/>
      <c r="I150" s="137">
        <f>'01 01 Pol'!G105+'03 01 Pol'!G55</f>
        <v>0</v>
      </c>
      <c r="J150" s="133" t="str">
        <f>IF(I162=0,"",I150/I162*100)</f>
        <v/>
      </c>
    </row>
    <row r="151" spans="1:10" ht="36.75" customHeight="1" x14ac:dyDescent="0.2">
      <c r="A151" s="124"/>
      <c r="B151" s="129" t="s">
        <v>146</v>
      </c>
      <c r="C151" s="192" t="s">
        <v>62</v>
      </c>
      <c r="D151" s="193"/>
      <c r="E151" s="193"/>
      <c r="F151" s="136" t="s">
        <v>27</v>
      </c>
      <c r="G151" s="137"/>
      <c r="H151" s="137"/>
      <c r="I151" s="137">
        <f>'02 03 Pol'!G8</f>
        <v>0</v>
      </c>
      <c r="J151" s="133" t="str">
        <f>IF(I162=0,"",I151/I162*100)</f>
        <v/>
      </c>
    </row>
    <row r="152" spans="1:10" ht="36.75" customHeight="1" x14ac:dyDescent="0.2">
      <c r="A152" s="124"/>
      <c r="B152" s="129" t="s">
        <v>147</v>
      </c>
      <c r="C152" s="192" t="s">
        <v>148</v>
      </c>
      <c r="D152" s="193"/>
      <c r="E152" s="193"/>
      <c r="F152" s="136" t="s">
        <v>27</v>
      </c>
      <c r="G152" s="137"/>
      <c r="H152" s="137"/>
      <c r="I152" s="137">
        <f>'03 01 Pol'!G72</f>
        <v>0</v>
      </c>
      <c r="J152" s="133" t="str">
        <f>IF(I162=0,"",I152/I162*100)</f>
        <v/>
      </c>
    </row>
    <row r="153" spans="1:10" ht="36.75" customHeight="1" x14ac:dyDescent="0.2">
      <c r="A153" s="124"/>
      <c r="B153" s="129" t="s">
        <v>149</v>
      </c>
      <c r="C153" s="192" t="s">
        <v>150</v>
      </c>
      <c r="D153" s="193"/>
      <c r="E153" s="193"/>
      <c r="F153" s="136" t="s">
        <v>27</v>
      </c>
      <c r="G153" s="137"/>
      <c r="H153" s="137"/>
      <c r="I153" s="137">
        <f>'01 01 Pol'!G125+'03 01 Pol'!G74</f>
        <v>0</v>
      </c>
      <c r="J153" s="133" t="str">
        <f>IF(I162=0,"",I153/I162*100)</f>
        <v/>
      </c>
    </row>
    <row r="154" spans="1:10" ht="36.75" customHeight="1" x14ac:dyDescent="0.2">
      <c r="A154" s="124"/>
      <c r="B154" s="129" t="s">
        <v>151</v>
      </c>
      <c r="C154" s="192" t="s">
        <v>152</v>
      </c>
      <c r="D154" s="193"/>
      <c r="E154" s="193"/>
      <c r="F154" s="136" t="s">
        <v>27</v>
      </c>
      <c r="G154" s="137"/>
      <c r="H154" s="137"/>
      <c r="I154" s="137">
        <f>'01 01 Pol'!G130+'02 01 Pol'!G46+'03 01 Pol'!G80</f>
        <v>0</v>
      </c>
      <c r="J154" s="133" t="str">
        <f>IF(I162=0,"",I154/I162*100)</f>
        <v/>
      </c>
    </row>
    <row r="155" spans="1:10" ht="36.75" customHeight="1" x14ac:dyDescent="0.2">
      <c r="A155" s="124"/>
      <c r="B155" s="129" t="s">
        <v>153</v>
      </c>
      <c r="C155" s="192" t="s">
        <v>154</v>
      </c>
      <c r="D155" s="193"/>
      <c r="E155" s="193"/>
      <c r="F155" s="136" t="s">
        <v>27</v>
      </c>
      <c r="G155" s="137"/>
      <c r="H155" s="137"/>
      <c r="I155" s="137">
        <f>'02 01 Pol'!G62+'03 01 Pol'!G96</f>
        <v>0</v>
      </c>
      <c r="J155" s="133" t="str">
        <f>IF(I162=0,"",I155/I162*100)</f>
        <v/>
      </c>
    </row>
    <row r="156" spans="1:10" ht="36.75" customHeight="1" x14ac:dyDescent="0.2">
      <c r="A156" s="124"/>
      <c r="B156" s="129" t="s">
        <v>155</v>
      </c>
      <c r="C156" s="192" t="s">
        <v>156</v>
      </c>
      <c r="D156" s="193"/>
      <c r="E156" s="193"/>
      <c r="F156" s="136" t="s">
        <v>27</v>
      </c>
      <c r="G156" s="137"/>
      <c r="H156" s="137"/>
      <c r="I156" s="137">
        <f>'01 01 Pol'!G148+'02 01 Pol'!G66+'03 01 Pol'!G98</f>
        <v>0</v>
      </c>
      <c r="J156" s="133" t="str">
        <f>IF(I162=0,"",I156/I162*100)</f>
        <v/>
      </c>
    </row>
    <row r="157" spans="1:10" ht="36.75" customHeight="1" x14ac:dyDescent="0.2">
      <c r="A157" s="124"/>
      <c r="B157" s="129" t="s">
        <v>157</v>
      </c>
      <c r="C157" s="192" t="s">
        <v>158</v>
      </c>
      <c r="D157" s="193"/>
      <c r="E157" s="193"/>
      <c r="F157" s="136" t="s">
        <v>27</v>
      </c>
      <c r="G157" s="137"/>
      <c r="H157" s="137"/>
      <c r="I157" s="137">
        <f>'03 01 Pol'!G117</f>
        <v>0</v>
      </c>
      <c r="J157" s="133" t="str">
        <f>IF(I162=0,"",I157/I162*100)</f>
        <v/>
      </c>
    </row>
    <row r="158" spans="1:10" ht="36.75" customHeight="1" x14ac:dyDescent="0.2">
      <c r="A158" s="124"/>
      <c r="B158" s="129" t="s">
        <v>159</v>
      </c>
      <c r="C158" s="192" t="s">
        <v>160</v>
      </c>
      <c r="D158" s="193"/>
      <c r="E158" s="193"/>
      <c r="F158" s="136" t="s">
        <v>27</v>
      </c>
      <c r="G158" s="137"/>
      <c r="H158" s="137"/>
      <c r="I158" s="137">
        <f>'01 01 Pol'!G168+'02 01 Pol'!G85+'03 01 Pol'!G128</f>
        <v>0</v>
      </c>
      <c r="J158" s="133" t="str">
        <f>IF(I162=0,"",I158/I162*100)</f>
        <v/>
      </c>
    </row>
    <row r="159" spans="1:10" ht="36.75" customHeight="1" x14ac:dyDescent="0.2">
      <c r="A159" s="124"/>
      <c r="B159" s="129" t="s">
        <v>161</v>
      </c>
      <c r="C159" s="192" t="s">
        <v>162</v>
      </c>
      <c r="D159" s="193"/>
      <c r="E159" s="193"/>
      <c r="F159" s="136" t="s">
        <v>28</v>
      </c>
      <c r="G159" s="137"/>
      <c r="H159" s="137"/>
      <c r="I159" s="137">
        <f>'01 02 Pol'!G8+'02 02 Pol'!G8+'03 02 Pol'!G8</f>
        <v>0</v>
      </c>
      <c r="J159" s="133" t="str">
        <f>IF(I162=0,"",I159/I162*100)</f>
        <v/>
      </c>
    </row>
    <row r="160" spans="1:10" ht="36.75" customHeight="1" x14ac:dyDescent="0.2">
      <c r="A160" s="124"/>
      <c r="B160" s="129" t="s">
        <v>163</v>
      </c>
      <c r="C160" s="192" t="s">
        <v>164</v>
      </c>
      <c r="D160" s="193"/>
      <c r="E160" s="193"/>
      <c r="F160" s="136" t="s">
        <v>28</v>
      </c>
      <c r="G160" s="137"/>
      <c r="H160" s="137"/>
      <c r="I160" s="137">
        <f>'01 01 Pol'!G176+'02 01 Pol'!G93+'03 01 Pol'!G136</f>
        <v>0</v>
      </c>
      <c r="J160" s="133" t="str">
        <f>IF(I162=0,"",I160/I162*100)</f>
        <v/>
      </c>
    </row>
    <row r="161" spans="1:10" ht="36.75" customHeight="1" x14ac:dyDescent="0.2">
      <c r="A161" s="124"/>
      <c r="B161" s="129" t="s">
        <v>165</v>
      </c>
      <c r="C161" s="192" t="s">
        <v>166</v>
      </c>
      <c r="D161" s="193"/>
      <c r="E161" s="193"/>
      <c r="F161" s="136" t="s">
        <v>167</v>
      </c>
      <c r="G161" s="137"/>
      <c r="H161" s="137"/>
      <c r="I161" s="137">
        <f>'01 01 Pol'!G186+'02 01 Pol'!G103+'03 01 Pol'!G149</f>
        <v>0</v>
      </c>
      <c r="J161" s="133" t="str">
        <f>IF(I162=0,"",I161/I162*100)</f>
        <v/>
      </c>
    </row>
    <row r="162" spans="1:10" ht="25.5" customHeight="1" x14ac:dyDescent="0.2">
      <c r="A162" s="125"/>
      <c r="B162" s="130" t="s">
        <v>1</v>
      </c>
      <c r="C162" s="131"/>
      <c r="D162" s="132"/>
      <c r="E162" s="132"/>
      <c r="F162" s="138"/>
      <c r="G162" s="139"/>
      <c r="H162" s="139"/>
      <c r="I162" s="139">
        <f>SUM(I139:I161)</f>
        <v>0</v>
      </c>
      <c r="J162" s="134">
        <f>SUM(J139:J161)</f>
        <v>0</v>
      </c>
    </row>
    <row r="163" spans="1:10" x14ac:dyDescent="0.2">
      <c r="F163" s="87"/>
      <c r="G163" s="87"/>
      <c r="H163" s="87"/>
      <c r="I163" s="87"/>
      <c r="J163" s="135"/>
    </row>
    <row r="164" spans="1:10" x14ac:dyDescent="0.2">
      <c r="F164" s="87"/>
      <c r="G164" s="87"/>
      <c r="H164" s="87"/>
      <c r="I164" s="87"/>
      <c r="J164" s="135"/>
    </row>
    <row r="165" spans="1:10" x14ac:dyDescent="0.2">
      <c r="F165" s="87"/>
      <c r="G165" s="87"/>
      <c r="H165" s="87"/>
      <c r="I165" s="87"/>
      <c r="J165" s="135"/>
    </row>
  </sheetData>
  <sheetProtection algorithmName="SHA-512" hashValue="ZkleWOv5atYvTpf83TJ7D5MEJwgA8HO7LTYDz1trJXzG95H3Arg38WjIW5gJ4+/dvLBUxTM0Iv/Dg2Q/jKzvbw==" saltValue="QqkajrJ8GO7/ljdfAotPg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0">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4:E44"/>
    <mergeCell ref="C45:E45"/>
    <mergeCell ref="C46:E46"/>
    <mergeCell ref="C47:E47"/>
    <mergeCell ref="C48:E48"/>
    <mergeCell ref="C39:E39"/>
    <mergeCell ref="C40:E40"/>
    <mergeCell ref="C41:E41"/>
    <mergeCell ref="C42:E42"/>
    <mergeCell ref="C43:E43"/>
    <mergeCell ref="B58:J58"/>
    <mergeCell ref="B60:J60"/>
    <mergeCell ref="B63:J63"/>
    <mergeCell ref="B64:J64"/>
    <mergeCell ref="B65:J65"/>
    <mergeCell ref="C49:E49"/>
    <mergeCell ref="B50:E50"/>
    <mergeCell ref="B53:J53"/>
    <mergeCell ref="B55:J55"/>
    <mergeCell ref="B57:J57"/>
    <mergeCell ref="B73:J73"/>
    <mergeCell ref="B75:J75"/>
    <mergeCell ref="B76:J76"/>
    <mergeCell ref="B78:J78"/>
    <mergeCell ref="B79:J79"/>
    <mergeCell ref="B66:J66"/>
    <mergeCell ref="B67:J67"/>
    <mergeCell ref="B68:J68"/>
    <mergeCell ref="B70:J70"/>
    <mergeCell ref="B72:J72"/>
    <mergeCell ref="B89:J89"/>
    <mergeCell ref="B91:J91"/>
    <mergeCell ref="B92:J92"/>
    <mergeCell ref="B93:J93"/>
    <mergeCell ref="B95:J95"/>
    <mergeCell ref="B81:J81"/>
    <mergeCell ref="B83:J83"/>
    <mergeCell ref="B84:J84"/>
    <mergeCell ref="B86:J86"/>
    <mergeCell ref="B88:J88"/>
    <mergeCell ref="B108:J108"/>
    <mergeCell ref="B110:J110"/>
    <mergeCell ref="B111:J111"/>
    <mergeCell ref="B112:J112"/>
    <mergeCell ref="B114:J114"/>
    <mergeCell ref="B96:J96"/>
    <mergeCell ref="B98:J98"/>
    <mergeCell ref="B99:J99"/>
    <mergeCell ref="B103:J103"/>
    <mergeCell ref="B105:J105"/>
    <mergeCell ref="B123:J123"/>
    <mergeCell ref="C139:E139"/>
    <mergeCell ref="C140:E140"/>
    <mergeCell ref="C141:E141"/>
    <mergeCell ref="C142:E142"/>
    <mergeCell ref="B116:J116"/>
    <mergeCell ref="B117:J117"/>
    <mergeCell ref="B119:J119"/>
    <mergeCell ref="B120:J120"/>
    <mergeCell ref="B122:J122"/>
    <mergeCell ref="C148:E148"/>
    <mergeCell ref="C149:E149"/>
    <mergeCell ref="C150:E150"/>
    <mergeCell ref="C151:E151"/>
    <mergeCell ref="C152:E152"/>
    <mergeCell ref="C143:E143"/>
    <mergeCell ref="C144:E144"/>
    <mergeCell ref="C145:E145"/>
    <mergeCell ref="C146:E146"/>
    <mergeCell ref="C147:E147"/>
    <mergeCell ref="C158:E158"/>
    <mergeCell ref="C159:E159"/>
    <mergeCell ref="C160:E160"/>
    <mergeCell ref="C161:E161"/>
    <mergeCell ref="C153:E153"/>
    <mergeCell ref="C154:E154"/>
    <mergeCell ref="C155:E155"/>
    <mergeCell ref="C156:E156"/>
    <mergeCell ref="C157:E157"/>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3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44" t="s">
        <v>7</v>
      </c>
      <c r="B1" s="244"/>
      <c r="C1" s="245"/>
      <c r="D1" s="244"/>
      <c r="E1" s="244"/>
      <c r="F1" s="244"/>
      <c r="G1" s="244"/>
    </row>
    <row r="2" spans="1:7" ht="24.95" customHeight="1" x14ac:dyDescent="0.2">
      <c r="A2" s="50" t="s">
        <v>8</v>
      </c>
      <c r="B2" s="49"/>
      <c r="C2" s="246"/>
      <c r="D2" s="246"/>
      <c r="E2" s="246"/>
      <c r="F2" s="246"/>
      <c r="G2" s="247"/>
    </row>
    <row r="3" spans="1:7" ht="24.95" customHeight="1" x14ac:dyDescent="0.2">
      <c r="A3" s="50" t="s">
        <v>9</v>
      </c>
      <c r="B3" s="49"/>
      <c r="C3" s="246"/>
      <c r="D3" s="246"/>
      <c r="E3" s="246"/>
      <c r="F3" s="246"/>
      <c r="G3" s="247"/>
    </row>
    <row r="4" spans="1:7" ht="24.95" customHeight="1" x14ac:dyDescent="0.2">
      <c r="A4" s="50" t="s">
        <v>10</v>
      </c>
      <c r="B4" s="49"/>
      <c r="C4" s="246"/>
      <c r="D4" s="246"/>
      <c r="E4" s="246"/>
      <c r="F4" s="246"/>
      <c r="G4" s="247"/>
    </row>
    <row r="5" spans="1:7" x14ac:dyDescent="0.2">
      <c r="B5" s="4"/>
      <c r="C5" s="5"/>
      <c r="D5" s="6"/>
    </row>
  </sheetData>
  <sheetProtection algorithmName="SHA-512" hashValue="YMnZmPtjKRlGKMo+1Br1u9w7CSd/LDusRs2y7GDCqtbZ8LfBFHNrd+cI236n4t+Af8fcC9B6WqlPmEOYwz5XWw==" saltValue="DLfklXPxggMaDb7OJG+MJw=="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0A26F-66FF-4A58-98D0-25678A7FE586}">
  <sheetPr>
    <outlinePr summaryBelow="0"/>
  </sheetPr>
  <dimension ref="A1:BH5000"/>
  <sheetViews>
    <sheetView workbookViewId="0">
      <pane ySplit="7" topLeftCell="A8" activePane="bottomLeft" state="frozen"/>
      <selection pane="bottomLeft" activeCell="AD11" sqref="AD11"/>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 min="53" max="53" width="73.7109375"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56</v>
      </c>
      <c r="C3" s="265" t="s">
        <v>57</v>
      </c>
      <c r="D3" s="266"/>
      <c r="E3" s="266"/>
      <c r="F3" s="266"/>
      <c r="G3" s="267"/>
      <c r="AC3" s="122" t="s">
        <v>171</v>
      </c>
      <c r="AG3" t="s">
        <v>172</v>
      </c>
    </row>
    <row r="4" spans="1:60" ht="24.95" customHeight="1" x14ac:dyDescent="0.2">
      <c r="A4" s="141" t="s">
        <v>10</v>
      </c>
      <c r="B4" s="142" t="s">
        <v>56</v>
      </c>
      <c r="C4" s="268" t="s">
        <v>58</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122</v>
      </c>
      <c r="C8" s="184" t="s">
        <v>123</v>
      </c>
      <c r="D8" s="166"/>
      <c r="E8" s="167"/>
      <c r="F8" s="168"/>
      <c r="G8" s="169">
        <f>SUMIF(AG9:AG10,"&lt;&gt;NOR",G9:G10)</f>
        <v>0</v>
      </c>
      <c r="H8" s="163"/>
      <c r="I8" s="163">
        <f>SUM(I9:I10)</f>
        <v>0</v>
      </c>
      <c r="J8" s="163"/>
      <c r="K8" s="163">
        <f>SUM(K9:K10)</f>
        <v>0</v>
      </c>
      <c r="L8" s="163"/>
      <c r="M8" s="163">
        <f>SUM(M9:M10)</f>
        <v>0</v>
      </c>
      <c r="N8" s="162"/>
      <c r="O8" s="162">
        <f>SUM(O9:O10)</f>
        <v>0.49</v>
      </c>
      <c r="P8" s="162"/>
      <c r="Q8" s="162">
        <f>SUM(Q9:Q10)</f>
        <v>0</v>
      </c>
      <c r="R8" s="163"/>
      <c r="S8" s="163"/>
      <c r="T8" s="163"/>
      <c r="U8" s="163"/>
      <c r="V8" s="163">
        <f>SUM(V9:V10)</f>
        <v>4.43</v>
      </c>
      <c r="W8" s="163"/>
      <c r="X8" s="163"/>
      <c r="Y8" s="163"/>
      <c r="AG8" t="s">
        <v>197</v>
      </c>
    </row>
    <row r="9" spans="1:60" outlineLevel="1" x14ac:dyDescent="0.2">
      <c r="A9" s="171">
        <v>1</v>
      </c>
      <c r="B9" s="172" t="s">
        <v>198</v>
      </c>
      <c r="C9" s="185" t="s">
        <v>199</v>
      </c>
      <c r="D9" s="173" t="s">
        <v>200</v>
      </c>
      <c r="E9" s="174">
        <v>0.65295999999999998</v>
      </c>
      <c r="F9" s="175"/>
      <c r="G9" s="176">
        <f>ROUND(E9*F9,2)</f>
        <v>0</v>
      </c>
      <c r="H9" s="159"/>
      <c r="I9" s="158">
        <f>ROUND(E9*H9,2)</f>
        <v>0</v>
      </c>
      <c r="J9" s="159"/>
      <c r="K9" s="158">
        <f>ROUND(E9*J9,2)</f>
        <v>0</v>
      </c>
      <c r="L9" s="158">
        <v>21</v>
      </c>
      <c r="M9" s="158">
        <f>G9*(1+L9/100)</f>
        <v>0</v>
      </c>
      <c r="N9" s="157">
        <v>0.74602000000000002</v>
      </c>
      <c r="O9" s="157">
        <f>ROUND(E9*N9,2)</f>
        <v>0.49</v>
      </c>
      <c r="P9" s="157">
        <v>0</v>
      </c>
      <c r="Q9" s="157">
        <f>ROUND(E9*P9,2)</f>
        <v>0</v>
      </c>
      <c r="R9" s="158"/>
      <c r="S9" s="158" t="s">
        <v>201</v>
      </c>
      <c r="T9" s="158" t="s">
        <v>201</v>
      </c>
      <c r="U9" s="158">
        <v>6.7830000000000004</v>
      </c>
      <c r="V9" s="158">
        <f>ROUND(E9*U9,2)</f>
        <v>4.43</v>
      </c>
      <c r="W9" s="158"/>
      <c r="X9" s="158" t="s">
        <v>202</v>
      </c>
      <c r="Y9" s="158" t="s">
        <v>203</v>
      </c>
      <c r="Z9" s="148"/>
      <c r="AA9" s="148"/>
      <c r="AB9" s="148"/>
      <c r="AC9" s="148"/>
      <c r="AD9" s="148"/>
      <c r="AE9" s="148"/>
      <c r="AF9" s="148"/>
      <c r="AG9" s="148" t="s">
        <v>204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186" t="s">
        <v>205</v>
      </c>
      <c r="D10" s="160"/>
      <c r="E10" s="161">
        <v>0.65295999999999998</v>
      </c>
      <c r="F10" s="158"/>
      <c r="G10" s="158"/>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206</v>
      </c>
      <c r="AH10" s="148">
        <v>0</v>
      </c>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x14ac:dyDescent="0.2">
      <c r="A11" s="164" t="s">
        <v>196</v>
      </c>
      <c r="B11" s="165" t="s">
        <v>124</v>
      </c>
      <c r="C11" s="184" t="s">
        <v>125</v>
      </c>
      <c r="D11" s="166"/>
      <c r="E11" s="167"/>
      <c r="F11" s="168"/>
      <c r="G11" s="169">
        <f>SUMIF(AG12:AG27,"&lt;&gt;NOR",G12:G27)</f>
        <v>0</v>
      </c>
      <c r="H11" s="163"/>
      <c r="I11" s="163">
        <f>SUM(I12:I27)</f>
        <v>0</v>
      </c>
      <c r="J11" s="163"/>
      <c r="K11" s="163">
        <f>SUM(K12:K27)</f>
        <v>0</v>
      </c>
      <c r="L11" s="163"/>
      <c r="M11" s="163">
        <f>SUM(M12:M27)</f>
        <v>0</v>
      </c>
      <c r="N11" s="162"/>
      <c r="O11" s="162">
        <f>SUM(O12:O27)</f>
        <v>1.6300000000000001</v>
      </c>
      <c r="P11" s="162"/>
      <c r="Q11" s="162">
        <f>SUM(Q12:Q27)</f>
        <v>0</v>
      </c>
      <c r="R11" s="163"/>
      <c r="S11" s="163"/>
      <c r="T11" s="163"/>
      <c r="U11" s="163"/>
      <c r="V11" s="163">
        <f>SUM(V12:V27)</f>
        <v>53.360000000000007</v>
      </c>
      <c r="W11" s="163"/>
      <c r="X11" s="163"/>
      <c r="Y11" s="163"/>
      <c r="AG11" t="s">
        <v>197</v>
      </c>
    </row>
    <row r="12" spans="1:60" ht="22.5" outlineLevel="1" x14ac:dyDescent="0.2">
      <c r="A12" s="171">
        <v>2</v>
      </c>
      <c r="B12" s="172" t="s">
        <v>207</v>
      </c>
      <c r="C12" s="185" t="s">
        <v>208</v>
      </c>
      <c r="D12" s="173" t="s">
        <v>209</v>
      </c>
      <c r="E12" s="174">
        <v>29.79</v>
      </c>
      <c r="F12" s="175"/>
      <c r="G12" s="176">
        <f>ROUND(E12*F12,2)</f>
        <v>0</v>
      </c>
      <c r="H12" s="159"/>
      <c r="I12" s="158">
        <f>ROUND(E12*H12,2)</f>
        <v>0</v>
      </c>
      <c r="J12" s="159"/>
      <c r="K12" s="158">
        <f>ROUND(E12*J12,2)</f>
        <v>0</v>
      </c>
      <c r="L12" s="158">
        <v>21</v>
      </c>
      <c r="M12" s="158">
        <f>G12*(1+L12/100)</f>
        <v>0</v>
      </c>
      <c r="N12" s="157">
        <v>5.2810000000000003E-2</v>
      </c>
      <c r="O12" s="157">
        <f>ROUND(E12*N12,2)</f>
        <v>1.57</v>
      </c>
      <c r="P12" s="157">
        <v>0</v>
      </c>
      <c r="Q12" s="157">
        <f>ROUND(E12*P12,2)</f>
        <v>0</v>
      </c>
      <c r="R12" s="158"/>
      <c r="S12" s="158" t="s">
        <v>201</v>
      </c>
      <c r="T12" s="158" t="s">
        <v>201</v>
      </c>
      <c r="U12" s="158">
        <v>1.2869999999999999</v>
      </c>
      <c r="V12" s="158">
        <f>ROUND(E12*U12,2)</f>
        <v>38.340000000000003</v>
      </c>
      <c r="W12" s="158"/>
      <c r="X12" s="158" t="s">
        <v>202</v>
      </c>
      <c r="Y12" s="158" t="s">
        <v>203</v>
      </c>
      <c r="Z12" s="148"/>
      <c r="AA12" s="148"/>
      <c r="AB12" s="148"/>
      <c r="AC12" s="148"/>
      <c r="AD12" s="148"/>
      <c r="AE12" s="148"/>
      <c r="AF12" s="148"/>
      <c r="AG12" s="148" t="s">
        <v>204</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2" x14ac:dyDescent="0.2">
      <c r="A13" s="155"/>
      <c r="B13" s="156"/>
      <c r="C13" s="186" t="s">
        <v>210</v>
      </c>
      <c r="D13" s="160"/>
      <c r="E13" s="161">
        <v>29.79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206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77">
        <v>3</v>
      </c>
      <c r="B14" s="178" t="s">
        <v>211</v>
      </c>
      <c r="C14" s="187" t="s">
        <v>212</v>
      </c>
      <c r="D14" s="179" t="s">
        <v>213</v>
      </c>
      <c r="E14" s="180">
        <v>1</v>
      </c>
      <c r="F14" s="181"/>
      <c r="G14" s="182">
        <f>ROUND(E14*F14,2)</f>
        <v>0</v>
      </c>
      <c r="H14" s="159"/>
      <c r="I14" s="158">
        <f>ROUND(E14*H14,2)</f>
        <v>0</v>
      </c>
      <c r="J14" s="159"/>
      <c r="K14" s="158">
        <f>ROUND(E14*J14,2)</f>
        <v>0</v>
      </c>
      <c r="L14" s="158">
        <v>21</v>
      </c>
      <c r="M14" s="158">
        <f>G14*(1+L14/100)</f>
        <v>0</v>
      </c>
      <c r="N14" s="157">
        <v>4.9500000000000004E-3</v>
      </c>
      <c r="O14" s="157">
        <f>ROUND(E14*N14,2)</f>
        <v>0</v>
      </c>
      <c r="P14" s="157">
        <v>0</v>
      </c>
      <c r="Q14" s="157">
        <f>ROUND(E14*P14,2)</f>
        <v>0</v>
      </c>
      <c r="R14" s="158"/>
      <c r="S14" s="158" t="s">
        <v>201</v>
      </c>
      <c r="T14" s="158" t="s">
        <v>201</v>
      </c>
      <c r="U14" s="158">
        <v>0.95699999999999996</v>
      </c>
      <c r="V14" s="158">
        <f>ROUND(E14*U14,2)</f>
        <v>0.96</v>
      </c>
      <c r="W14" s="158"/>
      <c r="X14" s="158" t="s">
        <v>202</v>
      </c>
      <c r="Y14" s="158" t="s">
        <v>203</v>
      </c>
      <c r="Z14" s="148"/>
      <c r="AA14" s="148"/>
      <c r="AB14" s="148"/>
      <c r="AC14" s="148"/>
      <c r="AD14" s="148"/>
      <c r="AE14" s="148"/>
      <c r="AF14" s="148"/>
      <c r="AG14" s="148" t="s">
        <v>204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33.75" outlineLevel="1" x14ac:dyDescent="0.2">
      <c r="A15" s="171">
        <v>4</v>
      </c>
      <c r="B15" s="172" t="s">
        <v>214</v>
      </c>
      <c r="C15" s="185" t="s">
        <v>215</v>
      </c>
      <c r="D15" s="173" t="s">
        <v>216</v>
      </c>
      <c r="E15" s="174">
        <v>31.86</v>
      </c>
      <c r="F15" s="175"/>
      <c r="G15" s="176">
        <f>ROUND(E15*F15,2)</f>
        <v>0</v>
      </c>
      <c r="H15" s="159"/>
      <c r="I15" s="158">
        <f>ROUND(E15*H15,2)</f>
        <v>0</v>
      </c>
      <c r="J15" s="159"/>
      <c r="K15" s="158">
        <f>ROUND(E15*J15,2)</f>
        <v>0</v>
      </c>
      <c r="L15" s="158">
        <v>21</v>
      </c>
      <c r="M15" s="158">
        <f>G15*(1+L15/100)</f>
        <v>0</v>
      </c>
      <c r="N15" s="157">
        <v>7.5000000000000002E-4</v>
      </c>
      <c r="O15" s="157">
        <f>ROUND(E15*N15,2)</f>
        <v>0.02</v>
      </c>
      <c r="P15" s="157">
        <v>0</v>
      </c>
      <c r="Q15" s="157">
        <f>ROUND(E15*P15,2)</f>
        <v>0</v>
      </c>
      <c r="R15" s="158"/>
      <c r="S15" s="158" t="s">
        <v>201</v>
      </c>
      <c r="T15" s="158" t="s">
        <v>201</v>
      </c>
      <c r="U15" s="158">
        <v>0.3</v>
      </c>
      <c r="V15" s="158">
        <f>ROUND(E15*U15,2)</f>
        <v>9.56</v>
      </c>
      <c r="W15" s="158"/>
      <c r="X15" s="158" t="s">
        <v>202</v>
      </c>
      <c r="Y15" s="158" t="s">
        <v>203</v>
      </c>
      <c r="Z15" s="148"/>
      <c r="AA15" s="148"/>
      <c r="AB15" s="148"/>
      <c r="AC15" s="148"/>
      <c r="AD15" s="148"/>
      <c r="AE15" s="148"/>
      <c r="AF15" s="148"/>
      <c r="AG15" s="148" t="s">
        <v>204</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86" t="s">
        <v>217</v>
      </c>
      <c r="D16" s="160"/>
      <c r="E16" s="161">
        <v>12</v>
      </c>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206</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6" t="s">
        <v>218</v>
      </c>
      <c r="D17" s="160"/>
      <c r="E17" s="161">
        <v>19.86</v>
      </c>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206</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71">
        <v>5</v>
      </c>
      <c r="B18" s="172" t="s">
        <v>219</v>
      </c>
      <c r="C18" s="185" t="s">
        <v>220</v>
      </c>
      <c r="D18" s="173" t="s">
        <v>209</v>
      </c>
      <c r="E18" s="174">
        <v>2.7</v>
      </c>
      <c r="F18" s="175"/>
      <c r="G18" s="176">
        <f>ROUND(E18*F18,2)</f>
        <v>0</v>
      </c>
      <c r="H18" s="159"/>
      <c r="I18" s="158">
        <f>ROUND(E18*H18,2)</f>
        <v>0</v>
      </c>
      <c r="J18" s="159"/>
      <c r="K18" s="158">
        <f>ROUND(E18*J18,2)</f>
        <v>0</v>
      </c>
      <c r="L18" s="158">
        <v>21</v>
      </c>
      <c r="M18" s="158">
        <f>G18*(1+L18/100)</f>
        <v>0</v>
      </c>
      <c r="N18" s="157">
        <v>1.3679999999999999E-2</v>
      </c>
      <c r="O18" s="157">
        <f>ROUND(E18*N18,2)</f>
        <v>0.04</v>
      </c>
      <c r="P18" s="157">
        <v>0</v>
      </c>
      <c r="Q18" s="157">
        <f>ROUND(E18*P18,2)</f>
        <v>0</v>
      </c>
      <c r="R18" s="158"/>
      <c r="S18" s="158" t="s">
        <v>201</v>
      </c>
      <c r="T18" s="158" t="s">
        <v>201</v>
      </c>
      <c r="U18" s="158">
        <v>0.8</v>
      </c>
      <c r="V18" s="158">
        <f>ROUND(E18*U18,2)</f>
        <v>2.16</v>
      </c>
      <c r="W18" s="158"/>
      <c r="X18" s="158" t="s">
        <v>202</v>
      </c>
      <c r="Y18" s="158" t="s">
        <v>203</v>
      </c>
      <c r="Z18" s="148"/>
      <c r="AA18" s="148"/>
      <c r="AB18" s="148"/>
      <c r="AC18" s="148"/>
      <c r="AD18" s="148"/>
      <c r="AE18" s="148"/>
      <c r="AF18" s="148"/>
      <c r="AG18" s="148" t="s">
        <v>204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2" x14ac:dyDescent="0.2">
      <c r="A19" s="155"/>
      <c r="B19" s="156"/>
      <c r="C19" s="248" t="s">
        <v>526</v>
      </c>
      <c r="D19" s="249"/>
      <c r="E19" s="249"/>
      <c r="F19" s="249"/>
      <c r="G19" s="249"/>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221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262" t="s">
        <v>222</v>
      </c>
      <c r="D20" s="263"/>
      <c r="E20" s="263"/>
      <c r="F20" s="263"/>
      <c r="G20" s="263"/>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221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262" t="s">
        <v>223</v>
      </c>
      <c r="D21" s="263"/>
      <c r="E21" s="263"/>
      <c r="F21" s="263"/>
      <c r="G21" s="263"/>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221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22.5" outlineLevel="3" x14ac:dyDescent="0.2">
      <c r="A22" s="155"/>
      <c r="B22" s="156"/>
      <c r="C22" s="262" t="s">
        <v>224</v>
      </c>
      <c r="D22" s="263"/>
      <c r="E22" s="263"/>
      <c r="F22" s="263"/>
      <c r="G22" s="263"/>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221</v>
      </c>
      <c r="AH22" s="148"/>
      <c r="AI22" s="148"/>
      <c r="AJ22" s="148"/>
      <c r="AK22" s="148"/>
      <c r="AL22" s="148"/>
      <c r="AM22" s="148"/>
      <c r="AN22" s="148"/>
      <c r="AO22" s="148"/>
      <c r="AP22" s="148"/>
      <c r="AQ22" s="148"/>
      <c r="AR22" s="148"/>
      <c r="AS22" s="148"/>
      <c r="AT22" s="148"/>
      <c r="AU22" s="148"/>
      <c r="AV22" s="148"/>
      <c r="AW22" s="148"/>
      <c r="AX22" s="148"/>
      <c r="AY22" s="148"/>
      <c r="AZ22" s="148"/>
      <c r="BA22" s="183" t="str">
        <f>C22</f>
        <v>- standardního tmelení Q2, to je: základní tmelení Q1+ dodatečné tmelení (tmelení najemno) a případné přebroušení.</v>
      </c>
      <c r="BB22" s="148"/>
      <c r="BC22" s="148"/>
      <c r="BD22" s="148"/>
      <c r="BE22" s="148"/>
      <c r="BF22" s="148"/>
      <c r="BG22" s="148"/>
      <c r="BH22" s="148"/>
    </row>
    <row r="23" spans="1:60" outlineLevel="2" x14ac:dyDescent="0.2">
      <c r="A23" s="155"/>
      <c r="B23" s="156"/>
      <c r="C23" s="186" t="s">
        <v>225</v>
      </c>
      <c r="D23" s="160"/>
      <c r="E23" s="161">
        <v>2.7</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206</v>
      </c>
      <c r="AH23" s="148">
        <v>0</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1">
        <v>6</v>
      </c>
      <c r="B24" s="172" t="s">
        <v>226</v>
      </c>
      <c r="C24" s="185" t="s">
        <v>227</v>
      </c>
      <c r="D24" s="173" t="s">
        <v>209</v>
      </c>
      <c r="E24" s="174">
        <v>2.7</v>
      </c>
      <c r="F24" s="175"/>
      <c r="G24" s="176">
        <f>ROUND(E24*F24,2)</f>
        <v>0</v>
      </c>
      <c r="H24" s="159"/>
      <c r="I24" s="158">
        <f>ROUND(E24*H24,2)</f>
        <v>0</v>
      </c>
      <c r="J24" s="159"/>
      <c r="K24" s="158">
        <f>ROUND(E24*J24,2)</f>
        <v>0</v>
      </c>
      <c r="L24" s="158">
        <v>21</v>
      </c>
      <c r="M24" s="158">
        <f>G24*(1+L24/100)</f>
        <v>0</v>
      </c>
      <c r="N24" s="157">
        <v>0</v>
      </c>
      <c r="O24" s="157">
        <f>ROUND(E24*N24,2)</f>
        <v>0</v>
      </c>
      <c r="P24" s="157">
        <v>0</v>
      </c>
      <c r="Q24" s="157">
        <f>ROUND(E24*P24,2)</f>
        <v>0</v>
      </c>
      <c r="R24" s="158"/>
      <c r="S24" s="158" t="s">
        <v>201</v>
      </c>
      <c r="T24" s="158" t="s">
        <v>201</v>
      </c>
      <c r="U24" s="158">
        <v>0.2</v>
      </c>
      <c r="V24" s="158">
        <f>ROUND(E24*U24,2)</f>
        <v>0.54</v>
      </c>
      <c r="W24" s="158"/>
      <c r="X24" s="158" t="s">
        <v>202</v>
      </c>
      <c r="Y24" s="158" t="s">
        <v>203</v>
      </c>
      <c r="Z24" s="148"/>
      <c r="AA24" s="148"/>
      <c r="AB24" s="148"/>
      <c r="AC24" s="148"/>
      <c r="AD24" s="148"/>
      <c r="AE24" s="148"/>
      <c r="AF24" s="148"/>
      <c r="AG24" s="148" t="s">
        <v>204</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186" t="s">
        <v>228</v>
      </c>
      <c r="D25" s="160"/>
      <c r="E25" s="161">
        <v>2.7</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206</v>
      </c>
      <c r="AH25" s="148">
        <v>5</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ht="33.75" outlineLevel="1" x14ac:dyDescent="0.2">
      <c r="A26" s="171">
        <v>7</v>
      </c>
      <c r="B26" s="172" t="s">
        <v>229</v>
      </c>
      <c r="C26" s="185" t="s">
        <v>215</v>
      </c>
      <c r="D26" s="173" t="s">
        <v>216</v>
      </c>
      <c r="E26" s="174">
        <v>6</v>
      </c>
      <c r="F26" s="175"/>
      <c r="G26" s="176">
        <f>ROUND(E26*F26,2)</f>
        <v>0</v>
      </c>
      <c r="H26" s="159"/>
      <c r="I26" s="158">
        <f>ROUND(E26*H26,2)</f>
        <v>0</v>
      </c>
      <c r="J26" s="159"/>
      <c r="K26" s="158">
        <f>ROUND(E26*J26,2)</f>
        <v>0</v>
      </c>
      <c r="L26" s="158">
        <v>21</v>
      </c>
      <c r="M26" s="158">
        <f>G26*(1+L26/100)</f>
        <v>0</v>
      </c>
      <c r="N26" s="157">
        <v>7.5000000000000002E-4</v>
      </c>
      <c r="O26" s="157">
        <f>ROUND(E26*N26,2)</f>
        <v>0</v>
      </c>
      <c r="P26" s="157">
        <v>0</v>
      </c>
      <c r="Q26" s="157">
        <f>ROUND(E26*P26,2)</f>
        <v>0</v>
      </c>
      <c r="R26" s="158"/>
      <c r="S26" s="158" t="s">
        <v>201</v>
      </c>
      <c r="T26" s="158" t="s">
        <v>201</v>
      </c>
      <c r="U26" s="158">
        <v>0.3</v>
      </c>
      <c r="V26" s="158">
        <f>ROUND(E26*U26,2)</f>
        <v>1.8</v>
      </c>
      <c r="W26" s="158"/>
      <c r="X26" s="158" t="s">
        <v>202</v>
      </c>
      <c r="Y26" s="158" t="s">
        <v>203</v>
      </c>
      <c r="Z26" s="148"/>
      <c r="AA26" s="148"/>
      <c r="AB26" s="148"/>
      <c r="AC26" s="148"/>
      <c r="AD26" s="148"/>
      <c r="AE26" s="148"/>
      <c r="AF26" s="148"/>
      <c r="AG26" s="148" t="s">
        <v>204</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2" x14ac:dyDescent="0.2">
      <c r="A27" s="155"/>
      <c r="B27" s="156"/>
      <c r="C27" s="186" t="s">
        <v>230</v>
      </c>
      <c r="D27" s="160"/>
      <c r="E27" s="161">
        <v>6</v>
      </c>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206</v>
      </c>
      <c r="AH27" s="148">
        <v>0</v>
      </c>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x14ac:dyDescent="0.2">
      <c r="A28" s="164" t="s">
        <v>196</v>
      </c>
      <c r="B28" s="165" t="s">
        <v>126</v>
      </c>
      <c r="C28" s="184" t="s">
        <v>127</v>
      </c>
      <c r="D28" s="166"/>
      <c r="E28" s="167"/>
      <c r="F28" s="168"/>
      <c r="G28" s="169">
        <f>SUMIF(AG29:AG43,"&lt;&gt;NOR",G29:G43)</f>
        <v>0</v>
      </c>
      <c r="H28" s="163"/>
      <c r="I28" s="163">
        <f>SUM(I29:I43)</f>
        <v>0</v>
      </c>
      <c r="J28" s="163"/>
      <c r="K28" s="163">
        <f>SUM(K29:K43)</f>
        <v>0</v>
      </c>
      <c r="L28" s="163"/>
      <c r="M28" s="163">
        <f>SUM(M29:M43)</f>
        <v>0</v>
      </c>
      <c r="N28" s="162"/>
      <c r="O28" s="162">
        <f>SUM(O29:O43)</f>
        <v>3.7199999999999998</v>
      </c>
      <c r="P28" s="162"/>
      <c r="Q28" s="162">
        <f>SUM(Q29:Q43)</f>
        <v>0</v>
      </c>
      <c r="R28" s="163"/>
      <c r="S28" s="163"/>
      <c r="T28" s="163"/>
      <c r="U28" s="163"/>
      <c r="V28" s="163">
        <f>SUM(V29:V43)</f>
        <v>87.7</v>
      </c>
      <c r="W28" s="163"/>
      <c r="X28" s="163"/>
      <c r="Y28" s="163"/>
      <c r="AG28" t="s">
        <v>197</v>
      </c>
    </row>
    <row r="29" spans="1:60" outlineLevel="1" x14ac:dyDescent="0.2">
      <c r="A29" s="171">
        <v>8</v>
      </c>
      <c r="B29" s="172" t="s">
        <v>231</v>
      </c>
      <c r="C29" s="185" t="s">
        <v>232</v>
      </c>
      <c r="D29" s="173" t="s">
        <v>209</v>
      </c>
      <c r="E29" s="174">
        <v>52.810980000000001</v>
      </c>
      <c r="F29" s="175"/>
      <c r="G29" s="176">
        <f>ROUND(E29*F29,2)</f>
        <v>0</v>
      </c>
      <c r="H29" s="159"/>
      <c r="I29" s="158">
        <f>ROUND(E29*H29,2)</f>
        <v>0</v>
      </c>
      <c r="J29" s="159"/>
      <c r="K29" s="158">
        <f>ROUND(E29*J29,2)</f>
        <v>0</v>
      </c>
      <c r="L29" s="158">
        <v>21</v>
      </c>
      <c r="M29" s="158">
        <f>G29*(1+L29/100)</f>
        <v>0</v>
      </c>
      <c r="N29" s="157">
        <v>2.1000000000000001E-4</v>
      </c>
      <c r="O29" s="157">
        <f>ROUND(E29*N29,2)</f>
        <v>0.01</v>
      </c>
      <c r="P29" s="157">
        <v>0</v>
      </c>
      <c r="Q29" s="157">
        <f>ROUND(E29*P29,2)</f>
        <v>0</v>
      </c>
      <c r="R29" s="158"/>
      <c r="S29" s="158" t="s">
        <v>201</v>
      </c>
      <c r="T29" s="158" t="s">
        <v>201</v>
      </c>
      <c r="U29" s="158">
        <v>7.0000000000000007E-2</v>
      </c>
      <c r="V29" s="158">
        <f>ROUND(E29*U29,2)</f>
        <v>3.7</v>
      </c>
      <c r="W29" s="158"/>
      <c r="X29" s="158" t="s">
        <v>202</v>
      </c>
      <c r="Y29" s="158" t="s">
        <v>203</v>
      </c>
      <c r="Z29" s="148"/>
      <c r="AA29" s="148"/>
      <c r="AB29" s="148"/>
      <c r="AC29" s="148"/>
      <c r="AD29" s="148"/>
      <c r="AE29" s="148"/>
      <c r="AF29" s="148"/>
      <c r="AG29" s="148" t="s">
        <v>204</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2" x14ac:dyDescent="0.2">
      <c r="A30" s="155"/>
      <c r="B30" s="156"/>
      <c r="C30" s="186" t="s">
        <v>233</v>
      </c>
      <c r="D30" s="160"/>
      <c r="E30" s="161">
        <v>52.810980000000001</v>
      </c>
      <c r="F30" s="158"/>
      <c r="G30" s="158"/>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206</v>
      </c>
      <c r="AH30" s="148">
        <v>5</v>
      </c>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71">
        <v>9</v>
      </c>
      <c r="B31" s="172" t="s">
        <v>234</v>
      </c>
      <c r="C31" s="185" t="s">
        <v>235</v>
      </c>
      <c r="D31" s="173" t="s">
        <v>209</v>
      </c>
      <c r="E31" s="174">
        <v>32.1006</v>
      </c>
      <c r="F31" s="175"/>
      <c r="G31" s="176">
        <f>ROUND(E31*F31,2)</f>
        <v>0</v>
      </c>
      <c r="H31" s="159"/>
      <c r="I31" s="158">
        <f>ROUND(E31*H31,2)</f>
        <v>0</v>
      </c>
      <c r="J31" s="159"/>
      <c r="K31" s="158">
        <f>ROUND(E31*J31,2)</f>
        <v>0</v>
      </c>
      <c r="L31" s="158">
        <v>21</v>
      </c>
      <c r="M31" s="158">
        <f>G31*(1+L31/100)</f>
        <v>0</v>
      </c>
      <c r="N31" s="157">
        <v>4.0000000000000003E-5</v>
      </c>
      <c r="O31" s="157">
        <f>ROUND(E31*N31,2)</f>
        <v>0</v>
      </c>
      <c r="P31" s="157">
        <v>0</v>
      </c>
      <c r="Q31" s="157">
        <f>ROUND(E31*P31,2)</f>
        <v>0</v>
      </c>
      <c r="R31" s="158"/>
      <c r="S31" s="158" t="s">
        <v>201</v>
      </c>
      <c r="T31" s="158" t="s">
        <v>201</v>
      </c>
      <c r="U31" s="158">
        <v>7.8E-2</v>
      </c>
      <c r="V31" s="158">
        <f>ROUND(E31*U31,2)</f>
        <v>2.5</v>
      </c>
      <c r="W31" s="158"/>
      <c r="X31" s="158" t="s">
        <v>202</v>
      </c>
      <c r="Y31" s="158" t="s">
        <v>203</v>
      </c>
      <c r="Z31" s="148"/>
      <c r="AA31" s="148"/>
      <c r="AB31" s="148"/>
      <c r="AC31" s="148"/>
      <c r="AD31" s="148"/>
      <c r="AE31" s="148"/>
      <c r="AF31" s="148"/>
      <c r="AG31" s="148" t="s">
        <v>204</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2" x14ac:dyDescent="0.2">
      <c r="A32" s="155"/>
      <c r="B32" s="156"/>
      <c r="C32" s="186" t="s">
        <v>236</v>
      </c>
      <c r="D32" s="160"/>
      <c r="E32" s="161">
        <v>3.1309999999999998</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206</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3" x14ac:dyDescent="0.2">
      <c r="A33" s="155"/>
      <c r="B33" s="156"/>
      <c r="C33" s="186" t="s">
        <v>237</v>
      </c>
      <c r="D33" s="160"/>
      <c r="E33" s="161">
        <v>2.02</v>
      </c>
      <c r="F33" s="158"/>
      <c r="G33" s="158"/>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206</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3" x14ac:dyDescent="0.2">
      <c r="A34" s="155"/>
      <c r="B34" s="156"/>
      <c r="C34" s="186" t="s">
        <v>238</v>
      </c>
      <c r="D34" s="160"/>
      <c r="E34" s="161">
        <v>26.9496</v>
      </c>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206</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71">
        <v>10</v>
      </c>
      <c r="B35" s="172" t="s">
        <v>239</v>
      </c>
      <c r="C35" s="185" t="s">
        <v>240</v>
      </c>
      <c r="D35" s="173" t="s">
        <v>209</v>
      </c>
      <c r="E35" s="174">
        <v>176.03659999999999</v>
      </c>
      <c r="F35" s="175"/>
      <c r="G35" s="176">
        <f>ROUND(E35*F35,2)</f>
        <v>0</v>
      </c>
      <c r="H35" s="159"/>
      <c r="I35" s="158">
        <f>ROUND(E35*H35,2)</f>
        <v>0</v>
      </c>
      <c r="J35" s="159"/>
      <c r="K35" s="158">
        <f>ROUND(E35*J35,2)</f>
        <v>0</v>
      </c>
      <c r="L35" s="158">
        <v>21</v>
      </c>
      <c r="M35" s="158">
        <f>G35*(1+L35/100)</f>
        <v>0</v>
      </c>
      <c r="N35" s="157">
        <v>1.5740000000000001E-2</v>
      </c>
      <c r="O35" s="157">
        <f>ROUND(E35*N35,2)</f>
        <v>2.77</v>
      </c>
      <c r="P35" s="157">
        <v>0</v>
      </c>
      <c r="Q35" s="157">
        <f>ROUND(E35*P35,2)</f>
        <v>0</v>
      </c>
      <c r="R35" s="158"/>
      <c r="S35" s="158" t="s">
        <v>201</v>
      </c>
      <c r="T35" s="158" t="s">
        <v>201</v>
      </c>
      <c r="U35" s="158">
        <v>0.33481</v>
      </c>
      <c r="V35" s="158">
        <f>ROUND(E35*U35,2)</f>
        <v>58.94</v>
      </c>
      <c r="W35" s="158"/>
      <c r="X35" s="158" t="s">
        <v>202</v>
      </c>
      <c r="Y35" s="158" t="s">
        <v>203</v>
      </c>
      <c r="Z35" s="148"/>
      <c r="AA35" s="148"/>
      <c r="AB35" s="148"/>
      <c r="AC35" s="148"/>
      <c r="AD35" s="148"/>
      <c r="AE35" s="148"/>
      <c r="AF35" s="148"/>
      <c r="AG35" s="148" t="s">
        <v>204</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248" t="s">
        <v>241</v>
      </c>
      <c r="D36" s="249"/>
      <c r="E36" s="249"/>
      <c r="F36" s="249"/>
      <c r="G36" s="249"/>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221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2" x14ac:dyDescent="0.2">
      <c r="A37" s="155"/>
      <c r="B37" s="156"/>
      <c r="C37" s="186" t="s">
        <v>242</v>
      </c>
      <c r="D37" s="160"/>
      <c r="E37" s="161">
        <v>53.400199999999998</v>
      </c>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206</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3" x14ac:dyDescent="0.2">
      <c r="A38" s="155"/>
      <c r="B38" s="156"/>
      <c r="C38" s="186" t="s">
        <v>243</v>
      </c>
      <c r="D38" s="160"/>
      <c r="E38" s="161">
        <v>154.73699999999999</v>
      </c>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206</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3" x14ac:dyDescent="0.2">
      <c r="A39" s="155"/>
      <c r="B39" s="156"/>
      <c r="C39" s="186" t="s">
        <v>244</v>
      </c>
      <c r="D39" s="160"/>
      <c r="E39" s="161">
        <v>-32.1006</v>
      </c>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206</v>
      </c>
      <c r="AH39" s="148">
        <v>5</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71">
        <v>11</v>
      </c>
      <c r="B40" s="172" t="s">
        <v>245</v>
      </c>
      <c r="C40" s="185" t="s">
        <v>246</v>
      </c>
      <c r="D40" s="173" t="s">
        <v>209</v>
      </c>
      <c r="E40" s="174">
        <v>17.199000000000002</v>
      </c>
      <c r="F40" s="175"/>
      <c r="G40" s="176">
        <f>ROUND(E40*F40,2)</f>
        <v>0</v>
      </c>
      <c r="H40" s="159"/>
      <c r="I40" s="158">
        <f>ROUND(E40*H40,2)</f>
        <v>0</v>
      </c>
      <c r="J40" s="159"/>
      <c r="K40" s="158">
        <f>ROUND(E40*J40,2)</f>
        <v>0</v>
      </c>
      <c r="L40" s="158">
        <v>21</v>
      </c>
      <c r="M40" s="158">
        <f>G40*(1+L40/100)</f>
        <v>0</v>
      </c>
      <c r="N40" s="157">
        <v>5.3690000000000002E-2</v>
      </c>
      <c r="O40" s="157">
        <f>ROUND(E40*N40,2)</f>
        <v>0.92</v>
      </c>
      <c r="P40" s="157">
        <v>0</v>
      </c>
      <c r="Q40" s="157">
        <f>ROUND(E40*P40,2)</f>
        <v>0</v>
      </c>
      <c r="R40" s="158"/>
      <c r="S40" s="158" t="s">
        <v>201</v>
      </c>
      <c r="T40" s="158" t="s">
        <v>201</v>
      </c>
      <c r="U40" s="158">
        <v>1.17717</v>
      </c>
      <c r="V40" s="158">
        <f>ROUND(E40*U40,2)</f>
        <v>20.25</v>
      </c>
      <c r="W40" s="158"/>
      <c r="X40" s="158" t="s">
        <v>202</v>
      </c>
      <c r="Y40" s="158" t="s">
        <v>203</v>
      </c>
      <c r="Z40" s="148"/>
      <c r="AA40" s="148"/>
      <c r="AB40" s="148"/>
      <c r="AC40" s="148"/>
      <c r="AD40" s="148"/>
      <c r="AE40" s="148"/>
      <c r="AF40" s="148"/>
      <c r="AG40" s="148" t="s">
        <v>204</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2" x14ac:dyDescent="0.2">
      <c r="A41" s="155"/>
      <c r="B41" s="156"/>
      <c r="C41" s="186" t="s">
        <v>247</v>
      </c>
      <c r="D41" s="160"/>
      <c r="E41" s="161">
        <v>17.199000000000002</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206</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ht="22.5" outlineLevel="1" x14ac:dyDescent="0.2">
      <c r="A42" s="171">
        <v>12</v>
      </c>
      <c r="B42" s="172" t="s">
        <v>248</v>
      </c>
      <c r="C42" s="185" t="s">
        <v>249</v>
      </c>
      <c r="D42" s="173" t="s">
        <v>209</v>
      </c>
      <c r="E42" s="174">
        <v>6.3811999999999998</v>
      </c>
      <c r="F42" s="175"/>
      <c r="G42" s="176">
        <f>ROUND(E42*F42,2)</f>
        <v>0</v>
      </c>
      <c r="H42" s="159"/>
      <c r="I42" s="158">
        <f>ROUND(E42*H42,2)</f>
        <v>0</v>
      </c>
      <c r="J42" s="159"/>
      <c r="K42" s="158">
        <f>ROUND(E42*J42,2)</f>
        <v>0</v>
      </c>
      <c r="L42" s="158">
        <v>21</v>
      </c>
      <c r="M42" s="158">
        <f>G42*(1+L42/100)</f>
        <v>0</v>
      </c>
      <c r="N42" s="157">
        <v>3.6099999999999999E-3</v>
      </c>
      <c r="O42" s="157">
        <f>ROUND(E42*N42,2)</f>
        <v>0.02</v>
      </c>
      <c r="P42" s="157">
        <v>0</v>
      </c>
      <c r="Q42" s="157">
        <f>ROUND(E42*P42,2)</f>
        <v>0</v>
      </c>
      <c r="R42" s="158"/>
      <c r="S42" s="158" t="s">
        <v>201</v>
      </c>
      <c r="T42" s="158" t="s">
        <v>201</v>
      </c>
      <c r="U42" s="158">
        <v>0.36199999999999999</v>
      </c>
      <c r="V42" s="158">
        <f>ROUND(E42*U42,2)</f>
        <v>2.31</v>
      </c>
      <c r="W42" s="158"/>
      <c r="X42" s="158" t="s">
        <v>202</v>
      </c>
      <c r="Y42" s="158" t="s">
        <v>203</v>
      </c>
      <c r="Z42" s="148"/>
      <c r="AA42" s="148"/>
      <c r="AB42" s="148"/>
      <c r="AC42" s="148"/>
      <c r="AD42" s="148"/>
      <c r="AE42" s="148"/>
      <c r="AF42" s="148"/>
      <c r="AG42" s="148" t="s">
        <v>204</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2" x14ac:dyDescent="0.2">
      <c r="A43" s="155"/>
      <c r="B43" s="156"/>
      <c r="C43" s="186" t="s">
        <v>250</v>
      </c>
      <c r="D43" s="160"/>
      <c r="E43" s="161">
        <v>6.3811999999999998</v>
      </c>
      <c r="F43" s="158"/>
      <c r="G43" s="158"/>
      <c r="H43" s="158"/>
      <c r="I43" s="158"/>
      <c r="J43" s="158"/>
      <c r="K43" s="158"/>
      <c r="L43" s="158"/>
      <c r="M43" s="158"/>
      <c r="N43" s="157"/>
      <c r="O43" s="157"/>
      <c r="P43" s="157"/>
      <c r="Q43" s="157"/>
      <c r="R43" s="158"/>
      <c r="S43" s="158"/>
      <c r="T43" s="158"/>
      <c r="U43" s="158"/>
      <c r="V43" s="158"/>
      <c r="W43" s="158"/>
      <c r="X43" s="158"/>
      <c r="Y43" s="158"/>
      <c r="Z43" s="148"/>
      <c r="AA43" s="148"/>
      <c r="AB43" s="148"/>
      <c r="AC43" s="148"/>
      <c r="AD43" s="148"/>
      <c r="AE43" s="148"/>
      <c r="AF43" s="148"/>
      <c r="AG43" s="148" t="s">
        <v>206</v>
      </c>
      <c r="AH43" s="148">
        <v>0</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x14ac:dyDescent="0.2">
      <c r="A44" s="164" t="s">
        <v>196</v>
      </c>
      <c r="B44" s="165" t="s">
        <v>128</v>
      </c>
      <c r="C44" s="184" t="s">
        <v>129</v>
      </c>
      <c r="D44" s="166"/>
      <c r="E44" s="167"/>
      <c r="F44" s="168"/>
      <c r="G44" s="169">
        <f>SUMIF(AG45:AG48,"&lt;&gt;NOR",G45:G48)</f>
        <v>0</v>
      </c>
      <c r="H44" s="163"/>
      <c r="I44" s="163">
        <f>SUM(I45:I48)</f>
        <v>0</v>
      </c>
      <c r="J44" s="163"/>
      <c r="K44" s="163">
        <f>SUM(K45:K48)</f>
        <v>0</v>
      </c>
      <c r="L44" s="163"/>
      <c r="M44" s="163">
        <f>SUM(M45:M48)</f>
        <v>0</v>
      </c>
      <c r="N44" s="162"/>
      <c r="O44" s="162">
        <f>SUM(O45:O48)</f>
        <v>0.74</v>
      </c>
      <c r="P44" s="162"/>
      <c r="Q44" s="162">
        <f>SUM(Q45:Q48)</f>
        <v>0</v>
      </c>
      <c r="R44" s="163"/>
      <c r="S44" s="163"/>
      <c r="T44" s="163"/>
      <c r="U44" s="163"/>
      <c r="V44" s="163">
        <f>SUM(V45:V48)</f>
        <v>35.049999999999997</v>
      </c>
      <c r="W44" s="163"/>
      <c r="X44" s="163"/>
      <c r="Y44" s="163"/>
      <c r="AG44" t="s">
        <v>197</v>
      </c>
    </row>
    <row r="45" spans="1:60" ht="33.75" outlineLevel="1" x14ac:dyDescent="0.2">
      <c r="A45" s="171">
        <v>13</v>
      </c>
      <c r="B45" s="172" t="s">
        <v>251</v>
      </c>
      <c r="C45" s="185" t="s">
        <v>252</v>
      </c>
      <c r="D45" s="173" t="s">
        <v>209</v>
      </c>
      <c r="E45" s="174">
        <v>101.9</v>
      </c>
      <c r="F45" s="175"/>
      <c r="G45" s="176">
        <f>ROUND(E45*F45,2)</f>
        <v>0</v>
      </c>
      <c r="H45" s="159"/>
      <c r="I45" s="158">
        <f>ROUND(E45*H45,2)</f>
        <v>0</v>
      </c>
      <c r="J45" s="159"/>
      <c r="K45" s="158">
        <f>ROUND(E45*J45,2)</f>
        <v>0</v>
      </c>
      <c r="L45" s="158">
        <v>21</v>
      </c>
      <c r="M45" s="158">
        <f>G45*(1+L45/100)</f>
        <v>0</v>
      </c>
      <c r="N45" s="157">
        <v>7.0000000000000001E-3</v>
      </c>
      <c r="O45" s="157">
        <f>ROUND(E45*N45,2)</f>
        <v>0.71</v>
      </c>
      <c r="P45" s="157">
        <v>0</v>
      </c>
      <c r="Q45" s="157">
        <f>ROUND(E45*P45,2)</f>
        <v>0</v>
      </c>
      <c r="R45" s="158"/>
      <c r="S45" s="158" t="s">
        <v>201</v>
      </c>
      <c r="T45" s="158" t="s">
        <v>201</v>
      </c>
      <c r="U45" s="158">
        <v>0.254</v>
      </c>
      <c r="V45" s="158">
        <f>ROUND(E45*U45,2)</f>
        <v>25.88</v>
      </c>
      <c r="W45" s="158"/>
      <c r="X45" s="158" t="s">
        <v>202</v>
      </c>
      <c r="Y45" s="158" t="s">
        <v>203</v>
      </c>
      <c r="Z45" s="148"/>
      <c r="AA45" s="148"/>
      <c r="AB45" s="148"/>
      <c r="AC45" s="148"/>
      <c r="AD45" s="148"/>
      <c r="AE45" s="148"/>
      <c r="AF45" s="148"/>
      <c r="AG45" s="148" t="s">
        <v>204</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2" x14ac:dyDescent="0.2">
      <c r="A46" s="155"/>
      <c r="B46" s="156"/>
      <c r="C46" s="186" t="s">
        <v>253</v>
      </c>
      <c r="D46" s="160"/>
      <c r="E46" s="161">
        <v>101.9</v>
      </c>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206</v>
      </c>
      <c r="AH46" s="148">
        <v>5</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71">
        <v>14</v>
      </c>
      <c r="B47" s="172" t="s">
        <v>254</v>
      </c>
      <c r="C47" s="185" t="s">
        <v>255</v>
      </c>
      <c r="D47" s="173" t="s">
        <v>209</v>
      </c>
      <c r="E47" s="174">
        <v>101.9</v>
      </c>
      <c r="F47" s="175"/>
      <c r="G47" s="176">
        <f>ROUND(E47*F47,2)</f>
        <v>0</v>
      </c>
      <c r="H47" s="159"/>
      <c r="I47" s="158">
        <f>ROUND(E47*H47,2)</f>
        <v>0</v>
      </c>
      <c r="J47" s="159"/>
      <c r="K47" s="158">
        <f>ROUND(E47*J47,2)</f>
        <v>0</v>
      </c>
      <c r="L47" s="158">
        <v>21</v>
      </c>
      <c r="M47" s="158">
        <f>G47*(1+L47/100)</f>
        <v>0</v>
      </c>
      <c r="N47" s="157">
        <v>2.5999999999999998E-4</v>
      </c>
      <c r="O47" s="157">
        <f>ROUND(E47*N47,2)</f>
        <v>0.03</v>
      </c>
      <c r="P47" s="157">
        <v>0</v>
      </c>
      <c r="Q47" s="157">
        <f>ROUND(E47*P47,2)</f>
        <v>0</v>
      </c>
      <c r="R47" s="158"/>
      <c r="S47" s="158" t="s">
        <v>201</v>
      </c>
      <c r="T47" s="158" t="s">
        <v>201</v>
      </c>
      <c r="U47" s="158">
        <v>0.09</v>
      </c>
      <c r="V47" s="158">
        <f>ROUND(E47*U47,2)</f>
        <v>9.17</v>
      </c>
      <c r="W47" s="158"/>
      <c r="X47" s="158" t="s">
        <v>202</v>
      </c>
      <c r="Y47" s="158" t="s">
        <v>203</v>
      </c>
      <c r="Z47" s="148"/>
      <c r="AA47" s="148"/>
      <c r="AB47" s="148"/>
      <c r="AC47" s="148"/>
      <c r="AD47" s="148"/>
      <c r="AE47" s="148"/>
      <c r="AF47" s="148"/>
      <c r="AG47" s="148" t="s">
        <v>204</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2" x14ac:dyDescent="0.2">
      <c r="A48" s="155"/>
      <c r="B48" s="156"/>
      <c r="C48" s="186" t="s">
        <v>256</v>
      </c>
      <c r="D48" s="160"/>
      <c r="E48" s="161">
        <v>101.9</v>
      </c>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206</v>
      </c>
      <c r="AH48" s="148">
        <v>5</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x14ac:dyDescent="0.2">
      <c r="A49" s="164" t="s">
        <v>196</v>
      </c>
      <c r="B49" s="165" t="s">
        <v>130</v>
      </c>
      <c r="C49" s="184" t="s">
        <v>131</v>
      </c>
      <c r="D49" s="166"/>
      <c r="E49" s="167"/>
      <c r="F49" s="168"/>
      <c r="G49" s="169">
        <f>SUMIF(AG50:AG52,"&lt;&gt;NOR",G50:G52)</f>
        <v>0</v>
      </c>
      <c r="H49" s="163"/>
      <c r="I49" s="163">
        <f>SUM(I50:I52)</f>
        <v>0</v>
      </c>
      <c r="J49" s="163"/>
      <c r="K49" s="163">
        <f>SUM(K50:K52)</f>
        <v>0</v>
      </c>
      <c r="L49" s="163"/>
      <c r="M49" s="163">
        <f>SUM(M50:M52)</f>
        <v>0</v>
      </c>
      <c r="N49" s="162"/>
      <c r="O49" s="162">
        <f>SUM(O50:O52)</f>
        <v>7.0000000000000007E-2</v>
      </c>
      <c r="P49" s="162"/>
      <c r="Q49" s="162">
        <f>SUM(Q50:Q52)</f>
        <v>0</v>
      </c>
      <c r="R49" s="163"/>
      <c r="S49" s="163"/>
      <c r="T49" s="163"/>
      <c r="U49" s="163"/>
      <c r="V49" s="163">
        <f>SUM(V50:V52)</f>
        <v>0</v>
      </c>
      <c r="W49" s="163"/>
      <c r="X49" s="163"/>
      <c r="Y49" s="163"/>
      <c r="AG49" t="s">
        <v>197</v>
      </c>
    </row>
    <row r="50" spans="1:60" outlineLevel="1" x14ac:dyDescent="0.2">
      <c r="A50" s="171">
        <v>15</v>
      </c>
      <c r="B50" s="172" t="s">
        <v>257</v>
      </c>
      <c r="C50" s="185" t="s">
        <v>258</v>
      </c>
      <c r="D50" s="173" t="s">
        <v>213</v>
      </c>
      <c r="E50" s="174">
        <v>1</v>
      </c>
      <c r="F50" s="175"/>
      <c r="G50" s="176">
        <f>ROUND(E50*F50,2)</f>
        <v>0</v>
      </c>
      <c r="H50" s="159"/>
      <c r="I50" s="158">
        <f>ROUND(E50*H50,2)</f>
        <v>0</v>
      </c>
      <c r="J50" s="159"/>
      <c r="K50" s="158">
        <f>ROUND(E50*J50,2)</f>
        <v>0</v>
      </c>
      <c r="L50" s="158">
        <v>21</v>
      </c>
      <c r="M50" s="158">
        <f>G50*(1+L50/100)</f>
        <v>0</v>
      </c>
      <c r="N50" s="157">
        <v>7.1410000000000001E-2</v>
      </c>
      <c r="O50" s="157">
        <f>ROUND(E50*N50,2)</f>
        <v>7.0000000000000007E-2</v>
      </c>
      <c r="P50" s="157">
        <v>0</v>
      </c>
      <c r="Q50" s="157">
        <f>ROUND(E50*P50,2)</f>
        <v>0</v>
      </c>
      <c r="R50" s="158"/>
      <c r="S50" s="158" t="s">
        <v>259</v>
      </c>
      <c r="T50" s="158" t="s">
        <v>260</v>
      </c>
      <c r="U50" s="158">
        <v>0</v>
      </c>
      <c r="V50" s="158">
        <f>ROUND(E50*U50,2)</f>
        <v>0</v>
      </c>
      <c r="W50" s="158"/>
      <c r="X50" s="158" t="s">
        <v>202</v>
      </c>
      <c r="Y50" s="158" t="s">
        <v>203</v>
      </c>
      <c r="Z50" s="148"/>
      <c r="AA50" s="148"/>
      <c r="AB50" s="148"/>
      <c r="AC50" s="148"/>
      <c r="AD50" s="148"/>
      <c r="AE50" s="148"/>
      <c r="AF50" s="148"/>
      <c r="AG50" s="148" t="s">
        <v>204</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2" x14ac:dyDescent="0.2">
      <c r="A51" s="155"/>
      <c r="B51" s="156"/>
      <c r="C51" s="248" t="s">
        <v>261</v>
      </c>
      <c r="D51" s="249"/>
      <c r="E51" s="249"/>
      <c r="F51" s="249"/>
      <c r="G51" s="249"/>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221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
      <c r="A52" s="155"/>
      <c r="B52" s="156"/>
      <c r="C52" s="262" t="s">
        <v>262</v>
      </c>
      <c r="D52" s="263"/>
      <c r="E52" s="263"/>
      <c r="F52" s="263"/>
      <c r="G52" s="263"/>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221</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x14ac:dyDescent="0.2">
      <c r="A53" s="164" t="s">
        <v>196</v>
      </c>
      <c r="B53" s="165" t="s">
        <v>132</v>
      </c>
      <c r="C53" s="184" t="s">
        <v>133</v>
      </c>
      <c r="D53" s="166"/>
      <c r="E53" s="167"/>
      <c r="F53" s="168"/>
      <c r="G53" s="169">
        <f>SUMIF(AG54:AG55,"&lt;&gt;NOR",G54:G55)</f>
        <v>0</v>
      </c>
      <c r="H53" s="163"/>
      <c r="I53" s="163">
        <f>SUM(I54:I55)</f>
        <v>0</v>
      </c>
      <c r="J53" s="163"/>
      <c r="K53" s="163">
        <f>SUM(K54:K55)</f>
        <v>0</v>
      </c>
      <c r="L53" s="163"/>
      <c r="M53" s="163">
        <f>SUM(M54:M55)</f>
        <v>0</v>
      </c>
      <c r="N53" s="162"/>
      <c r="O53" s="162">
        <f>SUM(O54:O55)</f>
        <v>0.12</v>
      </c>
      <c r="P53" s="162"/>
      <c r="Q53" s="162">
        <f>SUM(Q54:Q55)</f>
        <v>0</v>
      </c>
      <c r="R53" s="163"/>
      <c r="S53" s="163"/>
      <c r="T53" s="163"/>
      <c r="U53" s="163"/>
      <c r="V53" s="163">
        <f>SUM(V54:V55)</f>
        <v>18.04</v>
      </c>
      <c r="W53" s="163"/>
      <c r="X53" s="163"/>
      <c r="Y53" s="163"/>
      <c r="AG53" t="s">
        <v>197</v>
      </c>
    </row>
    <row r="54" spans="1:60" outlineLevel="1" x14ac:dyDescent="0.2">
      <c r="A54" s="171">
        <v>16</v>
      </c>
      <c r="B54" s="172" t="s">
        <v>263</v>
      </c>
      <c r="C54" s="185" t="s">
        <v>264</v>
      </c>
      <c r="D54" s="173" t="s">
        <v>209</v>
      </c>
      <c r="E54" s="174">
        <v>101.9</v>
      </c>
      <c r="F54" s="175"/>
      <c r="G54" s="176">
        <f>ROUND(E54*F54,2)</f>
        <v>0</v>
      </c>
      <c r="H54" s="159"/>
      <c r="I54" s="158">
        <f>ROUND(E54*H54,2)</f>
        <v>0</v>
      </c>
      <c r="J54" s="159"/>
      <c r="K54" s="158">
        <f>ROUND(E54*J54,2)</f>
        <v>0</v>
      </c>
      <c r="L54" s="158">
        <v>21</v>
      </c>
      <c r="M54" s="158">
        <f>G54*(1+L54/100)</f>
        <v>0</v>
      </c>
      <c r="N54" s="157">
        <v>1.2099999999999999E-3</v>
      </c>
      <c r="O54" s="157">
        <f>ROUND(E54*N54,2)</f>
        <v>0.12</v>
      </c>
      <c r="P54" s="157">
        <v>0</v>
      </c>
      <c r="Q54" s="157">
        <f>ROUND(E54*P54,2)</f>
        <v>0</v>
      </c>
      <c r="R54" s="158"/>
      <c r="S54" s="158" t="s">
        <v>201</v>
      </c>
      <c r="T54" s="158" t="s">
        <v>201</v>
      </c>
      <c r="U54" s="158">
        <v>0.17699999999999999</v>
      </c>
      <c r="V54" s="158">
        <f>ROUND(E54*U54,2)</f>
        <v>18.04</v>
      </c>
      <c r="W54" s="158"/>
      <c r="X54" s="158" t="s">
        <v>202</v>
      </c>
      <c r="Y54" s="158" t="s">
        <v>203</v>
      </c>
      <c r="Z54" s="148"/>
      <c r="AA54" s="148"/>
      <c r="AB54" s="148"/>
      <c r="AC54" s="148"/>
      <c r="AD54" s="148"/>
      <c r="AE54" s="148"/>
      <c r="AF54" s="148"/>
      <c r="AG54" s="148" t="s">
        <v>204</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2" x14ac:dyDescent="0.2">
      <c r="A55" s="155"/>
      <c r="B55" s="156"/>
      <c r="C55" s="186" t="s">
        <v>265</v>
      </c>
      <c r="D55" s="160"/>
      <c r="E55" s="161">
        <v>101.9</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206</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ht="25.5" x14ac:dyDescent="0.2">
      <c r="A56" s="164" t="s">
        <v>196</v>
      </c>
      <c r="B56" s="165" t="s">
        <v>134</v>
      </c>
      <c r="C56" s="184" t="s">
        <v>135</v>
      </c>
      <c r="D56" s="166"/>
      <c r="E56" s="167"/>
      <c r="F56" s="168"/>
      <c r="G56" s="169">
        <f>SUMIF(AG57:AG64,"&lt;&gt;NOR",G57:G64)</f>
        <v>0</v>
      </c>
      <c r="H56" s="163"/>
      <c r="I56" s="163">
        <f>SUM(I57:I64)</f>
        <v>0</v>
      </c>
      <c r="J56" s="163"/>
      <c r="K56" s="163">
        <f>SUM(K57:K64)</f>
        <v>0</v>
      </c>
      <c r="L56" s="163"/>
      <c r="M56" s="163">
        <f>SUM(M57:M64)</f>
        <v>0</v>
      </c>
      <c r="N56" s="162"/>
      <c r="O56" s="162">
        <f>SUM(O57:O64)</f>
        <v>0</v>
      </c>
      <c r="P56" s="162"/>
      <c r="Q56" s="162">
        <f>SUM(Q57:Q64)</f>
        <v>0</v>
      </c>
      <c r="R56" s="163"/>
      <c r="S56" s="163"/>
      <c r="T56" s="163"/>
      <c r="U56" s="163"/>
      <c r="V56" s="163">
        <f>SUM(V57:V64)</f>
        <v>121.44999999999999</v>
      </c>
      <c r="W56" s="163"/>
      <c r="X56" s="163"/>
      <c r="Y56" s="163"/>
      <c r="AG56" t="s">
        <v>197</v>
      </c>
    </row>
    <row r="57" spans="1:60" outlineLevel="1" x14ac:dyDescent="0.2">
      <c r="A57" s="171">
        <v>17</v>
      </c>
      <c r="B57" s="172" t="s">
        <v>266</v>
      </c>
      <c r="C57" s="185" t="s">
        <v>267</v>
      </c>
      <c r="D57" s="173" t="s">
        <v>209</v>
      </c>
      <c r="E57" s="174">
        <v>101.9</v>
      </c>
      <c r="F57" s="175"/>
      <c r="G57" s="176">
        <f>ROUND(E57*F57,2)</f>
        <v>0</v>
      </c>
      <c r="H57" s="159"/>
      <c r="I57" s="158">
        <f>ROUND(E57*H57,2)</f>
        <v>0</v>
      </c>
      <c r="J57" s="159"/>
      <c r="K57" s="158">
        <f>ROUND(E57*J57,2)</f>
        <v>0</v>
      </c>
      <c r="L57" s="158">
        <v>21</v>
      </c>
      <c r="M57" s="158">
        <f>G57*(1+L57/100)</f>
        <v>0</v>
      </c>
      <c r="N57" s="157">
        <v>4.0000000000000003E-5</v>
      </c>
      <c r="O57" s="157">
        <f>ROUND(E57*N57,2)</f>
        <v>0</v>
      </c>
      <c r="P57" s="157">
        <v>0</v>
      </c>
      <c r="Q57" s="157">
        <f>ROUND(E57*P57,2)</f>
        <v>0</v>
      </c>
      <c r="R57" s="158"/>
      <c r="S57" s="158" t="s">
        <v>201</v>
      </c>
      <c r="T57" s="158" t="s">
        <v>201</v>
      </c>
      <c r="U57" s="158">
        <v>0.308</v>
      </c>
      <c r="V57" s="158">
        <f>ROUND(E57*U57,2)</f>
        <v>31.39</v>
      </c>
      <c r="W57" s="158"/>
      <c r="X57" s="158" t="s">
        <v>202</v>
      </c>
      <c r="Y57" s="158" t="s">
        <v>203</v>
      </c>
      <c r="Z57" s="148"/>
      <c r="AA57" s="148"/>
      <c r="AB57" s="148"/>
      <c r="AC57" s="148"/>
      <c r="AD57" s="148"/>
      <c r="AE57" s="148"/>
      <c r="AF57" s="148"/>
      <c r="AG57" s="148" t="s">
        <v>204</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
      <c r="A58" s="155"/>
      <c r="B58" s="156"/>
      <c r="C58" s="186" t="s">
        <v>253</v>
      </c>
      <c r="D58" s="160"/>
      <c r="E58" s="161">
        <v>101.9</v>
      </c>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206</v>
      </c>
      <c r="AH58" s="148">
        <v>5</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77">
        <v>18</v>
      </c>
      <c r="B59" s="178" t="s">
        <v>268</v>
      </c>
      <c r="C59" s="187" t="s">
        <v>269</v>
      </c>
      <c r="D59" s="179" t="s">
        <v>270</v>
      </c>
      <c r="E59" s="180">
        <v>9</v>
      </c>
      <c r="F59" s="181"/>
      <c r="G59" s="182">
        <f>ROUND(E59*F59,2)</f>
        <v>0</v>
      </c>
      <c r="H59" s="159"/>
      <c r="I59" s="158">
        <f>ROUND(E59*H59,2)</f>
        <v>0</v>
      </c>
      <c r="J59" s="159"/>
      <c r="K59" s="158">
        <f>ROUND(E59*J59,2)</f>
        <v>0</v>
      </c>
      <c r="L59" s="158">
        <v>21</v>
      </c>
      <c r="M59" s="158">
        <f>G59*(1+L59/100)</f>
        <v>0</v>
      </c>
      <c r="N59" s="157">
        <v>0</v>
      </c>
      <c r="O59" s="157">
        <f>ROUND(E59*N59,2)</f>
        <v>0</v>
      </c>
      <c r="P59" s="157">
        <v>0</v>
      </c>
      <c r="Q59" s="157">
        <f>ROUND(E59*P59,2)</f>
        <v>0</v>
      </c>
      <c r="R59" s="158"/>
      <c r="S59" s="158" t="s">
        <v>259</v>
      </c>
      <c r="T59" s="158" t="s">
        <v>260</v>
      </c>
      <c r="U59" s="158">
        <v>2.77</v>
      </c>
      <c r="V59" s="158">
        <f>ROUND(E59*U59,2)</f>
        <v>24.93</v>
      </c>
      <c r="W59" s="158"/>
      <c r="X59" s="158" t="s">
        <v>202</v>
      </c>
      <c r="Y59" s="158" t="s">
        <v>203</v>
      </c>
      <c r="Z59" s="148"/>
      <c r="AA59" s="148"/>
      <c r="AB59" s="148"/>
      <c r="AC59" s="148"/>
      <c r="AD59" s="148"/>
      <c r="AE59" s="148"/>
      <c r="AF59" s="148"/>
      <c r="AG59" s="148" t="s">
        <v>204</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7">
        <v>19</v>
      </c>
      <c r="B60" s="178" t="s">
        <v>271</v>
      </c>
      <c r="C60" s="187" t="s">
        <v>272</v>
      </c>
      <c r="D60" s="179" t="s">
        <v>270</v>
      </c>
      <c r="E60" s="180">
        <v>9</v>
      </c>
      <c r="F60" s="181"/>
      <c r="G60" s="182">
        <f>ROUND(E60*F60,2)</f>
        <v>0</v>
      </c>
      <c r="H60" s="159"/>
      <c r="I60" s="158">
        <f>ROUND(E60*H60,2)</f>
        <v>0</v>
      </c>
      <c r="J60" s="159"/>
      <c r="K60" s="158">
        <f>ROUND(E60*J60,2)</f>
        <v>0</v>
      </c>
      <c r="L60" s="158">
        <v>21</v>
      </c>
      <c r="M60" s="158">
        <f>G60*(1+L60/100)</f>
        <v>0</v>
      </c>
      <c r="N60" s="157">
        <v>0</v>
      </c>
      <c r="O60" s="157">
        <f>ROUND(E60*N60,2)</f>
        <v>0</v>
      </c>
      <c r="P60" s="157">
        <v>0</v>
      </c>
      <c r="Q60" s="157">
        <f>ROUND(E60*P60,2)</f>
        <v>0</v>
      </c>
      <c r="R60" s="158"/>
      <c r="S60" s="158" t="s">
        <v>259</v>
      </c>
      <c r="T60" s="158" t="s">
        <v>260</v>
      </c>
      <c r="U60" s="158">
        <v>2.77</v>
      </c>
      <c r="V60" s="158">
        <f>ROUND(E60*U60,2)</f>
        <v>24.93</v>
      </c>
      <c r="W60" s="158"/>
      <c r="X60" s="158" t="s">
        <v>202</v>
      </c>
      <c r="Y60" s="158" t="s">
        <v>203</v>
      </c>
      <c r="Z60" s="148"/>
      <c r="AA60" s="148"/>
      <c r="AB60" s="148"/>
      <c r="AC60" s="148"/>
      <c r="AD60" s="148"/>
      <c r="AE60" s="148"/>
      <c r="AF60" s="148"/>
      <c r="AG60" s="148" t="s">
        <v>204</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77">
        <v>20</v>
      </c>
      <c r="B61" s="178" t="s">
        <v>273</v>
      </c>
      <c r="C61" s="187" t="s">
        <v>274</v>
      </c>
      <c r="D61" s="179" t="s">
        <v>270</v>
      </c>
      <c r="E61" s="180">
        <v>1</v>
      </c>
      <c r="F61" s="181"/>
      <c r="G61" s="182">
        <f>ROUND(E61*F61,2)</f>
        <v>0</v>
      </c>
      <c r="H61" s="159"/>
      <c r="I61" s="158">
        <f>ROUND(E61*H61,2)</f>
        <v>0</v>
      </c>
      <c r="J61" s="159"/>
      <c r="K61" s="158">
        <f>ROUND(E61*J61,2)</f>
        <v>0</v>
      </c>
      <c r="L61" s="158">
        <v>21</v>
      </c>
      <c r="M61" s="158">
        <f>G61*(1+L61/100)</f>
        <v>0</v>
      </c>
      <c r="N61" s="157">
        <v>0</v>
      </c>
      <c r="O61" s="157">
        <f>ROUND(E61*N61,2)</f>
        <v>0</v>
      </c>
      <c r="P61" s="157">
        <v>0</v>
      </c>
      <c r="Q61" s="157">
        <f>ROUND(E61*P61,2)</f>
        <v>0</v>
      </c>
      <c r="R61" s="158"/>
      <c r="S61" s="158" t="s">
        <v>259</v>
      </c>
      <c r="T61" s="158" t="s">
        <v>260</v>
      </c>
      <c r="U61" s="158">
        <v>2.77</v>
      </c>
      <c r="V61" s="158">
        <f>ROUND(E61*U61,2)</f>
        <v>2.77</v>
      </c>
      <c r="W61" s="158"/>
      <c r="X61" s="158" t="s">
        <v>202</v>
      </c>
      <c r="Y61" s="158" t="s">
        <v>203</v>
      </c>
      <c r="Z61" s="148"/>
      <c r="AA61" s="148"/>
      <c r="AB61" s="148"/>
      <c r="AC61" s="148"/>
      <c r="AD61" s="148"/>
      <c r="AE61" s="148"/>
      <c r="AF61" s="148"/>
      <c r="AG61" s="148" t="s">
        <v>204</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71">
        <v>21</v>
      </c>
      <c r="B62" s="172" t="s">
        <v>275</v>
      </c>
      <c r="C62" s="185" t="s">
        <v>276</v>
      </c>
      <c r="D62" s="173" t="s">
        <v>209</v>
      </c>
      <c r="E62" s="174">
        <v>13.51155</v>
      </c>
      <c r="F62" s="175"/>
      <c r="G62" s="176">
        <f>ROUND(E62*F62,2)</f>
        <v>0</v>
      </c>
      <c r="H62" s="159"/>
      <c r="I62" s="158">
        <f>ROUND(E62*H62,2)</f>
        <v>0</v>
      </c>
      <c r="J62" s="159"/>
      <c r="K62" s="158">
        <f>ROUND(E62*J62,2)</f>
        <v>0</v>
      </c>
      <c r="L62" s="158">
        <v>21</v>
      </c>
      <c r="M62" s="158">
        <f>G62*(1+L62/100)</f>
        <v>0</v>
      </c>
      <c r="N62" s="157">
        <v>0</v>
      </c>
      <c r="O62" s="157">
        <f>ROUND(E62*N62,2)</f>
        <v>0</v>
      </c>
      <c r="P62" s="157">
        <v>0</v>
      </c>
      <c r="Q62" s="157">
        <f>ROUND(E62*P62,2)</f>
        <v>0</v>
      </c>
      <c r="R62" s="158"/>
      <c r="S62" s="158" t="s">
        <v>259</v>
      </c>
      <c r="T62" s="158" t="s">
        <v>260</v>
      </c>
      <c r="U62" s="158">
        <v>2.77</v>
      </c>
      <c r="V62" s="158">
        <f>ROUND(E62*U62,2)</f>
        <v>37.43</v>
      </c>
      <c r="W62" s="158"/>
      <c r="X62" s="158" t="s">
        <v>202</v>
      </c>
      <c r="Y62" s="158" t="s">
        <v>203</v>
      </c>
      <c r="Z62" s="148"/>
      <c r="AA62" s="148"/>
      <c r="AB62" s="148"/>
      <c r="AC62" s="148"/>
      <c r="AD62" s="148"/>
      <c r="AE62" s="148"/>
      <c r="AF62" s="148"/>
      <c r="AG62" s="148" t="s">
        <v>204</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2" x14ac:dyDescent="0.2">
      <c r="A63" s="155"/>
      <c r="B63" s="156"/>
      <c r="C63" s="186" t="s">
        <v>277</v>
      </c>
      <c r="D63" s="160"/>
      <c r="E63" s="161">
        <v>7.0888999999999998</v>
      </c>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206</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
      <c r="A64" s="155"/>
      <c r="B64" s="156"/>
      <c r="C64" s="186" t="s">
        <v>278</v>
      </c>
      <c r="D64" s="160"/>
      <c r="E64" s="161">
        <v>6.42265</v>
      </c>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206</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x14ac:dyDescent="0.2">
      <c r="A65" s="164" t="s">
        <v>196</v>
      </c>
      <c r="B65" s="165" t="s">
        <v>136</v>
      </c>
      <c r="C65" s="184" t="s">
        <v>137</v>
      </c>
      <c r="D65" s="166"/>
      <c r="E65" s="167"/>
      <c r="F65" s="168"/>
      <c r="G65" s="169">
        <f>SUMIF(AG66:AG82,"&lt;&gt;NOR",G66:G82)</f>
        <v>0</v>
      </c>
      <c r="H65" s="163"/>
      <c r="I65" s="163">
        <f>SUM(I66:I82)</f>
        <v>0</v>
      </c>
      <c r="J65" s="163"/>
      <c r="K65" s="163">
        <f>SUM(K66:K82)</f>
        <v>0</v>
      </c>
      <c r="L65" s="163"/>
      <c r="M65" s="163">
        <f>SUM(M66:M82)</f>
        <v>0</v>
      </c>
      <c r="N65" s="162"/>
      <c r="O65" s="162">
        <f>SUM(O66:O82)</f>
        <v>0</v>
      </c>
      <c r="P65" s="162"/>
      <c r="Q65" s="162">
        <f>SUM(Q66:Q82)</f>
        <v>7.08</v>
      </c>
      <c r="R65" s="163"/>
      <c r="S65" s="163"/>
      <c r="T65" s="163"/>
      <c r="U65" s="163"/>
      <c r="V65" s="163">
        <f>SUM(V66:V82)</f>
        <v>55.73</v>
      </c>
      <c r="W65" s="163"/>
      <c r="X65" s="163"/>
      <c r="Y65" s="163"/>
      <c r="AG65" t="s">
        <v>197</v>
      </c>
    </row>
    <row r="66" spans="1:60" outlineLevel="1" x14ac:dyDescent="0.2">
      <c r="A66" s="171">
        <v>22</v>
      </c>
      <c r="B66" s="172" t="s">
        <v>279</v>
      </c>
      <c r="C66" s="185" t="s">
        <v>280</v>
      </c>
      <c r="D66" s="173" t="s">
        <v>200</v>
      </c>
      <c r="E66" s="174">
        <v>1.845</v>
      </c>
      <c r="F66" s="175"/>
      <c r="G66" s="176">
        <f>ROUND(E66*F66,2)</f>
        <v>0</v>
      </c>
      <c r="H66" s="159"/>
      <c r="I66" s="158">
        <f>ROUND(E66*H66,2)</f>
        <v>0</v>
      </c>
      <c r="J66" s="159"/>
      <c r="K66" s="158">
        <f>ROUND(E66*J66,2)</f>
        <v>0</v>
      </c>
      <c r="L66" s="158">
        <v>21</v>
      </c>
      <c r="M66" s="158">
        <f>G66*(1+L66/100)</f>
        <v>0</v>
      </c>
      <c r="N66" s="157">
        <v>1.2800000000000001E-3</v>
      </c>
      <c r="O66" s="157">
        <f>ROUND(E66*N66,2)</f>
        <v>0</v>
      </c>
      <c r="P66" s="157">
        <v>1.8</v>
      </c>
      <c r="Q66" s="157">
        <f>ROUND(E66*P66,2)</f>
        <v>3.32</v>
      </c>
      <c r="R66" s="158"/>
      <c r="S66" s="158" t="s">
        <v>201</v>
      </c>
      <c r="T66" s="158" t="s">
        <v>201</v>
      </c>
      <c r="U66" s="158">
        <v>1.52</v>
      </c>
      <c r="V66" s="158">
        <f>ROUND(E66*U66,2)</f>
        <v>2.8</v>
      </c>
      <c r="W66" s="158"/>
      <c r="X66" s="158" t="s">
        <v>202</v>
      </c>
      <c r="Y66" s="158" t="s">
        <v>203</v>
      </c>
      <c r="Z66" s="148"/>
      <c r="AA66" s="148"/>
      <c r="AB66" s="148"/>
      <c r="AC66" s="148"/>
      <c r="AD66" s="148"/>
      <c r="AE66" s="148"/>
      <c r="AF66" s="148"/>
      <c r="AG66" s="148" t="s">
        <v>204</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2" x14ac:dyDescent="0.2">
      <c r="A67" s="155"/>
      <c r="B67" s="156"/>
      <c r="C67" s="186" t="s">
        <v>281</v>
      </c>
      <c r="D67" s="160"/>
      <c r="E67" s="161">
        <v>1.845</v>
      </c>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206</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71">
        <v>23</v>
      </c>
      <c r="B68" s="172" t="s">
        <v>282</v>
      </c>
      <c r="C68" s="185" t="s">
        <v>283</v>
      </c>
      <c r="D68" s="173" t="s">
        <v>209</v>
      </c>
      <c r="E68" s="174">
        <v>6</v>
      </c>
      <c r="F68" s="175"/>
      <c r="G68" s="176">
        <f>ROUND(E68*F68,2)</f>
        <v>0</v>
      </c>
      <c r="H68" s="159"/>
      <c r="I68" s="158">
        <f>ROUND(E68*H68,2)</f>
        <v>0</v>
      </c>
      <c r="J68" s="159"/>
      <c r="K68" s="158">
        <f>ROUND(E68*J68,2)</f>
        <v>0</v>
      </c>
      <c r="L68" s="158">
        <v>21</v>
      </c>
      <c r="M68" s="158">
        <f>G68*(1+L68/100)</f>
        <v>0</v>
      </c>
      <c r="N68" s="157">
        <v>0</v>
      </c>
      <c r="O68" s="157">
        <f>ROUND(E68*N68,2)</f>
        <v>0</v>
      </c>
      <c r="P68" s="157">
        <v>1.75E-3</v>
      </c>
      <c r="Q68" s="157">
        <f>ROUND(E68*P68,2)</f>
        <v>0.01</v>
      </c>
      <c r="R68" s="158"/>
      <c r="S68" s="158" t="s">
        <v>201</v>
      </c>
      <c r="T68" s="158" t="s">
        <v>201</v>
      </c>
      <c r="U68" s="158">
        <v>0.16500000000000001</v>
      </c>
      <c r="V68" s="158">
        <f>ROUND(E68*U68,2)</f>
        <v>0.99</v>
      </c>
      <c r="W68" s="158"/>
      <c r="X68" s="158" t="s">
        <v>202</v>
      </c>
      <c r="Y68" s="158" t="s">
        <v>203</v>
      </c>
      <c r="Z68" s="148"/>
      <c r="AA68" s="148"/>
      <c r="AB68" s="148"/>
      <c r="AC68" s="148"/>
      <c r="AD68" s="148"/>
      <c r="AE68" s="148"/>
      <c r="AF68" s="148"/>
      <c r="AG68" s="148" t="s">
        <v>204</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2" x14ac:dyDescent="0.2">
      <c r="A69" s="155"/>
      <c r="B69" s="156"/>
      <c r="C69" s="186" t="s">
        <v>284</v>
      </c>
      <c r="D69" s="160"/>
      <c r="E69" s="161">
        <v>6</v>
      </c>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206</v>
      </c>
      <c r="AH69" s="148">
        <v>5</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77">
        <v>24</v>
      </c>
      <c r="B70" s="178" t="s">
        <v>285</v>
      </c>
      <c r="C70" s="187" t="s">
        <v>286</v>
      </c>
      <c r="D70" s="179" t="s">
        <v>209</v>
      </c>
      <c r="E70" s="180">
        <v>103.5</v>
      </c>
      <c r="F70" s="181"/>
      <c r="G70" s="182">
        <f>ROUND(E70*F70,2)</f>
        <v>0</v>
      </c>
      <c r="H70" s="159"/>
      <c r="I70" s="158">
        <f>ROUND(E70*H70,2)</f>
        <v>0</v>
      </c>
      <c r="J70" s="159"/>
      <c r="K70" s="158">
        <f>ROUND(E70*J70,2)</f>
        <v>0</v>
      </c>
      <c r="L70" s="158">
        <v>21</v>
      </c>
      <c r="M70" s="158">
        <f>G70*(1+L70/100)</f>
        <v>0</v>
      </c>
      <c r="N70" s="157">
        <v>0</v>
      </c>
      <c r="O70" s="157">
        <f>ROUND(E70*N70,2)</f>
        <v>0</v>
      </c>
      <c r="P70" s="157">
        <v>1.26E-2</v>
      </c>
      <c r="Q70" s="157">
        <f>ROUND(E70*P70,2)</f>
        <v>1.3</v>
      </c>
      <c r="R70" s="158"/>
      <c r="S70" s="158" t="s">
        <v>201</v>
      </c>
      <c r="T70" s="158" t="s">
        <v>201</v>
      </c>
      <c r="U70" s="158">
        <v>0.33</v>
      </c>
      <c r="V70" s="158">
        <f>ROUND(E70*U70,2)</f>
        <v>34.159999999999997</v>
      </c>
      <c r="W70" s="158"/>
      <c r="X70" s="158" t="s">
        <v>202</v>
      </c>
      <c r="Y70" s="158" t="s">
        <v>203</v>
      </c>
      <c r="Z70" s="148"/>
      <c r="AA70" s="148"/>
      <c r="AB70" s="148"/>
      <c r="AC70" s="148"/>
      <c r="AD70" s="148"/>
      <c r="AE70" s="148"/>
      <c r="AF70" s="148"/>
      <c r="AG70" s="148" t="s">
        <v>204</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2.5" outlineLevel="1" x14ac:dyDescent="0.2">
      <c r="A71" s="171">
        <v>25</v>
      </c>
      <c r="B71" s="172" t="s">
        <v>287</v>
      </c>
      <c r="C71" s="185" t="s">
        <v>288</v>
      </c>
      <c r="D71" s="173" t="s">
        <v>209</v>
      </c>
      <c r="E71" s="174">
        <v>6</v>
      </c>
      <c r="F71" s="175"/>
      <c r="G71" s="176">
        <f>ROUND(E71*F71,2)</f>
        <v>0</v>
      </c>
      <c r="H71" s="159"/>
      <c r="I71" s="158">
        <f>ROUND(E71*H71,2)</f>
        <v>0</v>
      </c>
      <c r="J71" s="159"/>
      <c r="K71" s="158">
        <f>ROUND(E71*J71,2)</f>
        <v>0</v>
      </c>
      <c r="L71" s="158">
        <v>21</v>
      </c>
      <c r="M71" s="158">
        <f>G71*(1+L71/100)</f>
        <v>0</v>
      </c>
      <c r="N71" s="157">
        <v>0</v>
      </c>
      <c r="O71" s="157">
        <f>ROUND(E71*N71,2)</f>
        <v>0</v>
      </c>
      <c r="P71" s="157">
        <v>0.02</v>
      </c>
      <c r="Q71" s="157">
        <f>ROUND(E71*P71,2)</f>
        <v>0.12</v>
      </c>
      <c r="R71" s="158"/>
      <c r="S71" s="158" t="s">
        <v>201</v>
      </c>
      <c r="T71" s="158" t="s">
        <v>201</v>
      </c>
      <c r="U71" s="158">
        <v>7.8E-2</v>
      </c>
      <c r="V71" s="158">
        <f>ROUND(E71*U71,2)</f>
        <v>0.47</v>
      </c>
      <c r="W71" s="158"/>
      <c r="X71" s="158" t="s">
        <v>202</v>
      </c>
      <c r="Y71" s="158" t="s">
        <v>203</v>
      </c>
      <c r="Z71" s="148"/>
      <c r="AA71" s="148"/>
      <c r="AB71" s="148"/>
      <c r="AC71" s="148"/>
      <c r="AD71" s="148"/>
      <c r="AE71" s="148"/>
      <c r="AF71" s="148"/>
      <c r="AG71" s="148" t="s">
        <v>204</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2" x14ac:dyDescent="0.2">
      <c r="A72" s="155"/>
      <c r="B72" s="156"/>
      <c r="C72" s="186" t="s">
        <v>289</v>
      </c>
      <c r="D72" s="160"/>
      <c r="E72" s="161">
        <v>6</v>
      </c>
      <c r="F72" s="158"/>
      <c r="G72" s="158"/>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206</v>
      </c>
      <c r="AH72" s="148">
        <v>0</v>
      </c>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ht="22.5" outlineLevel="1" x14ac:dyDescent="0.2">
      <c r="A73" s="177">
        <v>26</v>
      </c>
      <c r="B73" s="178" t="s">
        <v>290</v>
      </c>
      <c r="C73" s="187" t="s">
        <v>291</v>
      </c>
      <c r="D73" s="179" t="s">
        <v>213</v>
      </c>
      <c r="E73" s="180">
        <v>1</v>
      </c>
      <c r="F73" s="181"/>
      <c r="G73" s="182">
        <f>ROUND(E73*F73,2)</f>
        <v>0</v>
      </c>
      <c r="H73" s="159"/>
      <c r="I73" s="158">
        <f>ROUND(E73*H73,2)</f>
        <v>0</v>
      </c>
      <c r="J73" s="159"/>
      <c r="K73" s="158">
        <f>ROUND(E73*J73,2)</f>
        <v>0</v>
      </c>
      <c r="L73" s="158">
        <v>21</v>
      </c>
      <c r="M73" s="158">
        <f>G73*(1+L73/100)</f>
        <v>0</v>
      </c>
      <c r="N73" s="157">
        <v>0</v>
      </c>
      <c r="O73" s="157">
        <f>ROUND(E73*N73,2)</f>
        <v>0</v>
      </c>
      <c r="P73" s="157">
        <v>0</v>
      </c>
      <c r="Q73" s="157">
        <f>ROUND(E73*P73,2)</f>
        <v>0</v>
      </c>
      <c r="R73" s="158"/>
      <c r="S73" s="158" t="s">
        <v>201</v>
      </c>
      <c r="T73" s="158" t="s">
        <v>201</v>
      </c>
      <c r="U73" s="158">
        <v>0.03</v>
      </c>
      <c r="V73" s="158">
        <f>ROUND(E73*U73,2)</f>
        <v>0.03</v>
      </c>
      <c r="W73" s="158"/>
      <c r="X73" s="158" t="s">
        <v>202</v>
      </c>
      <c r="Y73" s="158" t="s">
        <v>203</v>
      </c>
      <c r="Z73" s="148"/>
      <c r="AA73" s="148"/>
      <c r="AB73" s="148"/>
      <c r="AC73" s="148"/>
      <c r="AD73" s="148"/>
      <c r="AE73" s="148"/>
      <c r="AF73" s="148"/>
      <c r="AG73" s="148" t="s">
        <v>204</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ht="22.5" outlineLevel="1" x14ac:dyDescent="0.2">
      <c r="A74" s="177">
        <v>27</v>
      </c>
      <c r="B74" s="178" t="s">
        <v>292</v>
      </c>
      <c r="C74" s="187" t="s">
        <v>293</v>
      </c>
      <c r="D74" s="179" t="s">
        <v>213</v>
      </c>
      <c r="E74" s="180">
        <v>1</v>
      </c>
      <c r="F74" s="181"/>
      <c r="G74" s="182">
        <f>ROUND(E74*F74,2)</f>
        <v>0</v>
      </c>
      <c r="H74" s="159"/>
      <c r="I74" s="158">
        <f>ROUND(E74*H74,2)</f>
        <v>0</v>
      </c>
      <c r="J74" s="159"/>
      <c r="K74" s="158">
        <f>ROUND(E74*J74,2)</f>
        <v>0</v>
      </c>
      <c r="L74" s="158">
        <v>21</v>
      </c>
      <c r="M74" s="158">
        <f>G74*(1+L74/100)</f>
        <v>0</v>
      </c>
      <c r="N74" s="157">
        <v>0</v>
      </c>
      <c r="O74" s="157">
        <f>ROUND(E74*N74,2)</f>
        <v>0</v>
      </c>
      <c r="P74" s="157">
        <v>0</v>
      </c>
      <c r="Q74" s="157">
        <f>ROUND(E74*P74,2)</f>
        <v>0</v>
      </c>
      <c r="R74" s="158"/>
      <c r="S74" s="158" t="s">
        <v>201</v>
      </c>
      <c r="T74" s="158" t="s">
        <v>201</v>
      </c>
      <c r="U74" s="158">
        <v>0.06</v>
      </c>
      <c r="V74" s="158">
        <f>ROUND(E74*U74,2)</f>
        <v>0.06</v>
      </c>
      <c r="W74" s="158"/>
      <c r="X74" s="158" t="s">
        <v>202</v>
      </c>
      <c r="Y74" s="158" t="s">
        <v>203</v>
      </c>
      <c r="Z74" s="148"/>
      <c r="AA74" s="148"/>
      <c r="AB74" s="148"/>
      <c r="AC74" s="148"/>
      <c r="AD74" s="148"/>
      <c r="AE74" s="148"/>
      <c r="AF74" s="148"/>
      <c r="AG74" s="148" t="s">
        <v>204</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71">
        <v>28</v>
      </c>
      <c r="B75" s="172" t="s">
        <v>294</v>
      </c>
      <c r="C75" s="185" t="s">
        <v>295</v>
      </c>
      <c r="D75" s="173" t="s">
        <v>209</v>
      </c>
      <c r="E75" s="174">
        <v>0.95199999999999996</v>
      </c>
      <c r="F75" s="175"/>
      <c r="G75" s="176">
        <f>ROUND(E75*F75,2)</f>
        <v>0</v>
      </c>
      <c r="H75" s="159"/>
      <c r="I75" s="158">
        <f>ROUND(E75*H75,2)</f>
        <v>0</v>
      </c>
      <c r="J75" s="159"/>
      <c r="K75" s="158">
        <f>ROUND(E75*J75,2)</f>
        <v>0</v>
      </c>
      <c r="L75" s="158">
        <v>21</v>
      </c>
      <c r="M75" s="158">
        <f>G75*(1+L75/100)</f>
        <v>0</v>
      </c>
      <c r="N75" s="157">
        <v>2.1900000000000001E-3</v>
      </c>
      <c r="O75" s="157">
        <f>ROUND(E75*N75,2)</f>
        <v>0</v>
      </c>
      <c r="P75" s="157">
        <v>4.1000000000000002E-2</v>
      </c>
      <c r="Q75" s="157">
        <f>ROUND(E75*P75,2)</f>
        <v>0.04</v>
      </c>
      <c r="R75" s="158"/>
      <c r="S75" s="158" t="s">
        <v>201</v>
      </c>
      <c r="T75" s="158" t="s">
        <v>201</v>
      </c>
      <c r="U75" s="158">
        <v>0.52</v>
      </c>
      <c r="V75" s="158">
        <f>ROUND(E75*U75,2)</f>
        <v>0.5</v>
      </c>
      <c r="W75" s="158"/>
      <c r="X75" s="158" t="s">
        <v>202</v>
      </c>
      <c r="Y75" s="158" t="s">
        <v>203</v>
      </c>
      <c r="Z75" s="148"/>
      <c r="AA75" s="148"/>
      <c r="AB75" s="148"/>
      <c r="AC75" s="148"/>
      <c r="AD75" s="148"/>
      <c r="AE75" s="148"/>
      <c r="AF75" s="148"/>
      <c r="AG75" s="148" t="s">
        <v>204</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
      <c r="A76" s="155"/>
      <c r="B76" s="156"/>
      <c r="C76" s="186" t="s">
        <v>296</v>
      </c>
      <c r="D76" s="160"/>
      <c r="E76" s="161">
        <v>0.95199999999999996</v>
      </c>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206</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71">
        <v>29</v>
      </c>
      <c r="B77" s="172" t="s">
        <v>297</v>
      </c>
      <c r="C77" s="185" t="s">
        <v>298</v>
      </c>
      <c r="D77" s="173" t="s">
        <v>209</v>
      </c>
      <c r="E77" s="174">
        <v>2.016</v>
      </c>
      <c r="F77" s="175"/>
      <c r="G77" s="176">
        <f>ROUND(E77*F77,2)</f>
        <v>0</v>
      </c>
      <c r="H77" s="159"/>
      <c r="I77" s="158">
        <f>ROUND(E77*H77,2)</f>
        <v>0</v>
      </c>
      <c r="J77" s="159"/>
      <c r="K77" s="158">
        <f>ROUND(E77*J77,2)</f>
        <v>0</v>
      </c>
      <c r="L77" s="158">
        <v>21</v>
      </c>
      <c r="M77" s="158">
        <f>G77*(1+L77/100)</f>
        <v>0</v>
      </c>
      <c r="N77" s="157">
        <v>9.2000000000000003E-4</v>
      </c>
      <c r="O77" s="157">
        <f>ROUND(E77*N77,2)</f>
        <v>0</v>
      </c>
      <c r="P77" s="157">
        <v>2.7E-2</v>
      </c>
      <c r="Q77" s="157">
        <f>ROUND(E77*P77,2)</f>
        <v>0.05</v>
      </c>
      <c r="R77" s="158"/>
      <c r="S77" s="158" t="s">
        <v>201</v>
      </c>
      <c r="T77" s="158" t="s">
        <v>201</v>
      </c>
      <c r="U77" s="158">
        <v>0.26300000000000001</v>
      </c>
      <c r="V77" s="158">
        <f>ROUND(E77*U77,2)</f>
        <v>0.53</v>
      </c>
      <c r="W77" s="158"/>
      <c r="X77" s="158" t="s">
        <v>202</v>
      </c>
      <c r="Y77" s="158" t="s">
        <v>203</v>
      </c>
      <c r="Z77" s="148"/>
      <c r="AA77" s="148"/>
      <c r="AB77" s="148"/>
      <c r="AC77" s="148"/>
      <c r="AD77" s="148"/>
      <c r="AE77" s="148"/>
      <c r="AF77" s="148"/>
      <c r="AG77" s="148" t="s">
        <v>204</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2" x14ac:dyDescent="0.2">
      <c r="A78" s="155"/>
      <c r="B78" s="156"/>
      <c r="C78" s="186" t="s">
        <v>299</v>
      </c>
      <c r="D78" s="160"/>
      <c r="E78" s="161">
        <v>2.016</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206</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71">
        <v>30</v>
      </c>
      <c r="B79" s="172" t="s">
        <v>300</v>
      </c>
      <c r="C79" s="185" t="s">
        <v>301</v>
      </c>
      <c r="D79" s="173" t="s">
        <v>209</v>
      </c>
      <c r="E79" s="174">
        <v>176.03659999999999</v>
      </c>
      <c r="F79" s="175"/>
      <c r="G79" s="176">
        <f>ROUND(E79*F79,2)</f>
        <v>0</v>
      </c>
      <c r="H79" s="159"/>
      <c r="I79" s="158">
        <f>ROUND(E79*H79,2)</f>
        <v>0</v>
      </c>
      <c r="J79" s="159"/>
      <c r="K79" s="158">
        <f>ROUND(E79*J79,2)</f>
        <v>0</v>
      </c>
      <c r="L79" s="158">
        <v>21</v>
      </c>
      <c r="M79" s="158">
        <f>G79*(1+L79/100)</f>
        <v>0</v>
      </c>
      <c r="N79" s="157">
        <v>0</v>
      </c>
      <c r="O79" s="157">
        <f>ROUND(E79*N79,2)</f>
        <v>0</v>
      </c>
      <c r="P79" s="157">
        <v>0.01</v>
      </c>
      <c r="Q79" s="157">
        <f>ROUND(E79*P79,2)</f>
        <v>1.76</v>
      </c>
      <c r="R79" s="158"/>
      <c r="S79" s="158" t="s">
        <v>201</v>
      </c>
      <c r="T79" s="158" t="s">
        <v>201</v>
      </c>
      <c r="U79" s="158">
        <v>0.08</v>
      </c>
      <c r="V79" s="158">
        <f>ROUND(E79*U79,2)</f>
        <v>14.08</v>
      </c>
      <c r="W79" s="158"/>
      <c r="X79" s="158" t="s">
        <v>202</v>
      </c>
      <c r="Y79" s="158" t="s">
        <v>203</v>
      </c>
      <c r="Z79" s="148"/>
      <c r="AA79" s="148"/>
      <c r="AB79" s="148"/>
      <c r="AC79" s="148"/>
      <c r="AD79" s="148"/>
      <c r="AE79" s="148"/>
      <c r="AF79" s="148"/>
      <c r="AG79" s="148" t="s">
        <v>204</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2" x14ac:dyDescent="0.2">
      <c r="A80" s="155"/>
      <c r="B80" s="156"/>
      <c r="C80" s="186" t="s">
        <v>302</v>
      </c>
      <c r="D80" s="160"/>
      <c r="E80" s="161">
        <v>176.03659999999999</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206</v>
      </c>
      <c r="AH80" s="148">
        <v>5</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71">
        <v>31</v>
      </c>
      <c r="B81" s="172" t="s">
        <v>303</v>
      </c>
      <c r="C81" s="185" t="s">
        <v>304</v>
      </c>
      <c r="D81" s="173" t="s">
        <v>209</v>
      </c>
      <c r="E81" s="174">
        <v>7.0214999999999996</v>
      </c>
      <c r="F81" s="175"/>
      <c r="G81" s="176">
        <f>ROUND(E81*F81,2)</f>
        <v>0</v>
      </c>
      <c r="H81" s="159"/>
      <c r="I81" s="158">
        <f>ROUND(E81*H81,2)</f>
        <v>0</v>
      </c>
      <c r="J81" s="159"/>
      <c r="K81" s="158">
        <f>ROUND(E81*J81,2)</f>
        <v>0</v>
      </c>
      <c r="L81" s="158">
        <v>21</v>
      </c>
      <c r="M81" s="158">
        <f>G81*(1+L81/100)</f>
        <v>0</v>
      </c>
      <c r="N81" s="157">
        <v>0</v>
      </c>
      <c r="O81" s="157">
        <f>ROUND(E81*N81,2)</f>
        <v>0</v>
      </c>
      <c r="P81" s="157">
        <v>6.8000000000000005E-2</v>
      </c>
      <c r="Q81" s="157">
        <f>ROUND(E81*P81,2)</f>
        <v>0.48</v>
      </c>
      <c r="R81" s="158"/>
      <c r="S81" s="158" t="s">
        <v>201</v>
      </c>
      <c r="T81" s="158" t="s">
        <v>201</v>
      </c>
      <c r="U81" s="158">
        <v>0.3</v>
      </c>
      <c r="V81" s="158">
        <f>ROUND(E81*U81,2)</f>
        <v>2.11</v>
      </c>
      <c r="W81" s="158"/>
      <c r="X81" s="158" t="s">
        <v>202</v>
      </c>
      <c r="Y81" s="158" t="s">
        <v>203</v>
      </c>
      <c r="Z81" s="148"/>
      <c r="AA81" s="148"/>
      <c r="AB81" s="148"/>
      <c r="AC81" s="148"/>
      <c r="AD81" s="148"/>
      <c r="AE81" s="148"/>
      <c r="AF81" s="148"/>
      <c r="AG81" s="148" t="s">
        <v>204</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
      <c r="A82" s="155"/>
      <c r="B82" s="156"/>
      <c r="C82" s="186" t="s">
        <v>305</v>
      </c>
      <c r="D82" s="160"/>
      <c r="E82" s="161">
        <v>7.0214999999999996</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206</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x14ac:dyDescent="0.2">
      <c r="A83" s="164" t="s">
        <v>196</v>
      </c>
      <c r="B83" s="165" t="s">
        <v>138</v>
      </c>
      <c r="C83" s="184" t="s">
        <v>139</v>
      </c>
      <c r="D83" s="166"/>
      <c r="E83" s="167"/>
      <c r="F83" s="168"/>
      <c r="G83" s="169">
        <f>SUMIF(AG84:AG84,"&lt;&gt;NOR",G84:G84)</f>
        <v>0</v>
      </c>
      <c r="H83" s="163"/>
      <c r="I83" s="163">
        <f>SUM(I84:I84)</f>
        <v>0</v>
      </c>
      <c r="J83" s="163"/>
      <c r="K83" s="163">
        <f>SUM(K84:K84)</f>
        <v>0</v>
      </c>
      <c r="L83" s="163"/>
      <c r="M83" s="163">
        <f>SUM(M84:M84)</f>
        <v>0</v>
      </c>
      <c r="N83" s="162"/>
      <c r="O83" s="162">
        <f>SUM(O84:O84)</f>
        <v>0</v>
      </c>
      <c r="P83" s="162"/>
      <c r="Q83" s="162">
        <f>SUM(Q84:Q84)</f>
        <v>0</v>
      </c>
      <c r="R83" s="163"/>
      <c r="S83" s="163"/>
      <c r="T83" s="163"/>
      <c r="U83" s="163"/>
      <c r="V83" s="163">
        <f>SUM(V84:V84)</f>
        <v>12.88</v>
      </c>
      <c r="W83" s="163"/>
      <c r="X83" s="163"/>
      <c r="Y83" s="163"/>
      <c r="AG83" t="s">
        <v>197</v>
      </c>
    </row>
    <row r="84" spans="1:60" outlineLevel="1" x14ac:dyDescent="0.2">
      <c r="A84" s="177">
        <v>32</v>
      </c>
      <c r="B84" s="178" t="s">
        <v>306</v>
      </c>
      <c r="C84" s="187" t="s">
        <v>307</v>
      </c>
      <c r="D84" s="179" t="s">
        <v>308</v>
      </c>
      <c r="E84" s="180">
        <v>6.8051300000000001</v>
      </c>
      <c r="F84" s="181"/>
      <c r="G84" s="182">
        <f>ROUND(E84*F84,2)</f>
        <v>0</v>
      </c>
      <c r="H84" s="159"/>
      <c r="I84" s="158">
        <f>ROUND(E84*H84,2)</f>
        <v>0</v>
      </c>
      <c r="J84" s="159"/>
      <c r="K84" s="158">
        <f>ROUND(E84*J84,2)</f>
        <v>0</v>
      </c>
      <c r="L84" s="158">
        <v>21</v>
      </c>
      <c r="M84" s="158">
        <f>G84*(1+L84/100)</f>
        <v>0</v>
      </c>
      <c r="N84" s="157">
        <v>0</v>
      </c>
      <c r="O84" s="157">
        <f>ROUND(E84*N84,2)</f>
        <v>0</v>
      </c>
      <c r="P84" s="157">
        <v>0</v>
      </c>
      <c r="Q84" s="157">
        <f>ROUND(E84*P84,2)</f>
        <v>0</v>
      </c>
      <c r="R84" s="158"/>
      <c r="S84" s="158" t="s">
        <v>201</v>
      </c>
      <c r="T84" s="158" t="s">
        <v>201</v>
      </c>
      <c r="U84" s="158">
        <v>1.8919999999999999</v>
      </c>
      <c r="V84" s="158">
        <f>ROUND(E84*U84,2)</f>
        <v>12.88</v>
      </c>
      <c r="W84" s="158"/>
      <c r="X84" s="158" t="s">
        <v>309</v>
      </c>
      <c r="Y84" s="158" t="s">
        <v>203</v>
      </c>
      <c r="Z84" s="148"/>
      <c r="AA84" s="148"/>
      <c r="AB84" s="148"/>
      <c r="AC84" s="148"/>
      <c r="AD84" s="148"/>
      <c r="AE84" s="148"/>
      <c r="AF84" s="148"/>
      <c r="AG84" s="148" t="s">
        <v>310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x14ac:dyDescent="0.2">
      <c r="A85" s="164" t="s">
        <v>196</v>
      </c>
      <c r="B85" s="165" t="s">
        <v>140</v>
      </c>
      <c r="C85" s="184" t="s">
        <v>141</v>
      </c>
      <c r="D85" s="166"/>
      <c r="E85" s="167"/>
      <c r="F85" s="168"/>
      <c r="G85" s="169">
        <f>SUMIF(AG86:AG94,"&lt;&gt;NOR",G86:G94)</f>
        <v>0</v>
      </c>
      <c r="H85" s="163"/>
      <c r="I85" s="163">
        <f>SUM(I86:I94)</f>
        <v>0</v>
      </c>
      <c r="J85" s="163"/>
      <c r="K85" s="163">
        <f>SUM(K86:K94)</f>
        <v>0</v>
      </c>
      <c r="L85" s="163"/>
      <c r="M85" s="163">
        <f>SUM(M86:M94)</f>
        <v>0</v>
      </c>
      <c r="N85" s="162"/>
      <c r="O85" s="162">
        <f>SUM(O86:O94)</f>
        <v>0</v>
      </c>
      <c r="P85" s="162"/>
      <c r="Q85" s="162">
        <f>SUM(Q86:Q94)</f>
        <v>0</v>
      </c>
      <c r="R85" s="163"/>
      <c r="S85" s="163"/>
      <c r="T85" s="163"/>
      <c r="U85" s="163"/>
      <c r="V85" s="163">
        <f>SUM(V86:V94)</f>
        <v>2.5</v>
      </c>
      <c r="W85" s="163"/>
      <c r="X85" s="163"/>
      <c r="Y85" s="163"/>
      <c r="AG85" t="s">
        <v>197</v>
      </c>
    </row>
    <row r="86" spans="1:60" outlineLevel="1" x14ac:dyDescent="0.2">
      <c r="A86" s="171">
        <v>33</v>
      </c>
      <c r="B86" s="172" t="s">
        <v>311</v>
      </c>
      <c r="C86" s="185" t="s">
        <v>312</v>
      </c>
      <c r="D86" s="173" t="s">
        <v>216</v>
      </c>
      <c r="E86" s="174">
        <v>6</v>
      </c>
      <c r="F86" s="175"/>
      <c r="G86" s="176">
        <f>ROUND(E86*F86,2)</f>
        <v>0</v>
      </c>
      <c r="H86" s="159"/>
      <c r="I86" s="158">
        <f>ROUND(E86*H86,2)</f>
        <v>0</v>
      </c>
      <c r="J86" s="159"/>
      <c r="K86" s="158">
        <f>ROUND(E86*J86,2)</f>
        <v>0</v>
      </c>
      <c r="L86" s="158">
        <v>21</v>
      </c>
      <c r="M86" s="158">
        <f>G86*(1+L86/100)</f>
        <v>0</v>
      </c>
      <c r="N86" s="157">
        <v>2.3000000000000001E-4</v>
      </c>
      <c r="O86" s="157">
        <f>ROUND(E86*N86,2)</f>
        <v>0</v>
      </c>
      <c r="P86" s="157">
        <v>0</v>
      </c>
      <c r="Q86" s="157">
        <f>ROUND(E86*P86,2)</f>
        <v>0</v>
      </c>
      <c r="R86" s="158"/>
      <c r="S86" s="158" t="s">
        <v>201</v>
      </c>
      <c r="T86" s="158" t="s">
        <v>201</v>
      </c>
      <c r="U86" s="158">
        <v>0.09</v>
      </c>
      <c r="V86" s="158">
        <f>ROUND(E86*U86,2)</f>
        <v>0.54</v>
      </c>
      <c r="W86" s="158"/>
      <c r="X86" s="158" t="s">
        <v>202</v>
      </c>
      <c r="Y86" s="158" t="s">
        <v>203</v>
      </c>
      <c r="Z86" s="148"/>
      <c r="AA86" s="148"/>
      <c r="AB86" s="148"/>
      <c r="AC86" s="148"/>
      <c r="AD86" s="148"/>
      <c r="AE86" s="148"/>
      <c r="AF86" s="148"/>
      <c r="AG86" s="148" t="s">
        <v>204</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2" x14ac:dyDescent="0.2">
      <c r="A87" s="155"/>
      <c r="B87" s="156"/>
      <c r="C87" s="248" t="s">
        <v>313</v>
      </c>
      <c r="D87" s="249"/>
      <c r="E87" s="249"/>
      <c r="F87" s="249"/>
      <c r="G87" s="249"/>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221</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77">
        <v>34</v>
      </c>
      <c r="B88" s="178" t="s">
        <v>314</v>
      </c>
      <c r="C88" s="187" t="s">
        <v>315</v>
      </c>
      <c r="D88" s="179" t="s">
        <v>216</v>
      </c>
      <c r="E88" s="180">
        <v>0.5</v>
      </c>
      <c r="F88" s="181"/>
      <c r="G88" s="182">
        <f>ROUND(E88*F88,2)</f>
        <v>0</v>
      </c>
      <c r="H88" s="159"/>
      <c r="I88" s="158">
        <f>ROUND(E88*H88,2)</f>
        <v>0</v>
      </c>
      <c r="J88" s="159"/>
      <c r="K88" s="158">
        <f>ROUND(E88*J88,2)</f>
        <v>0</v>
      </c>
      <c r="L88" s="158">
        <v>21</v>
      </c>
      <c r="M88" s="158">
        <f>G88*(1+L88/100)</f>
        <v>0</v>
      </c>
      <c r="N88" s="157">
        <v>3.4000000000000002E-4</v>
      </c>
      <c r="O88" s="157">
        <f>ROUND(E88*N88,2)</f>
        <v>0</v>
      </c>
      <c r="P88" s="157">
        <v>0</v>
      </c>
      <c r="Q88" s="157">
        <f>ROUND(E88*P88,2)</f>
        <v>0</v>
      </c>
      <c r="R88" s="158"/>
      <c r="S88" s="158" t="s">
        <v>201</v>
      </c>
      <c r="T88" s="158" t="s">
        <v>201</v>
      </c>
      <c r="U88" s="158">
        <v>0.32</v>
      </c>
      <c r="V88" s="158">
        <f>ROUND(E88*U88,2)</f>
        <v>0.16</v>
      </c>
      <c r="W88" s="158"/>
      <c r="X88" s="158" t="s">
        <v>202</v>
      </c>
      <c r="Y88" s="158" t="s">
        <v>203</v>
      </c>
      <c r="Z88" s="148"/>
      <c r="AA88" s="148"/>
      <c r="AB88" s="148"/>
      <c r="AC88" s="148"/>
      <c r="AD88" s="148"/>
      <c r="AE88" s="148"/>
      <c r="AF88" s="148"/>
      <c r="AG88" s="148" t="s">
        <v>204</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71">
        <v>35</v>
      </c>
      <c r="B89" s="172" t="s">
        <v>316</v>
      </c>
      <c r="C89" s="185" t="s">
        <v>317</v>
      </c>
      <c r="D89" s="173" t="s">
        <v>216</v>
      </c>
      <c r="E89" s="174">
        <v>3</v>
      </c>
      <c r="F89" s="175"/>
      <c r="G89" s="176">
        <f>ROUND(E89*F89,2)</f>
        <v>0</v>
      </c>
      <c r="H89" s="159"/>
      <c r="I89" s="158">
        <f>ROUND(E89*H89,2)</f>
        <v>0</v>
      </c>
      <c r="J89" s="159"/>
      <c r="K89" s="158">
        <f>ROUND(E89*J89,2)</f>
        <v>0</v>
      </c>
      <c r="L89" s="158">
        <v>21</v>
      </c>
      <c r="M89" s="158">
        <f>G89*(1+L89/100)</f>
        <v>0</v>
      </c>
      <c r="N89" s="157">
        <v>4.6999999999999999E-4</v>
      </c>
      <c r="O89" s="157">
        <f>ROUND(E89*N89,2)</f>
        <v>0</v>
      </c>
      <c r="P89" s="157">
        <v>0</v>
      </c>
      <c r="Q89" s="157">
        <f>ROUND(E89*P89,2)</f>
        <v>0</v>
      </c>
      <c r="R89" s="158"/>
      <c r="S89" s="158" t="s">
        <v>201</v>
      </c>
      <c r="T89" s="158" t="s">
        <v>201</v>
      </c>
      <c r="U89" s="158">
        <v>0.35899999999999999</v>
      </c>
      <c r="V89" s="158">
        <f>ROUND(E89*U89,2)</f>
        <v>1.08</v>
      </c>
      <c r="W89" s="158"/>
      <c r="X89" s="158" t="s">
        <v>202</v>
      </c>
      <c r="Y89" s="158" t="s">
        <v>203</v>
      </c>
      <c r="Z89" s="148"/>
      <c r="AA89" s="148"/>
      <c r="AB89" s="148"/>
      <c r="AC89" s="148"/>
      <c r="AD89" s="148"/>
      <c r="AE89" s="148"/>
      <c r="AF89" s="148"/>
      <c r="AG89" s="148" t="s">
        <v>204</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2" x14ac:dyDescent="0.2">
      <c r="A90" s="155"/>
      <c r="B90" s="156"/>
      <c r="C90" s="248" t="s">
        <v>313</v>
      </c>
      <c r="D90" s="249"/>
      <c r="E90" s="249"/>
      <c r="F90" s="249"/>
      <c r="G90" s="249"/>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221</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77">
        <v>36</v>
      </c>
      <c r="B91" s="178" t="s">
        <v>318</v>
      </c>
      <c r="C91" s="187" t="s">
        <v>319</v>
      </c>
      <c r="D91" s="179" t="s">
        <v>213</v>
      </c>
      <c r="E91" s="180">
        <v>1</v>
      </c>
      <c r="F91" s="181"/>
      <c r="G91" s="182">
        <f>ROUND(E91*F91,2)</f>
        <v>0</v>
      </c>
      <c r="H91" s="159"/>
      <c r="I91" s="158">
        <f>ROUND(E91*H91,2)</f>
        <v>0</v>
      </c>
      <c r="J91" s="159"/>
      <c r="K91" s="158">
        <f>ROUND(E91*J91,2)</f>
        <v>0</v>
      </c>
      <c r="L91" s="158">
        <v>21</v>
      </c>
      <c r="M91" s="158">
        <f>G91*(1+L91/100)</f>
        <v>0</v>
      </c>
      <c r="N91" s="157">
        <v>0</v>
      </c>
      <c r="O91" s="157">
        <f>ROUND(E91*N91,2)</f>
        <v>0</v>
      </c>
      <c r="P91" s="157">
        <v>0</v>
      </c>
      <c r="Q91" s="157">
        <f>ROUND(E91*P91,2)</f>
        <v>0</v>
      </c>
      <c r="R91" s="158"/>
      <c r="S91" s="158" t="s">
        <v>201</v>
      </c>
      <c r="T91" s="158" t="s">
        <v>201</v>
      </c>
      <c r="U91" s="158">
        <v>0.14799999999999999</v>
      </c>
      <c r="V91" s="158">
        <f>ROUND(E91*U91,2)</f>
        <v>0.15</v>
      </c>
      <c r="W91" s="158"/>
      <c r="X91" s="158" t="s">
        <v>202</v>
      </c>
      <c r="Y91" s="158" t="s">
        <v>203</v>
      </c>
      <c r="Z91" s="148"/>
      <c r="AA91" s="148"/>
      <c r="AB91" s="148"/>
      <c r="AC91" s="148"/>
      <c r="AD91" s="148"/>
      <c r="AE91" s="148"/>
      <c r="AF91" s="148"/>
      <c r="AG91" s="148" t="s">
        <v>204</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
      <c r="A92" s="177">
        <v>37</v>
      </c>
      <c r="B92" s="178" t="s">
        <v>320</v>
      </c>
      <c r="C92" s="187" t="s">
        <v>321</v>
      </c>
      <c r="D92" s="179" t="s">
        <v>213</v>
      </c>
      <c r="E92" s="180">
        <v>1</v>
      </c>
      <c r="F92" s="181"/>
      <c r="G92" s="182">
        <f>ROUND(E92*F92,2)</f>
        <v>0</v>
      </c>
      <c r="H92" s="159"/>
      <c r="I92" s="158">
        <f>ROUND(E92*H92,2)</f>
        <v>0</v>
      </c>
      <c r="J92" s="159"/>
      <c r="K92" s="158">
        <f>ROUND(E92*J92,2)</f>
        <v>0</v>
      </c>
      <c r="L92" s="158">
        <v>21</v>
      </c>
      <c r="M92" s="158">
        <f>G92*(1+L92/100)</f>
        <v>0</v>
      </c>
      <c r="N92" s="157">
        <v>3.8000000000000002E-4</v>
      </c>
      <c r="O92" s="157">
        <f>ROUND(E92*N92,2)</f>
        <v>0</v>
      </c>
      <c r="P92" s="157">
        <v>0</v>
      </c>
      <c r="Q92" s="157">
        <f>ROUND(E92*P92,2)</f>
        <v>0</v>
      </c>
      <c r="R92" s="158"/>
      <c r="S92" s="158" t="s">
        <v>201</v>
      </c>
      <c r="T92" s="158" t="s">
        <v>201</v>
      </c>
      <c r="U92" s="158">
        <v>0.13300000000000001</v>
      </c>
      <c r="V92" s="158">
        <f>ROUND(E92*U92,2)</f>
        <v>0.13</v>
      </c>
      <c r="W92" s="158"/>
      <c r="X92" s="158" t="s">
        <v>202</v>
      </c>
      <c r="Y92" s="158" t="s">
        <v>203</v>
      </c>
      <c r="Z92" s="148"/>
      <c r="AA92" s="148"/>
      <c r="AB92" s="148"/>
      <c r="AC92" s="148"/>
      <c r="AD92" s="148"/>
      <c r="AE92" s="148"/>
      <c r="AF92" s="148"/>
      <c r="AG92" s="148" t="s">
        <v>204</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77">
        <v>38</v>
      </c>
      <c r="B93" s="178" t="s">
        <v>322</v>
      </c>
      <c r="C93" s="187" t="s">
        <v>323</v>
      </c>
      <c r="D93" s="179" t="s">
        <v>216</v>
      </c>
      <c r="E93" s="180">
        <v>9</v>
      </c>
      <c r="F93" s="181"/>
      <c r="G93" s="182">
        <f>ROUND(E93*F93,2)</f>
        <v>0</v>
      </c>
      <c r="H93" s="159"/>
      <c r="I93" s="158">
        <f>ROUND(E93*H93,2)</f>
        <v>0</v>
      </c>
      <c r="J93" s="159"/>
      <c r="K93" s="158">
        <f>ROUND(E93*J93,2)</f>
        <v>0</v>
      </c>
      <c r="L93" s="158">
        <v>21</v>
      </c>
      <c r="M93" s="158">
        <f>G93*(1+L93/100)</f>
        <v>0</v>
      </c>
      <c r="N93" s="157">
        <v>0</v>
      </c>
      <c r="O93" s="157">
        <f>ROUND(E93*N93,2)</f>
        <v>0</v>
      </c>
      <c r="P93" s="157">
        <v>0</v>
      </c>
      <c r="Q93" s="157">
        <f>ROUND(E93*P93,2)</f>
        <v>0</v>
      </c>
      <c r="R93" s="158"/>
      <c r="S93" s="158" t="s">
        <v>201</v>
      </c>
      <c r="T93" s="158" t="s">
        <v>201</v>
      </c>
      <c r="U93" s="158">
        <v>4.8000000000000001E-2</v>
      </c>
      <c r="V93" s="158">
        <f>ROUND(E93*U93,2)</f>
        <v>0.43</v>
      </c>
      <c r="W93" s="158"/>
      <c r="X93" s="158" t="s">
        <v>202</v>
      </c>
      <c r="Y93" s="158" t="s">
        <v>203</v>
      </c>
      <c r="Z93" s="148"/>
      <c r="AA93" s="148"/>
      <c r="AB93" s="148"/>
      <c r="AC93" s="148"/>
      <c r="AD93" s="148"/>
      <c r="AE93" s="148"/>
      <c r="AF93" s="148"/>
      <c r="AG93" s="148" t="s">
        <v>204</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77">
        <v>39</v>
      </c>
      <c r="B94" s="178" t="s">
        <v>324</v>
      </c>
      <c r="C94" s="187" t="s">
        <v>325</v>
      </c>
      <c r="D94" s="179" t="s">
        <v>308</v>
      </c>
      <c r="E94" s="180">
        <v>3.3400000000000001E-3</v>
      </c>
      <c r="F94" s="181"/>
      <c r="G94" s="182">
        <f>ROUND(E94*F94,2)</f>
        <v>0</v>
      </c>
      <c r="H94" s="159"/>
      <c r="I94" s="158">
        <f>ROUND(E94*H94,2)</f>
        <v>0</v>
      </c>
      <c r="J94" s="159"/>
      <c r="K94" s="158">
        <f>ROUND(E94*J94,2)</f>
        <v>0</v>
      </c>
      <c r="L94" s="158">
        <v>21</v>
      </c>
      <c r="M94" s="158">
        <f>G94*(1+L94/100)</f>
        <v>0</v>
      </c>
      <c r="N94" s="157">
        <v>0</v>
      </c>
      <c r="O94" s="157">
        <f>ROUND(E94*N94,2)</f>
        <v>0</v>
      </c>
      <c r="P94" s="157">
        <v>0</v>
      </c>
      <c r="Q94" s="157">
        <f>ROUND(E94*P94,2)</f>
        <v>0</v>
      </c>
      <c r="R94" s="158"/>
      <c r="S94" s="158" t="s">
        <v>201</v>
      </c>
      <c r="T94" s="158" t="s">
        <v>201</v>
      </c>
      <c r="U94" s="158">
        <v>1.5229999999999999</v>
      </c>
      <c r="V94" s="158">
        <f>ROUND(E94*U94,2)</f>
        <v>0.01</v>
      </c>
      <c r="W94" s="158"/>
      <c r="X94" s="158" t="s">
        <v>309</v>
      </c>
      <c r="Y94" s="158" t="s">
        <v>203</v>
      </c>
      <c r="Z94" s="148"/>
      <c r="AA94" s="148"/>
      <c r="AB94" s="148"/>
      <c r="AC94" s="148"/>
      <c r="AD94" s="148"/>
      <c r="AE94" s="148"/>
      <c r="AF94" s="148"/>
      <c r="AG94" s="148" t="s">
        <v>310</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x14ac:dyDescent="0.2">
      <c r="A95" s="164" t="s">
        <v>196</v>
      </c>
      <c r="B95" s="165" t="s">
        <v>142</v>
      </c>
      <c r="C95" s="184" t="s">
        <v>143</v>
      </c>
      <c r="D95" s="166"/>
      <c r="E95" s="167"/>
      <c r="F95" s="168"/>
      <c r="G95" s="169">
        <f>SUMIF(AG96:AG104,"&lt;&gt;NOR",G96:G104)</f>
        <v>0</v>
      </c>
      <c r="H95" s="163"/>
      <c r="I95" s="163">
        <f>SUM(I96:I104)</f>
        <v>0</v>
      </c>
      <c r="J95" s="163"/>
      <c r="K95" s="163">
        <f>SUM(K96:K104)</f>
        <v>0</v>
      </c>
      <c r="L95" s="163"/>
      <c r="M95" s="163">
        <f>SUM(M96:M104)</f>
        <v>0</v>
      </c>
      <c r="N95" s="162"/>
      <c r="O95" s="162">
        <f>SUM(O96:O104)</f>
        <v>0.03</v>
      </c>
      <c r="P95" s="162"/>
      <c r="Q95" s="162">
        <f>SUM(Q96:Q104)</f>
        <v>0</v>
      </c>
      <c r="R95" s="163"/>
      <c r="S95" s="163"/>
      <c r="T95" s="163"/>
      <c r="U95" s="163"/>
      <c r="V95" s="163">
        <f>SUM(V96:V104)</f>
        <v>5.24</v>
      </c>
      <c r="W95" s="163"/>
      <c r="X95" s="163"/>
      <c r="Y95" s="163"/>
      <c r="AG95" t="s">
        <v>197</v>
      </c>
    </row>
    <row r="96" spans="1:60" ht="22.5" outlineLevel="1" x14ac:dyDescent="0.2">
      <c r="A96" s="171">
        <v>40</v>
      </c>
      <c r="B96" s="172" t="s">
        <v>326</v>
      </c>
      <c r="C96" s="185" t="s">
        <v>327</v>
      </c>
      <c r="D96" s="173" t="s">
        <v>216</v>
      </c>
      <c r="E96" s="174">
        <v>6</v>
      </c>
      <c r="F96" s="175"/>
      <c r="G96" s="176">
        <f>ROUND(E96*F96,2)</f>
        <v>0</v>
      </c>
      <c r="H96" s="159"/>
      <c r="I96" s="158">
        <f>ROUND(E96*H96,2)</f>
        <v>0</v>
      </c>
      <c r="J96" s="159"/>
      <c r="K96" s="158">
        <f>ROUND(E96*J96,2)</f>
        <v>0</v>
      </c>
      <c r="L96" s="158">
        <v>21</v>
      </c>
      <c r="M96" s="158">
        <f>G96*(1+L96/100)</f>
        <v>0</v>
      </c>
      <c r="N96" s="157">
        <v>5.2199999999999998E-3</v>
      </c>
      <c r="O96" s="157">
        <f>ROUND(E96*N96,2)</f>
        <v>0.03</v>
      </c>
      <c r="P96" s="157">
        <v>0</v>
      </c>
      <c r="Q96" s="157">
        <f>ROUND(E96*P96,2)</f>
        <v>0</v>
      </c>
      <c r="R96" s="158"/>
      <c r="S96" s="158" t="s">
        <v>201</v>
      </c>
      <c r="T96" s="158" t="s">
        <v>201</v>
      </c>
      <c r="U96" s="158">
        <v>0.63429999999999997</v>
      </c>
      <c r="V96" s="158">
        <f>ROUND(E96*U96,2)</f>
        <v>3.81</v>
      </c>
      <c r="W96" s="158"/>
      <c r="X96" s="158" t="s">
        <v>202</v>
      </c>
      <c r="Y96" s="158" t="s">
        <v>203</v>
      </c>
      <c r="Z96" s="148"/>
      <c r="AA96" s="148"/>
      <c r="AB96" s="148"/>
      <c r="AC96" s="148"/>
      <c r="AD96" s="148"/>
      <c r="AE96" s="148"/>
      <c r="AF96" s="148"/>
      <c r="AG96" s="148" t="s">
        <v>204</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2" x14ac:dyDescent="0.2">
      <c r="A97" s="155"/>
      <c r="B97" s="156"/>
      <c r="C97" s="248" t="s">
        <v>328</v>
      </c>
      <c r="D97" s="249"/>
      <c r="E97" s="249"/>
      <c r="F97" s="249"/>
      <c r="G97" s="249"/>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221</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
      <c r="A98" s="155"/>
      <c r="B98" s="156"/>
      <c r="C98" s="262" t="s">
        <v>329</v>
      </c>
      <c r="D98" s="263"/>
      <c r="E98" s="263"/>
      <c r="F98" s="263"/>
      <c r="G98" s="263"/>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221</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77">
        <v>41</v>
      </c>
      <c r="B99" s="178" t="s">
        <v>330</v>
      </c>
      <c r="C99" s="187" t="s">
        <v>331</v>
      </c>
      <c r="D99" s="179" t="s">
        <v>213</v>
      </c>
      <c r="E99" s="180">
        <v>2</v>
      </c>
      <c r="F99" s="181"/>
      <c r="G99" s="182">
        <f>ROUND(E99*F99,2)</f>
        <v>0</v>
      </c>
      <c r="H99" s="159"/>
      <c r="I99" s="158">
        <f>ROUND(E99*H99,2)</f>
        <v>0</v>
      </c>
      <c r="J99" s="159"/>
      <c r="K99" s="158">
        <f>ROUND(E99*J99,2)</f>
        <v>0</v>
      </c>
      <c r="L99" s="158">
        <v>21</v>
      </c>
      <c r="M99" s="158">
        <f>G99*(1+L99/100)</f>
        <v>0</v>
      </c>
      <c r="N99" s="157">
        <v>0</v>
      </c>
      <c r="O99" s="157">
        <f>ROUND(E99*N99,2)</f>
        <v>0</v>
      </c>
      <c r="P99" s="157">
        <v>0</v>
      </c>
      <c r="Q99" s="157">
        <f>ROUND(E99*P99,2)</f>
        <v>0</v>
      </c>
      <c r="R99" s="158"/>
      <c r="S99" s="158" t="s">
        <v>201</v>
      </c>
      <c r="T99" s="158" t="s">
        <v>201</v>
      </c>
      <c r="U99" s="158">
        <v>0.42499999999999999</v>
      </c>
      <c r="V99" s="158">
        <f>ROUND(E99*U99,2)</f>
        <v>0.85</v>
      </c>
      <c r="W99" s="158"/>
      <c r="X99" s="158" t="s">
        <v>202</v>
      </c>
      <c r="Y99" s="158" t="s">
        <v>203</v>
      </c>
      <c r="Z99" s="148"/>
      <c r="AA99" s="148"/>
      <c r="AB99" s="148"/>
      <c r="AC99" s="148"/>
      <c r="AD99" s="148"/>
      <c r="AE99" s="148"/>
      <c r="AF99" s="148"/>
      <c r="AG99" s="148" t="s">
        <v>204</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x14ac:dyDescent="0.2">
      <c r="A100" s="171">
        <v>42</v>
      </c>
      <c r="B100" s="172" t="s">
        <v>332</v>
      </c>
      <c r="C100" s="185" t="s">
        <v>333</v>
      </c>
      <c r="D100" s="173" t="s">
        <v>216</v>
      </c>
      <c r="E100" s="174">
        <v>6</v>
      </c>
      <c r="F100" s="175"/>
      <c r="G100" s="176">
        <f>ROUND(E100*F100,2)</f>
        <v>0</v>
      </c>
      <c r="H100" s="159"/>
      <c r="I100" s="158">
        <f>ROUND(E100*H100,2)</f>
        <v>0</v>
      </c>
      <c r="J100" s="159"/>
      <c r="K100" s="158">
        <f>ROUND(E100*J100,2)</f>
        <v>0</v>
      </c>
      <c r="L100" s="158">
        <v>21</v>
      </c>
      <c r="M100" s="158">
        <f>G100*(1+L100/100)</f>
        <v>0</v>
      </c>
      <c r="N100" s="157">
        <v>0</v>
      </c>
      <c r="O100" s="157">
        <f>ROUND(E100*N100,2)</f>
        <v>0</v>
      </c>
      <c r="P100" s="157">
        <v>0</v>
      </c>
      <c r="Q100" s="157">
        <f>ROUND(E100*P100,2)</f>
        <v>0</v>
      </c>
      <c r="R100" s="158"/>
      <c r="S100" s="158" t="s">
        <v>201</v>
      </c>
      <c r="T100" s="158" t="s">
        <v>201</v>
      </c>
      <c r="U100" s="158">
        <v>2.9000000000000001E-2</v>
      </c>
      <c r="V100" s="158">
        <f>ROUND(E100*U100,2)</f>
        <v>0.17</v>
      </c>
      <c r="W100" s="158"/>
      <c r="X100" s="158" t="s">
        <v>202</v>
      </c>
      <c r="Y100" s="158" t="s">
        <v>203</v>
      </c>
      <c r="Z100" s="148"/>
      <c r="AA100" s="148"/>
      <c r="AB100" s="148"/>
      <c r="AC100" s="148"/>
      <c r="AD100" s="148"/>
      <c r="AE100" s="148"/>
      <c r="AF100" s="148"/>
      <c r="AG100" s="148" t="s">
        <v>204</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2" x14ac:dyDescent="0.2">
      <c r="A101" s="155"/>
      <c r="B101" s="156"/>
      <c r="C101" s="248" t="s">
        <v>334</v>
      </c>
      <c r="D101" s="249"/>
      <c r="E101" s="249"/>
      <c r="F101" s="249"/>
      <c r="G101" s="249"/>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221</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ht="22.5" outlineLevel="1" x14ac:dyDescent="0.2">
      <c r="A102" s="171">
        <v>43</v>
      </c>
      <c r="B102" s="172" t="s">
        <v>335</v>
      </c>
      <c r="C102" s="185" t="s">
        <v>336</v>
      </c>
      <c r="D102" s="173" t="s">
        <v>216</v>
      </c>
      <c r="E102" s="174">
        <v>6</v>
      </c>
      <c r="F102" s="175"/>
      <c r="G102" s="176">
        <f>ROUND(E102*F102,2)</f>
        <v>0</v>
      </c>
      <c r="H102" s="159"/>
      <c r="I102" s="158">
        <f>ROUND(E102*H102,2)</f>
        <v>0</v>
      </c>
      <c r="J102" s="159"/>
      <c r="K102" s="158">
        <f>ROUND(E102*J102,2)</f>
        <v>0</v>
      </c>
      <c r="L102" s="158">
        <v>21</v>
      </c>
      <c r="M102" s="158">
        <f>G102*(1+L102/100)</f>
        <v>0</v>
      </c>
      <c r="N102" s="157">
        <v>1.0000000000000001E-5</v>
      </c>
      <c r="O102" s="157">
        <f>ROUND(E102*N102,2)</f>
        <v>0</v>
      </c>
      <c r="P102" s="157">
        <v>0</v>
      </c>
      <c r="Q102" s="157">
        <f>ROUND(E102*P102,2)</f>
        <v>0</v>
      </c>
      <c r="R102" s="158"/>
      <c r="S102" s="158" t="s">
        <v>201</v>
      </c>
      <c r="T102" s="158" t="s">
        <v>201</v>
      </c>
      <c r="U102" s="158">
        <v>6.2E-2</v>
      </c>
      <c r="V102" s="158">
        <f>ROUND(E102*U102,2)</f>
        <v>0.37</v>
      </c>
      <c r="W102" s="158"/>
      <c r="X102" s="158" t="s">
        <v>202</v>
      </c>
      <c r="Y102" s="158" t="s">
        <v>203</v>
      </c>
      <c r="Z102" s="148"/>
      <c r="AA102" s="148"/>
      <c r="AB102" s="148"/>
      <c r="AC102" s="148"/>
      <c r="AD102" s="148"/>
      <c r="AE102" s="148"/>
      <c r="AF102" s="148"/>
      <c r="AG102" s="148" t="s">
        <v>204</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2" x14ac:dyDescent="0.2">
      <c r="A103" s="155"/>
      <c r="B103" s="156"/>
      <c r="C103" s="248" t="s">
        <v>337</v>
      </c>
      <c r="D103" s="249"/>
      <c r="E103" s="249"/>
      <c r="F103" s="249"/>
      <c r="G103" s="249"/>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221</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77">
        <v>44</v>
      </c>
      <c r="B104" s="178" t="s">
        <v>338</v>
      </c>
      <c r="C104" s="187" t="s">
        <v>339</v>
      </c>
      <c r="D104" s="179" t="s">
        <v>308</v>
      </c>
      <c r="E104" s="180">
        <v>3.1379999999999998E-2</v>
      </c>
      <c r="F104" s="181"/>
      <c r="G104" s="182">
        <f>ROUND(E104*F104,2)</f>
        <v>0</v>
      </c>
      <c r="H104" s="159"/>
      <c r="I104" s="158">
        <f>ROUND(E104*H104,2)</f>
        <v>0</v>
      </c>
      <c r="J104" s="159"/>
      <c r="K104" s="158">
        <f>ROUND(E104*J104,2)</f>
        <v>0</v>
      </c>
      <c r="L104" s="158">
        <v>21</v>
      </c>
      <c r="M104" s="158">
        <f>G104*(1+L104/100)</f>
        <v>0</v>
      </c>
      <c r="N104" s="157">
        <v>0</v>
      </c>
      <c r="O104" s="157">
        <f>ROUND(E104*N104,2)</f>
        <v>0</v>
      </c>
      <c r="P104" s="157">
        <v>0</v>
      </c>
      <c r="Q104" s="157">
        <f>ROUND(E104*P104,2)</f>
        <v>0</v>
      </c>
      <c r="R104" s="158"/>
      <c r="S104" s="158" t="s">
        <v>201</v>
      </c>
      <c r="T104" s="158" t="s">
        <v>201</v>
      </c>
      <c r="U104" s="158">
        <v>1.3740000000000001</v>
      </c>
      <c r="V104" s="158">
        <f>ROUND(E104*U104,2)</f>
        <v>0.04</v>
      </c>
      <c r="W104" s="158"/>
      <c r="X104" s="158" t="s">
        <v>309</v>
      </c>
      <c r="Y104" s="158" t="s">
        <v>203</v>
      </c>
      <c r="Z104" s="148"/>
      <c r="AA104" s="148"/>
      <c r="AB104" s="148"/>
      <c r="AC104" s="148"/>
      <c r="AD104" s="148"/>
      <c r="AE104" s="148"/>
      <c r="AF104" s="148"/>
      <c r="AG104" s="148" t="s">
        <v>310</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x14ac:dyDescent="0.2">
      <c r="A105" s="164" t="s">
        <v>196</v>
      </c>
      <c r="B105" s="165" t="s">
        <v>144</v>
      </c>
      <c r="C105" s="184" t="s">
        <v>145</v>
      </c>
      <c r="D105" s="166"/>
      <c r="E105" s="167"/>
      <c r="F105" s="168"/>
      <c r="G105" s="169">
        <f>SUMIF(AG106:AG124,"&lt;&gt;NOR",G106:G124)</f>
        <v>0</v>
      </c>
      <c r="H105" s="163"/>
      <c r="I105" s="163">
        <f>SUM(I106:I124)</f>
        <v>0</v>
      </c>
      <c r="J105" s="163"/>
      <c r="K105" s="163">
        <f>SUM(K106:K124)</f>
        <v>0</v>
      </c>
      <c r="L105" s="163"/>
      <c r="M105" s="163">
        <f>SUM(M106:M124)</f>
        <v>0</v>
      </c>
      <c r="N105" s="162"/>
      <c r="O105" s="162">
        <f>SUM(O106:O124)</f>
        <v>0.02</v>
      </c>
      <c r="P105" s="162"/>
      <c r="Q105" s="162">
        <f>SUM(Q106:Q124)</f>
        <v>0.03</v>
      </c>
      <c r="R105" s="163"/>
      <c r="S105" s="163"/>
      <c r="T105" s="163"/>
      <c r="U105" s="163"/>
      <c r="V105" s="163">
        <f>SUM(V106:V124)</f>
        <v>3.3200000000000003</v>
      </c>
      <c r="W105" s="163"/>
      <c r="X105" s="163"/>
      <c r="Y105" s="163"/>
      <c r="AG105" t="s">
        <v>197</v>
      </c>
    </row>
    <row r="106" spans="1:60" outlineLevel="1" x14ac:dyDescent="0.2">
      <c r="A106" s="177">
        <v>45</v>
      </c>
      <c r="B106" s="178" t="s">
        <v>340</v>
      </c>
      <c r="C106" s="187" t="s">
        <v>341</v>
      </c>
      <c r="D106" s="179" t="s">
        <v>342</v>
      </c>
      <c r="E106" s="180">
        <v>1</v>
      </c>
      <c r="F106" s="181"/>
      <c r="G106" s="182">
        <f>ROUND(E106*F106,2)</f>
        <v>0</v>
      </c>
      <c r="H106" s="159"/>
      <c r="I106" s="158">
        <f>ROUND(E106*H106,2)</f>
        <v>0</v>
      </c>
      <c r="J106" s="159"/>
      <c r="K106" s="158">
        <f>ROUND(E106*J106,2)</f>
        <v>0</v>
      </c>
      <c r="L106" s="158">
        <v>21</v>
      </c>
      <c r="M106" s="158">
        <f>G106*(1+L106/100)</f>
        <v>0</v>
      </c>
      <c r="N106" s="157">
        <v>0</v>
      </c>
      <c r="O106" s="157">
        <f>ROUND(E106*N106,2)</f>
        <v>0</v>
      </c>
      <c r="P106" s="157">
        <v>1.9460000000000002E-2</v>
      </c>
      <c r="Q106" s="157">
        <f>ROUND(E106*P106,2)</f>
        <v>0.02</v>
      </c>
      <c r="R106" s="158"/>
      <c r="S106" s="158" t="s">
        <v>201</v>
      </c>
      <c r="T106" s="158" t="s">
        <v>201</v>
      </c>
      <c r="U106" s="158">
        <v>0.38200000000000001</v>
      </c>
      <c r="V106" s="158">
        <f>ROUND(E106*U106,2)</f>
        <v>0.38</v>
      </c>
      <c r="W106" s="158"/>
      <c r="X106" s="158" t="s">
        <v>202</v>
      </c>
      <c r="Y106" s="158" t="s">
        <v>203</v>
      </c>
      <c r="Z106" s="148"/>
      <c r="AA106" s="148"/>
      <c r="AB106" s="148"/>
      <c r="AC106" s="148"/>
      <c r="AD106" s="148"/>
      <c r="AE106" s="148"/>
      <c r="AF106" s="148"/>
      <c r="AG106" s="148" t="s">
        <v>204</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77">
        <v>46</v>
      </c>
      <c r="B107" s="178" t="s">
        <v>343</v>
      </c>
      <c r="C107" s="187" t="s">
        <v>344</v>
      </c>
      <c r="D107" s="179" t="s">
        <v>342</v>
      </c>
      <c r="E107" s="180">
        <v>1</v>
      </c>
      <c r="F107" s="181"/>
      <c r="G107" s="182">
        <f>ROUND(E107*F107,2)</f>
        <v>0</v>
      </c>
      <c r="H107" s="159"/>
      <c r="I107" s="158">
        <f>ROUND(E107*H107,2)</f>
        <v>0</v>
      </c>
      <c r="J107" s="159"/>
      <c r="K107" s="158">
        <f>ROUND(E107*J107,2)</f>
        <v>0</v>
      </c>
      <c r="L107" s="158">
        <v>21</v>
      </c>
      <c r="M107" s="158">
        <f>G107*(1+L107/100)</f>
        <v>0</v>
      </c>
      <c r="N107" s="157">
        <v>7.2000000000000005E-4</v>
      </c>
      <c r="O107" s="157">
        <f>ROUND(E107*N107,2)</f>
        <v>0</v>
      </c>
      <c r="P107" s="157">
        <v>0</v>
      </c>
      <c r="Q107" s="157">
        <f>ROUND(E107*P107,2)</f>
        <v>0</v>
      </c>
      <c r="R107" s="158"/>
      <c r="S107" s="158" t="s">
        <v>201</v>
      </c>
      <c r="T107" s="158" t="s">
        <v>201</v>
      </c>
      <c r="U107" s="158">
        <v>0.50600000000000001</v>
      </c>
      <c r="V107" s="158">
        <f>ROUND(E107*U107,2)</f>
        <v>0.51</v>
      </c>
      <c r="W107" s="158"/>
      <c r="X107" s="158" t="s">
        <v>202</v>
      </c>
      <c r="Y107" s="158" t="s">
        <v>203</v>
      </c>
      <c r="Z107" s="148"/>
      <c r="AA107" s="148"/>
      <c r="AB107" s="148"/>
      <c r="AC107" s="148"/>
      <c r="AD107" s="148"/>
      <c r="AE107" s="148"/>
      <c r="AF107" s="148"/>
      <c r="AG107" s="148" t="s">
        <v>204</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71">
        <v>47</v>
      </c>
      <c r="B108" s="172" t="s">
        <v>345</v>
      </c>
      <c r="C108" s="185" t="s">
        <v>346</v>
      </c>
      <c r="D108" s="173" t="s">
        <v>342</v>
      </c>
      <c r="E108" s="174">
        <v>1</v>
      </c>
      <c r="F108" s="175"/>
      <c r="G108" s="176">
        <f>ROUND(E108*F108,2)</f>
        <v>0</v>
      </c>
      <c r="H108" s="159"/>
      <c r="I108" s="158">
        <f>ROUND(E108*H108,2)</f>
        <v>0</v>
      </c>
      <c r="J108" s="159"/>
      <c r="K108" s="158">
        <f>ROUND(E108*J108,2)</f>
        <v>0</v>
      </c>
      <c r="L108" s="158">
        <v>21</v>
      </c>
      <c r="M108" s="158">
        <f>G108*(1+L108/100)</f>
        <v>0</v>
      </c>
      <c r="N108" s="157">
        <v>3.8700000000000002E-3</v>
      </c>
      <c r="O108" s="157">
        <f>ROUND(E108*N108,2)</f>
        <v>0</v>
      </c>
      <c r="P108" s="157">
        <v>0</v>
      </c>
      <c r="Q108" s="157">
        <f>ROUND(E108*P108,2)</f>
        <v>0</v>
      </c>
      <c r="R108" s="158"/>
      <c r="S108" s="158" t="s">
        <v>201</v>
      </c>
      <c r="T108" s="158" t="s">
        <v>201</v>
      </c>
      <c r="U108" s="158">
        <v>0.50700000000000001</v>
      </c>
      <c r="V108" s="158">
        <f>ROUND(E108*U108,2)</f>
        <v>0.51</v>
      </c>
      <c r="W108" s="158"/>
      <c r="X108" s="158" t="s">
        <v>202</v>
      </c>
      <c r="Y108" s="158" t="s">
        <v>203</v>
      </c>
      <c r="Z108" s="148"/>
      <c r="AA108" s="148"/>
      <c r="AB108" s="148"/>
      <c r="AC108" s="148"/>
      <c r="AD108" s="148"/>
      <c r="AE108" s="148"/>
      <c r="AF108" s="148"/>
      <c r="AG108" s="148" t="s">
        <v>204</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2" x14ac:dyDescent="0.2">
      <c r="A109" s="155"/>
      <c r="B109" s="156"/>
      <c r="C109" s="248" t="s">
        <v>347</v>
      </c>
      <c r="D109" s="249"/>
      <c r="E109" s="249"/>
      <c r="F109" s="249"/>
      <c r="G109" s="249"/>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221</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1" x14ac:dyDescent="0.2">
      <c r="A110" s="177">
        <v>48</v>
      </c>
      <c r="B110" s="178" t="s">
        <v>348</v>
      </c>
      <c r="C110" s="187" t="s">
        <v>349</v>
      </c>
      <c r="D110" s="179" t="s">
        <v>213</v>
      </c>
      <c r="E110" s="180">
        <v>1</v>
      </c>
      <c r="F110" s="181"/>
      <c r="G110" s="182">
        <f t="shared" ref="G110:G124" si="0">ROUND(E110*F110,2)</f>
        <v>0</v>
      </c>
      <c r="H110" s="159"/>
      <c r="I110" s="158">
        <f t="shared" ref="I110:I124" si="1">ROUND(E110*H110,2)</f>
        <v>0</v>
      </c>
      <c r="J110" s="159"/>
      <c r="K110" s="158">
        <f t="shared" ref="K110:K124" si="2">ROUND(E110*J110,2)</f>
        <v>0</v>
      </c>
      <c r="L110" s="158">
        <v>21</v>
      </c>
      <c r="M110" s="158">
        <f t="shared" ref="M110:M124" si="3">G110*(1+L110/100)</f>
        <v>0</v>
      </c>
      <c r="N110" s="157">
        <v>7.2999999999999996E-4</v>
      </c>
      <c r="O110" s="157">
        <f t="shared" ref="O110:O124" si="4">ROUND(E110*N110,2)</f>
        <v>0</v>
      </c>
      <c r="P110" s="157">
        <v>0</v>
      </c>
      <c r="Q110" s="157">
        <f t="shared" ref="Q110:Q124" si="5">ROUND(E110*P110,2)</f>
        <v>0</v>
      </c>
      <c r="R110" s="158"/>
      <c r="S110" s="158" t="s">
        <v>201</v>
      </c>
      <c r="T110" s="158" t="s">
        <v>201</v>
      </c>
      <c r="U110" s="158">
        <v>0.32100000000000001</v>
      </c>
      <c r="V110" s="158">
        <f t="shared" ref="V110:V124" si="6">ROUND(E110*U110,2)</f>
        <v>0.32</v>
      </c>
      <c r="W110" s="158"/>
      <c r="X110" s="158" t="s">
        <v>202</v>
      </c>
      <c r="Y110" s="158" t="s">
        <v>203</v>
      </c>
      <c r="Z110" s="148"/>
      <c r="AA110" s="148"/>
      <c r="AB110" s="148"/>
      <c r="AC110" s="148"/>
      <c r="AD110" s="148"/>
      <c r="AE110" s="148"/>
      <c r="AF110" s="148"/>
      <c r="AG110" s="148" t="s">
        <v>204</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77">
        <v>49</v>
      </c>
      <c r="B111" s="178" t="s">
        <v>350</v>
      </c>
      <c r="C111" s="187" t="s">
        <v>351</v>
      </c>
      <c r="D111" s="179" t="s">
        <v>342</v>
      </c>
      <c r="E111" s="180">
        <v>1</v>
      </c>
      <c r="F111" s="181"/>
      <c r="G111" s="182">
        <f t="shared" si="0"/>
        <v>0</v>
      </c>
      <c r="H111" s="159"/>
      <c r="I111" s="158">
        <f t="shared" si="1"/>
        <v>0</v>
      </c>
      <c r="J111" s="159"/>
      <c r="K111" s="158">
        <f t="shared" si="2"/>
        <v>0</v>
      </c>
      <c r="L111" s="158">
        <v>21</v>
      </c>
      <c r="M111" s="158">
        <f t="shared" si="3"/>
        <v>0</v>
      </c>
      <c r="N111" s="157">
        <v>1.1E-4</v>
      </c>
      <c r="O111" s="157">
        <f t="shared" si="4"/>
        <v>0</v>
      </c>
      <c r="P111" s="157">
        <v>0</v>
      </c>
      <c r="Q111" s="157">
        <f t="shared" si="5"/>
        <v>0</v>
      </c>
      <c r="R111" s="158"/>
      <c r="S111" s="158" t="s">
        <v>201</v>
      </c>
      <c r="T111" s="158" t="s">
        <v>201</v>
      </c>
      <c r="U111" s="158">
        <v>0.248</v>
      </c>
      <c r="V111" s="158">
        <f t="shared" si="6"/>
        <v>0.25</v>
      </c>
      <c r="W111" s="158"/>
      <c r="X111" s="158" t="s">
        <v>202</v>
      </c>
      <c r="Y111" s="158" t="s">
        <v>203</v>
      </c>
      <c r="Z111" s="148"/>
      <c r="AA111" s="148"/>
      <c r="AB111" s="148"/>
      <c r="AC111" s="148"/>
      <c r="AD111" s="148"/>
      <c r="AE111" s="148"/>
      <c r="AF111" s="148"/>
      <c r="AG111" s="148" t="s">
        <v>204</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77">
        <v>50</v>
      </c>
      <c r="B112" s="178" t="s">
        <v>352</v>
      </c>
      <c r="C112" s="187" t="s">
        <v>353</v>
      </c>
      <c r="D112" s="179" t="s">
        <v>342</v>
      </c>
      <c r="E112" s="180">
        <v>1</v>
      </c>
      <c r="F112" s="181"/>
      <c r="G112" s="182">
        <f t="shared" si="0"/>
        <v>0</v>
      </c>
      <c r="H112" s="159"/>
      <c r="I112" s="158">
        <f t="shared" si="1"/>
        <v>0</v>
      </c>
      <c r="J112" s="159"/>
      <c r="K112" s="158">
        <f t="shared" si="2"/>
        <v>0</v>
      </c>
      <c r="L112" s="158">
        <v>21</v>
      </c>
      <c r="M112" s="158">
        <f t="shared" si="3"/>
        <v>0</v>
      </c>
      <c r="N112" s="157">
        <v>0</v>
      </c>
      <c r="O112" s="157">
        <f t="shared" si="4"/>
        <v>0</v>
      </c>
      <c r="P112" s="157">
        <v>1.56E-3</v>
      </c>
      <c r="Q112" s="157">
        <f t="shared" si="5"/>
        <v>0</v>
      </c>
      <c r="R112" s="158"/>
      <c r="S112" s="158" t="s">
        <v>201</v>
      </c>
      <c r="T112" s="158" t="s">
        <v>201</v>
      </c>
      <c r="U112" s="158">
        <v>0.217</v>
      </c>
      <c r="V112" s="158">
        <f t="shared" si="6"/>
        <v>0.22</v>
      </c>
      <c r="W112" s="158"/>
      <c r="X112" s="158" t="s">
        <v>202</v>
      </c>
      <c r="Y112" s="158" t="s">
        <v>203</v>
      </c>
      <c r="Z112" s="148"/>
      <c r="AA112" s="148"/>
      <c r="AB112" s="148"/>
      <c r="AC112" s="148"/>
      <c r="AD112" s="148"/>
      <c r="AE112" s="148"/>
      <c r="AF112" s="148"/>
      <c r="AG112" s="148" t="s">
        <v>204</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77">
        <v>51</v>
      </c>
      <c r="B113" s="178" t="s">
        <v>354</v>
      </c>
      <c r="C113" s="187" t="s">
        <v>355</v>
      </c>
      <c r="D113" s="179" t="s">
        <v>213</v>
      </c>
      <c r="E113" s="180">
        <v>1</v>
      </c>
      <c r="F113" s="181"/>
      <c r="G113" s="182">
        <f t="shared" si="0"/>
        <v>0</v>
      </c>
      <c r="H113" s="159"/>
      <c r="I113" s="158">
        <f t="shared" si="1"/>
        <v>0</v>
      </c>
      <c r="J113" s="159"/>
      <c r="K113" s="158">
        <f t="shared" si="2"/>
        <v>0</v>
      </c>
      <c r="L113" s="158">
        <v>21</v>
      </c>
      <c r="M113" s="158">
        <f t="shared" si="3"/>
        <v>0</v>
      </c>
      <c r="N113" s="157">
        <v>4.0000000000000003E-5</v>
      </c>
      <c r="O113" s="157">
        <f t="shared" si="4"/>
        <v>0</v>
      </c>
      <c r="P113" s="157">
        <v>0</v>
      </c>
      <c r="Q113" s="157">
        <f t="shared" si="5"/>
        <v>0</v>
      </c>
      <c r="R113" s="158"/>
      <c r="S113" s="158" t="s">
        <v>201</v>
      </c>
      <c r="T113" s="158" t="s">
        <v>201</v>
      </c>
      <c r="U113" s="158">
        <v>0.44500000000000001</v>
      </c>
      <c r="V113" s="158">
        <f t="shared" si="6"/>
        <v>0.45</v>
      </c>
      <c r="W113" s="158"/>
      <c r="X113" s="158" t="s">
        <v>202</v>
      </c>
      <c r="Y113" s="158" t="s">
        <v>203</v>
      </c>
      <c r="Z113" s="148"/>
      <c r="AA113" s="148"/>
      <c r="AB113" s="148"/>
      <c r="AC113" s="148"/>
      <c r="AD113" s="148"/>
      <c r="AE113" s="148"/>
      <c r="AF113" s="148"/>
      <c r="AG113" s="148" t="s">
        <v>204</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
      <c r="A114" s="177">
        <v>52</v>
      </c>
      <c r="B114" s="178" t="s">
        <v>356</v>
      </c>
      <c r="C114" s="187" t="s">
        <v>357</v>
      </c>
      <c r="D114" s="179" t="s">
        <v>213</v>
      </c>
      <c r="E114" s="180">
        <v>1</v>
      </c>
      <c r="F114" s="181"/>
      <c r="G114" s="182">
        <f t="shared" si="0"/>
        <v>0</v>
      </c>
      <c r="H114" s="159"/>
      <c r="I114" s="158">
        <f t="shared" si="1"/>
        <v>0</v>
      </c>
      <c r="J114" s="159"/>
      <c r="K114" s="158">
        <f t="shared" si="2"/>
        <v>0</v>
      </c>
      <c r="L114" s="158">
        <v>21</v>
      </c>
      <c r="M114" s="158">
        <f t="shared" si="3"/>
        <v>0</v>
      </c>
      <c r="N114" s="157">
        <v>1.2E-4</v>
      </c>
      <c r="O114" s="157">
        <f t="shared" si="4"/>
        <v>0</v>
      </c>
      <c r="P114" s="157">
        <v>0</v>
      </c>
      <c r="Q114" s="157">
        <f t="shared" si="5"/>
        <v>0</v>
      </c>
      <c r="R114" s="158"/>
      <c r="S114" s="158" t="s">
        <v>201</v>
      </c>
      <c r="T114" s="158" t="s">
        <v>201</v>
      </c>
      <c r="U114" s="158">
        <v>0.184</v>
      </c>
      <c r="V114" s="158">
        <f t="shared" si="6"/>
        <v>0.18</v>
      </c>
      <c r="W114" s="158"/>
      <c r="X114" s="158" t="s">
        <v>202</v>
      </c>
      <c r="Y114" s="158" t="s">
        <v>203</v>
      </c>
      <c r="Z114" s="148"/>
      <c r="AA114" s="148"/>
      <c r="AB114" s="148"/>
      <c r="AC114" s="148"/>
      <c r="AD114" s="148"/>
      <c r="AE114" s="148"/>
      <c r="AF114" s="148"/>
      <c r="AG114" s="148" t="s">
        <v>204</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
      <c r="A115" s="177">
        <v>53</v>
      </c>
      <c r="B115" s="178" t="s">
        <v>358</v>
      </c>
      <c r="C115" s="187" t="s">
        <v>359</v>
      </c>
      <c r="D115" s="179" t="s">
        <v>213</v>
      </c>
      <c r="E115" s="180">
        <v>1</v>
      </c>
      <c r="F115" s="181"/>
      <c r="G115" s="182">
        <f t="shared" si="0"/>
        <v>0</v>
      </c>
      <c r="H115" s="159"/>
      <c r="I115" s="158">
        <f t="shared" si="1"/>
        <v>0</v>
      </c>
      <c r="J115" s="159"/>
      <c r="K115" s="158">
        <f t="shared" si="2"/>
        <v>0</v>
      </c>
      <c r="L115" s="158">
        <v>21</v>
      </c>
      <c r="M115" s="158">
        <f t="shared" si="3"/>
        <v>0</v>
      </c>
      <c r="N115" s="157">
        <v>0</v>
      </c>
      <c r="O115" s="157">
        <f t="shared" si="4"/>
        <v>0</v>
      </c>
      <c r="P115" s="157">
        <v>8.4999999999999995E-4</v>
      </c>
      <c r="Q115" s="157">
        <f t="shared" si="5"/>
        <v>0</v>
      </c>
      <c r="R115" s="158"/>
      <c r="S115" s="158" t="s">
        <v>201</v>
      </c>
      <c r="T115" s="158" t="s">
        <v>201</v>
      </c>
      <c r="U115" s="158">
        <v>3.7999999999999999E-2</v>
      </c>
      <c r="V115" s="158">
        <f t="shared" si="6"/>
        <v>0.04</v>
      </c>
      <c r="W115" s="158"/>
      <c r="X115" s="158" t="s">
        <v>202</v>
      </c>
      <c r="Y115" s="158" t="s">
        <v>203</v>
      </c>
      <c r="Z115" s="148"/>
      <c r="AA115" s="148"/>
      <c r="AB115" s="148"/>
      <c r="AC115" s="148"/>
      <c r="AD115" s="148"/>
      <c r="AE115" s="148"/>
      <c r="AF115" s="148"/>
      <c r="AG115" s="148" t="s">
        <v>204</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ht="22.5" outlineLevel="1" x14ac:dyDescent="0.2">
      <c r="A116" s="177">
        <v>54</v>
      </c>
      <c r="B116" s="178" t="s">
        <v>360</v>
      </c>
      <c r="C116" s="187" t="s">
        <v>361</v>
      </c>
      <c r="D116" s="179" t="s">
        <v>213</v>
      </c>
      <c r="E116" s="180">
        <v>1</v>
      </c>
      <c r="F116" s="181"/>
      <c r="G116" s="182">
        <f t="shared" si="0"/>
        <v>0</v>
      </c>
      <c r="H116" s="159"/>
      <c r="I116" s="158">
        <f t="shared" si="1"/>
        <v>0</v>
      </c>
      <c r="J116" s="159"/>
      <c r="K116" s="158">
        <f t="shared" si="2"/>
        <v>0</v>
      </c>
      <c r="L116" s="158">
        <v>21</v>
      </c>
      <c r="M116" s="158">
        <f t="shared" si="3"/>
        <v>0</v>
      </c>
      <c r="N116" s="157">
        <v>1E-4</v>
      </c>
      <c r="O116" s="157">
        <f t="shared" si="4"/>
        <v>0</v>
      </c>
      <c r="P116" s="157">
        <v>0</v>
      </c>
      <c r="Q116" s="157">
        <f t="shared" si="5"/>
        <v>0</v>
      </c>
      <c r="R116" s="158"/>
      <c r="S116" s="158" t="s">
        <v>201</v>
      </c>
      <c r="T116" s="158" t="s">
        <v>201</v>
      </c>
      <c r="U116" s="158">
        <v>0.246</v>
      </c>
      <c r="V116" s="158">
        <f t="shared" si="6"/>
        <v>0.25</v>
      </c>
      <c r="W116" s="158"/>
      <c r="X116" s="158" t="s">
        <v>202</v>
      </c>
      <c r="Y116" s="158" t="s">
        <v>203</v>
      </c>
      <c r="Z116" s="148"/>
      <c r="AA116" s="148"/>
      <c r="AB116" s="148"/>
      <c r="AC116" s="148"/>
      <c r="AD116" s="148"/>
      <c r="AE116" s="148"/>
      <c r="AF116" s="148"/>
      <c r="AG116" s="148" t="s">
        <v>204</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x14ac:dyDescent="0.2">
      <c r="A117" s="177">
        <v>55</v>
      </c>
      <c r="B117" s="178" t="s">
        <v>362</v>
      </c>
      <c r="C117" s="187" t="s">
        <v>363</v>
      </c>
      <c r="D117" s="179" t="s">
        <v>213</v>
      </c>
      <c r="E117" s="180">
        <v>2</v>
      </c>
      <c r="F117" s="181"/>
      <c r="G117" s="182">
        <f t="shared" si="0"/>
        <v>0</v>
      </c>
      <c r="H117" s="159"/>
      <c r="I117" s="158">
        <f t="shared" si="1"/>
        <v>0</v>
      </c>
      <c r="J117" s="159"/>
      <c r="K117" s="158">
        <f t="shared" si="2"/>
        <v>0</v>
      </c>
      <c r="L117" s="158">
        <v>21</v>
      </c>
      <c r="M117" s="158">
        <f t="shared" si="3"/>
        <v>0</v>
      </c>
      <c r="N117" s="157">
        <v>0</v>
      </c>
      <c r="O117" s="157">
        <f t="shared" si="4"/>
        <v>0</v>
      </c>
      <c r="P117" s="157">
        <v>5.0000000000000001E-3</v>
      </c>
      <c r="Q117" s="157">
        <f t="shared" si="5"/>
        <v>0.01</v>
      </c>
      <c r="R117" s="158"/>
      <c r="S117" s="158" t="s">
        <v>201</v>
      </c>
      <c r="T117" s="158" t="s">
        <v>201</v>
      </c>
      <c r="U117" s="158">
        <v>8.4000000000000005E-2</v>
      </c>
      <c r="V117" s="158">
        <f t="shared" si="6"/>
        <v>0.17</v>
      </c>
      <c r="W117" s="158"/>
      <c r="X117" s="158" t="s">
        <v>202</v>
      </c>
      <c r="Y117" s="158" t="s">
        <v>203</v>
      </c>
      <c r="Z117" s="148"/>
      <c r="AA117" s="148"/>
      <c r="AB117" s="148"/>
      <c r="AC117" s="148"/>
      <c r="AD117" s="148"/>
      <c r="AE117" s="148"/>
      <c r="AF117" s="148"/>
      <c r="AG117" s="148" t="s">
        <v>204</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1" x14ac:dyDescent="0.2">
      <c r="A118" s="177">
        <v>56</v>
      </c>
      <c r="B118" s="178" t="s">
        <v>364</v>
      </c>
      <c r="C118" s="187" t="s">
        <v>365</v>
      </c>
      <c r="D118" s="179" t="s">
        <v>213</v>
      </c>
      <c r="E118" s="180">
        <v>1</v>
      </c>
      <c r="F118" s="181"/>
      <c r="G118" s="182">
        <f t="shared" si="0"/>
        <v>0</v>
      </c>
      <c r="H118" s="159"/>
      <c r="I118" s="158">
        <f t="shared" si="1"/>
        <v>0</v>
      </c>
      <c r="J118" s="159"/>
      <c r="K118" s="158">
        <f t="shared" si="2"/>
        <v>0</v>
      </c>
      <c r="L118" s="158">
        <v>21</v>
      </c>
      <c r="M118" s="158">
        <f t="shared" si="3"/>
        <v>0</v>
      </c>
      <c r="N118" s="157">
        <v>3.8999999999999999E-4</v>
      </c>
      <c r="O118" s="157">
        <f t="shared" si="4"/>
        <v>0</v>
      </c>
      <c r="P118" s="157">
        <v>0</v>
      </c>
      <c r="Q118" s="157">
        <f t="shared" si="5"/>
        <v>0</v>
      </c>
      <c r="R118" s="158" t="s">
        <v>366</v>
      </c>
      <c r="S118" s="158" t="s">
        <v>201</v>
      </c>
      <c r="T118" s="158" t="s">
        <v>201</v>
      </c>
      <c r="U118" s="158">
        <v>0</v>
      </c>
      <c r="V118" s="158">
        <f t="shared" si="6"/>
        <v>0</v>
      </c>
      <c r="W118" s="158"/>
      <c r="X118" s="158" t="s">
        <v>367</v>
      </c>
      <c r="Y118" s="158" t="s">
        <v>203</v>
      </c>
      <c r="Z118" s="148"/>
      <c r="AA118" s="148"/>
      <c r="AB118" s="148"/>
      <c r="AC118" s="148"/>
      <c r="AD118" s="148"/>
      <c r="AE118" s="148"/>
      <c r="AF118" s="148"/>
      <c r="AG118" s="148" t="s">
        <v>368</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x14ac:dyDescent="0.2">
      <c r="A119" s="177">
        <v>57</v>
      </c>
      <c r="B119" s="178" t="s">
        <v>369</v>
      </c>
      <c r="C119" s="187" t="s">
        <v>370</v>
      </c>
      <c r="D119" s="179" t="s">
        <v>213</v>
      </c>
      <c r="E119" s="180">
        <v>1</v>
      </c>
      <c r="F119" s="181"/>
      <c r="G119" s="182">
        <f t="shared" si="0"/>
        <v>0</v>
      </c>
      <c r="H119" s="159"/>
      <c r="I119" s="158">
        <f t="shared" si="1"/>
        <v>0</v>
      </c>
      <c r="J119" s="159"/>
      <c r="K119" s="158">
        <f t="shared" si="2"/>
        <v>0</v>
      </c>
      <c r="L119" s="158">
        <v>21</v>
      </c>
      <c r="M119" s="158">
        <f t="shared" si="3"/>
        <v>0</v>
      </c>
      <c r="N119" s="157">
        <v>8.9999999999999998E-4</v>
      </c>
      <c r="O119" s="157">
        <f t="shared" si="4"/>
        <v>0</v>
      </c>
      <c r="P119" s="157">
        <v>0</v>
      </c>
      <c r="Q119" s="157">
        <f t="shared" si="5"/>
        <v>0</v>
      </c>
      <c r="R119" s="158" t="s">
        <v>366</v>
      </c>
      <c r="S119" s="158" t="s">
        <v>201</v>
      </c>
      <c r="T119" s="158" t="s">
        <v>201</v>
      </c>
      <c r="U119" s="158">
        <v>0</v>
      </c>
      <c r="V119" s="158">
        <f t="shared" si="6"/>
        <v>0</v>
      </c>
      <c r="W119" s="158"/>
      <c r="X119" s="158" t="s">
        <v>367</v>
      </c>
      <c r="Y119" s="158" t="s">
        <v>203</v>
      </c>
      <c r="Z119" s="148"/>
      <c r="AA119" s="148"/>
      <c r="AB119" s="148"/>
      <c r="AC119" s="148"/>
      <c r="AD119" s="148"/>
      <c r="AE119" s="148"/>
      <c r="AF119" s="148"/>
      <c r="AG119" s="148" t="s">
        <v>368</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77">
        <v>58</v>
      </c>
      <c r="B120" s="178" t="s">
        <v>371</v>
      </c>
      <c r="C120" s="187" t="s">
        <v>372</v>
      </c>
      <c r="D120" s="179" t="s">
        <v>213</v>
      </c>
      <c r="E120" s="180">
        <v>1</v>
      </c>
      <c r="F120" s="181"/>
      <c r="G120" s="182">
        <f t="shared" si="0"/>
        <v>0</v>
      </c>
      <c r="H120" s="159"/>
      <c r="I120" s="158">
        <f t="shared" si="1"/>
        <v>0</v>
      </c>
      <c r="J120" s="159"/>
      <c r="K120" s="158">
        <f t="shared" si="2"/>
        <v>0</v>
      </c>
      <c r="L120" s="158">
        <v>21</v>
      </c>
      <c r="M120" s="158">
        <f t="shared" si="3"/>
        <v>0</v>
      </c>
      <c r="N120" s="157">
        <v>3.5E-4</v>
      </c>
      <c r="O120" s="157">
        <f t="shared" si="4"/>
        <v>0</v>
      </c>
      <c r="P120" s="157">
        <v>0</v>
      </c>
      <c r="Q120" s="157">
        <f t="shared" si="5"/>
        <v>0</v>
      </c>
      <c r="R120" s="158" t="s">
        <v>366</v>
      </c>
      <c r="S120" s="158" t="s">
        <v>201</v>
      </c>
      <c r="T120" s="158" t="s">
        <v>373</v>
      </c>
      <c r="U120" s="158">
        <v>0</v>
      </c>
      <c r="V120" s="158">
        <f t="shared" si="6"/>
        <v>0</v>
      </c>
      <c r="W120" s="158"/>
      <c r="X120" s="158" t="s">
        <v>367</v>
      </c>
      <c r="Y120" s="158" t="s">
        <v>203</v>
      </c>
      <c r="Z120" s="148"/>
      <c r="AA120" s="148"/>
      <c r="AB120" s="148"/>
      <c r="AC120" s="148"/>
      <c r="AD120" s="148"/>
      <c r="AE120" s="148"/>
      <c r="AF120" s="148"/>
      <c r="AG120" s="148" t="s">
        <v>368</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77">
        <v>59</v>
      </c>
      <c r="B121" s="178" t="s">
        <v>374</v>
      </c>
      <c r="C121" s="187" t="s">
        <v>375</v>
      </c>
      <c r="D121" s="179" t="s">
        <v>213</v>
      </c>
      <c r="E121" s="180">
        <v>1</v>
      </c>
      <c r="F121" s="181"/>
      <c r="G121" s="182">
        <f t="shared" si="0"/>
        <v>0</v>
      </c>
      <c r="H121" s="159"/>
      <c r="I121" s="158">
        <f t="shared" si="1"/>
        <v>0</v>
      </c>
      <c r="J121" s="159"/>
      <c r="K121" s="158">
        <f t="shared" si="2"/>
        <v>0</v>
      </c>
      <c r="L121" s="158">
        <v>21</v>
      </c>
      <c r="M121" s="158">
        <f t="shared" si="3"/>
        <v>0</v>
      </c>
      <c r="N121" s="157">
        <v>1.9000000000000001E-4</v>
      </c>
      <c r="O121" s="157">
        <f t="shared" si="4"/>
        <v>0</v>
      </c>
      <c r="P121" s="157">
        <v>0</v>
      </c>
      <c r="Q121" s="157">
        <f t="shared" si="5"/>
        <v>0</v>
      </c>
      <c r="R121" s="158" t="s">
        <v>366</v>
      </c>
      <c r="S121" s="158" t="s">
        <v>201</v>
      </c>
      <c r="T121" s="158" t="s">
        <v>201</v>
      </c>
      <c r="U121" s="158">
        <v>0</v>
      </c>
      <c r="V121" s="158">
        <f t="shared" si="6"/>
        <v>0</v>
      </c>
      <c r="W121" s="158"/>
      <c r="X121" s="158" t="s">
        <v>367</v>
      </c>
      <c r="Y121" s="158" t="s">
        <v>203</v>
      </c>
      <c r="Z121" s="148"/>
      <c r="AA121" s="148"/>
      <c r="AB121" s="148"/>
      <c r="AC121" s="148"/>
      <c r="AD121" s="148"/>
      <c r="AE121" s="148"/>
      <c r="AF121" s="148"/>
      <c r="AG121" s="148" t="s">
        <v>368</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77">
        <v>60</v>
      </c>
      <c r="B122" s="178" t="s">
        <v>376</v>
      </c>
      <c r="C122" s="187" t="s">
        <v>377</v>
      </c>
      <c r="D122" s="179" t="s">
        <v>378</v>
      </c>
      <c r="E122" s="180">
        <v>2</v>
      </c>
      <c r="F122" s="181"/>
      <c r="G122" s="182">
        <f t="shared" si="0"/>
        <v>0</v>
      </c>
      <c r="H122" s="159"/>
      <c r="I122" s="158">
        <f t="shared" si="1"/>
        <v>0</v>
      </c>
      <c r="J122" s="159"/>
      <c r="K122" s="158">
        <f t="shared" si="2"/>
        <v>0</v>
      </c>
      <c r="L122" s="158">
        <v>21</v>
      </c>
      <c r="M122" s="158">
        <f t="shared" si="3"/>
        <v>0</v>
      </c>
      <c r="N122" s="157">
        <v>1E-3</v>
      </c>
      <c r="O122" s="157">
        <f t="shared" si="4"/>
        <v>0</v>
      </c>
      <c r="P122" s="157">
        <v>0</v>
      </c>
      <c r="Q122" s="157">
        <f t="shared" si="5"/>
        <v>0</v>
      </c>
      <c r="R122" s="158" t="s">
        <v>366</v>
      </c>
      <c r="S122" s="158" t="s">
        <v>201</v>
      </c>
      <c r="T122" s="158" t="s">
        <v>373</v>
      </c>
      <c r="U122" s="158">
        <v>0</v>
      </c>
      <c r="V122" s="158">
        <f t="shared" si="6"/>
        <v>0</v>
      </c>
      <c r="W122" s="158"/>
      <c r="X122" s="158" t="s">
        <v>367</v>
      </c>
      <c r="Y122" s="158" t="s">
        <v>203</v>
      </c>
      <c r="Z122" s="148"/>
      <c r="AA122" s="148"/>
      <c r="AB122" s="148"/>
      <c r="AC122" s="148"/>
      <c r="AD122" s="148"/>
      <c r="AE122" s="148"/>
      <c r="AF122" s="148"/>
      <c r="AG122" s="148" t="s">
        <v>368</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77">
        <v>61</v>
      </c>
      <c r="B123" s="178" t="s">
        <v>379</v>
      </c>
      <c r="C123" s="187" t="s">
        <v>380</v>
      </c>
      <c r="D123" s="179" t="s">
        <v>213</v>
      </c>
      <c r="E123" s="180">
        <v>1</v>
      </c>
      <c r="F123" s="181"/>
      <c r="G123" s="182">
        <f t="shared" si="0"/>
        <v>0</v>
      </c>
      <c r="H123" s="159"/>
      <c r="I123" s="158">
        <f t="shared" si="1"/>
        <v>0</v>
      </c>
      <c r="J123" s="159"/>
      <c r="K123" s="158">
        <f t="shared" si="2"/>
        <v>0</v>
      </c>
      <c r="L123" s="158">
        <v>21</v>
      </c>
      <c r="M123" s="158">
        <f t="shared" si="3"/>
        <v>0</v>
      </c>
      <c r="N123" s="157">
        <v>1.9E-2</v>
      </c>
      <c r="O123" s="157">
        <f t="shared" si="4"/>
        <v>0.02</v>
      </c>
      <c r="P123" s="157">
        <v>0</v>
      </c>
      <c r="Q123" s="157">
        <f t="shared" si="5"/>
        <v>0</v>
      </c>
      <c r="R123" s="158" t="s">
        <v>366</v>
      </c>
      <c r="S123" s="158" t="s">
        <v>201</v>
      </c>
      <c r="T123" s="158" t="s">
        <v>201</v>
      </c>
      <c r="U123" s="158">
        <v>0</v>
      </c>
      <c r="V123" s="158">
        <f t="shared" si="6"/>
        <v>0</v>
      </c>
      <c r="W123" s="158"/>
      <c r="X123" s="158" t="s">
        <v>367</v>
      </c>
      <c r="Y123" s="158" t="s">
        <v>203</v>
      </c>
      <c r="Z123" s="148"/>
      <c r="AA123" s="148"/>
      <c r="AB123" s="148"/>
      <c r="AC123" s="148"/>
      <c r="AD123" s="148"/>
      <c r="AE123" s="148"/>
      <c r="AF123" s="148"/>
      <c r="AG123" s="148" t="s">
        <v>368</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ht="22.5" outlineLevel="1" x14ac:dyDescent="0.2">
      <c r="A124" s="177">
        <v>62</v>
      </c>
      <c r="B124" s="178" t="s">
        <v>381</v>
      </c>
      <c r="C124" s="187" t="s">
        <v>382</v>
      </c>
      <c r="D124" s="179" t="s">
        <v>308</v>
      </c>
      <c r="E124" s="180">
        <v>2.852E-2</v>
      </c>
      <c r="F124" s="181"/>
      <c r="G124" s="182">
        <f t="shared" si="0"/>
        <v>0</v>
      </c>
      <c r="H124" s="159"/>
      <c r="I124" s="158">
        <f t="shared" si="1"/>
        <v>0</v>
      </c>
      <c r="J124" s="159"/>
      <c r="K124" s="158">
        <f t="shared" si="2"/>
        <v>0</v>
      </c>
      <c r="L124" s="158">
        <v>21</v>
      </c>
      <c r="M124" s="158">
        <f t="shared" si="3"/>
        <v>0</v>
      </c>
      <c r="N124" s="157">
        <v>0</v>
      </c>
      <c r="O124" s="157">
        <f t="shared" si="4"/>
        <v>0</v>
      </c>
      <c r="P124" s="157">
        <v>0</v>
      </c>
      <c r="Q124" s="157">
        <f t="shared" si="5"/>
        <v>0</v>
      </c>
      <c r="R124" s="158"/>
      <c r="S124" s="158" t="s">
        <v>201</v>
      </c>
      <c r="T124" s="158" t="s">
        <v>201</v>
      </c>
      <c r="U124" s="158">
        <v>1.573</v>
      </c>
      <c r="V124" s="158">
        <f t="shared" si="6"/>
        <v>0.04</v>
      </c>
      <c r="W124" s="158"/>
      <c r="X124" s="158" t="s">
        <v>309</v>
      </c>
      <c r="Y124" s="158" t="s">
        <v>203</v>
      </c>
      <c r="Z124" s="148"/>
      <c r="AA124" s="148"/>
      <c r="AB124" s="148"/>
      <c r="AC124" s="148"/>
      <c r="AD124" s="148"/>
      <c r="AE124" s="148"/>
      <c r="AF124" s="148"/>
      <c r="AG124" s="148" t="s">
        <v>310</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x14ac:dyDescent="0.2">
      <c r="A125" s="164" t="s">
        <v>196</v>
      </c>
      <c r="B125" s="165" t="s">
        <v>149</v>
      </c>
      <c r="C125" s="184" t="s">
        <v>150</v>
      </c>
      <c r="D125" s="166"/>
      <c r="E125" s="167"/>
      <c r="F125" s="168"/>
      <c r="G125" s="169">
        <f>SUMIF(AG126:AG129,"&lt;&gt;NOR",G126:G129)</f>
        <v>0</v>
      </c>
      <c r="H125" s="163"/>
      <c r="I125" s="163">
        <f>SUM(I126:I129)</f>
        <v>0</v>
      </c>
      <c r="J125" s="163"/>
      <c r="K125" s="163">
        <f>SUM(K126:K129)</f>
        <v>0</v>
      </c>
      <c r="L125" s="163"/>
      <c r="M125" s="163">
        <f>SUM(M126:M129)</f>
        <v>0</v>
      </c>
      <c r="N125" s="162"/>
      <c r="O125" s="162">
        <f>SUM(O126:O129)</f>
        <v>0</v>
      </c>
      <c r="P125" s="162"/>
      <c r="Q125" s="162">
        <f>SUM(Q126:Q129)</f>
        <v>1.17</v>
      </c>
      <c r="R125" s="163"/>
      <c r="S125" s="163"/>
      <c r="T125" s="163"/>
      <c r="U125" s="163"/>
      <c r="V125" s="163">
        <f>SUM(V126:V129)</f>
        <v>10.64</v>
      </c>
      <c r="W125" s="163"/>
      <c r="X125" s="163"/>
      <c r="Y125" s="163"/>
      <c r="AG125" t="s">
        <v>197</v>
      </c>
    </row>
    <row r="126" spans="1:60" outlineLevel="1" x14ac:dyDescent="0.2">
      <c r="A126" s="171">
        <v>63</v>
      </c>
      <c r="B126" s="172" t="s">
        <v>383</v>
      </c>
      <c r="C126" s="185" t="s">
        <v>384</v>
      </c>
      <c r="D126" s="173" t="s">
        <v>209</v>
      </c>
      <c r="E126" s="174">
        <v>46.837000000000003</v>
      </c>
      <c r="F126" s="175"/>
      <c r="G126" s="176">
        <f>ROUND(E126*F126,2)</f>
        <v>0</v>
      </c>
      <c r="H126" s="159"/>
      <c r="I126" s="158">
        <f>ROUND(E126*H126,2)</f>
        <v>0</v>
      </c>
      <c r="J126" s="159"/>
      <c r="K126" s="158">
        <f>ROUND(E126*J126,2)</f>
        <v>0</v>
      </c>
      <c r="L126" s="158">
        <v>21</v>
      </c>
      <c r="M126" s="158">
        <f>G126*(1+L126/100)</f>
        <v>0</v>
      </c>
      <c r="N126" s="157">
        <v>0</v>
      </c>
      <c r="O126" s="157">
        <f>ROUND(E126*N126,2)</f>
        <v>0</v>
      </c>
      <c r="P126" s="157">
        <v>2.4649999999999998E-2</v>
      </c>
      <c r="Q126" s="157">
        <f>ROUND(E126*P126,2)</f>
        <v>1.1499999999999999</v>
      </c>
      <c r="R126" s="158"/>
      <c r="S126" s="158" t="s">
        <v>201</v>
      </c>
      <c r="T126" s="158" t="s">
        <v>201</v>
      </c>
      <c r="U126" s="158">
        <v>0.21</v>
      </c>
      <c r="V126" s="158">
        <f>ROUND(E126*U126,2)</f>
        <v>9.84</v>
      </c>
      <c r="W126" s="158"/>
      <c r="X126" s="158" t="s">
        <v>202</v>
      </c>
      <c r="Y126" s="158" t="s">
        <v>203</v>
      </c>
      <c r="Z126" s="148"/>
      <c r="AA126" s="148"/>
      <c r="AB126" s="148"/>
      <c r="AC126" s="148"/>
      <c r="AD126" s="148"/>
      <c r="AE126" s="148"/>
      <c r="AF126" s="148"/>
      <c r="AG126" s="148" t="s">
        <v>204</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ht="22.5" outlineLevel="2" x14ac:dyDescent="0.2">
      <c r="A127" s="155"/>
      <c r="B127" s="156"/>
      <c r="C127" s="186" t="s">
        <v>385</v>
      </c>
      <c r="D127" s="160"/>
      <c r="E127" s="161">
        <v>46.837000000000003</v>
      </c>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206</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71">
        <v>64</v>
      </c>
      <c r="B128" s="172" t="s">
        <v>386</v>
      </c>
      <c r="C128" s="185" t="s">
        <v>387</v>
      </c>
      <c r="D128" s="173" t="s">
        <v>209</v>
      </c>
      <c r="E128" s="174">
        <v>2.1516000000000002</v>
      </c>
      <c r="F128" s="175"/>
      <c r="G128" s="176">
        <f>ROUND(E128*F128,2)</f>
        <v>0</v>
      </c>
      <c r="H128" s="159"/>
      <c r="I128" s="158">
        <f>ROUND(E128*H128,2)</f>
        <v>0</v>
      </c>
      <c r="J128" s="159"/>
      <c r="K128" s="158">
        <f>ROUND(E128*J128,2)</f>
        <v>0</v>
      </c>
      <c r="L128" s="158">
        <v>21</v>
      </c>
      <c r="M128" s="158">
        <f>G128*(1+L128/100)</f>
        <v>0</v>
      </c>
      <c r="N128" s="157">
        <v>0</v>
      </c>
      <c r="O128" s="157">
        <f>ROUND(E128*N128,2)</f>
        <v>0</v>
      </c>
      <c r="P128" s="157">
        <v>1.098E-2</v>
      </c>
      <c r="Q128" s="157">
        <f>ROUND(E128*P128,2)</f>
        <v>0.02</v>
      </c>
      <c r="R128" s="158"/>
      <c r="S128" s="158" t="s">
        <v>201</v>
      </c>
      <c r="T128" s="158" t="s">
        <v>201</v>
      </c>
      <c r="U128" s="158">
        <v>0.37</v>
      </c>
      <c r="V128" s="158">
        <f>ROUND(E128*U128,2)</f>
        <v>0.8</v>
      </c>
      <c r="W128" s="158"/>
      <c r="X128" s="158" t="s">
        <v>202</v>
      </c>
      <c r="Y128" s="158" t="s">
        <v>203</v>
      </c>
      <c r="Z128" s="148"/>
      <c r="AA128" s="148"/>
      <c r="AB128" s="148"/>
      <c r="AC128" s="148"/>
      <c r="AD128" s="148"/>
      <c r="AE128" s="148"/>
      <c r="AF128" s="148"/>
      <c r="AG128" s="148" t="s">
        <v>204</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2" x14ac:dyDescent="0.2">
      <c r="A129" s="155"/>
      <c r="B129" s="156"/>
      <c r="C129" s="186" t="s">
        <v>388</v>
      </c>
      <c r="D129" s="160"/>
      <c r="E129" s="161">
        <v>2.1516000000000002</v>
      </c>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206</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x14ac:dyDescent="0.2">
      <c r="A130" s="164" t="s">
        <v>196</v>
      </c>
      <c r="B130" s="165" t="s">
        <v>151</v>
      </c>
      <c r="C130" s="184" t="s">
        <v>152</v>
      </c>
      <c r="D130" s="166"/>
      <c r="E130" s="167"/>
      <c r="F130" s="168"/>
      <c r="G130" s="169">
        <f>SUMIF(AG131:AG147,"&lt;&gt;NOR",G131:G147)</f>
        <v>0</v>
      </c>
      <c r="H130" s="163"/>
      <c r="I130" s="163">
        <f>SUM(I131:I147)</f>
        <v>0</v>
      </c>
      <c r="J130" s="163"/>
      <c r="K130" s="163">
        <f>SUM(K131:K147)</f>
        <v>0</v>
      </c>
      <c r="L130" s="163"/>
      <c r="M130" s="163">
        <f>SUM(M131:M147)</f>
        <v>0</v>
      </c>
      <c r="N130" s="162"/>
      <c r="O130" s="162">
        <f>SUM(O131:O147)</f>
        <v>0.35000000000000003</v>
      </c>
      <c r="P130" s="162"/>
      <c r="Q130" s="162">
        <f>SUM(Q131:Q147)</f>
        <v>0</v>
      </c>
      <c r="R130" s="163"/>
      <c r="S130" s="163"/>
      <c r="T130" s="163"/>
      <c r="U130" s="163"/>
      <c r="V130" s="163">
        <f>SUM(V131:V147)</f>
        <v>133.32000000000002</v>
      </c>
      <c r="W130" s="163"/>
      <c r="X130" s="163"/>
      <c r="Y130" s="163"/>
      <c r="AG130" t="s">
        <v>197</v>
      </c>
    </row>
    <row r="131" spans="1:60" outlineLevel="1" x14ac:dyDescent="0.2">
      <c r="A131" s="171">
        <v>65</v>
      </c>
      <c r="B131" s="172" t="s">
        <v>389</v>
      </c>
      <c r="C131" s="185" t="s">
        <v>390</v>
      </c>
      <c r="D131" s="173" t="s">
        <v>209</v>
      </c>
      <c r="E131" s="174">
        <v>101.9</v>
      </c>
      <c r="F131" s="175"/>
      <c r="G131" s="176">
        <f>ROUND(E131*F131,2)</f>
        <v>0</v>
      </c>
      <c r="H131" s="159"/>
      <c r="I131" s="158">
        <f>ROUND(E131*H131,2)</f>
        <v>0</v>
      </c>
      <c r="J131" s="159"/>
      <c r="K131" s="158">
        <f>ROUND(E131*J131,2)</f>
        <v>0</v>
      </c>
      <c r="L131" s="158">
        <v>21</v>
      </c>
      <c r="M131" s="158">
        <f>G131*(1+L131/100)</f>
        <v>0</v>
      </c>
      <c r="N131" s="157">
        <v>3.0000000000000001E-5</v>
      </c>
      <c r="O131" s="157">
        <f>ROUND(E131*N131,2)</f>
        <v>0</v>
      </c>
      <c r="P131" s="157">
        <v>0</v>
      </c>
      <c r="Q131" s="157">
        <f>ROUND(E131*P131,2)</f>
        <v>0</v>
      </c>
      <c r="R131" s="158"/>
      <c r="S131" s="158" t="s">
        <v>201</v>
      </c>
      <c r="T131" s="158" t="s">
        <v>201</v>
      </c>
      <c r="U131" s="158">
        <v>0.52</v>
      </c>
      <c r="V131" s="158">
        <f>ROUND(E131*U131,2)</f>
        <v>52.99</v>
      </c>
      <c r="W131" s="158"/>
      <c r="X131" s="158" t="s">
        <v>202</v>
      </c>
      <c r="Y131" s="158" t="s">
        <v>203</v>
      </c>
      <c r="Z131" s="148"/>
      <c r="AA131" s="148"/>
      <c r="AB131" s="148"/>
      <c r="AC131" s="148"/>
      <c r="AD131" s="148"/>
      <c r="AE131" s="148"/>
      <c r="AF131" s="148"/>
      <c r="AG131" s="148" t="s">
        <v>204</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2" x14ac:dyDescent="0.2">
      <c r="A132" s="155"/>
      <c r="B132" s="156"/>
      <c r="C132" s="186" t="s">
        <v>253</v>
      </c>
      <c r="D132" s="160"/>
      <c r="E132" s="161">
        <v>101.9</v>
      </c>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206</v>
      </c>
      <c r="AH132" s="148">
        <v>5</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71">
        <v>66</v>
      </c>
      <c r="B133" s="172" t="s">
        <v>391</v>
      </c>
      <c r="C133" s="185" t="s">
        <v>392</v>
      </c>
      <c r="D133" s="173" t="s">
        <v>209</v>
      </c>
      <c r="E133" s="174">
        <v>101.9</v>
      </c>
      <c r="F133" s="175"/>
      <c r="G133" s="176">
        <f>ROUND(E133*F133,2)</f>
        <v>0</v>
      </c>
      <c r="H133" s="159"/>
      <c r="I133" s="158">
        <f>ROUND(E133*H133,2)</f>
        <v>0</v>
      </c>
      <c r="J133" s="159"/>
      <c r="K133" s="158">
        <f>ROUND(E133*J133,2)</f>
        <v>0</v>
      </c>
      <c r="L133" s="158">
        <v>21</v>
      </c>
      <c r="M133" s="158">
        <f>G133*(1+L133/100)</f>
        <v>0</v>
      </c>
      <c r="N133" s="157">
        <v>3.0000000000000001E-5</v>
      </c>
      <c r="O133" s="157">
        <f>ROUND(E133*N133,2)</f>
        <v>0</v>
      </c>
      <c r="P133" s="157">
        <v>0</v>
      </c>
      <c r="Q133" s="157">
        <f>ROUND(E133*P133,2)</f>
        <v>0</v>
      </c>
      <c r="R133" s="158"/>
      <c r="S133" s="158" t="s">
        <v>201</v>
      </c>
      <c r="T133" s="158" t="s">
        <v>201</v>
      </c>
      <c r="U133" s="158">
        <v>0.48499999999999999</v>
      </c>
      <c r="V133" s="158">
        <f>ROUND(E133*U133,2)</f>
        <v>49.42</v>
      </c>
      <c r="W133" s="158"/>
      <c r="X133" s="158" t="s">
        <v>202</v>
      </c>
      <c r="Y133" s="158" t="s">
        <v>203</v>
      </c>
      <c r="Z133" s="148"/>
      <c r="AA133" s="148"/>
      <c r="AB133" s="148"/>
      <c r="AC133" s="148"/>
      <c r="AD133" s="148"/>
      <c r="AE133" s="148"/>
      <c r="AF133" s="148"/>
      <c r="AG133" s="148" t="s">
        <v>204</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2" x14ac:dyDescent="0.2">
      <c r="A134" s="155"/>
      <c r="B134" s="156"/>
      <c r="C134" s="186" t="s">
        <v>393</v>
      </c>
      <c r="D134" s="160"/>
      <c r="E134" s="161">
        <v>101.9</v>
      </c>
      <c r="F134" s="158"/>
      <c r="G134" s="158"/>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206</v>
      </c>
      <c r="AH134" s="148">
        <v>5</v>
      </c>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x14ac:dyDescent="0.2">
      <c r="A135" s="171">
        <v>67</v>
      </c>
      <c r="B135" s="172" t="s">
        <v>394</v>
      </c>
      <c r="C135" s="185" t="s">
        <v>395</v>
      </c>
      <c r="D135" s="173" t="s">
        <v>209</v>
      </c>
      <c r="E135" s="174">
        <v>7.92</v>
      </c>
      <c r="F135" s="175"/>
      <c r="G135" s="176">
        <f>ROUND(E135*F135,2)</f>
        <v>0</v>
      </c>
      <c r="H135" s="159"/>
      <c r="I135" s="158">
        <f>ROUND(E135*H135,2)</f>
        <v>0</v>
      </c>
      <c r="J135" s="159"/>
      <c r="K135" s="158">
        <f>ROUND(E135*J135,2)</f>
        <v>0</v>
      </c>
      <c r="L135" s="158">
        <v>21</v>
      </c>
      <c r="M135" s="158">
        <f>G135*(1+L135/100)</f>
        <v>0</v>
      </c>
      <c r="N135" s="157">
        <v>0</v>
      </c>
      <c r="O135" s="157">
        <f>ROUND(E135*N135,2)</f>
        <v>0</v>
      </c>
      <c r="P135" s="157">
        <v>0</v>
      </c>
      <c r="Q135" s="157">
        <f>ROUND(E135*P135,2)</f>
        <v>0</v>
      </c>
      <c r="R135" s="158"/>
      <c r="S135" s="158" t="s">
        <v>201</v>
      </c>
      <c r="T135" s="158" t="s">
        <v>201</v>
      </c>
      <c r="U135" s="158">
        <v>0.78</v>
      </c>
      <c r="V135" s="158">
        <f>ROUND(E135*U135,2)</f>
        <v>6.18</v>
      </c>
      <c r="W135" s="158"/>
      <c r="X135" s="158" t="s">
        <v>202</v>
      </c>
      <c r="Y135" s="158" t="s">
        <v>203</v>
      </c>
      <c r="Z135" s="148"/>
      <c r="AA135" s="148"/>
      <c r="AB135" s="148"/>
      <c r="AC135" s="148"/>
      <c r="AD135" s="148"/>
      <c r="AE135" s="148"/>
      <c r="AF135" s="148"/>
      <c r="AG135" s="148" t="s">
        <v>204</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2" x14ac:dyDescent="0.2">
      <c r="A136" s="155"/>
      <c r="B136" s="156"/>
      <c r="C136" s="186" t="s">
        <v>396</v>
      </c>
      <c r="D136" s="160"/>
      <c r="E136" s="161">
        <v>7.92</v>
      </c>
      <c r="F136" s="158"/>
      <c r="G136" s="158"/>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206</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ht="22.5" outlineLevel="1" x14ac:dyDescent="0.2">
      <c r="A137" s="177">
        <v>68</v>
      </c>
      <c r="B137" s="178" t="s">
        <v>397</v>
      </c>
      <c r="C137" s="187" t="s">
        <v>398</v>
      </c>
      <c r="D137" s="179" t="s">
        <v>399</v>
      </c>
      <c r="E137" s="180">
        <v>15</v>
      </c>
      <c r="F137" s="181"/>
      <c r="G137" s="182">
        <f>ROUND(E137*F137,2)</f>
        <v>0</v>
      </c>
      <c r="H137" s="159"/>
      <c r="I137" s="158">
        <f>ROUND(E137*H137,2)</f>
        <v>0</v>
      </c>
      <c r="J137" s="159"/>
      <c r="K137" s="158">
        <f>ROUND(E137*J137,2)</f>
        <v>0</v>
      </c>
      <c r="L137" s="158">
        <v>21</v>
      </c>
      <c r="M137" s="158">
        <f>G137*(1+L137/100)</f>
        <v>0</v>
      </c>
      <c r="N137" s="157">
        <v>9.0000000000000006E-5</v>
      </c>
      <c r="O137" s="157">
        <f>ROUND(E137*N137,2)</f>
        <v>0</v>
      </c>
      <c r="P137" s="157">
        <v>0</v>
      </c>
      <c r="Q137" s="157">
        <f>ROUND(E137*P137,2)</f>
        <v>0</v>
      </c>
      <c r="R137" s="158"/>
      <c r="S137" s="158" t="s">
        <v>201</v>
      </c>
      <c r="T137" s="158" t="s">
        <v>201</v>
      </c>
      <c r="U137" s="158">
        <v>0.24399999999999999</v>
      </c>
      <c r="V137" s="158">
        <f>ROUND(E137*U137,2)</f>
        <v>3.66</v>
      </c>
      <c r="W137" s="158"/>
      <c r="X137" s="158" t="s">
        <v>202</v>
      </c>
      <c r="Y137" s="158" t="s">
        <v>203</v>
      </c>
      <c r="Z137" s="148"/>
      <c r="AA137" s="148"/>
      <c r="AB137" s="148"/>
      <c r="AC137" s="148"/>
      <c r="AD137" s="148"/>
      <c r="AE137" s="148"/>
      <c r="AF137" s="148"/>
      <c r="AG137" s="148" t="s">
        <v>204</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ht="22.5" outlineLevel="1" x14ac:dyDescent="0.2">
      <c r="A138" s="177">
        <v>69</v>
      </c>
      <c r="B138" s="178" t="s">
        <v>397</v>
      </c>
      <c r="C138" s="187" t="s">
        <v>400</v>
      </c>
      <c r="D138" s="179" t="s">
        <v>399</v>
      </c>
      <c r="E138" s="180">
        <v>15</v>
      </c>
      <c r="F138" s="181"/>
      <c r="G138" s="182">
        <f>ROUND(E138*F138,2)</f>
        <v>0</v>
      </c>
      <c r="H138" s="159"/>
      <c r="I138" s="158">
        <f>ROUND(E138*H138,2)</f>
        <v>0</v>
      </c>
      <c r="J138" s="159"/>
      <c r="K138" s="158">
        <f>ROUND(E138*J138,2)</f>
        <v>0</v>
      </c>
      <c r="L138" s="158">
        <v>21</v>
      </c>
      <c r="M138" s="158">
        <f>G138*(1+L138/100)</f>
        <v>0</v>
      </c>
      <c r="N138" s="157">
        <v>1E-4</v>
      </c>
      <c r="O138" s="157">
        <f>ROUND(E138*N138,2)</f>
        <v>0</v>
      </c>
      <c r="P138" s="157">
        <v>0</v>
      </c>
      <c r="Q138" s="157">
        <f>ROUND(E138*P138,2)</f>
        <v>0</v>
      </c>
      <c r="R138" s="158"/>
      <c r="S138" s="158" t="s">
        <v>201</v>
      </c>
      <c r="T138" s="158" t="s">
        <v>201</v>
      </c>
      <c r="U138" s="158">
        <v>0.246</v>
      </c>
      <c r="V138" s="158">
        <f>ROUND(E138*U138,2)</f>
        <v>3.69</v>
      </c>
      <c r="W138" s="158"/>
      <c r="X138" s="158" t="s">
        <v>202</v>
      </c>
      <c r="Y138" s="158" t="s">
        <v>203</v>
      </c>
      <c r="Z138" s="148"/>
      <c r="AA138" s="148"/>
      <c r="AB138" s="148"/>
      <c r="AC138" s="148"/>
      <c r="AD138" s="148"/>
      <c r="AE138" s="148"/>
      <c r="AF138" s="148"/>
      <c r="AG138" s="148" t="s">
        <v>204</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71">
        <v>70</v>
      </c>
      <c r="B139" s="172" t="s">
        <v>401</v>
      </c>
      <c r="C139" s="185" t="s">
        <v>402</v>
      </c>
      <c r="D139" s="173" t="s">
        <v>209</v>
      </c>
      <c r="E139" s="174">
        <v>101.9</v>
      </c>
      <c r="F139" s="175"/>
      <c r="G139" s="176">
        <f>ROUND(E139*F139,2)</f>
        <v>0</v>
      </c>
      <c r="H139" s="159"/>
      <c r="I139" s="158">
        <f>ROUND(E139*H139,2)</f>
        <v>0</v>
      </c>
      <c r="J139" s="159"/>
      <c r="K139" s="158">
        <f>ROUND(E139*J139,2)</f>
        <v>0</v>
      </c>
      <c r="L139" s="158">
        <v>21</v>
      </c>
      <c r="M139" s="158">
        <f>G139*(1+L139/100)</f>
        <v>0</v>
      </c>
      <c r="N139" s="157">
        <v>2.0000000000000002E-5</v>
      </c>
      <c r="O139" s="157">
        <f>ROUND(E139*N139,2)</f>
        <v>0</v>
      </c>
      <c r="P139" s="157">
        <v>0</v>
      </c>
      <c r="Q139" s="157">
        <f>ROUND(E139*P139,2)</f>
        <v>0</v>
      </c>
      <c r="R139" s="158"/>
      <c r="S139" s="158" t="s">
        <v>259</v>
      </c>
      <c r="T139" s="158" t="s">
        <v>260</v>
      </c>
      <c r="U139" s="158">
        <v>0.16</v>
      </c>
      <c r="V139" s="158">
        <f>ROUND(E139*U139,2)</f>
        <v>16.3</v>
      </c>
      <c r="W139" s="158"/>
      <c r="X139" s="158" t="s">
        <v>202</v>
      </c>
      <c r="Y139" s="158" t="s">
        <v>203</v>
      </c>
      <c r="Z139" s="148"/>
      <c r="AA139" s="148"/>
      <c r="AB139" s="148"/>
      <c r="AC139" s="148"/>
      <c r="AD139" s="148"/>
      <c r="AE139" s="148"/>
      <c r="AF139" s="148"/>
      <c r="AG139" s="148" t="s">
        <v>204</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2" x14ac:dyDescent="0.2">
      <c r="A140" s="155"/>
      <c r="B140" s="156"/>
      <c r="C140" s="186" t="s">
        <v>393</v>
      </c>
      <c r="D140" s="160"/>
      <c r="E140" s="161">
        <v>101.9</v>
      </c>
      <c r="F140" s="158"/>
      <c r="G140" s="158"/>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206</v>
      </c>
      <c r="AH140" s="148">
        <v>5</v>
      </c>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
      <c r="A141" s="177">
        <v>71</v>
      </c>
      <c r="B141" s="178" t="s">
        <v>403</v>
      </c>
      <c r="C141" s="187" t="s">
        <v>404</v>
      </c>
      <c r="D141" s="179" t="s">
        <v>405</v>
      </c>
      <c r="E141" s="180">
        <v>1</v>
      </c>
      <c r="F141" s="181"/>
      <c r="G141" s="182">
        <f t="shared" ref="G141:G147" si="7">ROUND(E141*F141,2)</f>
        <v>0</v>
      </c>
      <c r="H141" s="159"/>
      <c r="I141" s="158">
        <f t="shared" ref="I141:I147" si="8">ROUND(E141*H141,2)</f>
        <v>0</v>
      </c>
      <c r="J141" s="159"/>
      <c r="K141" s="158">
        <f t="shared" ref="K141:K147" si="9">ROUND(E141*J141,2)</f>
        <v>0</v>
      </c>
      <c r="L141" s="158">
        <v>21</v>
      </c>
      <c r="M141" s="158">
        <f t="shared" ref="M141:M147" si="10">G141*(1+L141/100)</f>
        <v>0</v>
      </c>
      <c r="N141" s="157">
        <v>1.064E-2</v>
      </c>
      <c r="O141" s="157">
        <f t="shared" ref="O141:O147" si="11">ROUND(E141*N141,2)</f>
        <v>0.01</v>
      </c>
      <c r="P141" s="157">
        <v>0</v>
      </c>
      <c r="Q141" s="157">
        <f t="shared" ref="Q141:Q147" si="12">ROUND(E141*P141,2)</f>
        <v>0</v>
      </c>
      <c r="R141" s="158"/>
      <c r="S141" s="158" t="s">
        <v>259</v>
      </c>
      <c r="T141" s="158" t="s">
        <v>260</v>
      </c>
      <c r="U141" s="158">
        <v>0</v>
      </c>
      <c r="V141" s="158">
        <f t="shared" ref="V141:V147" si="13">ROUND(E141*U141,2)</f>
        <v>0</v>
      </c>
      <c r="W141" s="158"/>
      <c r="X141" s="158" t="s">
        <v>367</v>
      </c>
      <c r="Y141" s="158" t="s">
        <v>203</v>
      </c>
      <c r="Z141" s="148"/>
      <c r="AA141" s="148"/>
      <c r="AB141" s="148"/>
      <c r="AC141" s="148"/>
      <c r="AD141" s="148"/>
      <c r="AE141" s="148"/>
      <c r="AF141" s="148"/>
      <c r="AG141" s="148" t="s">
        <v>368</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ht="22.5" outlineLevel="1" x14ac:dyDescent="0.2">
      <c r="A142" s="177">
        <v>72</v>
      </c>
      <c r="B142" s="178" t="s">
        <v>406</v>
      </c>
      <c r="C142" s="187" t="s">
        <v>407</v>
      </c>
      <c r="D142" s="179" t="s">
        <v>213</v>
      </c>
      <c r="E142" s="180">
        <v>28</v>
      </c>
      <c r="F142" s="181"/>
      <c r="G142" s="182">
        <f t="shared" si="7"/>
        <v>0</v>
      </c>
      <c r="H142" s="159"/>
      <c r="I142" s="158">
        <f t="shared" si="8"/>
        <v>0</v>
      </c>
      <c r="J142" s="159"/>
      <c r="K142" s="158">
        <f t="shared" si="9"/>
        <v>0</v>
      </c>
      <c r="L142" s="158">
        <v>21</v>
      </c>
      <c r="M142" s="158">
        <f t="shared" si="10"/>
        <v>0</v>
      </c>
      <c r="N142" s="157">
        <v>1E-3</v>
      </c>
      <c r="O142" s="157">
        <f t="shared" si="11"/>
        <v>0.03</v>
      </c>
      <c r="P142" s="157">
        <v>0</v>
      </c>
      <c r="Q142" s="157">
        <f t="shared" si="12"/>
        <v>0</v>
      </c>
      <c r="R142" s="158"/>
      <c r="S142" s="158" t="s">
        <v>259</v>
      </c>
      <c r="T142" s="158" t="s">
        <v>260</v>
      </c>
      <c r="U142" s="158">
        <v>0</v>
      </c>
      <c r="V142" s="158">
        <f t="shared" si="13"/>
        <v>0</v>
      </c>
      <c r="W142" s="158"/>
      <c r="X142" s="158" t="s">
        <v>367</v>
      </c>
      <c r="Y142" s="158" t="s">
        <v>203</v>
      </c>
      <c r="Z142" s="148"/>
      <c r="AA142" s="148"/>
      <c r="AB142" s="148"/>
      <c r="AC142" s="148"/>
      <c r="AD142" s="148"/>
      <c r="AE142" s="148"/>
      <c r="AF142" s="148"/>
      <c r="AG142" s="148" t="s">
        <v>368</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
      <c r="A143" s="177">
        <v>73</v>
      </c>
      <c r="B143" s="178" t="s">
        <v>408</v>
      </c>
      <c r="C143" s="187" t="s">
        <v>409</v>
      </c>
      <c r="D143" s="179" t="s">
        <v>213</v>
      </c>
      <c r="E143" s="180">
        <v>140</v>
      </c>
      <c r="F143" s="181"/>
      <c r="G143" s="182">
        <f t="shared" si="7"/>
        <v>0</v>
      </c>
      <c r="H143" s="159"/>
      <c r="I143" s="158">
        <f t="shared" si="8"/>
        <v>0</v>
      </c>
      <c r="J143" s="159"/>
      <c r="K143" s="158">
        <f t="shared" si="9"/>
        <v>0</v>
      </c>
      <c r="L143" s="158">
        <v>21</v>
      </c>
      <c r="M143" s="158">
        <f t="shared" si="10"/>
        <v>0</v>
      </c>
      <c r="N143" s="157">
        <v>3.5E-4</v>
      </c>
      <c r="O143" s="157">
        <f t="shared" si="11"/>
        <v>0.05</v>
      </c>
      <c r="P143" s="157">
        <v>0</v>
      </c>
      <c r="Q143" s="157">
        <f t="shared" si="12"/>
        <v>0</v>
      </c>
      <c r="R143" s="158"/>
      <c r="S143" s="158" t="s">
        <v>259</v>
      </c>
      <c r="T143" s="158" t="s">
        <v>260</v>
      </c>
      <c r="U143" s="158">
        <v>0</v>
      </c>
      <c r="V143" s="158">
        <f t="shared" si="13"/>
        <v>0</v>
      </c>
      <c r="W143" s="158"/>
      <c r="X143" s="158" t="s">
        <v>367</v>
      </c>
      <c r="Y143" s="158" t="s">
        <v>203</v>
      </c>
      <c r="Z143" s="148"/>
      <c r="AA143" s="148"/>
      <c r="AB143" s="148"/>
      <c r="AC143" s="148"/>
      <c r="AD143" s="148"/>
      <c r="AE143" s="148"/>
      <c r="AF143" s="148"/>
      <c r="AG143" s="148" t="s">
        <v>368</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ht="22.5" outlineLevel="1" x14ac:dyDescent="0.2">
      <c r="A144" s="177">
        <v>74</v>
      </c>
      <c r="B144" s="178" t="s">
        <v>410</v>
      </c>
      <c r="C144" s="187" t="s">
        <v>411</v>
      </c>
      <c r="D144" s="179" t="s">
        <v>213</v>
      </c>
      <c r="E144" s="180">
        <v>221</v>
      </c>
      <c r="F144" s="181"/>
      <c r="G144" s="182">
        <f t="shared" si="7"/>
        <v>0</v>
      </c>
      <c r="H144" s="159"/>
      <c r="I144" s="158">
        <f t="shared" si="8"/>
        <v>0</v>
      </c>
      <c r="J144" s="159"/>
      <c r="K144" s="158">
        <f t="shared" si="9"/>
        <v>0</v>
      </c>
      <c r="L144" s="158">
        <v>21</v>
      </c>
      <c r="M144" s="158">
        <f t="shared" si="10"/>
        <v>0</v>
      </c>
      <c r="N144" s="157">
        <v>1.7000000000000001E-4</v>
      </c>
      <c r="O144" s="157">
        <f t="shared" si="11"/>
        <v>0.04</v>
      </c>
      <c r="P144" s="157">
        <v>0</v>
      </c>
      <c r="Q144" s="157">
        <f t="shared" si="12"/>
        <v>0</v>
      </c>
      <c r="R144" s="158"/>
      <c r="S144" s="158" t="s">
        <v>259</v>
      </c>
      <c r="T144" s="158" t="s">
        <v>260</v>
      </c>
      <c r="U144" s="158">
        <v>0</v>
      </c>
      <c r="V144" s="158">
        <f t="shared" si="13"/>
        <v>0</v>
      </c>
      <c r="W144" s="158"/>
      <c r="X144" s="158" t="s">
        <v>367</v>
      </c>
      <c r="Y144" s="158" t="s">
        <v>203</v>
      </c>
      <c r="Z144" s="148"/>
      <c r="AA144" s="148"/>
      <c r="AB144" s="148"/>
      <c r="AC144" s="148"/>
      <c r="AD144" s="148"/>
      <c r="AE144" s="148"/>
      <c r="AF144" s="148"/>
      <c r="AG144" s="148" t="s">
        <v>368</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x14ac:dyDescent="0.2">
      <c r="A145" s="177">
        <v>75</v>
      </c>
      <c r="B145" s="178" t="s">
        <v>412</v>
      </c>
      <c r="C145" s="187" t="s">
        <v>413</v>
      </c>
      <c r="D145" s="179" t="s">
        <v>213</v>
      </c>
      <c r="E145" s="180">
        <v>20</v>
      </c>
      <c r="F145" s="181"/>
      <c r="G145" s="182">
        <f t="shared" si="7"/>
        <v>0</v>
      </c>
      <c r="H145" s="159"/>
      <c r="I145" s="158">
        <f t="shared" si="8"/>
        <v>0</v>
      </c>
      <c r="J145" s="159"/>
      <c r="K145" s="158">
        <f t="shared" si="9"/>
        <v>0</v>
      </c>
      <c r="L145" s="158">
        <v>21</v>
      </c>
      <c r="M145" s="158">
        <f t="shared" si="10"/>
        <v>0</v>
      </c>
      <c r="N145" s="157">
        <v>8.0000000000000002E-3</v>
      </c>
      <c r="O145" s="157">
        <f t="shared" si="11"/>
        <v>0.16</v>
      </c>
      <c r="P145" s="157">
        <v>0</v>
      </c>
      <c r="Q145" s="157">
        <f t="shared" si="12"/>
        <v>0</v>
      </c>
      <c r="R145" s="158"/>
      <c r="S145" s="158" t="s">
        <v>259</v>
      </c>
      <c r="T145" s="158" t="s">
        <v>260</v>
      </c>
      <c r="U145" s="158">
        <v>0</v>
      </c>
      <c r="V145" s="158">
        <f t="shared" si="13"/>
        <v>0</v>
      </c>
      <c r="W145" s="158"/>
      <c r="X145" s="158" t="s">
        <v>367</v>
      </c>
      <c r="Y145" s="158" t="s">
        <v>203</v>
      </c>
      <c r="Z145" s="148"/>
      <c r="AA145" s="148"/>
      <c r="AB145" s="148"/>
      <c r="AC145" s="148"/>
      <c r="AD145" s="148"/>
      <c r="AE145" s="148"/>
      <c r="AF145" s="148"/>
      <c r="AG145" s="148" t="s">
        <v>368</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
      <c r="A146" s="177">
        <v>76</v>
      </c>
      <c r="B146" s="178" t="s">
        <v>414</v>
      </c>
      <c r="C146" s="187" t="s">
        <v>415</v>
      </c>
      <c r="D146" s="179" t="s">
        <v>416</v>
      </c>
      <c r="E146" s="180">
        <v>19</v>
      </c>
      <c r="F146" s="181"/>
      <c r="G146" s="182">
        <f t="shared" si="7"/>
        <v>0</v>
      </c>
      <c r="H146" s="159"/>
      <c r="I146" s="158">
        <f t="shared" si="8"/>
        <v>0</v>
      </c>
      <c r="J146" s="159"/>
      <c r="K146" s="158">
        <f t="shared" si="9"/>
        <v>0</v>
      </c>
      <c r="L146" s="158">
        <v>21</v>
      </c>
      <c r="M146" s="158">
        <f t="shared" si="10"/>
        <v>0</v>
      </c>
      <c r="N146" s="157">
        <v>3.3E-3</v>
      </c>
      <c r="O146" s="157">
        <f t="shared" si="11"/>
        <v>0.06</v>
      </c>
      <c r="P146" s="157">
        <v>0</v>
      </c>
      <c r="Q146" s="157">
        <f t="shared" si="12"/>
        <v>0</v>
      </c>
      <c r="R146" s="158"/>
      <c r="S146" s="158" t="s">
        <v>259</v>
      </c>
      <c r="T146" s="158" t="s">
        <v>260</v>
      </c>
      <c r="U146" s="158">
        <v>0</v>
      </c>
      <c r="V146" s="158">
        <f t="shared" si="13"/>
        <v>0</v>
      </c>
      <c r="W146" s="158"/>
      <c r="X146" s="158" t="s">
        <v>367</v>
      </c>
      <c r="Y146" s="158" t="s">
        <v>203</v>
      </c>
      <c r="Z146" s="148"/>
      <c r="AA146" s="148"/>
      <c r="AB146" s="148"/>
      <c r="AC146" s="148"/>
      <c r="AD146" s="148"/>
      <c r="AE146" s="148"/>
      <c r="AF146" s="148"/>
      <c r="AG146" s="148" t="s">
        <v>368</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1" x14ac:dyDescent="0.2">
      <c r="A147" s="177">
        <v>77</v>
      </c>
      <c r="B147" s="178" t="s">
        <v>417</v>
      </c>
      <c r="C147" s="187" t="s">
        <v>418</v>
      </c>
      <c r="D147" s="179" t="s">
        <v>308</v>
      </c>
      <c r="E147" s="180">
        <v>0.35891000000000001</v>
      </c>
      <c r="F147" s="181"/>
      <c r="G147" s="182">
        <f t="shared" si="7"/>
        <v>0</v>
      </c>
      <c r="H147" s="159"/>
      <c r="I147" s="158">
        <f t="shared" si="8"/>
        <v>0</v>
      </c>
      <c r="J147" s="159"/>
      <c r="K147" s="158">
        <f t="shared" si="9"/>
        <v>0</v>
      </c>
      <c r="L147" s="158">
        <v>21</v>
      </c>
      <c r="M147" s="158">
        <f t="shared" si="10"/>
        <v>0</v>
      </c>
      <c r="N147" s="157">
        <v>0</v>
      </c>
      <c r="O147" s="157">
        <f t="shared" si="11"/>
        <v>0</v>
      </c>
      <c r="P147" s="157">
        <v>0</v>
      </c>
      <c r="Q147" s="157">
        <f t="shared" si="12"/>
        <v>0</v>
      </c>
      <c r="R147" s="158"/>
      <c r="S147" s="158" t="s">
        <v>201</v>
      </c>
      <c r="T147" s="158" t="s">
        <v>201</v>
      </c>
      <c r="U147" s="158">
        <v>3.0059999999999998</v>
      </c>
      <c r="V147" s="158">
        <f t="shared" si="13"/>
        <v>1.08</v>
      </c>
      <c r="W147" s="158"/>
      <c r="X147" s="158" t="s">
        <v>309</v>
      </c>
      <c r="Y147" s="158" t="s">
        <v>203</v>
      </c>
      <c r="Z147" s="148"/>
      <c r="AA147" s="148"/>
      <c r="AB147" s="148"/>
      <c r="AC147" s="148"/>
      <c r="AD147" s="148"/>
      <c r="AE147" s="148"/>
      <c r="AF147" s="148"/>
      <c r="AG147" s="148" t="s">
        <v>310</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x14ac:dyDescent="0.2">
      <c r="A148" s="164" t="s">
        <v>196</v>
      </c>
      <c r="B148" s="165" t="s">
        <v>155</v>
      </c>
      <c r="C148" s="184" t="s">
        <v>156</v>
      </c>
      <c r="D148" s="166"/>
      <c r="E148" s="167"/>
      <c r="F148" s="168"/>
      <c r="G148" s="169">
        <f>SUMIF(AG149:AG167,"&lt;&gt;NOR",G149:G167)</f>
        <v>0</v>
      </c>
      <c r="H148" s="163"/>
      <c r="I148" s="163">
        <f>SUM(I149:I167)</f>
        <v>0</v>
      </c>
      <c r="J148" s="163"/>
      <c r="K148" s="163">
        <f>SUM(K149:K167)</f>
        <v>0</v>
      </c>
      <c r="L148" s="163"/>
      <c r="M148" s="163">
        <f>SUM(M149:M167)</f>
        <v>0</v>
      </c>
      <c r="N148" s="162"/>
      <c r="O148" s="162">
        <f>SUM(O149:O167)</f>
        <v>0.47000000000000003</v>
      </c>
      <c r="P148" s="162"/>
      <c r="Q148" s="162">
        <f>SUM(Q149:Q167)</f>
        <v>0.36</v>
      </c>
      <c r="R148" s="163"/>
      <c r="S148" s="163"/>
      <c r="T148" s="163"/>
      <c r="U148" s="163"/>
      <c r="V148" s="163">
        <f>SUM(V149:V167)</f>
        <v>88.36</v>
      </c>
      <c r="W148" s="163"/>
      <c r="X148" s="163"/>
      <c r="Y148" s="163"/>
      <c r="AG148" t="s">
        <v>197</v>
      </c>
    </row>
    <row r="149" spans="1:60" ht="22.5" outlineLevel="1" x14ac:dyDescent="0.2">
      <c r="A149" s="171">
        <v>78</v>
      </c>
      <c r="B149" s="172" t="s">
        <v>419</v>
      </c>
      <c r="C149" s="185" t="s">
        <v>420</v>
      </c>
      <c r="D149" s="173" t="s">
        <v>209</v>
      </c>
      <c r="E149" s="174">
        <v>101.9</v>
      </c>
      <c r="F149" s="175"/>
      <c r="G149" s="176">
        <f>ROUND(E149*F149,2)</f>
        <v>0</v>
      </c>
      <c r="H149" s="159"/>
      <c r="I149" s="158">
        <f>ROUND(E149*H149,2)</f>
        <v>0</v>
      </c>
      <c r="J149" s="159"/>
      <c r="K149" s="158">
        <f>ROUND(E149*J149,2)</f>
        <v>0</v>
      </c>
      <c r="L149" s="158">
        <v>21</v>
      </c>
      <c r="M149" s="158">
        <f>G149*(1+L149/100)</f>
        <v>0</v>
      </c>
      <c r="N149" s="157">
        <v>0</v>
      </c>
      <c r="O149" s="157">
        <f>ROUND(E149*N149,2)</f>
        <v>0</v>
      </c>
      <c r="P149" s="157">
        <v>0</v>
      </c>
      <c r="Q149" s="157">
        <f>ROUND(E149*P149,2)</f>
        <v>0</v>
      </c>
      <c r="R149" s="158"/>
      <c r="S149" s="158" t="s">
        <v>201</v>
      </c>
      <c r="T149" s="158" t="s">
        <v>201</v>
      </c>
      <c r="U149" s="158">
        <v>1.6E-2</v>
      </c>
      <c r="V149" s="158">
        <f>ROUND(E149*U149,2)</f>
        <v>1.63</v>
      </c>
      <c r="W149" s="158"/>
      <c r="X149" s="158" t="s">
        <v>202</v>
      </c>
      <c r="Y149" s="158" t="s">
        <v>203</v>
      </c>
      <c r="Z149" s="148"/>
      <c r="AA149" s="148"/>
      <c r="AB149" s="148"/>
      <c r="AC149" s="148"/>
      <c r="AD149" s="148"/>
      <c r="AE149" s="148"/>
      <c r="AF149" s="148"/>
      <c r="AG149" s="148" t="s">
        <v>204</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2" x14ac:dyDescent="0.2">
      <c r="A150" s="155"/>
      <c r="B150" s="156"/>
      <c r="C150" s="186" t="s">
        <v>421</v>
      </c>
      <c r="D150" s="160"/>
      <c r="E150" s="161">
        <v>101.9</v>
      </c>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206</v>
      </c>
      <c r="AH150" s="148">
        <v>5</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71">
        <v>79</v>
      </c>
      <c r="B151" s="172" t="s">
        <v>422</v>
      </c>
      <c r="C151" s="185" t="s">
        <v>423</v>
      </c>
      <c r="D151" s="173" t="s">
        <v>209</v>
      </c>
      <c r="E151" s="174">
        <v>101.9</v>
      </c>
      <c r="F151" s="175"/>
      <c r="G151" s="176">
        <f>ROUND(E151*F151,2)</f>
        <v>0</v>
      </c>
      <c r="H151" s="159"/>
      <c r="I151" s="158">
        <f>ROUND(E151*H151,2)</f>
        <v>0</v>
      </c>
      <c r="J151" s="159"/>
      <c r="K151" s="158">
        <f>ROUND(E151*J151,2)</f>
        <v>0</v>
      </c>
      <c r="L151" s="158">
        <v>21</v>
      </c>
      <c r="M151" s="158">
        <f>G151*(1+L151/100)</f>
        <v>0</v>
      </c>
      <c r="N151" s="157">
        <v>0</v>
      </c>
      <c r="O151" s="157">
        <f>ROUND(E151*N151,2)</f>
        <v>0</v>
      </c>
      <c r="P151" s="157">
        <v>0</v>
      </c>
      <c r="Q151" s="157">
        <f>ROUND(E151*P151,2)</f>
        <v>0</v>
      </c>
      <c r="R151" s="158"/>
      <c r="S151" s="158" t="s">
        <v>201</v>
      </c>
      <c r="T151" s="158" t="s">
        <v>201</v>
      </c>
      <c r="U151" s="158">
        <v>4.5999999999999999E-2</v>
      </c>
      <c r="V151" s="158">
        <f>ROUND(E151*U151,2)</f>
        <v>4.6900000000000004</v>
      </c>
      <c r="W151" s="158"/>
      <c r="X151" s="158" t="s">
        <v>202</v>
      </c>
      <c r="Y151" s="158" t="s">
        <v>203</v>
      </c>
      <c r="Z151" s="148"/>
      <c r="AA151" s="148"/>
      <c r="AB151" s="148"/>
      <c r="AC151" s="148"/>
      <c r="AD151" s="148"/>
      <c r="AE151" s="148"/>
      <c r="AF151" s="148"/>
      <c r="AG151" s="148" t="s">
        <v>204</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2" x14ac:dyDescent="0.2">
      <c r="A152" s="155"/>
      <c r="B152" s="156"/>
      <c r="C152" s="186" t="s">
        <v>424</v>
      </c>
      <c r="D152" s="160"/>
      <c r="E152" s="161">
        <v>101.9</v>
      </c>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206</v>
      </c>
      <c r="AH152" s="148">
        <v>5</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1" x14ac:dyDescent="0.2">
      <c r="A153" s="171">
        <v>80</v>
      </c>
      <c r="B153" s="172" t="s">
        <v>425</v>
      </c>
      <c r="C153" s="185" t="s">
        <v>426</v>
      </c>
      <c r="D153" s="173" t="s">
        <v>216</v>
      </c>
      <c r="E153" s="174">
        <v>66.14</v>
      </c>
      <c r="F153" s="175"/>
      <c r="G153" s="176">
        <f>ROUND(E153*F153,2)</f>
        <v>0</v>
      </c>
      <c r="H153" s="159"/>
      <c r="I153" s="158">
        <f>ROUND(E153*H153,2)</f>
        <v>0</v>
      </c>
      <c r="J153" s="159"/>
      <c r="K153" s="158">
        <f>ROUND(E153*J153,2)</f>
        <v>0</v>
      </c>
      <c r="L153" s="158">
        <v>21</v>
      </c>
      <c r="M153" s="158">
        <f>G153*(1+L153/100)</f>
        <v>0</v>
      </c>
      <c r="N153" s="157">
        <v>3.0000000000000001E-5</v>
      </c>
      <c r="O153" s="157">
        <f>ROUND(E153*N153,2)</f>
        <v>0</v>
      </c>
      <c r="P153" s="157">
        <v>0</v>
      </c>
      <c r="Q153" s="157">
        <f>ROUND(E153*P153,2)</f>
        <v>0</v>
      </c>
      <c r="R153" s="158"/>
      <c r="S153" s="158" t="s">
        <v>201</v>
      </c>
      <c r="T153" s="158" t="s">
        <v>201</v>
      </c>
      <c r="U153" s="158">
        <v>0.13719999999999999</v>
      </c>
      <c r="V153" s="158">
        <f>ROUND(E153*U153,2)</f>
        <v>9.07</v>
      </c>
      <c r="W153" s="158"/>
      <c r="X153" s="158" t="s">
        <v>202</v>
      </c>
      <c r="Y153" s="158" t="s">
        <v>203</v>
      </c>
      <c r="Z153" s="148"/>
      <c r="AA153" s="148"/>
      <c r="AB153" s="148"/>
      <c r="AC153" s="148"/>
      <c r="AD153" s="148"/>
      <c r="AE153" s="148"/>
      <c r="AF153" s="148"/>
      <c r="AG153" s="148" t="s">
        <v>204</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2" x14ac:dyDescent="0.2">
      <c r="A154" s="155"/>
      <c r="B154" s="156"/>
      <c r="C154" s="186" t="s">
        <v>427</v>
      </c>
      <c r="D154" s="160"/>
      <c r="E154" s="161">
        <v>17.66</v>
      </c>
      <c r="F154" s="158"/>
      <c r="G154" s="158"/>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206</v>
      </c>
      <c r="AH154" s="148">
        <v>0</v>
      </c>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3" x14ac:dyDescent="0.2">
      <c r="A155" s="155"/>
      <c r="B155" s="156"/>
      <c r="C155" s="186" t="s">
        <v>428</v>
      </c>
      <c r="D155" s="160"/>
      <c r="E155" s="161">
        <v>42.77</v>
      </c>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206</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
      <c r="A156" s="155"/>
      <c r="B156" s="156"/>
      <c r="C156" s="186" t="s">
        <v>429</v>
      </c>
      <c r="D156" s="160"/>
      <c r="E156" s="161">
        <v>5.71</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206</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x14ac:dyDescent="0.2">
      <c r="A157" s="177">
        <v>81</v>
      </c>
      <c r="B157" s="178" t="s">
        <v>430</v>
      </c>
      <c r="C157" s="187" t="s">
        <v>431</v>
      </c>
      <c r="D157" s="179" t="s">
        <v>209</v>
      </c>
      <c r="E157" s="180">
        <v>103.7</v>
      </c>
      <c r="F157" s="181"/>
      <c r="G157" s="182">
        <f>ROUND(E157*F157,2)</f>
        <v>0</v>
      </c>
      <c r="H157" s="159"/>
      <c r="I157" s="158">
        <f>ROUND(E157*H157,2)</f>
        <v>0</v>
      </c>
      <c r="J157" s="159"/>
      <c r="K157" s="158">
        <f>ROUND(E157*J157,2)</f>
        <v>0</v>
      </c>
      <c r="L157" s="158">
        <v>21</v>
      </c>
      <c r="M157" s="158">
        <f>G157*(1+L157/100)</f>
        <v>0</v>
      </c>
      <c r="N157" s="157">
        <v>0</v>
      </c>
      <c r="O157" s="157">
        <f>ROUND(E157*N157,2)</f>
        <v>0</v>
      </c>
      <c r="P157" s="157">
        <v>3.5000000000000001E-3</v>
      </c>
      <c r="Q157" s="157">
        <f>ROUND(E157*P157,2)</f>
        <v>0.36</v>
      </c>
      <c r="R157" s="158"/>
      <c r="S157" s="158" t="s">
        <v>201</v>
      </c>
      <c r="T157" s="158" t="s">
        <v>201</v>
      </c>
      <c r="U157" s="158">
        <v>0.255</v>
      </c>
      <c r="V157" s="158">
        <f>ROUND(E157*U157,2)</f>
        <v>26.44</v>
      </c>
      <c r="W157" s="158"/>
      <c r="X157" s="158" t="s">
        <v>202</v>
      </c>
      <c r="Y157" s="158" t="s">
        <v>203</v>
      </c>
      <c r="Z157" s="148"/>
      <c r="AA157" s="148"/>
      <c r="AB157" s="148"/>
      <c r="AC157" s="148"/>
      <c r="AD157" s="148"/>
      <c r="AE157" s="148"/>
      <c r="AF157" s="148"/>
      <c r="AG157" s="148" t="s">
        <v>204</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x14ac:dyDescent="0.2">
      <c r="A158" s="171">
        <v>82</v>
      </c>
      <c r="B158" s="172" t="s">
        <v>432</v>
      </c>
      <c r="C158" s="185" t="s">
        <v>433</v>
      </c>
      <c r="D158" s="173" t="s">
        <v>209</v>
      </c>
      <c r="E158" s="174">
        <v>101.9</v>
      </c>
      <c r="F158" s="175"/>
      <c r="G158" s="176">
        <f>ROUND(E158*F158,2)</f>
        <v>0</v>
      </c>
      <c r="H158" s="159"/>
      <c r="I158" s="158">
        <f>ROUND(E158*H158,2)</f>
        <v>0</v>
      </c>
      <c r="J158" s="159"/>
      <c r="K158" s="158">
        <f>ROUND(E158*J158,2)</f>
        <v>0</v>
      </c>
      <c r="L158" s="158">
        <v>21</v>
      </c>
      <c r="M158" s="158">
        <f>G158*(1+L158/100)</f>
        <v>0</v>
      </c>
      <c r="N158" s="157">
        <v>3.3E-4</v>
      </c>
      <c r="O158" s="157">
        <f>ROUND(E158*N158,2)</f>
        <v>0.03</v>
      </c>
      <c r="P158" s="157">
        <v>0</v>
      </c>
      <c r="Q158" s="157">
        <f>ROUND(E158*P158,2)</f>
        <v>0</v>
      </c>
      <c r="R158" s="158"/>
      <c r="S158" s="158" t="s">
        <v>201</v>
      </c>
      <c r="T158" s="158" t="s">
        <v>201</v>
      </c>
      <c r="U158" s="158">
        <v>0.45</v>
      </c>
      <c r="V158" s="158">
        <f>ROUND(E158*U158,2)</f>
        <v>45.86</v>
      </c>
      <c r="W158" s="158"/>
      <c r="X158" s="158" t="s">
        <v>202</v>
      </c>
      <c r="Y158" s="158" t="s">
        <v>203</v>
      </c>
      <c r="Z158" s="148"/>
      <c r="AA158" s="148"/>
      <c r="AB158" s="148"/>
      <c r="AC158" s="148"/>
      <c r="AD158" s="148"/>
      <c r="AE158" s="148"/>
      <c r="AF158" s="148"/>
      <c r="AG158" s="148" t="s">
        <v>204</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2" x14ac:dyDescent="0.2">
      <c r="A159" s="155"/>
      <c r="B159" s="156"/>
      <c r="C159" s="186" t="s">
        <v>424</v>
      </c>
      <c r="D159" s="160"/>
      <c r="E159" s="161">
        <v>101.9</v>
      </c>
      <c r="F159" s="158"/>
      <c r="G159" s="158"/>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206</v>
      </c>
      <c r="AH159" s="148">
        <v>5</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1" x14ac:dyDescent="0.2">
      <c r="A160" s="171">
        <v>83</v>
      </c>
      <c r="B160" s="172" t="s">
        <v>434</v>
      </c>
      <c r="C160" s="185" t="s">
        <v>435</v>
      </c>
      <c r="D160" s="173" t="s">
        <v>216</v>
      </c>
      <c r="E160" s="174">
        <v>0.9</v>
      </c>
      <c r="F160" s="175"/>
      <c r="G160" s="176">
        <f>ROUND(E160*F160,2)</f>
        <v>0</v>
      </c>
      <c r="H160" s="159"/>
      <c r="I160" s="158">
        <f>ROUND(E160*H160,2)</f>
        <v>0</v>
      </c>
      <c r="J160" s="159"/>
      <c r="K160" s="158">
        <f>ROUND(E160*J160,2)</f>
        <v>0</v>
      </c>
      <c r="L160" s="158">
        <v>21</v>
      </c>
      <c r="M160" s="158">
        <f>G160*(1+L160/100)</f>
        <v>0</v>
      </c>
      <c r="N160" s="157">
        <v>0</v>
      </c>
      <c r="O160" s="157">
        <f>ROUND(E160*N160,2)</f>
        <v>0</v>
      </c>
      <c r="P160" s="157">
        <v>0</v>
      </c>
      <c r="Q160" s="157">
        <f>ROUND(E160*P160,2)</f>
        <v>0</v>
      </c>
      <c r="R160" s="158"/>
      <c r="S160" s="158" t="s">
        <v>201</v>
      </c>
      <c r="T160" s="158" t="s">
        <v>201</v>
      </c>
      <c r="U160" s="158">
        <v>0.152</v>
      </c>
      <c r="V160" s="158">
        <f>ROUND(E160*U160,2)</f>
        <v>0.14000000000000001</v>
      </c>
      <c r="W160" s="158"/>
      <c r="X160" s="158" t="s">
        <v>202</v>
      </c>
      <c r="Y160" s="158" t="s">
        <v>203</v>
      </c>
      <c r="Z160" s="148"/>
      <c r="AA160" s="148"/>
      <c r="AB160" s="148"/>
      <c r="AC160" s="148"/>
      <c r="AD160" s="148"/>
      <c r="AE160" s="148"/>
      <c r="AF160" s="148"/>
      <c r="AG160" s="148" t="s">
        <v>204</v>
      </c>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2" x14ac:dyDescent="0.2">
      <c r="A161" s="155"/>
      <c r="B161" s="156"/>
      <c r="C161" s="186" t="s">
        <v>436</v>
      </c>
      <c r="D161" s="160"/>
      <c r="E161" s="161">
        <v>0.9</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206</v>
      </c>
      <c r="AH161" s="148">
        <v>0</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1" x14ac:dyDescent="0.2">
      <c r="A162" s="171">
        <v>84</v>
      </c>
      <c r="B162" s="172" t="s">
        <v>437</v>
      </c>
      <c r="C162" s="185" t="s">
        <v>438</v>
      </c>
      <c r="D162" s="173" t="s">
        <v>216</v>
      </c>
      <c r="E162" s="174">
        <v>79.367999999999995</v>
      </c>
      <c r="F162" s="175"/>
      <c r="G162" s="176">
        <f>ROUND(E162*F162,2)</f>
        <v>0</v>
      </c>
      <c r="H162" s="159"/>
      <c r="I162" s="158">
        <f>ROUND(E162*H162,2)</f>
        <v>0</v>
      </c>
      <c r="J162" s="159"/>
      <c r="K162" s="158">
        <f>ROUND(E162*J162,2)</f>
        <v>0</v>
      </c>
      <c r="L162" s="158">
        <v>21</v>
      </c>
      <c r="M162" s="158">
        <f>G162*(1+L162/100)</f>
        <v>0</v>
      </c>
      <c r="N162" s="157">
        <v>5.0000000000000001E-4</v>
      </c>
      <c r="O162" s="157">
        <f>ROUND(E162*N162,2)</f>
        <v>0.04</v>
      </c>
      <c r="P162" s="157">
        <v>0</v>
      </c>
      <c r="Q162" s="157">
        <f>ROUND(E162*P162,2)</f>
        <v>0</v>
      </c>
      <c r="R162" s="158" t="s">
        <v>366</v>
      </c>
      <c r="S162" s="158" t="s">
        <v>201</v>
      </c>
      <c r="T162" s="158" t="s">
        <v>201</v>
      </c>
      <c r="U162" s="158">
        <v>0</v>
      </c>
      <c r="V162" s="158">
        <f>ROUND(E162*U162,2)</f>
        <v>0</v>
      </c>
      <c r="W162" s="158"/>
      <c r="X162" s="158" t="s">
        <v>367</v>
      </c>
      <c r="Y162" s="158" t="s">
        <v>203</v>
      </c>
      <c r="Z162" s="148"/>
      <c r="AA162" s="148"/>
      <c r="AB162" s="148"/>
      <c r="AC162" s="148"/>
      <c r="AD162" s="148"/>
      <c r="AE162" s="148"/>
      <c r="AF162" s="148"/>
      <c r="AG162" s="148" t="s">
        <v>368</v>
      </c>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2" x14ac:dyDescent="0.2">
      <c r="A163" s="155"/>
      <c r="B163" s="156"/>
      <c r="C163" s="186" t="s">
        <v>439</v>
      </c>
      <c r="D163" s="160"/>
      <c r="E163" s="161">
        <v>79.367999999999995</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206</v>
      </c>
      <c r="AH163" s="148">
        <v>5</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x14ac:dyDescent="0.2">
      <c r="A164" s="171">
        <v>85</v>
      </c>
      <c r="B164" s="172" t="s">
        <v>440</v>
      </c>
      <c r="C164" s="185" t="s">
        <v>441</v>
      </c>
      <c r="D164" s="173" t="s">
        <v>209</v>
      </c>
      <c r="E164" s="174">
        <v>112.09</v>
      </c>
      <c r="F164" s="175"/>
      <c r="G164" s="176">
        <f>ROUND(E164*F164,2)</f>
        <v>0</v>
      </c>
      <c r="H164" s="159"/>
      <c r="I164" s="158">
        <f>ROUND(E164*H164,2)</f>
        <v>0</v>
      </c>
      <c r="J164" s="159"/>
      <c r="K164" s="158">
        <f>ROUND(E164*J164,2)</f>
        <v>0</v>
      </c>
      <c r="L164" s="158">
        <v>21</v>
      </c>
      <c r="M164" s="158">
        <f>G164*(1+L164/100)</f>
        <v>0</v>
      </c>
      <c r="N164" s="157">
        <v>3.5999999999999999E-3</v>
      </c>
      <c r="O164" s="157">
        <f>ROUND(E164*N164,2)</f>
        <v>0.4</v>
      </c>
      <c r="P164" s="157">
        <v>0</v>
      </c>
      <c r="Q164" s="157">
        <f>ROUND(E164*P164,2)</f>
        <v>0</v>
      </c>
      <c r="R164" s="158" t="s">
        <v>366</v>
      </c>
      <c r="S164" s="158" t="s">
        <v>442</v>
      </c>
      <c r="T164" s="158" t="s">
        <v>260</v>
      </c>
      <c r="U164" s="158">
        <v>0</v>
      </c>
      <c r="V164" s="158">
        <f>ROUND(E164*U164,2)</f>
        <v>0</v>
      </c>
      <c r="W164" s="158"/>
      <c r="X164" s="158" t="s">
        <v>367</v>
      </c>
      <c r="Y164" s="158" t="s">
        <v>203</v>
      </c>
      <c r="Z164" s="148"/>
      <c r="AA164" s="148"/>
      <c r="AB164" s="148"/>
      <c r="AC164" s="148"/>
      <c r="AD164" s="148"/>
      <c r="AE164" s="148"/>
      <c r="AF164" s="148"/>
      <c r="AG164" s="148" t="s">
        <v>368</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2" x14ac:dyDescent="0.2">
      <c r="A165" s="155"/>
      <c r="B165" s="156"/>
      <c r="C165" s="186" t="s">
        <v>443</v>
      </c>
      <c r="D165" s="160"/>
      <c r="E165" s="161">
        <v>112.09</v>
      </c>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206</v>
      </c>
      <c r="AH165" s="148">
        <v>5</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ht="22.5" outlineLevel="1" x14ac:dyDescent="0.2">
      <c r="A166" s="177">
        <v>86</v>
      </c>
      <c r="B166" s="178" t="s">
        <v>444</v>
      </c>
      <c r="C166" s="187" t="s">
        <v>445</v>
      </c>
      <c r="D166" s="179" t="s">
        <v>213</v>
      </c>
      <c r="E166" s="180">
        <v>1</v>
      </c>
      <c r="F166" s="181"/>
      <c r="G166" s="182">
        <f>ROUND(E166*F166,2)</f>
        <v>0</v>
      </c>
      <c r="H166" s="159"/>
      <c r="I166" s="158">
        <f>ROUND(E166*H166,2)</f>
        <v>0</v>
      </c>
      <c r="J166" s="159"/>
      <c r="K166" s="158">
        <f>ROUND(E166*J166,2)</f>
        <v>0</v>
      </c>
      <c r="L166" s="158">
        <v>21</v>
      </c>
      <c r="M166" s="158">
        <f>G166*(1+L166/100)</f>
        <v>0</v>
      </c>
      <c r="N166" s="157">
        <v>1.3999999999999999E-4</v>
      </c>
      <c r="O166" s="157">
        <f>ROUND(E166*N166,2)</f>
        <v>0</v>
      </c>
      <c r="P166" s="157">
        <v>0</v>
      </c>
      <c r="Q166" s="157">
        <f>ROUND(E166*P166,2)</f>
        <v>0</v>
      </c>
      <c r="R166" s="158" t="s">
        <v>366</v>
      </c>
      <c r="S166" s="158" t="s">
        <v>201</v>
      </c>
      <c r="T166" s="158" t="s">
        <v>201</v>
      </c>
      <c r="U166" s="158">
        <v>0</v>
      </c>
      <c r="V166" s="158">
        <f>ROUND(E166*U166,2)</f>
        <v>0</v>
      </c>
      <c r="W166" s="158"/>
      <c r="X166" s="158" t="s">
        <v>367</v>
      </c>
      <c r="Y166" s="158" t="s">
        <v>203</v>
      </c>
      <c r="Z166" s="148"/>
      <c r="AA166" s="148"/>
      <c r="AB166" s="148"/>
      <c r="AC166" s="148"/>
      <c r="AD166" s="148"/>
      <c r="AE166" s="148"/>
      <c r="AF166" s="148"/>
      <c r="AG166" s="148" t="s">
        <v>368</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
      <c r="A167" s="177">
        <v>87</v>
      </c>
      <c r="B167" s="178" t="s">
        <v>446</v>
      </c>
      <c r="C167" s="187" t="s">
        <v>447</v>
      </c>
      <c r="D167" s="179" t="s">
        <v>308</v>
      </c>
      <c r="E167" s="180">
        <v>0.47896</v>
      </c>
      <c r="F167" s="181"/>
      <c r="G167" s="182">
        <f>ROUND(E167*F167,2)</f>
        <v>0</v>
      </c>
      <c r="H167" s="159"/>
      <c r="I167" s="158">
        <f>ROUND(E167*H167,2)</f>
        <v>0</v>
      </c>
      <c r="J167" s="159"/>
      <c r="K167" s="158">
        <f>ROUND(E167*J167,2)</f>
        <v>0</v>
      </c>
      <c r="L167" s="158">
        <v>21</v>
      </c>
      <c r="M167" s="158">
        <f>G167*(1+L167/100)</f>
        <v>0</v>
      </c>
      <c r="N167" s="157">
        <v>0</v>
      </c>
      <c r="O167" s="157">
        <f>ROUND(E167*N167,2)</f>
        <v>0</v>
      </c>
      <c r="P167" s="157">
        <v>0</v>
      </c>
      <c r="Q167" s="157">
        <f>ROUND(E167*P167,2)</f>
        <v>0</v>
      </c>
      <c r="R167" s="158"/>
      <c r="S167" s="158" t="s">
        <v>201</v>
      </c>
      <c r="T167" s="158" t="s">
        <v>201</v>
      </c>
      <c r="U167" s="158">
        <v>1.1020000000000001</v>
      </c>
      <c r="V167" s="158">
        <f>ROUND(E167*U167,2)</f>
        <v>0.53</v>
      </c>
      <c r="W167" s="158"/>
      <c r="X167" s="158" t="s">
        <v>309</v>
      </c>
      <c r="Y167" s="158" t="s">
        <v>203</v>
      </c>
      <c r="Z167" s="148"/>
      <c r="AA167" s="148"/>
      <c r="AB167" s="148"/>
      <c r="AC167" s="148"/>
      <c r="AD167" s="148"/>
      <c r="AE167" s="148"/>
      <c r="AF167" s="148"/>
      <c r="AG167" s="148" t="s">
        <v>310</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x14ac:dyDescent="0.2">
      <c r="A168" s="164" t="s">
        <v>196</v>
      </c>
      <c r="B168" s="165" t="s">
        <v>159</v>
      </c>
      <c r="C168" s="184" t="s">
        <v>160</v>
      </c>
      <c r="D168" s="166"/>
      <c r="E168" s="167"/>
      <c r="F168" s="168"/>
      <c r="G168" s="169">
        <f>SUMIF(AG169:AG175,"&lt;&gt;NOR",G169:G175)</f>
        <v>0</v>
      </c>
      <c r="H168" s="163"/>
      <c r="I168" s="163">
        <f>SUM(I169:I175)</f>
        <v>0</v>
      </c>
      <c r="J168" s="163"/>
      <c r="K168" s="163">
        <f>SUM(K169:K175)</f>
        <v>0</v>
      </c>
      <c r="L168" s="163"/>
      <c r="M168" s="163">
        <f>SUM(M169:M175)</f>
        <v>0</v>
      </c>
      <c r="N168" s="162"/>
      <c r="O168" s="162">
        <f>SUM(O169:O175)</f>
        <v>0.04</v>
      </c>
      <c r="P168" s="162"/>
      <c r="Q168" s="162">
        <f>SUM(Q169:Q175)</f>
        <v>0</v>
      </c>
      <c r="R168" s="163"/>
      <c r="S168" s="163"/>
      <c r="T168" s="163"/>
      <c r="U168" s="163"/>
      <c r="V168" s="163">
        <f>SUM(V169:V175)</f>
        <v>27.320000000000004</v>
      </c>
      <c r="W168" s="163"/>
      <c r="X168" s="163"/>
      <c r="Y168" s="163"/>
      <c r="AG168" t="s">
        <v>197</v>
      </c>
    </row>
    <row r="169" spans="1:60" outlineLevel="1" x14ac:dyDescent="0.2">
      <c r="A169" s="171">
        <v>88</v>
      </c>
      <c r="B169" s="172" t="s">
        <v>448</v>
      </c>
      <c r="C169" s="185" t="s">
        <v>449</v>
      </c>
      <c r="D169" s="173" t="s">
        <v>209</v>
      </c>
      <c r="E169" s="174">
        <v>193.23560000000001</v>
      </c>
      <c r="F169" s="175"/>
      <c r="G169" s="176">
        <f>ROUND(E169*F169,2)</f>
        <v>0</v>
      </c>
      <c r="H169" s="159"/>
      <c r="I169" s="158">
        <f>ROUND(E169*H169,2)</f>
        <v>0</v>
      </c>
      <c r="J169" s="159"/>
      <c r="K169" s="158">
        <f>ROUND(E169*J169,2)</f>
        <v>0</v>
      </c>
      <c r="L169" s="158">
        <v>21</v>
      </c>
      <c r="M169" s="158">
        <f>G169*(1+L169/100)</f>
        <v>0</v>
      </c>
      <c r="N169" s="157">
        <v>6.9999999999999994E-5</v>
      </c>
      <c r="O169" s="157">
        <f>ROUND(E169*N169,2)</f>
        <v>0.01</v>
      </c>
      <c r="P169" s="157">
        <v>0</v>
      </c>
      <c r="Q169" s="157">
        <f>ROUND(E169*P169,2)</f>
        <v>0</v>
      </c>
      <c r="R169" s="158"/>
      <c r="S169" s="158" t="s">
        <v>201</v>
      </c>
      <c r="T169" s="158" t="s">
        <v>201</v>
      </c>
      <c r="U169" s="158">
        <v>3.2480000000000002E-2</v>
      </c>
      <c r="V169" s="158">
        <f>ROUND(E169*U169,2)</f>
        <v>6.28</v>
      </c>
      <c r="W169" s="158"/>
      <c r="X169" s="158" t="s">
        <v>202</v>
      </c>
      <c r="Y169" s="158" t="s">
        <v>203</v>
      </c>
      <c r="Z169" s="148"/>
      <c r="AA169" s="148"/>
      <c r="AB169" s="148"/>
      <c r="AC169" s="148"/>
      <c r="AD169" s="148"/>
      <c r="AE169" s="148"/>
      <c r="AF169" s="148"/>
      <c r="AG169" s="148" t="s">
        <v>204</v>
      </c>
      <c r="AH169" s="148"/>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2" x14ac:dyDescent="0.2">
      <c r="A170" s="155"/>
      <c r="B170" s="156"/>
      <c r="C170" s="186" t="s">
        <v>302</v>
      </c>
      <c r="D170" s="160"/>
      <c r="E170" s="161">
        <v>176.03659999999999</v>
      </c>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206</v>
      </c>
      <c r="AH170" s="148">
        <v>5</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
      <c r="A171" s="155"/>
      <c r="B171" s="156"/>
      <c r="C171" s="186" t="s">
        <v>450</v>
      </c>
      <c r="D171" s="160"/>
      <c r="E171" s="161">
        <v>17.199000000000002</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206</v>
      </c>
      <c r="AH171" s="148">
        <v>5</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71">
        <v>89</v>
      </c>
      <c r="B172" s="172" t="s">
        <v>451</v>
      </c>
      <c r="C172" s="185" t="s">
        <v>452</v>
      </c>
      <c r="D172" s="173" t="s">
        <v>209</v>
      </c>
      <c r="E172" s="174">
        <v>193.23560000000001</v>
      </c>
      <c r="F172" s="175"/>
      <c r="G172" s="176">
        <f>ROUND(E172*F172,2)</f>
        <v>0</v>
      </c>
      <c r="H172" s="159"/>
      <c r="I172" s="158">
        <f>ROUND(E172*H172,2)</f>
        <v>0</v>
      </c>
      <c r="J172" s="159"/>
      <c r="K172" s="158">
        <f>ROUND(E172*J172,2)</f>
        <v>0</v>
      </c>
      <c r="L172" s="158">
        <v>21</v>
      </c>
      <c r="M172" s="158">
        <f>G172*(1+L172/100)</f>
        <v>0</v>
      </c>
      <c r="N172" s="157">
        <v>1.4999999999999999E-4</v>
      </c>
      <c r="O172" s="157">
        <f>ROUND(E172*N172,2)</f>
        <v>0.03</v>
      </c>
      <c r="P172" s="157">
        <v>0</v>
      </c>
      <c r="Q172" s="157">
        <f>ROUND(E172*P172,2)</f>
        <v>0</v>
      </c>
      <c r="R172" s="158"/>
      <c r="S172" s="158" t="s">
        <v>201</v>
      </c>
      <c r="T172" s="158" t="s">
        <v>201</v>
      </c>
      <c r="U172" s="158">
        <v>0.10191</v>
      </c>
      <c r="V172" s="158">
        <f>ROUND(E172*U172,2)</f>
        <v>19.690000000000001</v>
      </c>
      <c r="W172" s="158"/>
      <c r="X172" s="158" t="s">
        <v>202</v>
      </c>
      <c r="Y172" s="158" t="s">
        <v>203</v>
      </c>
      <c r="Z172" s="148"/>
      <c r="AA172" s="148"/>
      <c r="AB172" s="148"/>
      <c r="AC172" s="148"/>
      <c r="AD172" s="148"/>
      <c r="AE172" s="148"/>
      <c r="AF172" s="148"/>
      <c r="AG172" s="148" t="s">
        <v>204</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2" x14ac:dyDescent="0.2">
      <c r="A173" s="155"/>
      <c r="B173" s="156"/>
      <c r="C173" s="186" t="s">
        <v>453</v>
      </c>
      <c r="D173" s="160"/>
      <c r="E173" s="161">
        <v>193.23560000000001</v>
      </c>
      <c r="F173" s="158"/>
      <c r="G173" s="158"/>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206</v>
      </c>
      <c r="AH173" s="148">
        <v>5</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x14ac:dyDescent="0.2">
      <c r="A174" s="171">
        <v>90</v>
      </c>
      <c r="B174" s="172" t="s">
        <v>454</v>
      </c>
      <c r="C174" s="185" t="s">
        <v>455</v>
      </c>
      <c r="D174" s="173" t="s">
        <v>209</v>
      </c>
      <c r="E174" s="174">
        <v>193.23560000000001</v>
      </c>
      <c r="F174" s="175"/>
      <c r="G174" s="176">
        <f>ROUND(E174*F174,2)</f>
        <v>0</v>
      </c>
      <c r="H174" s="159"/>
      <c r="I174" s="158">
        <f>ROUND(E174*H174,2)</f>
        <v>0</v>
      </c>
      <c r="J174" s="159"/>
      <c r="K174" s="158">
        <f>ROUND(E174*J174,2)</f>
        <v>0</v>
      </c>
      <c r="L174" s="158">
        <v>21</v>
      </c>
      <c r="M174" s="158">
        <f>G174*(1+L174/100)</f>
        <v>0</v>
      </c>
      <c r="N174" s="157">
        <v>0</v>
      </c>
      <c r="O174" s="157">
        <f>ROUND(E174*N174,2)</f>
        <v>0</v>
      </c>
      <c r="P174" s="157">
        <v>0</v>
      </c>
      <c r="Q174" s="157">
        <f>ROUND(E174*P174,2)</f>
        <v>0</v>
      </c>
      <c r="R174" s="158"/>
      <c r="S174" s="158" t="s">
        <v>201</v>
      </c>
      <c r="T174" s="158" t="s">
        <v>201</v>
      </c>
      <c r="U174" s="158">
        <v>7.0000000000000001E-3</v>
      </c>
      <c r="V174" s="158">
        <f>ROUND(E174*U174,2)</f>
        <v>1.35</v>
      </c>
      <c r="W174" s="158"/>
      <c r="X174" s="158" t="s">
        <v>202</v>
      </c>
      <c r="Y174" s="158" t="s">
        <v>203</v>
      </c>
      <c r="Z174" s="148"/>
      <c r="AA174" s="148"/>
      <c r="AB174" s="148"/>
      <c r="AC174" s="148"/>
      <c r="AD174" s="148"/>
      <c r="AE174" s="148"/>
      <c r="AF174" s="148"/>
      <c r="AG174" s="148" t="s">
        <v>204</v>
      </c>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2" x14ac:dyDescent="0.2">
      <c r="A175" s="155"/>
      <c r="B175" s="156"/>
      <c r="C175" s="186" t="s">
        <v>453</v>
      </c>
      <c r="D175" s="160"/>
      <c r="E175" s="161">
        <v>193.23560000000001</v>
      </c>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206</v>
      </c>
      <c r="AH175" s="148">
        <v>5</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x14ac:dyDescent="0.2">
      <c r="A176" s="164" t="s">
        <v>196</v>
      </c>
      <c r="B176" s="165" t="s">
        <v>163</v>
      </c>
      <c r="C176" s="184" t="s">
        <v>164</v>
      </c>
      <c r="D176" s="166"/>
      <c r="E176" s="167"/>
      <c r="F176" s="168"/>
      <c r="G176" s="169">
        <f>SUMIF(AG177:AG185,"&lt;&gt;NOR",G177:G185)</f>
        <v>0</v>
      </c>
      <c r="H176" s="163"/>
      <c r="I176" s="163">
        <f>SUM(I177:I185)</f>
        <v>0</v>
      </c>
      <c r="J176" s="163"/>
      <c r="K176" s="163">
        <f>SUM(K177:K185)</f>
        <v>0</v>
      </c>
      <c r="L176" s="163"/>
      <c r="M176" s="163">
        <f>SUM(M177:M185)</f>
        <v>0</v>
      </c>
      <c r="N176" s="162"/>
      <c r="O176" s="162">
        <f>SUM(O177:O185)</f>
        <v>0.28000000000000003</v>
      </c>
      <c r="P176" s="162"/>
      <c r="Q176" s="162">
        <f>SUM(Q177:Q185)</f>
        <v>0.09</v>
      </c>
      <c r="R176" s="163"/>
      <c r="S176" s="163"/>
      <c r="T176" s="163"/>
      <c r="U176" s="163"/>
      <c r="V176" s="163">
        <f>SUM(V177:V185)</f>
        <v>9.3399999999999981</v>
      </c>
      <c r="W176" s="163"/>
      <c r="X176" s="163"/>
      <c r="Y176" s="163"/>
      <c r="AG176" t="s">
        <v>197</v>
      </c>
    </row>
    <row r="177" spans="1:60" outlineLevel="1" x14ac:dyDescent="0.2">
      <c r="A177" s="177">
        <v>91</v>
      </c>
      <c r="B177" s="178" t="s">
        <v>456</v>
      </c>
      <c r="C177" s="187" t="s">
        <v>457</v>
      </c>
      <c r="D177" s="179" t="s">
        <v>213</v>
      </c>
      <c r="E177" s="180">
        <v>13</v>
      </c>
      <c r="F177" s="181"/>
      <c r="G177" s="182">
        <f>ROUND(E177*F177,2)</f>
        <v>0</v>
      </c>
      <c r="H177" s="159"/>
      <c r="I177" s="158">
        <f>ROUND(E177*H177,2)</f>
        <v>0</v>
      </c>
      <c r="J177" s="159"/>
      <c r="K177" s="158">
        <f>ROUND(E177*J177,2)</f>
        <v>0</v>
      </c>
      <c r="L177" s="158">
        <v>21</v>
      </c>
      <c r="M177" s="158">
        <f>G177*(1+L177/100)</f>
        <v>0</v>
      </c>
      <c r="N177" s="157">
        <v>0</v>
      </c>
      <c r="O177" s="157">
        <f>ROUND(E177*N177,2)</f>
        <v>0</v>
      </c>
      <c r="P177" s="157">
        <v>7.0000000000000001E-3</v>
      </c>
      <c r="Q177" s="157">
        <f>ROUND(E177*P177,2)</f>
        <v>0.09</v>
      </c>
      <c r="R177" s="158"/>
      <c r="S177" s="158" t="s">
        <v>201</v>
      </c>
      <c r="T177" s="158" t="s">
        <v>201</v>
      </c>
      <c r="U177" s="158">
        <v>0.215</v>
      </c>
      <c r="V177" s="158">
        <f>ROUND(E177*U177,2)</f>
        <v>2.8</v>
      </c>
      <c r="W177" s="158"/>
      <c r="X177" s="158" t="s">
        <v>202</v>
      </c>
      <c r="Y177" s="158" t="s">
        <v>203</v>
      </c>
      <c r="Z177" s="148"/>
      <c r="AA177" s="148"/>
      <c r="AB177" s="148"/>
      <c r="AC177" s="148"/>
      <c r="AD177" s="148"/>
      <c r="AE177" s="148"/>
      <c r="AF177" s="148"/>
      <c r="AG177" s="148" t="s">
        <v>204</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1" x14ac:dyDescent="0.2">
      <c r="A178" s="171">
        <v>92</v>
      </c>
      <c r="B178" s="172" t="s">
        <v>458</v>
      </c>
      <c r="C178" s="185" t="s">
        <v>459</v>
      </c>
      <c r="D178" s="173" t="s">
        <v>213</v>
      </c>
      <c r="E178" s="174">
        <v>66</v>
      </c>
      <c r="F178" s="175"/>
      <c r="G178" s="176">
        <f>ROUND(E178*F178,2)</f>
        <v>0</v>
      </c>
      <c r="H178" s="159"/>
      <c r="I178" s="158">
        <f>ROUND(E178*H178,2)</f>
        <v>0</v>
      </c>
      <c r="J178" s="159"/>
      <c r="K178" s="158">
        <f>ROUND(E178*J178,2)</f>
        <v>0</v>
      </c>
      <c r="L178" s="158">
        <v>21</v>
      </c>
      <c r="M178" s="158">
        <f>G178*(1+L178/100)</f>
        <v>0</v>
      </c>
      <c r="N178" s="157">
        <v>0</v>
      </c>
      <c r="O178" s="157">
        <f>ROUND(E178*N178,2)</f>
        <v>0</v>
      </c>
      <c r="P178" s="157">
        <v>0</v>
      </c>
      <c r="Q178" s="157">
        <f>ROUND(E178*P178,2)</f>
        <v>0</v>
      </c>
      <c r="R178" s="158"/>
      <c r="S178" s="158" t="s">
        <v>201</v>
      </c>
      <c r="T178" s="158" t="s">
        <v>201</v>
      </c>
      <c r="U178" s="158">
        <v>1.7999999999999999E-2</v>
      </c>
      <c r="V178" s="158">
        <f>ROUND(E178*U178,2)</f>
        <v>1.19</v>
      </c>
      <c r="W178" s="158"/>
      <c r="X178" s="158" t="s">
        <v>202</v>
      </c>
      <c r="Y178" s="158" t="s">
        <v>203</v>
      </c>
      <c r="Z178" s="148"/>
      <c r="AA178" s="148"/>
      <c r="AB178" s="148"/>
      <c r="AC178" s="148"/>
      <c r="AD178" s="148"/>
      <c r="AE178" s="148"/>
      <c r="AF178" s="148"/>
      <c r="AG178" s="148" t="s">
        <v>204</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2" x14ac:dyDescent="0.2">
      <c r="A179" s="155"/>
      <c r="B179" s="156"/>
      <c r="C179" s="186" t="s">
        <v>460</v>
      </c>
      <c r="D179" s="160"/>
      <c r="E179" s="161">
        <v>66</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206</v>
      </c>
      <c r="AH179" s="148">
        <v>5</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x14ac:dyDescent="0.2">
      <c r="A180" s="171">
        <v>93</v>
      </c>
      <c r="B180" s="172" t="s">
        <v>461</v>
      </c>
      <c r="C180" s="185" t="s">
        <v>462</v>
      </c>
      <c r="D180" s="173" t="s">
        <v>216</v>
      </c>
      <c r="E180" s="174">
        <v>16.5</v>
      </c>
      <c r="F180" s="175"/>
      <c r="G180" s="176">
        <f>ROUND(E180*F180,2)</f>
        <v>0</v>
      </c>
      <c r="H180" s="159"/>
      <c r="I180" s="158">
        <f>ROUND(E180*H180,2)</f>
        <v>0</v>
      </c>
      <c r="J180" s="159"/>
      <c r="K180" s="158">
        <f>ROUND(E180*J180,2)</f>
        <v>0</v>
      </c>
      <c r="L180" s="158">
        <v>21</v>
      </c>
      <c r="M180" s="158">
        <f>G180*(1+L180/100)</f>
        <v>0</v>
      </c>
      <c r="N180" s="157">
        <v>0</v>
      </c>
      <c r="O180" s="157">
        <f>ROUND(E180*N180,2)</f>
        <v>0</v>
      </c>
      <c r="P180" s="157">
        <v>0</v>
      </c>
      <c r="Q180" s="157">
        <f>ROUND(E180*P180,2)</f>
        <v>0</v>
      </c>
      <c r="R180" s="158"/>
      <c r="S180" s="158" t="s">
        <v>201</v>
      </c>
      <c r="T180" s="158" t="s">
        <v>201</v>
      </c>
      <c r="U180" s="158">
        <v>0.3</v>
      </c>
      <c r="V180" s="158">
        <f>ROUND(E180*U180,2)</f>
        <v>4.95</v>
      </c>
      <c r="W180" s="158"/>
      <c r="X180" s="158" t="s">
        <v>202</v>
      </c>
      <c r="Y180" s="158" t="s">
        <v>203</v>
      </c>
      <c r="Z180" s="148"/>
      <c r="AA180" s="148"/>
      <c r="AB180" s="148"/>
      <c r="AC180" s="148"/>
      <c r="AD180" s="148"/>
      <c r="AE180" s="148"/>
      <c r="AF180" s="148"/>
      <c r="AG180" s="148" t="s">
        <v>204</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2" x14ac:dyDescent="0.2">
      <c r="A181" s="155"/>
      <c r="B181" s="156"/>
      <c r="C181" s="186" t="s">
        <v>463</v>
      </c>
      <c r="D181" s="160"/>
      <c r="E181" s="161">
        <v>16.5</v>
      </c>
      <c r="F181" s="158"/>
      <c r="G181" s="158"/>
      <c r="H181" s="158"/>
      <c r="I181" s="158"/>
      <c r="J181" s="158"/>
      <c r="K181" s="158"/>
      <c r="L181" s="158"/>
      <c r="M181" s="158"/>
      <c r="N181" s="157"/>
      <c r="O181" s="157"/>
      <c r="P181" s="157"/>
      <c r="Q181" s="157"/>
      <c r="R181" s="158"/>
      <c r="S181" s="158"/>
      <c r="T181" s="158"/>
      <c r="U181" s="158"/>
      <c r="V181" s="158"/>
      <c r="W181" s="158"/>
      <c r="X181" s="158"/>
      <c r="Y181" s="158"/>
      <c r="Z181" s="148"/>
      <c r="AA181" s="148"/>
      <c r="AB181" s="148"/>
      <c r="AC181" s="148"/>
      <c r="AD181" s="148"/>
      <c r="AE181" s="148"/>
      <c r="AF181" s="148"/>
      <c r="AG181" s="148" t="s">
        <v>206</v>
      </c>
      <c r="AH181" s="148">
        <v>0</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1" x14ac:dyDescent="0.2">
      <c r="A182" s="171">
        <v>94</v>
      </c>
      <c r="B182" s="172" t="s">
        <v>464</v>
      </c>
      <c r="C182" s="185" t="s">
        <v>465</v>
      </c>
      <c r="D182" s="173" t="s">
        <v>216</v>
      </c>
      <c r="E182" s="174">
        <v>16.5</v>
      </c>
      <c r="F182" s="175"/>
      <c r="G182" s="176">
        <f>ROUND(E182*F182,2)</f>
        <v>0</v>
      </c>
      <c r="H182" s="159"/>
      <c r="I182" s="158">
        <f>ROUND(E182*H182,2)</f>
        <v>0</v>
      </c>
      <c r="J182" s="159"/>
      <c r="K182" s="158">
        <f>ROUND(E182*J182,2)</f>
        <v>0</v>
      </c>
      <c r="L182" s="158">
        <v>21</v>
      </c>
      <c r="M182" s="158">
        <f>G182*(1+L182/100)</f>
        <v>0</v>
      </c>
      <c r="N182" s="157">
        <v>1.685E-2</v>
      </c>
      <c r="O182" s="157">
        <f>ROUND(E182*N182,2)</f>
        <v>0.28000000000000003</v>
      </c>
      <c r="P182" s="157">
        <v>0</v>
      </c>
      <c r="Q182" s="157">
        <f>ROUND(E182*P182,2)</f>
        <v>0</v>
      </c>
      <c r="R182" s="158"/>
      <c r="S182" s="158" t="s">
        <v>201</v>
      </c>
      <c r="T182" s="158" t="s">
        <v>201</v>
      </c>
      <c r="U182" s="158">
        <v>1.2E-2</v>
      </c>
      <c r="V182" s="158">
        <f>ROUND(E182*U182,2)</f>
        <v>0.2</v>
      </c>
      <c r="W182" s="158"/>
      <c r="X182" s="158" t="s">
        <v>202</v>
      </c>
      <c r="Y182" s="158" t="s">
        <v>203</v>
      </c>
      <c r="Z182" s="148"/>
      <c r="AA182" s="148"/>
      <c r="AB182" s="148"/>
      <c r="AC182" s="148"/>
      <c r="AD182" s="148"/>
      <c r="AE182" s="148"/>
      <c r="AF182" s="148"/>
      <c r="AG182" s="148" t="s">
        <v>204</v>
      </c>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2" x14ac:dyDescent="0.2">
      <c r="A183" s="155"/>
      <c r="B183" s="156"/>
      <c r="C183" s="186" t="s">
        <v>466</v>
      </c>
      <c r="D183" s="160"/>
      <c r="E183" s="161">
        <v>16.5</v>
      </c>
      <c r="F183" s="158"/>
      <c r="G183" s="158"/>
      <c r="H183" s="158"/>
      <c r="I183" s="158"/>
      <c r="J183" s="158"/>
      <c r="K183" s="158"/>
      <c r="L183" s="158"/>
      <c r="M183" s="158"/>
      <c r="N183" s="157"/>
      <c r="O183" s="157"/>
      <c r="P183" s="157"/>
      <c r="Q183" s="157"/>
      <c r="R183" s="158"/>
      <c r="S183" s="158"/>
      <c r="T183" s="158"/>
      <c r="U183" s="158"/>
      <c r="V183" s="158"/>
      <c r="W183" s="158"/>
      <c r="X183" s="158"/>
      <c r="Y183" s="158"/>
      <c r="Z183" s="148"/>
      <c r="AA183" s="148"/>
      <c r="AB183" s="148"/>
      <c r="AC183" s="148"/>
      <c r="AD183" s="148"/>
      <c r="AE183" s="148"/>
      <c r="AF183" s="148"/>
      <c r="AG183" s="148" t="s">
        <v>206</v>
      </c>
      <c r="AH183" s="148">
        <v>5</v>
      </c>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
      <c r="A184" s="171">
        <v>95</v>
      </c>
      <c r="B184" s="172" t="s">
        <v>467</v>
      </c>
      <c r="C184" s="185" t="s">
        <v>468</v>
      </c>
      <c r="D184" s="173" t="s">
        <v>216</v>
      </c>
      <c r="E184" s="174">
        <v>16.5</v>
      </c>
      <c r="F184" s="175"/>
      <c r="G184" s="176">
        <f>ROUND(E184*F184,2)</f>
        <v>0</v>
      </c>
      <c r="H184" s="159"/>
      <c r="I184" s="158">
        <f>ROUND(E184*H184,2)</f>
        <v>0</v>
      </c>
      <c r="J184" s="159"/>
      <c r="K184" s="158">
        <f>ROUND(E184*J184,2)</f>
        <v>0</v>
      </c>
      <c r="L184" s="158">
        <v>21</v>
      </c>
      <c r="M184" s="158">
        <f>G184*(1+L184/100)</f>
        <v>0</v>
      </c>
      <c r="N184" s="157">
        <v>0</v>
      </c>
      <c r="O184" s="157">
        <f>ROUND(E184*N184,2)</f>
        <v>0</v>
      </c>
      <c r="P184" s="157">
        <v>0</v>
      </c>
      <c r="Q184" s="157">
        <f>ROUND(E184*P184,2)</f>
        <v>0</v>
      </c>
      <c r="R184" s="158"/>
      <c r="S184" s="158" t="s">
        <v>201</v>
      </c>
      <c r="T184" s="158" t="s">
        <v>201</v>
      </c>
      <c r="U184" s="158">
        <v>1.2E-2</v>
      </c>
      <c r="V184" s="158">
        <f>ROUND(E184*U184,2)</f>
        <v>0.2</v>
      </c>
      <c r="W184" s="158"/>
      <c r="X184" s="158" t="s">
        <v>202</v>
      </c>
      <c r="Y184" s="158" t="s">
        <v>203</v>
      </c>
      <c r="Z184" s="148"/>
      <c r="AA184" s="148"/>
      <c r="AB184" s="148"/>
      <c r="AC184" s="148"/>
      <c r="AD184" s="148"/>
      <c r="AE184" s="148"/>
      <c r="AF184" s="148"/>
      <c r="AG184" s="148" t="s">
        <v>204</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2" x14ac:dyDescent="0.2">
      <c r="A185" s="155"/>
      <c r="B185" s="156"/>
      <c r="C185" s="186" t="s">
        <v>466</v>
      </c>
      <c r="D185" s="160"/>
      <c r="E185" s="161">
        <v>16.5</v>
      </c>
      <c r="F185" s="158"/>
      <c r="G185" s="15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206</v>
      </c>
      <c r="AH185" s="148">
        <v>5</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x14ac:dyDescent="0.2">
      <c r="A186" s="164" t="s">
        <v>196</v>
      </c>
      <c r="B186" s="165" t="s">
        <v>165</v>
      </c>
      <c r="C186" s="184" t="s">
        <v>166</v>
      </c>
      <c r="D186" s="166"/>
      <c r="E186" s="167"/>
      <c r="F186" s="168"/>
      <c r="G186" s="169">
        <f>SUMIF(AG187:AG219,"&lt;&gt;NOR",G187:G219)</f>
        <v>0</v>
      </c>
      <c r="H186" s="163"/>
      <c r="I186" s="163">
        <f>SUM(I187:I219)</f>
        <v>0</v>
      </c>
      <c r="J186" s="163"/>
      <c r="K186" s="163">
        <f>SUM(K187:K219)</f>
        <v>0</v>
      </c>
      <c r="L186" s="163"/>
      <c r="M186" s="163">
        <f>SUM(M187:M219)</f>
        <v>0</v>
      </c>
      <c r="N186" s="162"/>
      <c r="O186" s="162">
        <f>SUM(O187:O219)</f>
        <v>0</v>
      </c>
      <c r="P186" s="162"/>
      <c r="Q186" s="162">
        <f>SUM(Q187:Q219)</f>
        <v>0</v>
      </c>
      <c r="R186" s="163"/>
      <c r="S186" s="163"/>
      <c r="T186" s="163"/>
      <c r="U186" s="163"/>
      <c r="V186" s="163">
        <f>SUM(V187:V219)</f>
        <v>24.369999999999997</v>
      </c>
      <c r="W186" s="163"/>
      <c r="X186" s="163"/>
      <c r="Y186" s="163"/>
      <c r="AG186" t="s">
        <v>197</v>
      </c>
    </row>
    <row r="187" spans="1:60" outlineLevel="1" x14ac:dyDescent="0.2">
      <c r="A187" s="171">
        <v>96</v>
      </c>
      <c r="B187" s="172" t="s">
        <v>469</v>
      </c>
      <c r="C187" s="185" t="s">
        <v>470</v>
      </c>
      <c r="D187" s="173" t="s">
        <v>308</v>
      </c>
      <c r="E187" s="174">
        <v>52.500109999999999</v>
      </c>
      <c r="F187" s="175"/>
      <c r="G187" s="176">
        <f>ROUND(E187*F187,2)</f>
        <v>0</v>
      </c>
      <c r="H187" s="159"/>
      <c r="I187" s="158">
        <f>ROUND(E187*H187,2)</f>
        <v>0</v>
      </c>
      <c r="J187" s="159"/>
      <c r="K187" s="158">
        <f>ROUND(E187*J187,2)</f>
        <v>0</v>
      </c>
      <c r="L187" s="158">
        <v>21</v>
      </c>
      <c r="M187" s="158">
        <f>G187*(1+L187/100)</f>
        <v>0</v>
      </c>
      <c r="N187" s="157">
        <v>0</v>
      </c>
      <c r="O187" s="157">
        <f>ROUND(E187*N187,2)</f>
        <v>0</v>
      </c>
      <c r="P187" s="157">
        <v>0</v>
      </c>
      <c r="Q187" s="157">
        <f>ROUND(E187*P187,2)</f>
        <v>0</v>
      </c>
      <c r="R187" s="158"/>
      <c r="S187" s="158" t="s">
        <v>201</v>
      </c>
      <c r="T187" s="158" t="s">
        <v>201</v>
      </c>
      <c r="U187" s="158">
        <v>0</v>
      </c>
      <c r="V187" s="158">
        <f>ROUND(E187*U187,2)</f>
        <v>0</v>
      </c>
      <c r="W187" s="158"/>
      <c r="X187" s="158" t="s">
        <v>202</v>
      </c>
      <c r="Y187" s="158" t="s">
        <v>203</v>
      </c>
      <c r="Z187" s="148"/>
      <c r="AA187" s="148"/>
      <c r="AB187" s="148"/>
      <c r="AC187" s="148"/>
      <c r="AD187" s="148"/>
      <c r="AE187" s="148"/>
      <c r="AF187" s="148"/>
      <c r="AG187" s="148" t="s">
        <v>204</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
      <c r="A188" s="155"/>
      <c r="B188" s="156"/>
      <c r="C188" s="186" t="s">
        <v>471</v>
      </c>
      <c r="D188" s="160"/>
      <c r="E188" s="161">
        <v>41.960569999999997</v>
      </c>
      <c r="F188" s="158"/>
      <c r="G188" s="158"/>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206</v>
      </c>
      <c r="AH188" s="148">
        <v>5</v>
      </c>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
      <c r="A189" s="155"/>
      <c r="B189" s="156"/>
      <c r="C189" s="186" t="s">
        <v>472</v>
      </c>
      <c r="D189" s="160"/>
      <c r="E189" s="161">
        <v>7.6297199999999998</v>
      </c>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206</v>
      </c>
      <c r="AH189" s="148">
        <v>5</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3" x14ac:dyDescent="0.2">
      <c r="A190" s="155"/>
      <c r="B190" s="156"/>
      <c r="C190" s="186" t="s">
        <v>473</v>
      </c>
      <c r="D190" s="160"/>
      <c r="E190" s="161">
        <v>2.1777000000000002</v>
      </c>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206</v>
      </c>
      <c r="AH190" s="148">
        <v>5</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
      <c r="A191" s="155"/>
      <c r="B191" s="156"/>
      <c r="C191" s="186" t="s">
        <v>474</v>
      </c>
      <c r="D191" s="160"/>
      <c r="E191" s="161">
        <v>0.18612000000000001</v>
      </c>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206</v>
      </c>
      <c r="AH191" s="148">
        <v>5</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3" x14ac:dyDescent="0.2">
      <c r="A192" s="155"/>
      <c r="B192" s="156"/>
      <c r="C192" s="186" t="s">
        <v>475</v>
      </c>
      <c r="D192" s="160"/>
      <c r="E192" s="161">
        <v>0.54600000000000004</v>
      </c>
      <c r="F192" s="158"/>
      <c r="G192" s="158"/>
      <c r="H192" s="158"/>
      <c r="I192" s="158"/>
      <c r="J192" s="158"/>
      <c r="K192" s="158"/>
      <c r="L192" s="158"/>
      <c r="M192" s="158"/>
      <c r="N192" s="157"/>
      <c r="O192" s="157"/>
      <c r="P192" s="157"/>
      <c r="Q192" s="157"/>
      <c r="R192" s="158"/>
      <c r="S192" s="158"/>
      <c r="T192" s="158"/>
      <c r="U192" s="158"/>
      <c r="V192" s="158"/>
      <c r="W192" s="158"/>
      <c r="X192" s="158"/>
      <c r="Y192" s="158"/>
      <c r="Z192" s="148"/>
      <c r="AA192" s="148"/>
      <c r="AB192" s="148"/>
      <c r="AC192" s="148"/>
      <c r="AD192" s="148"/>
      <c r="AE192" s="148"/>
      <c r="AF192" s="148"/>
      <c r="AG192" s="148" t="s">
        <v>206</v>
      </c>
      <c r="AH192" s="148">
        <v>5</v>
      </c>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ht="22.5" outlineLevel="1" x14ac:dyDescent="0.2">
      <c r="A193" s="171">
        <v>97</v>
      </c>
      <c r="B193" s="172" t="s">
        <v>476</v>
      </c>
      <c r="C193" s="185" t="s">
        <v>477</v>
      </c>
      <c r="D193" s="173" t="s">
        <v>308</v>
      </c>
      <c r="E193" s="174">
        <v>6.99343</v>
      </c>
      <c r="F193" s="175"/>
      <c r="G193" s="176">
        <f>ROUND(E193*F193,2)</f>
        <v>0</v>
      </c>
      <c r="H193" s="159"/>
      <c r="I193" s="158">
        <f>ROUND(E193*H193,2)</f>
        <v>0</v>
      </c>
      <c r="J193" s="159"/>
      <c r="K193" s="158">
        <f>ROUND(E193*J193,2)</f>
        <v>0</v>
      </c>
      <c r="L193" s="158">
        <v>21</v>
      </c>
      <c r="M193" s="158">
        <f>G193*(1+L193/100)</f>
        <v>0</v>
      </c>
      <c r="N193" s="157">
        <v>0</v>
      </c>
      <c r="O193" s="157">
        <f>ROUND(E193*N193,2)</f>
        <v>0</v>
      </c>
      <c r="P193" s="157">
        <v>0</v>
      </c>
      <c r="Q193" s="157">
        <f>ROUND(E193*P193,2)</f>
        <v>0</v>
      </c>
      <c r="R193" s="158"/>
      <c r="S193" s="158" t="s">
        <v>201</v>
      </c>
      <c r="T193" s="158" t="s">
        <v>201</v>
      </c>
      <c r="U193" s="158">
        <v>0</v>
      </c>
      <c r="V193" s="158">
        <f>ROUND(E193*U193,2)</f>
        <v>0</v>
      </c>
      <c r="W193" s="158"/>
      <c r="X193" s="158" t="s">
        <v>202</v>
      </c>
      <c r="Y193" s="158" t="s">
        <v>203</v>
      </c>
      <c r="Z193" s="148"/>
      <c r="AA193" s="148"/>
      <c r="AB193" s="148"/>
      <c r="AC193" s="148"/>
      <c r="AD193" s="148"/>
      <c r="AE193" s="148"/>
      <c r="AF193" s="148"/>
      <c r="AG193" s="148" t="s">
        <v>204</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2" x14ac:dyDescent="0.2">
      <c r="A194" s="155"/>
      <c r="B194" s="156"/>
      <c r="C194" s="186" t="s">
        <v>478</v>
      </c>
      <c r="D194" s="160"/>
      <c r="E194" s="161">
        <v>3.3210000000000002</v>
      </c>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206</v>
      </c>
      <c r="AH194" s="148">
        <v>7</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
      <c r="A195" s="155"/>
      <c r="B195" s="156"/>
      <c r="C195" s="186" t="s">
        <v>479</v>
      </c>
      <c r="D195" s="160"/>
      <c r="E195" s="161">
        <v>1.0500000000000001E-2</v>
      </c>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206</v>
      </c>
      <c r="AH195" s="148">
        <v>7</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
      <c r="A196" s="155"/>
      <c r="B196" s="156"/>
      <c r="C196" s="186" t="s">
        <v>480</v>
      </c>
      <c r="D196" s="160"/>
      <c r="E196" s="161">
        <v>1.3041</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206</v>
      </c>
      <c r="AH196" s="148">
        <v>7</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3" x14ac:dyDescent="0.2">
      <c r="A197" s="155"/>
      <c r="B197" s="156"/>
      <c r="C197" s="186" t="s">
        <v>481</v>
      </c>
      <c r="D197" s="160"/>
      <c r="E197" s="161">
        <v>0.12</v>
      </c>
      <c r="F197" s="158"/>
      <c r="G197" s="158"/>
      <c r="H197" s="158"/>
      <c r="I197" s="158"/>
      <c r="J197" s="158"/>
      <c r="K197" s="158"/>
      <c r="L197" s="158"/>
      <c r="M197" s="158"/>
      <c r="N197" s="157"/>
      <c r="O197" s="157"/>
      <c r="P197" s="157"/>
      <c r="Q197" s="157"/>
      <c r="R197" s="158"/>
      <c r="S197" s="158"/>
      <c r="T197" s="158"/>
      <c r="U197" s="158"/>
      <c r="V197" s="158"/>
      <c r="W197" s="158"/>
      <c r="X197" s="158"/>
      <c r="Y197" s="158"/>
      <c r="Z197" s="148"/>
      <c r="AA197" s="148"/>
      <c r="AB197" s="148"/>
      <c r="AC197" s="148"/>
      <c r="AD197" s="148"/>
      <c r="AE197" s="148"/>
      <c r="AF197" s="148"/>
      <c r="AG197" s="148" t="s">
        <v>206</v>
      </c>
      <c r="AH197" s="148">
        <v>7</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3" x14ac:dyDescent="0.2">
      <c r="A198" s="155"/>
      <c r="B198" s="156"/>
      <c r="C198" s="186" t="s">
        <v>482</v>
      </c>
      <c r="D198" s="160"/>
      <c r="E198" s="161">
        <v>0.47746</v>
      </c>
      <c r="F198" s="158"/>
      <c r="G198" s="158"/>
      <c r="H198" s="158"/>
      <c r="I198" s="158"/>
      <c r="J198" s="158"/>
      <c r="K198" s="158"/>
      <c r="L198" s="158"/>
      <c r="M198" s="158"/>
      <c r="N198" s="157"/>
      <c r="O198" s="157"/>
      <c r="P198" s="157"/>
      <c r="Q198" s="157"/>
      <c r="R198" s="158"/>
      <c r="S198" s="158"/>
      <c r="T198" s="158"/>
      <c r="U198" s="158"/>
      <c r="V198" s="158"/>
      <c r="W198" s="158"/>
      <c r="X198" s="158"/>
      <c r="Y198" s="158"/>
      <c r="Z198" s="148"/>
      <c r="AA198" s="148"/>
      <c r="AB198" s="148"/>
      <c r="AC198" s="148"/>
      <c r="AD198" s="148"/>
      <c r="AE198" s="148"/>
      <c r="AF198" s="148"/>
      <c r="AG198" s="148" t="s">
        <v>206</v>
      </c>
      <c r="AH198" s="148">
        <v>7</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3" x14ac:dyDescent="0.2">
      <c r="A199" s="155"/>
      <c r="B199" s="156"/>
      <c r="C199" s="186" t="s">
        <v>483</v>
      </c>
      <c r="D199" s="160"/>
      <c r="E199" s="161">
        <v>1.76037</v>
      </c>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206</v>
      </c>
      <c r="AH199" s="148">
        <v>7</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x14ac:dyDescent="0.2">
      <c r="A200" s="171">
        <v>98</v>
      </c>
      <c r="B200" s="172" t="s">
        <v>484</v>
      </c>
      <c r="C200" s="185" t="s">
        <v>485</v>
      </c>
      <c r="D200" s="173" t="s">
        <v>308</v>
      </c>
      <c r="E200" s="174">
        <v>1.27162</v>
      </c>
      <c r="F200" s="175"/>
      <c r="G200" s="176">
        <f>ROUND(E200*F200,2)</f>
        <v>0</v>
      </c>
      <c r="H200" s="159"/>
      <c r="I200" s="158">
        <f>ROUND(E200*H200,2)</f>
        <v>0</v>
      </c>
      <c r="J200" s="159"/>
      <c r="K200" s="158">
        <f>ROUND(E200*J200,2)</f>
        <v>0</v>
      </c>
      <c r="L200" s="158">
        <v>21</v>
      </c>
      <c r="M200" s="158">
        <f>G200*(1+L200/100)</f>
        <v>0</v>
      </c>
      <c r="N200" s="157">
        <v>0</v>
      </c>
      <c r="O200" s="157">
        <f>ROUND(E200*N200,2)</f>
        <v>0</v>
      </c>
      <c r="P200" s="157">
        <v>0</v>
      </c>
      <c r="Q200" s="157">
        <f>ROUND(E200*P200,2)</f>
        <v>0</v>
      </c>
      <c r="R200" s="158"/>
      <c r="S200" s="158" t="s">
        <v>201</v>
      </c>
      <c r="T200" s="158" t="s">
        <v>201</v>
      </c>
      <c r="U200" s="158">
        <v>0</v>
      </c>
      <c r="V200" s="158">
        <f>ROUND(E200*U200,2)</f>
        <v>0</v>
      </c>
      <c r="W200" s="158"/>
      <c r="X200" s="158" t="s">
        <v>202</v>
      </c>
      <c r="Y200" s="158" t="s">
        <v>203</v>
      </c>
      <c r="Z200" s="148"/>
      <c r="AA200" s="148"/>
      <c r="AB200" s="148"/>
      <c r="AC200" s="148"/>
      <c r="AD200" s="148"/>
      <c r="AE200" s="148"/>
      <c r="AF200" s="148"/>
      <c r="AG200" s="148" t="s">
        <v>204</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2" x14ac:dyDescent="0.2">
      <c r="A201" s="155"/>
      <c r="B201" s="156"/>
      <c r="C201" s="186" t="s">
        <v>486</v>
      </c>
      <c r="D201" s="160"/>
      <c r="E201" s="161"/>
      <c r="F201" s="158"/>
      <c r="G201" s="158"/>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206</v>
      </c>
      <c r="AH201" s="148">
        <v>7</v>
      </c>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3" x14ac:dyDescent="0.2">
      <c r="A202" s="155"/>
      <c r="B202" s="156"/>
      <c r="C202" s="186" t="s">
        <v>487</v>
      </c>
      <c r="D202" s="160"/>
      <c r="E202" s="161"/>
      <c r="F202" s="158"/>
      <c r="G202" s="158"/>
      <c r="H202" s="158"/>
      <c r="I202" s="158"/>
      <c r="J202" s="158"/>
      <c r="K202" s="158"/>
      <c r="L202" s="158"/>
      <c r="M202" s="158"/>
      <c r="N202" s="157"/>
      <c r="O202" s="157"/>
      <c r="P202" s="157"/>
      <c r="Q202" s="157"/>
      <c r="R202" s="158"/>
      <c r="S202" s="158"/>
      <c r="T202" s="158"/>
      <c r="U202" s="158"/>
      <c r="V202" s="158"/>
      <c r="W202" s="158"/>
      <c r="X202" s="158"/>
      <c r="Y202" s="158"/>
      <c r="Z202" s="148"/>
      <c r="AA202" s="148"/>
      <c r="AB202" s="148"/>
      <c r="AC202" s="148"/>
      <c r="AD202" s="148"/>
      <c r="AE202" s="148"/>
      <c r="AF202" s="148"/>
      <c r="AG202" s="148" t="s">
        <v>206</v>
      </c>
      <c r="AH202" s="148">
        <v>7</v>
      </c>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3" x14ac:dyDescent="0.2">
      <c r="A203" s="155"/>
      <c r="B203" s="156"/>
      <c r="C203" s="186" t="s">
        <v>488</v>
      </c>
      <c r="D203" s="160"/>
      <c r="E203" s="161">
        <v>3.9030000000000002E-2</v>
      </c>
      <c r="F203" s="158"/>
      <c r="G203" s="158"/>
      <c r="H203" s="158"/>
      <c r="I203" s="158"/>
      <c r="J203" s="158"/>
      <c r="K203" s="158"/>
      <c r="L203" s="158"/>
      <c r="M203" s="158"/>
      <c r="N203" s="157"/>
      <c r="O203" s="157"/>
      <c r="P203" s="157"/>
      <c r="Q203" s="157"/>
      <c r="R203" s="158"/>
      <c r="S203" s="158"/>
      <c r="T203" s="158"/>
      <c r="U203" s="158"/>
      <c r="V203" s="158"/>
      <c r="W203" s="158"/>
      <c r="X203" s="158"/>
      <c r="Y203" s="158"/>
      <c r="Z203" s="148"/>
      <c r="AA203" s="148"/>
      <c r="AB203" s="148"/>
      <c r="AC203" s="148"/>
      <c r="AD203" s="148"/>
      <c r="AE203" s="148"/>
      <c r="AF203" s="148"/>
      <c r="AG203" s="148" t="s">
        <v>206</v>
      </c>
      <c r="AH203" s="148">
        <v>7</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3" x14ac:dyDescent="0.2">
      <c r="A204" s="155"/>
      <c r="B204" s="156"/>
      <c r="C204" s="186" t="s">
        <v>489</v>
      </c>
      <c r="D204" s="160"/>
      <c r="E204" s="161">
        <v>5.4429999999999999E-2</v>
      </c>
      <c r="F204" s="158"/>
      <c r="G204" s="158"/>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206</v>
      </c>
      <c r="AH204" s="148">
        <v>7</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3" x14ac:dyDescent="0.2">
      <c r="A205" s="155"/>
      <c r="B205" s="156"/>
      <c r="C205" s="186" t="s">
        <v>490</v>
      </c>
      <c r="D205" s="160"/>
      <c r="E205" s="161">
        <v>1.1545300000000001</v>
      </c>
      <c r="F205" s="158"/>
      <c r="G205" s="158"/>
      <c r="H205" s="158"/>
      <c r="I205" s="158"/>
      <c r="J205" s="158"/>
      <c r="K205" s="158"/>
      <c r="L205" s="158"/>
      <c r="M205" s="158"/>
      <c r="N205" s="157"/>
      <c r="O205" s="157"/>
      <c r="P205" s="157"/>
      <c r="Q205" s="157"/>
      <c r="R205" s="158"/>
      <c r="S205" s="158"/>
      <c r="T205" s="158"/>
      <c r="U205" s="158"/>
      <c r="V205" s="158"/>
      <c r="W205" s="158"/>
      <c r="X205" s="158"/>
      <c r="Y205" s="158"/>
      <c r="Z205" s="148"/>
      <c r="AA205" s="148"/>
      <c r="AB205" s="148"/>
      <c r="AC205" s="148"/>
      <c r="AD205" s="148"/>
      <c r="AE205" s="148"/>
      <c r="AF205" s="148"/>
      <c r="AG205" s="148" t="s">
        <v>206</v>
      </c>
      <c r="AH205" s="148">
        <v>7</v>
      </c>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3" x14ac:dyDescent="0.2">
      <c r="A206" s="155"/>
      <c r="B206" s="156"/>
      <c r="C206" s="186" t="s">
        <v>491</v>
      </c>
      <c r="D206" s="160"/>
      <c r="E206" s="161">
        <v>2.3619999999999999E-2</v>
      </c>
      <c r="F206" s="158"/>
      <c r="G206" s="158"/>
      <c r="H206" s="158"/>
      <c r="I206" s="158"/>
      <c r="J206" s="158"/>
      <c r="K206" s="158"/>
      <c r="L206" s="158"/>
      <c r="M206" s="158"/>
      <c r="N206" s="157"/>
      <c r="O206" s="157"/>
      <c r="P206" s="157"/>
      <c r="Q206" s="157"/>
      <c r="R206" s="158"/>
      <c r="S206" s="158"/>
      <c r="T206" s="158"/>
      <c r="U206" s="158"/>
      <c r="V206" s="158"/>
      <c r="W206" s="158"/>
      <c r="X206" s="158"/>
      <c r="Y206" s="158"/>
      <c r="Z206" s="148"/>
      <c r="AA206" s="148"/>
      <c r="AB206" s="148"/>
      <c r="AC206" s="148"/>
      <c r="AD206" s="148"/>
      <c r="AE206" s="148"/>
      <c r="AF206" s="148"/>
      <c r="AG206" s="148" t="s">
        <v>206</v>
      </c>
      <c r="AH206" s="148">
        <v>7</v>
      </c>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ht="22.5" outlineLevel="1" x14ac:dyDescent="0.2">
      <c r="A207" s="171">
        <v>99</v>
      </c>
      <c r="B207" s="172" t="s">
        <v>492</v>
      </c>
      <c r="C207" s="185" t="s">
        <v>493</v>
      </c>
      <c r="D207" s="173" t="s">
        <v>308</v>
      </c>
      <c r="E207" s="174">
        <v>0.36294999999999999</v>
      </c>
      <c r="F207" s="175"/>
      <c r="G207" s="176">
        <f>ROUND(E207*F207,2)</f>
        <v>0</v>
      </c>
      <c r="H207" s="159"/>
      <c r="I207" s="158">
        <f>ROUND(E207*H207,2)</f>
        <v>0</v>
      </c>
      <c r="J207" s="159"/>
      <c r="K207" s="158">
        <f>ROUND(E207*J207,2)</f>
        <v>0</v>
      </c>
      <c r="L207" s="158">
        <v>21</v>
      </c>
      <c r="M207" s="158">
        <f>G207*(1+L207/100)</f>
        <v>0</v>
      </c>
      <c r="N207" s="157">
        <v>0</v>
      </c>
      <c r="O207" s="157">
        <f>ROUND(E207*N207,2)</f>
        <v>0</v>
      </c>
      <c r="P207" s="157">
        <v>0</v>
      </c>
      <c r="Q207" s="157">
        <f>ROUND(E207*P207,2)</f>
        <v>0</v>
      </c>
      <c r="R207" s="158"/>
      <c r="S207" s="158" t="s">
        <v>201</v>
      </c>
      <c r="T207" s="158" t="s">
        <v>201</v>
      </c>
      <c r="U207" s="158">
        <v>0</v>
      </c>
      <c r="V207" s="158">
        <f>ROUND(E207*U207,2)</f>
        <v>0</v>
      </c>
      <c r="W207" s="158"/>
      <c r="X207" s="158" t="s">
        <v>202</v>
      </c>
      <c r="Y207" s="158" t="s">
        <v>203</v>
      </c>
      <c r="Z207" s="148"/>
      <c r="AA207" s="148"/>
      <c r="AB207" s="148"/>
      <c r="AC207" s="148"/>
      <c r="AD207" s="148"/>
      <c r="AE207" s="148"/>
      <c r="AF207" s="148"/>
      <c r="AG207" s="148" t="s">
        <v>204</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2" x14ac:dyDescent="0.2">
      <c r="A208" s="155"/>
      <c r="B208" s="156"/>
      <c r="C208" s="248" t="s">
        <v>494</v>
      </c>
      <c r="D208" s="249"/>
      <c r="E208" s="249"/>
      <c r="F208" s="249"/>
      <c r="G208" s="249"/>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221</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2" x14ac:dyDescent="0.2">
      <c r="A209" s="155"/>
      <c r="B209" s="156"/>
      <c r="C209" s="186" t="s">
        <v>495</v>
      </c>
      <c r="D209" s="160"/>
      <c r="E209" s="161">
        <v>0.36294999999999999</v>
      </c>
      <c r="F209" s="158"/>
      <c r="G209" s="158"/>
      <c r="H209" s="158"/>
      <c r="I209" s="158"/>
      <c r="J209" s="158"/>
      <c r="K209" s="158"/>
      <c r="L209" s="158"/>
      <c r="M209" s="158"/>
      <c r="N209" s="157"/>
      <c r="O209" s="157"/>
      <c r="P209" s="157"/>
      <c r="Q209" s="157"/>
      <c r="R209" s="158"/>
      <c r="S209" s="158"/>
      <c r="T209" s="158"/>
      <c r="U209" s="158"/>
      <c r="V209" s="158"/>
      <c r="W209" s="158"/>
      <c r="X209" s="158"/>
      <c r="Y209" s="158"/>
      <c r="Z209" s="148"/>
      <c r="AA209" s="148"/>
      <c r="AB209" s="148"/>
      <c r="AC209" s="148"/>
      <c r="AD209" s="148"/>
      <c r="AE209" s="148"/>
      <c r="AF209" s="148"/>
      <c r="AG209" s="148" t="s">
        <v>206</v>
      </c>
      <c r="AH209" s="148">
        <v>7</v>
      </c>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ht="22.5" outlineLevel="1" x14ac:dyDescent="0.2">
      <c r="A210" s="171">
        <v>100</v>
      </c>
      <c r="B210" s="172" t="s">
        <v>496</v>
      </c>
      <c r="C210" s="185" t="s">
        <v>497</v>
      </c>
      <c r="D210" s="173" t="s">
        <v>308</v>
      </c>
      <c r="E210" s="174">
        <v>3.1019999999999999E-2</v>
      </c>
      <c r="F210" s="175"/>
      <c r="G210" s="176">
        <f>ROUND(E210*F210,2)</f>
        <v>0</v>
      </c>
      <c r="H210" s="159"/>
      <c r="I210" s="158">
        <f>ROUND(E210*H210,2)</f>
        <v>0</v>
      </c>
      <c r="J210" s="159"/>
      <c r="K210" s="158">
        <f>ROUND(E210*J210,2)</f>
        <v>0</v>
      </c>
      <c r="L210" s="158">
        <v>21</v>
      </c>
      <c r="M210" s="158">
        <f>G210*(1+L210/100)</f>
        <v>0</v>
      </c>
      <c r="N210" s="157">
        <v>0</v>
      </c>
      <c r="O210" s="157">
        <f>ROUND(E210*N210,2)</f>
        <v>0</v>
      </c>
      <c r="P210" s="157">
        <v>0</v>
      </c>
      <c r="Q210" s="157">
        <f>ROUND(E210*P210,2)</f>
        <v>0</v>
      </c>
      <c r="R210" s="158"/>
      <c r="S210" s="158" t="s">
        <v>201</v>
      </c>
      <c r="T210" s="158" t="s">
        <v>201</v>
      </c>
      <c r="U210" s="158">
        <v>0</v>
      </c>
      <c r="V210" s="158">
        <f>ROUND(E210*U210,2)</f>
        <v>0</v>
      </c>
      <c r="W210" s="158"/>
      <c r="X210" s="158" t="s">
        <v>202</v>
      </c>
      <c r="Y210" s="158" t="s">
        <v>203</v>
      </c>
      <c r="Z210" s="148"/>
      <c r="AA210" s="148"/>
      <c r="AB210" s="148"/>
      <c r="AC210" s="148"/>
      <c r="AD210" s="148"/>
      <c r="AE210" s="148"/>
      <c r="AF210" s="148"/>
      <c r="AG210" s="148" t="s">
        <v>204</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2" x14ac:dyDescent="0.2">
      <c r="A211" s="155"/>
      <c r="B211" s="156"/>
      <c r="C211" s="186" t="s">
        <v>498</v>
      </c>
      <c r="D211" s="160"/>
      <c r="E211" s="161">
        <v>1.9460000000000002E-2</v>
      </c>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206</v>
      </c>
      <c r="AH211" s="148">
        <v>7</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
      <c r="A212" s="155"/>
      <c r="B212" s="156"/>
      <c r="C212" s="186" t="s">
        <v>499</v>
      </c>
      <c r="D212" s="160"/>
      <c r="E212" s="161">
        <v>1.56E-3</v>
      </c>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206</v>
      </c>
      <c r="AH212" s="148">
        <v>7</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3" x14ac:dyDescent="0.2">
      <c r="A213" s="155"/>
      <c r="B213" s="156"/>
      <c r="C213" s="186" t="s">
        <v>500</v>
      </c>
      <c r="D213" s="160"/>
      <c r="E213" s="161">
        <v>0.01</v>
      </c>
      <c r="F213" s="158"/>
      <c r="G213" s="158"/>
      <c r="H213" s="158"/>
      <c r="I213" s="158"/>
      <c r="J213" s="158"/>
      <c r="K213" s="158"/>
      <c r="L213" s="158"/>
      <c r="M213" s="158"/>
      <c r="N213" s="157"/>
      <c r="O213" s="157"/>
      <c r="P213" s="157"/>
      <c r="Q213" s="157"/>
      <c r="R213" s="158"/>
      <c r="S213" s="158"/>
      <c r="T213" s="158"/>
      <c r="U213" s="158"/>
      <c r="V213" s="158"/>
      <c r="W213" s="158"/>
      <c r="X213" s="158"/>
      <c r="Y213" s="158"/>
      <c r="Z213" s="148"/>
      <c r="AA213" s="148"/>
      <c r="AB213" s="148"/>
      <c r="AC213" s="148"/>
      <c r="AD213" s="148"/>
      <c r="AE213" s="148"/>
      <c r="AF213" s="148"/>
      <c r="AG213" s="148" t="s">
        <v>206</v>
      </c>
      <c r="AH213" s="148">
        <v>7</v>
      </c>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1" x14ac:dyDescent="0.2">
      <c r="A214" s="171">
        <v>101</v>
      </c>
      <c r="B214" s="172" t="s">
        <v>501</v>
      </c>
      <c r="C214" s="185" t="s">
        <v>502</v>
      </c>
      <c r="D214" s="173" t="s">
        <v>308</v>
      </c>
      <c r="E214" s="174">
        <v>9.0999999999999998E-2</v>
      </c>
      <c r="F214" s="175"/>
      <c r="G214" s="176">
        <f>ROUND(E214*F214,2)</f>
        <v>0</v>
      </c>
      <c r="H214" s="159"/>
      <c r="I214" s="158">
        <f>ROUND(E214*H214,2)</f>
        <v>0</v>
      </c>
      <c r="J214" s="159"/>
      <c r="K214" s="158">
        <f>ROUND(E214*J214,2)</f>
        <v>0</v>
      </c>
      <c r="L214" s="158">
        <v>21</v>
      </c>
      <c r="M214" s="158">
        <f>G214*(1+L214/100)</f>
        <v>0</v>
      </c>
      <c r="N214" s="157">
        <v>0</v>
      </c>
      <c r="O214" s="157">
        <f>ROUND(E214*N214,2)</f>
        <v>0</v>
      </c>
      <c r="P214" s="157">
        <v>0</v>
      </c>
      <c r="Q214" s="157">
        <f>ROUND(E214*P214,2)</f>
        <v>0</v>
      </c>
      <c r="R214" s="158"/>
      <c r="S214" s="158" t="s">
        <v>259</v>
      </c>
      <c r="T214" s="158" t="s">
        <v>260</v>
      </c>
      <c r="U214" s="158">
        <v>0</v>
      </c>
      <c r="V214" s="158">
        <f>ROUND(E214*U214,2)</f>
        <v>0</v>
      </c>
      <c r="W214" s="158"/>
      <c r="X214" s="158" t="s">
        <v>202</v>
      </c>
      <c r="Y214" s="158" t="s">
        <v>203</v>
      </c>
      <c r="Z214" s="148"/>
      <c r="AA214" s="148"/>
      <c r="AB214" s="148"/>
      <c r="AC214" s="148"/>
      <c r="AD214" s="148"/>
      <c r="AE214" s="148"/>
      <c r="AF214" s="148"/>
      <c r="AG214" s="148" t="s">
        <v>204</v>
      </c>
      <c r="AH214" s="148"/>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2" x14ac:dyDescent="0.2">
      <c r="A215" s="155"/>
      <c r="B215" s="156"/>
      <c r="C215" s="186" t="s">
        <v>503</v>
      </c>
      <c r="D215" s="160"/>
      <c r="E215" s="161">
        <v>9.0999999999999998E-2</v>
      </c>
      <c r="F215" s="158"/>
      <c r="G215" s="158"/>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206</v>
      </c>
      <c r="AH215" s="148">
        <v>7</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1" x14ac:dyDescent="0.2">
      <c r="A216" s="177">
        <v>102</v>
      </c>
      <c r="B216" s="178" t="s">
        <v>504</v>
      </c>
      <c r="C216" s="187" t="s">
        <v>505</v>
      </c>
      <c r="D216" s="179" t="s">
        <v>308</v>
      </c>
      <c r="E216" s="180">
        <v>8.7508700000000008</v>
      </c>
      <c r="F216" s="181"/>
      <c r="G216" s="182">
        <f>ROUND(E216*F216,2)</f>
        <v>0</v>
      </c>
      <c r="H216" s="159"/>
      <c r="I216" s="158">
        <f>ROUND(E216*H216,2)</f>
        <v>0</v>
      </c>
      <c r="J216" s="159"/>
      <c r="K216" s="158">
        <f>ROUND(E216*J216,2)</f>
        <v>0</v>
      </c>
      <c r="L216" s="158">
        <v>21</v>
      </c>
      <c r="M216" s="158">
        <f>G216*(1+L216/100)</f>
        <v>0</v>
      </c>
      <c r="N216" s="157">
        <v>0</v>
      </c>
      <c r="O216" s="157">
        <f>ROUND(E216*N216,2)</f>
        <v>0</v>
      </c>
      <c r="P216" s="157">
        <v>0</v>
      </c>
      <c r="Q216" s="157">
        <f>ROUND(E216*P216,2)</f>
        <v>0</v>
      </c>
      <c r="R216" s="158"/>
      <c r="S216" s="158" t="s">
        <v>201</v>
      </c>
      <c r="T216" s="158" t="s">
        <v>201</v>
      </c>
      <c r="U216" s="158">
        <v>0.93300000000000005</v>
      </c>
      <c r="V216" s="158">
        <f>ROUND(E216*U216,2)</f>
        <v>8.16</v>
      </c>
      <c r="W216" s="158"/>
      <c r="X216" s="158" t="s">
        <v>506</v>
      </c>
      <c r="Y216" s="158" t="s">
        <v>203</v>
      </c>
      <c r="Z216" s="148"/>
      <c r="AA216" s="148"/>
      <c r="AB216" s="148"/>
      <c r="AC216" s="148"/>
      <c r="AD216" s="148"/>
      <c r="AE216" s="148"/>
      <c r="AF216" s="148"/>
      <c r="AG216" s="148" t="s">
        <v>507</v>
      </c>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x14ac:dyDescent="0.2">
      <c r="A217" s="177">
        <v>103</v>
      </c>
      <c r="B217" s="178" t="s">
        <v>508</v>
      </c>
      <c r="C217" s="187" t="s">
        <v>509</v>
      </c>
      <c r="D217" s="179" t="s">
        <v>308</v>
      </c>
      <c r="E217" s="180">
        <v>8.7508700000000008</v>
      </c>
      <c r="F217" s="181"/>
      <c r="G217" s="182">
        <f>ROUND(E217*F217,2)</f>
        <v>0</v>
      </c>
      <c r="H217" s="159"/>
      <c r="I217" s="158">
        <f>ROUND(E217*H217,2)</f>
        <v>0</v>
      </c>
      <c r="J217" s="159"/>
      <c r="K217" s="158">
        <f>ROUND(E217*J217,2)</f>
        <v>0</v>
      </c>
      <c r="L217" s="158">
        <v>21</v>
      </c>
      <c r="M217" s="158">
        <f>G217*(1+L217/100)</f>
        <v>0</v>
      </c>
      <c r="N217" s="157">
        <v>0</v>
      </c>
      <c r="O217" s="157">
        <f>ROUND(E217*N217,2)</f>
        <v>0</v>
      </c>
      <c r="P217" s="157">
        <v>0</v>
      </c>
      <c r="Q217" s="157">
        <f>ROUND(E217*P217,2)</f>
        <v>0</v>
      </c>
      <c r="R217" s="158"/>
      <c r="S217" s="158" t="s">
        <v>201</v>
      </c>
      <c r="T217" s="158" t="s">
        <v>201</v>
      </c>
      <c r="U217" s="158">
        <v>0.49</v>
      </c>
      <c r="V217" s="158">
        <f>ROUND(E217*U217,2)</f>
        <v>4.29</v>
      </c>
      <c r="W217" s="158"/>
      <c r="X217" s="158" t="s">
        <v>506</v>
      </c>
      <c r="Y217" s="158" t="s">
        <v>203</v>
      </c>
      <c r="Z217" s="148"/>
      <c r="AA217" s="148"/>
      <c r="AB217" s="148"/>
      <c r="AC217" s="148"/>
      <c r="AD217" s="148"/>
      <c r="AE217" s="148"/>
      <c r="AF217" s="148"/>
      <c r="AG217" s="148" t="s">
        <v>507</v>
      </c>
      <c r="AH217" s="148"/>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1" x14ac:dyDescent="0.2">
      <c r="A218" s="177">
        <v>104</v>
      </c>
      <c r="B218" s="178" t="s">
        <v>510</v>
      </c>
      <c r="C218" s="187" t="s">
        <v>511</v>
      </c>
      <c r="D218" s="179" t="s">
        <v>308</v>
      </c>
      <c r="E218" s="180">
        <v>8.7508700000000008</v>
      </c>
      <c r="F218" s="181"/>
      <c r="G218" s="182">
        <f>ROUND(E218*F218,2)</f>
        <v>0</v>
      </c>
      <c r="H218" s="159"/>
      <c r="I218" s="158">
        <f>ROUND(E218*H218,2)</f>
        <v>0</v>
      </c>
      <c r="J218" s="159"/>
      <c r="K218" s="158">
        <f>ROUND(E218*J218,2)</f>
        <v>0</v>
      </c>
      <c r="L218" s="158">
        <v>21</v>
      </c>
      <c r="M218" s="158">
        <f>G218*(1+L218/100)</f>
        <v>0</v>
      </c>
      <c r="N218" s="157">
        <v>0</v>
      </c>
      <c r="O218" s="157">
        <f>ROUND(E218*N218,2)</f>
        <v>0</v>
      </c>
      <c r="P218" s="157">
        <v>0</v>
      </c>
      <c r="Q218" s="157">
        <f>ROUND(E218*P218,2)</f>
        <v>0</v>
      </c>
      <c r="R218" s="158"/>
      <c r="S218" s="158" t="s">
        <v>201</v>
      </c>
      <c r="T218" s="158" t="s">
        <v>201</v>
      </c>
      <c r="U218" s="158">
        <v>0.94199999999999995</v>
      </c>
      <c r="V218" s="158">
        <f>ROUND(E218*U218,2)</f>
        <v>8.24</v>
      </c>
      <c r="W218" s="158"/>
      <c r="X218" s="158" t="s">
        <v>506</v>
      </c>
      <c r="Y218" s="158" t="s">
        <v>203</v>
      </c>
      <c r="Z218" s="148"/>
      <c r="AA218" s="148"/>
      <c r="AB218" s="148"/>
      <c r="AC218" s="148"/>
      <c r="AD218" s="148"/>
      <c r="AE218" s="148"/>
      <c r="AF218" s="148"/>
      <c r="AG218" s="148" t="s">
        <v>507</v>
      </c>
      <c r="AH218" s="148"/>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1" x14ac:dyDescent="0.2">
      <c r="A219" s="171">
        <v>105</v>
      </c>
      <c r="B219" s="172" t="s">
        <v>512</v>
      </c>
      <c r="C219" s="185" t="s">
        <v>513</v>
      </c>
      <c r="D219" s="173" t="s">
        <v>308</v>
      </c>
      <c r="E219" s="174">
        <v>35.00347</v>
      </c>
      <c r="F219" s="175"/>
      <c r="G219" s="176">
        <f>ROUND(E219*F219,2)</f>
        <v>0</v>
      </c>
      <c r="H219" s="159"/>
      <c r="I219" s="158">
        <f>ROUND(E219*H219,2)</f>
        <v>0</v>
      </c>
      <c r="J219" s="159"/>
      <c r="K219" s="158">
        <f>ROUND(E219*J219,2)</f>
        <v>0</v>
      </c>
      <c r="L219" s="158">
        <v>21</v>
      </c>
      <c r="M219" s="158">
        <f>G219*(1+L219/100)</f>
        <v>0</v>
      </c>
      <c r="N219" s="157">
        <v>0</v>
      </c>
      <c r="O219" s="157">
        <f>ROUND(E219*N219,2)</f>
        <v>0</v>
      </c>
      <c r="P219" s="157">
        <v>0</v>
      </c>
      <c r="Q219" s="157">
        <f>ROUND(E219*P219,2)</f>
        <v>0</v>
      </c>
      <c r="R219" s="158"/>
      <c r="S219" s="158" t="s">
        <v>201</v>
      </c>
      <c r="T219" s="158" t="s">
        <v>201</v>
      </c>
      <c r="U219" s="158">
        <v>0.105</v>
      </c>
      <c r="V219" s="158">
        <f>ROUND(E219*U219,2)</f>
        <v>3.68</v>
      </c>
      <c r="W219" s="158"/>
      <c r="X219" s="158" t="s">
        <v>506</v>
      </c>
      <c r="Y219" s="158" t="s">
        <v>203</v>
      </c>
      <c r="Z219" s="148"/>
      <c r="AA219" s="148"/>
      <c r="AB219" s="148"/>
      <c r="AC219" s="148"/>
      <c r="AD219" s="148"/>
      <c r="AE219" s="148"/>
      <c r="AF219" s="148"/>
      <c r="AG219" s="148" t="s">
        <v>507</v>
      </c>
      <c r="AH219" s="148"/>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x14ac:dyDescent="0.2">
      <c r="A220" s="3"/>
      <c r="B220" s="4"/>
      <c r="C220" s="188"/>
      <c r="D220" s="6"/>
      <c r="E220" s="3"/>
      <c r="F220" s="3"/>
      <c r="G220" s="3"/>
      <c r="H220" s="3"/>
      <c r="I220" s="3"/>
      <c r="J220" s="3"/>
      <c r="K220" s="3"/>
      <c r="L220" s="3"/>
      <c r="M220" s="3"/>
      <c r="N220" s="3"/>
      <c r="O220" s="3"/>
      <c r="P220" s="3"/>
      <c r="Q220" s="3"/>
      <c r="R220" s="3"/>
      <c r="S220" s="3"/>
      <c r="T220" s="3"/>
      <c r="U220" s="3"/>
      <c r="V220" s="3"/>
      <c r="W220" s="3"/>
      <c r="X220" s="3"/>
      <c r="Y220" s="3"/>
      <c r="AE220">
        <v>12</v>
      </c>
      <c r="AF220">
        <v>21</v>
      </c>
      <c r="AG220" t="s">
        <v>182</v>
      </c>
    </row>
    <row r="221" spans="1:60" x14ac:dyDescent="0.2">
      <c r="A221" s="151"/>
      <c r="B221" s="152" t="s">
        <v>31</v>
      </c>
      <c r="C221" s="189"/>
      <c r="D221" s="153"/>
      <c r="E221" s="154"/>
      <c r="F221" s="154"/>
      <c r="G221" s="170">
        <f>G8+G11+G28+G44+G49+G53+G56+G65+G83+G85+G95+G105+G125+G130+G148+G168+G176+G186</f>
        <v>0</v>
      </c>
      <c r="H221" s="3"/>
      <c r="I221" s="3"/>
      <c r="J221" s="3"/>
      <c r="K221" s="3"/>
      <c r="L221" s="3"/>
      <c r="M221" s="3"/>
      <c r="N221" s="3"/>
      <c r="O221" s="3"/>
      <c r="P221" s="3"/>
      <c r="Q221" s="3"/>
      <c r="R221" s="3"/>
      <c r="S221" s="3"/>
      <c r="T221" s="3"/>
      <c r="U221" s="3"/>
      <c r="V221" s="3"/>
      <c r="W221" s="3"/>
      <c r="X221" s="3"/>
      <c r="Y221" s="3"/>
      <c r="AE221">
        <f>SUMIF(L7:L219,AE220,G7:G219)</f>
        <v>0</v>
      </c>
      <c r="AF221">
        <f>SUMIF(L7:L219,AF220,G7:G219)</f>
        <v>0</v>
      </c>
      <c r="AG221" t="s">
        <v>514</v>
      </c>
    </row>
    <row r="222" spans="1:60" x14ac:dyDescent="0.2">
      <c r="A222" s="271" t="s">
        <v>515</v>
      </c>
      <c r="B222" s="271"/>
      <c r="C222" s="188"/>
      <c r="D222" s="6"/>
      <c r="E222" s="3"/>
      <c r="F222" s="3"/>
      <c r="G222" s="3"/>
      <c r="H222" s="3"/>
      <c r="I222" s="3"/>
      <c r="J222" s="3"/>
      <c r="K222" s="3"/>
      <c r="L222" s="3"/>
      <c r="M222" s="3"/>
      <c r="N222" s="3"/>
      <c r="O222" s="3"/>
      <c r="P222" s="3"/>
      <c r="Q222" s="3"/>
      <c r="R222" s="3"/>
      <c r="S222" s="3"/>
      <c r="T222" s="3"/>
      <c r="U222" s="3"/>
      <c r="V222" s="3"/>
      <c r="W222" s="3"/>
      <c r="X222" s="3"/>
      <c r="Y222" s="3"/>
    </row>
    <row r="223" spans="1:60" x14ac:dyDescent="0.2">
      <c r="A223" s="3"/>
      <c r="B223" s="4" t="s">
        <v>516</v>
      </c>
      <c r="C223" s="188" t="s">
        <v>517</v>
      </c>
      <c r="D223" s="6"/>
      <c r="E223" s="3"/>
      <c r="F223" s="3"/>
      <c r="G223" s="3"/>
      <c r="H223" s="3"/>
      <c r="I223" s="3"/>
      <c r="J223" s="3"/>
      <c r="K223" s="3"/>
      <c r="L223" s="3"/>
      <c r="M223" s="3"/>
      <c r="N223" s="3"/>
      <c r="O223" s="3"/>
      <c r="P223" s="3"/>
      <c r="Q223" s="3"/>
      <c r="R223" s="3"/>
      <c r="S223" s="3"/>
      <c r="T223" s="3"/>
      <c r="U223" s="3"/>
      <c r="V223" s="3"/>
      <c r="W223" s="3"/>
      <c r="X223" s="3"/>
      <c r="Y223" s="3"/>
      <c r="AG223" t="s">
        <v>518</v>
      </c>
    </row>
    <row r="224" spans="1:60" ht="25.5" x14ac:dyDescent="0.2">
      <c r="A224" s="3"/>
      <c r="B224" s="4" t="s">
        <v>519</v>
      </c>
      <c r="C224" s="188" t="s">
        <v>520</v>
      </c>
      <c r="D224" s="6"/>
      <c r="E224" s="3"/>
      <c r="F224" s="3"/>
      <c r="G224" s="3"/>
      <c r="H224" s="3"/>
      <c r="I224" s="3"/>
      <c r="J224" s="3"/>
      <c r="K224" s="3"/>
      <c r="L224" s="3"/>
      <c r="M224" s="3"/>
      <c r="N224" s="3"/>
      <c r="O224" s="3"/>
      <c r="P224" s="3"/>
      <c r="Q224" s="3"/>
      <c r="R224" s="3"/>
      <c r="S224" s="3"/>
      <c r="T224" s="3"/>
      <c r="U224" s="3"/>
      <c r="V224" s="3"/>
      <c r="W224" s="3"/>
      <c r="X224" s="3"/>
      <c r="Y224" s="3"/>
      <c r="AG224" t="s">
        <v>521</v>
      </c>
    </row>
    <row r="225" spans="1:33" ht="25.5" x14ac:dyDescent="0.2">
      <c r="A225" s="3"/>
      <c r="B225" s="4"/>
      <c r="C225" s="188" t="s">
        <v>522</v>
      </c>
      <c r="D225" s="6"/>
      <c r="E225" s="3"/>
      <c r="F225" s="3"/>
      <c r="G225" s="3"/>
      <c r="H225" s="3"/>
      <c r="I225" s="3"/>
      <c r="J225" s="3"/>
      <c r="K225" s="3"/>
      <c r="L225" s="3"/>
      <c r="M225" s="3"/>
      <c r="N225" s="3"/>
      <c r="O225" s="3"/>
      <c r="P225" s="3"/>
      <c r="Q225" s="3"/>
      <c r="R225" s="3"/>
      <c r="S225" s="3"/>
      <c r="T225" s="3"/>
      <c r="U225" s="3"/>
      <c r="V225" s="3"/>
      <c r="W225" s="3"/>
      <c r="X225" s="3"/>
      <c r="Y225" s="3"/>
      <c r="AG225" t="s">
        <v>523</v>
      </c>
    </row>
    <row r="226" spans="1:33" x14ac:dyDescent="0.2">
      <c r="A226" s="3"/>
      <c r="B226" s="4"/>
      <c r="C226" s="188"/>
      <c r="D226" s="6"/>
      <c r="E226" s="3"/>
      <c r="F226" s="3"/>
      <c r="G226" s="3"/>
      <c r="H226" s="3"/>
      <c r="I226" s="3"/>
      <c r="J226" s="3"/>
      <c r="K226" s="3"/>
      <c r="L226" s="3"/>
      <c r="M226" s="3"/>
      <c r="N226" s="3"/>
      <c r="O226" s="3"/>
      <c r="P226" s="3"/>
      <c r="Q226" s="3"/>
      <c r="R226" s="3"/>
      <c r="S226" s="3"/>
      <c r="T226" s="3"/>
      <c r="U226" s="3"/>
      <c r="V226" s="3"/>
      <c r="W226" s="3"/>
      <c r="X226" s="3"/>
      <c r="Y226" s="3"/>
    </row>
    <row r="227" spans="1:33" x14ac:dyDescent="0.2">
      <c r="A227" s="3"/>
      <c r="B227" s="4"/>
      <c r="C227" s="188"/>
      <c r="D227" s="6"/>
      <c r="E227" s="3"/>
      <c r="F227" s="3"/>
      <c r="G227" s="3"/>
      <c r="H227" s="3"/>
      <c r="I227" s="3"/>
      <c r="J227" s="3"/>
      <c r="K227" s="3"/>
      <c r="L227" s="3"/>
      <c r="M227" s="3"/>
      <c r="N227" s="3"/>
      <c r="O227" s="3"/>
      <c r="P227" s="3"/>
      <c r="Q227" s="3"/>
      <c r="R227" s="3"/>
      <c r="S227" s="3"/>
      <c r="T227" s="3"/>
      <c r="U227" s="3"/>
      <c r="V227" s="3"/>
      <c r="W227" s="3"/>
      <c r="X227" s="3"/>
      <c r="Y227" s="3"/>
    </row>
    <row r="228" spans="1:33" x14ac:dyDescent="0.2">
      <c r="A228" s="3"/>
      <c r="B228" s="4"/>
      <c r="C228" s="188"/>
      <c r="D228" s="6"/>
      <c r="E228" s="3"/>
      <c r="F228" s="3"/>
      <c r="G228" s="3"/>
      <c r="H228" s="3"/>
      <c r="I228" s="3"/>
      <c r="J228" s="3"/>
      <c r="K228" s="3"/>
      <c r="L228" s="3"/>
      <c r="M228" s="3"/>
      <c r="N228" s="3"/>
      <c r="O228" s="3"/>
      <c r="P228" s="3"/>
      <c r="Q228" s="3"/>
      <c r="R228" s="3"/>
      <c r="S228" s="3"/>
      <c r="T228" s="3"/>
      <c r="U228" s="3"/>
      <c r="V228" s="3"/>
      <c r="W228" s="3"/>
      <c r="X228" s="3"/>
      <c r="Y228" s="3"/>
    </row>
    <row r="229" spans="1:33" x14ac:dyDescent="0.2">
      <c r="A229" s="272" t="s">
        <v>524</v>
      </c>
      <c r="B229" s="272"/>
      <c r="C229" s="273"/>
      <c r="D229" s="6"/>
      <c r="E229" s="3"/>
      <c r="F229" s="3"/>
      <c r="G229" s="3"/>
      <c r="H229" s="3"/>
      <c r="I229" s="3"/>
      <c r="J229" s="3"/>
      <c r="K229" s="3"/>
      <c r="L229" s="3"/>
      <c r="M229" s="3"/>
      <c r="N229" s="3"/>
      <c r="O229" s="3"/>
      <c r="P229" s="3"/>
      <c r="Q229" s="3"/>
      <c r="R229" s="3"/>
      <c r="S229" s="3"/>
      <c r="T229" s="3"/>
      <c r="U229" s="3"/>
      <c r="V229" s="3"/>
      <c r="W229" s="3"/>
      <c r="X229" s="3"/>
      <c r="Y229" s="3"/>
    </row>
    <row r="230" spans="1:33" x14ac:dyDescent="0.2">
      <c r="A230" s="250"/>
      <c r="B230" s="251"/>
      <c r="C230" s="252"/>
      <c r="D230" s="251"/>
      <c r="E230" s="251"/>
      <c r="F230" s="251"/>
      <c r="G230" s="253"/>
      <c r="H230" s="3"/>
      <c r="I230" s="3"/>
      <c r="J230" s="3"/>
      <c r="K230" s="3"/>
      <c r="L230" s="3"/>
      <c r="M230" s="3"/>
      <c r="N230" s="3"/>
      <c r="O230" s="3"/>
      <c r="P230" s="3"/>
      <c r="Q230" s="3"/>
      <c r="R230" s="3"/>
      <c r="S230" s="3"/>
      <c r="T230" s="3"/>
      <c r="U230" s="3"/>
      <c r="V230" s="3"/>
      <c r="W230" s="3"/>
      <c r="X230" s="3"/>
      <c r="Y230" s="3"/>
      <c r="AG230" t="s">
        <v>525</v>
      </c>
    </row>
    <row r="231" spans="1:33" x14ac:dyDescent="0.2">
      <c r="A231" s="254"/>
      <c r="B231" s="255"/>
      <c r="C231" s="256"/>
      <c r="D231" s="255"/>
      <c r="E231" s="255"/>
      <c r="F231" s="255"/>
      <c r="G231" s="257"/>
      <c r="H231" s="3"/>
      <c r="I231" s="3"/>
      <c r="J231" s="3"/>
      <c r="K231" s="3"/>
      <c r="L231" s="3"/>
      <c r="M231" s="3"/>
      <c r="N231" s="3"/>
      <c r="O231" s="3"/>
      <c r="P231" s="3"/>
      <c r="Q231" s="3"/>
      <c r="R231" s="3"/>
      <c r="S231" s="3"/>
      <c r="T231" s="3"/>
      <c r="U231" s="3"/>
      <c r="V231" s="3"/>
      <c r="W231" s="3"/>
      <c r="X231" s="3"/>
      <c r="Y231" s="3"/>
    </row>
    <row r="232" spans="1:33" x14ac:dyDescent="0.2">
      <c r="A232" s="254"/>
      <c r="B232" s="255"/>
      <c r="C232" s="256"/>
      <c r="D232" s="255"/>
      <c r="E232" s="255"/>
      <c r="F232" s="255"/>
      <c r="G232" s="257"/>
      <c r="H232" s="3"/>
      <c r="I232" s="3"/>
      <c r="J232" s="3"/>
      <c r="K232" s="3"/>
      <c r="L232" s="3"/>
      <c r="M232" s="3"/>
      <c r="N232" s="3"/>
      <c r="O232" s="3"/>
      <c r="P232" s="3"/>
      <c r="Q232" s="3"/>
      <c r="R232" s="3"/>
      <c r="S232" s="3"/>
      <c r="T232" s="3"/>
      <c r="U232" s="3"/>
      <c r="V232" s="3"/>
      <c r="W232" s="3"/>
      <c r="X232" s="3"/>
      <c r="Y232" s="3"/>
    </row>
    <row r="233" spans="1:33" x14ac:dyDescent="0.2">
      <c r="A233" s="254"/>
      <c r="B233" s="255"/>
      <c r="C233" s="256"/>
      <c r="D233" s="255"/>
      <c r="E233" s="255"/>
      <c r="F233" s="255"/>
      <c r="G233" s="257"/>
      <c r="H233" s="3"/>
      <c r="I233" s="3"/>
      <c r="J233" s="3"/>
      <c r="K233" s="3"/>
      <c r="L233" s="3"/>
      <c r="M233" s="3"/>
      <c r="N233" s="3"/>
      <c r="O233" s="3"/>
      <c r="P233" s="3"/>
      <c r="Q233" s="3"/>
      <c r="R233" s="3"/>
      <c r="S233" s="3"/>
      <c r="T233" s="3"/>
      <c r="U233" s="3"/>
      <c r="V233" s="3"/>
      <c r="W233" s="3"/>
      <c r="X233" s="3"/>
      <c r="Y233" s="3"/>
    </row>
    <row r="234" spans="1:33" x14ac:dyDescent="0.2">
      <c r="A234" s="258"/>
      <c r="B234" s="259"/>
      <c r="C234" s="260"/>
      <c r="D234" s="259"/>
      <c r="E234" s="259"/>
      <c r="F234" s="259"/>
      <c r="G234" s="261"/>
      <c r="H234" s="3"/>
      <c r="I234" s="3"/>
      <c r="J234" s="3"/>
      <c r="K234" s="3"/>
      <c r="L234" s="3"/>
      <c r="M234" s="3"/>
      <c r="N234" s="3"/>
      <c r="O234" s="3"/>
      <c r="P234" s="3"/>
      <c r="Q234" s="3"/>
      <c r="R234" s="3"/>
      <c r="S234" s="3"/>
      <c r="T234" s="3"/>
      <c r="U234" s="3"/>
      <c r="V234" s="3"/>
      <c r="W234" s="3"/>
      <c r="X234" s="3"/>
      <c r="Y234" s="3"/>
    </row>
    <row r="235" spans="1:33" x14ac:dyDescent="0.2">
      <c r="A235" s="3"/>
      <c r="B235" s="4"/>
      <c r="C235" s="188"/>
      <c r="D235" s="6"/>
      <c r="E235" s="3"/>
      <c r="F235" s="3"/>
      <c r="G235" s="3"/>
      <c r="H235" s="3"/>
      <c r="I235" s="3"/>
      <c r="J235" s="3"/>
      <c r="K235" s="3"/>
      <c r="L235" s="3"/>
      <c r="M235" s="3"/>
      <c r="N235" s="3"/>
      <c r="O235" s="3"/>
      <c r="P235" s="3"/>
      <c r="Q235" s="3"/>
      <c r="R235" s="3"/>
      <c r="S235" s="3"/>
      <c r="T235" s="3"/>
      <c r="U235" s="3"/>
      <c r="V235" s="3"/>
      <c r="W235" s="3"/>
      <c r="X235" s="3"/>
      <c r="Y235" s="3"/>
    </row>
    <row r="236" spans="1:33" x14ac:dyDescent="0.2">
      <c r="C236" s="190"/>
      <c r="D236" s="10"/>
      <c r="AG236" t="s">
        <v>527</v>
      </c>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0jDceGDfFgDKUwkjVq7g2BhG6Vq7CID7e+NMgCEuBKKYzLT+NPnM+aWwbqw5karK70kk5H+BhFB5ylkDcxJkSg==" saltValue="uQOzVnKPO6gRtiDpbT9V3Q==" spinCount="100000" sheet="1" formatRows="0"/>
  <mergeCells count="22">
    <mergeCell ref="A1:G1"/>
    <mergeCell ref="C2:G2"/>
    <mergeCell ref="C3:G3"/>
    <mergeCell ref="C4:G4"/>
    <mergeCell ref="A222:B222"/>
    <mergeCell ref="C97:G97"/>
    <mergeCell ref="C98:G98"/>
    <mergeCell ref="C101:G101"/>
    <mergeCell ref="C103:G103"/>
    <mergeCell ref="C109:G109"/>
    <mergeCell ref="C208:G208"/>
    <mergeCell ref="A230:G234"/>
    <mergeCell ref="C19:G19"/>
    <mergeCell ref="C20:G20"/>
    <mergeCell ref="C21:G21"/>
    <mergeCell ref="C22:G22"/>
    <mergeCell ref="C36:G36"/>
    <mergeCell ref="C51:G51"/>
    <mergeCell ref="C52:G52"/>
    <mergeCell ref="C87:G87"/>
    <mergeCell ref="C90:G90"/>
    <mergeCell ref="A229:C229"/>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CE320-E165-4F2C-958F-24CE7B1EE7E8}">
  <sheetPr>
    <outlinePr summaryBelow="0"/>
  </sheetPr>
  <dimension ref="A1:BH5000"/>
  <sheetViews>
    <sheetView workbookViewId="0">
      <pane ySplit="7" topLeftCell="A8" activePane="bottomLeft" state="frozen"/>
      <selection pane="bottomLeft" activeCell="AD12" sqref="AD12"/>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56</v>
      </c>
      <c r="C3" s="265" t="s">
        <v>57</v>
      </c>
      <c r="D3" s="266"/>
      <c r="E3" s="266"/>
      <c r="F3" s="266"/>
      <c r="G3" s="267"/>
      <c r="AC3" s="122" t="s">
        <v>171</v>
      </c>
      <c r="AG3" t="s">
        <v>172</v>
      </c>
    </row>
    <row r="4" spans="1:60" ht="24.95" customHeight="1" x14ac:dyDescent="0.2">
      <c r="A4" s="141" t="s">
        <v>10</v>
      </c>
      <c r="B4" s="142" t="s">
        <v>59</v>
      </c>
      <c r="C4" s="268" t="s">
        <v>60</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161</v>
      </c>
      <c r="C8" s="184" t="s">
        <v>162</v>
      </c>
      <c r="D8" s="166"/>
      <c r="E8" s="167"/>
      <c r="F8" s="168"/>
      <c r="G8" s="169">
        <f>SUMIF(AG9:AG30,"&lt;&gt;NOR",G9:G30)</f>
        <v>0</v>
      </c>
      <c r="H8" s="163"/>
      <c r="I8" s="163">
        <f>SUM(I9:I30)</f>
        <v>0</v>
      </c>
      <c r="J8" s="163"/>
      <c r="K8" s="163">
        <f>SUM(K9:K30)</f>
        <v>0</v>
      </c>
      <c r="L8" s="163"/>
      <c r="M8" s="163">
        <f>SUM(M9:M30)</f>
        <v>0</v>
      </c>
      <c r="N8" s="162"/>
      <c r="O8" s="162">
        <f>SUM(O9:O30)</f>
        <v>0</v>
      </c>
      <c r="P8" s="162"/>
      <c r="Q8" s="162">
        <f>SUM(Q9:Q30)</f>
        <v>0</v>
      </c>
      <c r="R8" s="163"/>
      <c r="S8" s="163"/>
      <c r="T8" s="163"/>
      <c r="U8" s="163"/>
      <c r="V8" s="163">
        <f>SUM(V9:V30)</f>
        <v>0</v>
      </c>
      <c r="W8" s="163"/>
      <c r="X8" s="163"/>
      <c r="Y8" s="163"/>
      <c r="AG8" t="s">
        <v>197</v>
      </c>
    </row>
    <row r="9" spans="1:60" outlineLevel="1" x14ac:dyDescent="0.2">
      <c r="A9" s="177">
        <v>1</v>
      </c>
      <c r="B9" s="178" t="s">
        <v>528</v>
      </c>
      <c r="C9" s="187" t="s">
        <v>529</v>
      </c>
      <c r="D9" s="179" t="s">
        <v>216</v>
      </c>
      <c r="E9" s="180">
        <v>30</v>
      </c>
      <c r="F9" s="181"/>
      <c r="G9" s="182">
        <f t="shared" ref="G9:G27" si="0">ROUND(E9*F9,2)</f>
        <v>0</v>
      </c>
      <c r="H9" s="159"/>
      <c r="I9" s="158">
        <f t="shared" ref="I9:I27" si="1">ROUND(E9*H9,2)</f>
        <v>0</v>
      </c>
      <c r="J9" s="159"/>
      <c r="K9" s="158">
        <f t="shared" ref="K9:K27" si="2">ROUND(E9*J9,2)</f>
        <v>0</v>
      </c>
      <c r="L9" s="158">
        <v>21</v>
      </c>
      <c r="M9" s="158">
        <f t="shared" ref="M9:M27" si="3">G9*(1+L9/100)</f>
        <v>0</v>
      </c>
      <c r="N9" s="157">
        <v>0</v>
      </c>
      <c r="O9" s="157">
        <f t="shared" ref="O9:O27" si="4">ROUND(E9*N9,2)</f>
        <v>0</v>
      </c>
      <c r="P9" s="157">
        <v>0</v>
      </c>
      <c r="Q9" s="157">
        <f t="shared" ref="Q9:Q27" si="5">ROUND(E9*P9,2)</f>
        <v>0</v>
      </c>
      <c r="R9" s="158"/>
      <c r="S9" s="158" t="s">
        <v>259</v>
      </c>
      <c r="T9" s="158" t="s">
        <v>260</v>
      </c>
      <c r="U9" s="158">
        <v>0</v>
      </c>
      <c r="V9" s="158">
        <f t="shared" ref="V9:V27" si="6">ROUND(E9*U9,2)</f>
        <v>0</v>
      </c>
      <c r="W9" s="158"/>
      <c r="X9" s="158" t="s">
        <v>202</v>
      </c>
      <c r="Y9" s="158" t="s">
        <v>203</v>
      </c>
      <c r="Z9" s="148"/>
      <c r="AA9" s="148"/>
      <c r="AB9" s="148"/>
      <c r="AC9" s="148"/>
      <c r="AD9" s="148"/>
      <c r="AE9" s="148"/>
      <c r="AF9" s="148"/>
      <c r="AG9" s="148" t="s">
        <v>530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7">
        <v>2</v>
      </c>
      <c r="B10" s="178" t="s">
        <v>531</v>
      </c>
      <c r="C10" s="187" t="s">
        <v>532</v>
      </c>
      <c r="D10" s="179" t="s">
        <v>216</v>
      </c>
      <c r="E10" s="180">
        <v>70</v>
      </c>
      <c r="F10" s="181"/>
      <c r="G10" s="182">
        <f t="shared" si="0"/>
        <v>0</v>
      </c>
      <c r="H10" s="159"/>
      <c r="I10" s="158">
        <f t="shared" si="1"/>
        <v>0</v>
      </c>
      <c r="J10" s="159"/>
      <c r="K10" s="158">
        <f t="shared" si="2"/>
        <v>0</v>
      </c>
      <c r="L10" s="158">
        <v>21</v>
      </c>
      <c r="M10" s="158">
        <f t="shared" si="3"/>
        <v>0</v>
      </c>
      <c r="N10" s="157">
        <v>0</v>
      </c>
      <c r="O10" s="157">
        <f t="shared" si="4"/>
        <v>0</v>
      </c>
      <c r="P10" s="157">
        <v>0</v>
      </c>
      <c r="Q10" s="157">
        <f t="shared" si="5"/>
        <v>0</v>
      </c>
      <c r="R10" s="158"/>
      <c r="S10" s="158" t="s">
        <v>259</v>
      </c>
      <c r="T10" s="158" t="s">
        <v>260</v>
      </c>
      <c r="U10" s="158">
        <v>0</v>
      </c>
      <c r="V10" s="158">
        <f t="shared" si="6"/>
        <v>0</v>
      </c>
      <c r="W10" s="158"/>
      <c r="X10" s="158" t="s">
        <v>202</v>
      </c>
      <c r="Y10" s="158" t="s">
        <v>203</v>
      </c>
      <c r="Z10" s="148"/>
      <c r="AA10" s="148"/>
      <c r="AB10" s="148"/>
      <c r="AC10" s="148"/>
      <c r="AD10" s="148"/>
      <c r="AE10" s="148"/>
      <c r="AF10" s="148"/>
      <c r="AG10" s="148" t="s">
        <v>530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7">
        <v>3</v>
      </c>
      <c r="B11" s="178" t="s">
        <v>533</v>
      </c>
      <c r="C11" s="187" t="s">
        <v>534</v>
      </c>
      <c r="D11" s="179" t="s">
        <v>216</v>
      </c>
      <c r="E11" s="180">
        <v>120</v>
      </c>
      <c r="F11" s="181"/>
      <c r="G11" s="182">
        <f t="shared" si="0"/>
        <v>0</v>
      </c>
      <c r="H11" s="159"/>
      <c r="I11" s="158">
        <f t="shared" si="1"/>
        <v>0</v>
      </c>
      <c r="J11" s="159"/>
      <c r="K11" s="158">
        <f t="shared" si="2"/>
        <v>0</v>
      </c>
      <c r="L11" s="158">
        <v>21</v>
      </c>
      <c r="M11" s="158">
        <f t="shared" si="3"/>
        <v>0</v>
      </c>
      <c r="N11" s="157">
        <v>0</v>
      </c>
      <c r="O11" s="157">
        <f t="shared" si="4"/>
        <v>0</v>
      </c>
      <c r="P11" s="157">
        <v>0</v>
      </c>
      <c r="Q11" s="157">
        <f t="shared" si="5"/>
        <v>0</v>
      </c>
      <c r="R11" s="158"/>
      <c r="S11" s="158" t="s">
        <v>259</v>
      </c>
      <c r="T11" s="158" t="s">
        <v>260</v>
      </c>
      <c r="U11" s="158">
        <v>0</v>
      </c>
      <c r="V11" s="158">
        <f t="shared" si="6"/>
        <v>0</v>
      </c>
      <c r="W11" s="158"/>
      <c r="X11" s="158" t="s">
        <v>202</v>
      </c>
      <c r="Y11" s="158" t="s">
        <v>203</v>
      </c>
      <c r="Z11" s="148"/>
      <c r="AA11" s="148"/>
      <c r="AB11" s="148"/>
      <c r="AC11" s="148"/>
      <c r="AD11" s="148"/>
      <c r="AE11" s="148"/>
      <c r="AF11" s="148"/>
      <c r="AG11" s="148" t="s">
        <v>530</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77">
        <v>4</v>
      </c>
      <c r="B12" s="178" t="s">
        <v>535</v>
      </c>
      <c r="C12" s="187" t="s">
        <v>536</v>
      </c>
      <c r="D12" s="179" t="s">
        <v>399</v>
      </c>
      <c r="E12" s="180">
        <v>10</v>
      </c>
      <c r="F12" s="181"/>
      <c r="G12" s="182">
        <f t="shared" si="0"/>
        <v>0</v>
      </c>
      <c r="H12" s="159"/>
      <c r="I12" s="158">
        <f t="shared" si="1"/>
        <v>0</v>
      </c>
      <c r="J12" s="159"/>
      <c r="K12" s="158">
        <f t="shared" si="2"/>
        <v>0</v>
      </c>
      <c r="L12" s="158">
        <v>21</v>
      </c>
      <c r="M12" s="158">
        <f t="shared" si="3"/>
        <v>0</v>
      </c>
      <c r="N12" s="157">
        <v>0</v>
      </c>
      <c r="O12" s="157">
        <f t="shared" si="4"/>
        <v>0</v>
      </c>
      <c r="P12" s="157">
        <v>0</v>
      </c>
      <c r="Q12" s="157">
        <f t="shared" si="5"/>
        <v>0</v>
      </c>
      <c r="R12" s="158"/>
      <c r="S12" s="158" t="s">
        <v>259</v>
      </c>
      <c r="T12" s="158" t="s">
        <v>260</v>
      </c>
      <c r="U12" s="158">
        <v>0</v>
      </c>
      <c r="V12" s="158">
        <f t="shared" si="6"/>
        <v>0</v>
      </c>
      <c r="W12" s="158"/>
      <c r="X12" s="158" t="s">
        <v>202</v>
      </c>
      <c r="Y12" s="158" t="s">
        <v>203</v>
      </c>
      <c r="Z12" s="148"/>
      <c r="AA12" s="148"/>
      <c r="AB12" s="148"/>
      <c r="AC12" s="148"/>
      <c r="AD12" s="148"/>
      <c r="AE12" s="148"/>
      <c r="AF12" s="148"/>
      <c r="AG12" s="148" t="s">
        <v>530</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77">
        <v>5</v>
      </c>
      <c r="B13" s="178" t="s">
        <v>537</v>
      </c>
      <c r="C13" s="187" t="s">
        <v>538</v>
      </c>
      <c r="D13" s="179" t="s">
        <v>399</v>
      </c>
      <c r="E13" s="180">
        <v>1</v>
      </c>
      <c r="F13" s="181"/>
      <c r="G13" s="182">
        <f t="shared" si="0"/>
        <v>0</v>
      </c>
      <c r="H13" s="159"/>
      <c r="I13" s="158">
        <f t="shared" si="1"/>
        <v>0</v>
      </c>
      <c r="J13" s="159"/>
      <c r="K13" s="158">
        <f t="shared" si="2"/>
        <v>0</v>
      </c>
      <c r="L13" s="158">
        <v>21</v>
      </c>
      <c r="M13" s="158">
        <f t="shared" si="3"/>
        <v>0</v>
      </c>
      <c r="N13" s="157">
        <v>0</v>
      </c>
      <c r="O13" s="157">
        <f t="shared" si="4"/>
        <v>0</v>
      </c>
      <c r="P13" s="157">
        <v>0</v>
      </c>
      <c r="Q13" s="157">
        <f t="shared" si="5"/>
        <v>0</v>
      </c>
      <c r="R13" s="158"/>
      <c r="S13" s="158" t="s">
        <v>259</v>
      </c>
      <c r="T13" s="158" t="s">
        <v>260</v>
      </c>
      <c r="U13" s="158">
        <v>0</v>
      </c>
      <c r="V13" s="158">
        <f t="shared" si="6"/>
        <v>0</v>
      </c>
      <c r="W13" s="158"/>
      <c r="X13" s="158" t="s">
        <v>202</v>
      </c>
      <c r="Y13" s="158" t="s">
        <v>203</v>
      </c>
      <c r="Z13" s="148"/>
      <c r="AA13" s="148"/>
      <c r="AB13" s="148"/>
      <c r="AC13" s="148"/>
      <c r="AD13" s="148"/>
      <c r="AE13" s="148"/>
      <c r="AF13" s="148"/>
      <c r="AG13" s="148" t="s">
        <v>530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77">
        <v>6</v>
      </c>
      <c r="B14" s="178" t="s">
        <v>539</v>
      </c>
      <c r="C14" s="187" t="s">
        <v>540</v>
      </c>
      <c r="D14" s="179" t="s">
        <v>399</v>
      </c>
      <c r="E14" s="180">
        <v>2</v>
      </c>
      <c r="F14" s="181"/>
      <c r="G14" s="182">
        <f t="shared" si="0"/>
        <v>0</v>
      </c>
      <c r="H14" s="159"/>
      <c r="I14" s="158">
        <f t="shared" si="1"/>
        <v>0</v>
      </c>
      <c r="J14" s="159"/>
      <c r="K14" s="158">
        <f t="shared" si="2"/>
        <v>0</v>
      </c>
      <c r="L14" s="158">
        <v>21</v>
      </c>
      <c r="M14" s="158">
        <f t="shared" si="3"/>
        <v>0</v>
      </c>
      <c r="N14" s="157">
        <v>0</v>
      </c>
      <c r="O14" s="157">
        <f t="shared" si="4"/>
        <v>0</v>
      </c>
      <c r="P14" s="157">
        <v>0</v>
      </c>
      <c r="Q14" s="157">
        <f t="shared" si="5"/>
        <v>0</v>
      </c>
      <c r="R14" s="158"/>
      <c r="S14" s="158" t="s">
        <v>259</v>
      </c>
      <c r="T14" s="158" t="s">
        <v>260</v>
      </c>
      <c r="U14" s="158">
        <v>0</v>
      </c>
      <c r="V14" s="158">
        <f t="shared" si="6"/>
        <v>0</v>
      </c>
      <c r="W14" s="158"/>
      <c r="X14" s="158" t="s">
        <v>202</v>
      </c>
      <c r="Y14" s="158" t="s">
        <v>203</v>
      </c>
      <c r="Z14" s="148"/>
      <c r="AA14" s="148"/>
      <c r="AB14" s="148"/>
      <c r="AC14" s="148"/>
      <c r="AD14" s="148"/>
      <c r="AE14" s="148"/>
      <c r="AF14" s="148"/>
      <c r="AG14" s="148" t="s">
        <v>530</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22.5" outlineLevel="1" x14ac:dyDescent="0.2">
      <c r="A15" s="177">
        <v>7</v>
      </c>
      <c r="B15" s="178" t="s">
        <v>541</v>
      </c>
      <c r="C15" s="187" t="s">
        <v>542</v>
      </c>
      <c r="D15" s="179" t="s">
        <v>399</v>
      </c>
      <c r="E15" s="180">
        <v>6</v>
      </c>
      <c r="F15" s="181"/>
      <c r="G15" s="182">
        <f t="shared" si="0"/>
        <v>0</v>
      </c>
      <c r="H15" s="159"/>
      <c r="I15" s="158">
        <f t="shared" si="1"/>
        <v>0</v>
      </c>
      <c r="J15" s="159"/>
      <c r="K15" s="158">
        <f t="shared" si="2"/>
        <v>0</v>
      </c>
      <c r="L15" s="158">
        <v>21</v>
      </c>
      <c r="M15" s="158">
        <f t="shared" si="3"/>
        <v>0</v>
      </c>
      <c r="N15" s="157">
        <v>0</v>
      </c>
      <c r="O15" s="157">
        <f t="shared" si="4"/>
        <v>0</v>
      </c>
      <c r="P15" s="157">
        <v>0</v>
      </c>
      <c r="Q15" s="157">
        <f t="shared" si="5"/>
        <v>0</v>
      </c>
      <c r="R15" s="158"/>
      <c r="S15" s="158" t="s">
        <v>259</v>
      </c>
      <c r="T15" s="158" t="s">
        <v>260</v>
      </c>
      <c r="U15" s="158">
        <v>0</v>
      </c>
      <c r="V15" s="158">
        <f t="shared" si="6"/>
        <v>0</v>
      </c>
      <c r="W15" s="158"/>
      <c r="X15" s="158" t="s">
        <v>202</v>
      </c>
      <c r="Y15" s="158" t="s">
        <v>203</v>
      </c>
      <c r="Z15" s="148"/>
      <c r="AA15" s="148"/>
      <c r="AB15" s="148"/>
      <c r="AC15" s="148"/>
      <c r="AD15" s="148"/>
      <c r="AE15" s="148"/>
      <c r="AF15" s="148"/>
      <c r="AG15" s="148" t="s">
        <v>530</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77">
        <v>8</v>
      </c>
      <c r="B16" s="178" t="s">
        <v>543</v>
      </c>
      <c r="C16" s="187" t="s">
        <v>544</v>
      </c>
      <c r="D16" s="179" t="s">
        <v>399</v>
      </c>
      <c r="E16" s="180">
        <v>4</v>
      </c>
      <c r="F16" s="181"/>
      <c r="G16" s="182">
        <f t="shared" si="0"/>
        <v>0</v>
      </c>
      <c r="H16" s="159"/>
      <c r="I16" s="158">
        <f t="shared" si="1"/>
        <v>0</v>
      </c>
      <c r="J16" s="159"/>
      <c r="K16" s="158">
        <f t="shared" si="2"/>
        <v>0</v>
      </c>
      <c r="L16" s="158">
        <v>21</v>
      </c>
      <c r="M16" s="158">
        <f t="shared" si="3"/>
        <v>0</v>
      </c>
      <c r="N16" s="157">
        <v>0</v>
      </c>
      <c r="O16" s="157">
        <f t="shared" si="4"/>
        <v>0</v>
      </c>
      <c r="P16" s="157">
        <v>0</v>
      </c>
      <c r="Q16" s="157">
        <f t="shared" si="5"/>
        <v>0</v>
      </c>
      <c r="R16" s="158"/>
      <c r="S16" s="158" t="s">
        <v>259</v>
      </c>
      <c r="T16" s="158" t="s">
        <v>260</v>
      </c>
      <c r="U16" s="158">
        <v>0</v>
      </c>
      <c r="V16" s="158">
        <f t="shared" si="6"/>
        <v>0</v>
      </c>
      <c r="W16" s="158"/>
      <c r="X16" s="158" t="s">
        <v>202</v>
      </c>
      <c r="Y16" s="158" t="s">
        <v>203</v>
      </c>
      <c r="Z16" s="148"/>
      <c r="AA16" s="148"/>
      <c r="AB16" s="148"/>
      <c r="AC16" s="148"/>
      <c r="AD16" s="148"/>
      <c r="AE16" s="148"/>
      <c r="AF16" s="148"/>
      <c r="AG16" s="148" t="s">
        <v>530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ht="22.5" outlineLevel="1" x14ac:dyDescent="0.2">
      <c r="A17" s="177">
        <v>9</v>
      </c>
      <c r="B17" s="178" t="s">
        <v>545</v>
      </c>
      <c r="C17" s="187" t="s">
        <v>546</v>
      </c>
      <c r="D17" s="179" t="s">
        <v>399</v>
      </c>
      <c r="E17" s="180">
        <v>2</v>
      </c>
      <c r="F17" s="181"/>
      <c r="G17" s="182">
        <f t="shared" si="0"/>
        <v>0</v>
      </c>
      <c r="H17" s="159"/>
      <c r="I17" s="158">
        <f t="shared" si="1"/>
        <v>0</v>
      </c>
      <c r="J17" s="159"/>
      <c r="K17" s="158">
        <f t="shared" si="2"/>
        <v>0</v>
      </c>
      <c r="L17" s="158">
        <v>21</v>
      </c>
      <c r="M17" s="158">
        <f t="shared" si="3"/>
        <v>0</v>
      </c>
      <c r="N17" s="157">
        <v>0</v>
      </c>
      <c r="O17" s="157">
        <f t="shared" si="4"/>
        <v>0</v>
      </c>
      <c r="P17" s="157">
        <v>0</v>
      </c>
      <c r="Q17" s="157">
        <f t="shared" si="5"/>
        <v>0</v>
      </c>
      <c r="R17" s="158"/>
      <c r="S17" s="158" t="s">
        <v>259</v>
      </c>
      <c r="T17" s="158" t="s">
        <v>260</v>
      </c>
      <c r="U17" s="158">
        <v>0</v>
      </c>
      <c r="V17" s="158">
        <f t="shared" si="6"/>
        <v>0</v>
      </c>
      <c r="W17" s="158"/>
      <c r="X17" s="158" t="s">
        <v>202</v>
      </c>
      <c r="Y17" s="158" t="s">
        <v>203</v>
      </c>
      <c r="Z17" s="148"/>
      <c r="AA17" s="148"/>
      <c r="AB17" s="148"/>
      <c r="AC17" s="148"/>
      <c r="AD17" s="148"/>
      <c r="AE17" s="148"/>
      <c r="AF17" s="148"/>
      <c r="AG17" s="148" t="s">
        <v>530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77">
        <v>10</v>
      </c>
      <c r="B18" s="178" t="s">
        <v>547</v>
      </c>
      <c r="C18" s="187" t="s">
        <v>548</v>
      </c>
      <c r="D18" s="179" t="s">
        <v>399</v>
      </c>
      <c r="E18" s="180">
        <v>2</v>
      </c>
      <c r="F18" s="181"/>
      <c r="G18" s="182">
        <f t="shared" si="0"/>
        <v>0</v>
      </c>
      <c r="H18" s="159"/>
      <c r="I18" s="158">
        <f t="shared" si="1"/>
        <v>0</v>
      </c>
      <c r="J18" s="159"/>
      <c r="K18" s="158">
        <f t="shared" si="2"/>
        <v>0</v>
      </c>
      <c r="L18" s="158">
        <v>21</v>
      </c>
      <c r="M18" s="158">
        <f t="shared" si="3"/>
        <v>0</v>
      </c>
      <c r="N18" s="157">
        <v>0</v>
      </c>
      <c r="O18" s="157">
        <f t="shared" si="4"/>
        <v>0</v>
      </c>
      <c r="P18" s="157">
        <v>0</v>
      </c>
      <c r="Q18" s="157">
        <f t="shared" si="5"/>
        <v>0</v>
      </c>
      <c r="R18" s="158"/>
      <c r="S18" s="158" t="s">
        <v>259</v>
      </c>
      <c r="T18" s="158" t="s">
        <v>260</v>
      </c>
      <c r="U18" s="158">
        <v>0</v>
      </c>
      <c r="V18" s="158">
        <f t="shared" si="6"/>
        <v>0</v>
      </c>
      <c r="W18" s="158"/>
      <c r="X18" s="158" t="s">
        <v>202</v>
      </c>
      <c r="Y18" s="158" t="s">
        <v>203</v>
      </c>
      <c r="Z18" s="148"/>
      <c r="AA18" s="148"/>
      <c r="AB18" s="148"/>
      <c r="AC18" s="148"/>
      <c r="AD18" s="148"/>
      <c r="AE18" s="148"/>
      <c r="AF18" s="148"/>
      <c r="AG18" s="148" t="s">
        <v>530</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1" x14ac:dyDescent="0.2">
      <c r="A19" s="177">
        <v>11</v>
      </c>
      <c r="B19" s="178" t="s">
        <v>549</v>
      </c>
      <c r="C19" s="187" t="s">
        <v>550</v>
      </c>
      <c r="D19" s="179" t="s">
        <v>399</v>
      </c>
      <c r="E19" s="180">
        <v>2</v>
      </c>
      <c r="F19" s="181"/>
      <c r="G19" s="182">
        <f t="shared" si="0"/>
        <v>0</v>
      </c>
      <c r="H19" s="159"/>
      <c r="I19" s="158">
        <f t="shared" si="1"/>
        <v>0</v>
      </c>
      <c r="J19" s="159"/>
      <c r="K19" s="158">
        <f t="shared" si="2"/>
        <v>0</v>
      </c>
      <c r="L19" s="158">
        <v>21</v>
      </c>
      <c r="M19" s="158">
        <f t="shared" si="3"/>
        <v>0</v>
      </c>
      <c r="N19" s="157">
        <v>0</v>
      </c>
      <c r="O19" s="157">
        <f t="shared" si="4"/>
        <v>0</v>
      </c>
      <c r="P19" s="157">
        <v>0</v>
      </c>
      <c r="Q19" s="157">
        <f t="shared" si="5"/>
        <v>0</v>
      </c>
      <c r="R19" s="158"/>
      <c r="S19" s="158" t="s">
        <v>259</v>
      </c>
      <c r="T19" s="158" t="s">
        <v>260</v>
      </c>
      <c r="U19" s="158">
        <v>0</v>
      </c>
      <c r="V19" s="158">
        <f t="shared" si="6"/>
        <v>0</v>
      </c>
      <c r="W19" s="158"/>
      <c r="X19" s="158" t="s">
        <v>202</v>
      </c>
      <c r="Y19" s="158" t="s">
        <v>203</v>
      </c>
      <c r="Z19" s="148"/>
      <c r="AA19" s="148"/>
      <c r="AB19" s="148"/>
      <c r="AC19" s="148"/>
      <c r="AD19" s="148"/>
      <c r="AE19" s="148"/>
      <c r="AF19" s="148"/>
      <c r="AG19" s="148" t="s">
        <v>530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77">
        <v>12</v>
      </c>
      <c r="B20" s="178" t="s">
        <v>551</v>
      </c>
      <c r="C20" s="187" t="s">
        <v>552</v>
      </c>
      <c r="D20" s="179" t="s">
        <v>399</v>
      </c>
      <c r="E20" s="180">
        <v>3</v>
      </c>
      <c r="F20" s="181"/>
      <c r="G20" s="182">
        <f t="shared" si="0"/>
        <v>0</v>
      </c>
      <c r="H20" s="159"/>
      <c r="I20" s="158">
        <f t="shared" si="1"/>
        <v>0</v>
      </c>
      <c r="J20" s="159"/>
      <c r="K20" s="158">
        <f t="shared" si="2"/>
        <v>0</v>
      </c>
      <c r="L20" s="158">
        <v>21</v>
      </c>
      <c r="M20" s="158">
        <f t="shared" si="3"/>
        <v>0</v>
      </c>
      <c r="N20" s="157">
        <v>0</v>
      </c>
      <c r="O20" s="157">
        <f t="shared" si="4"/>
        <v>0</v>
      </c>
      <c r="P20" s="157">
        <v>0</v>
      </c>
      <c r="Q20" s="157">
        <f t="shared" si="5"/>
        <v>0</v>
      </c>
      <c r="R20" s="158"/>
      <c r="S20" s="158" t="s">
        <v>259</v>
      </c>
      <c r="T20" s="158" t="s">
        <v>260</v>
      </c>
      <c r="U20" s="158">
        <v>0</v>
      </c>
      <c r="V20" s="158">
        <f t="shared" si="6"/>
        <v>0</v>
      </c>
      <c r="W20" s="158"/>
      <c r="X20" s="158" t="s">
        <v>202</v>
      </c>
      <c r="Y20" s="158" t="s">
        <v>203</v>
      </c>
      <c r="Z20" s="148"/>
      <c r="AA20" s="148"/>
      <c r="AB20" s="148"/>
      <c r="AC20" s="148"/>
      <c r="AD20" s="148"/>
      <c r="AE20" s="148"/>
      <c r="AF20" s="148"/>
      <c r="AG20" s="148" t="s">
        <v>530</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22.5" outlineLevel="1" x14ac:dyDescent="0.2">
      <c r="A21" s="177">
        <v>13</v>
      </c>
      <c r="B21" s="178" t="s">
        <v>553</v>
      </c>
      <c r="C21" s="187" t="s">
        <v>554</v>
      </c>
      <c r="D21" s="179" t="s">
        <v>399</v>
      </c>
      <c r="E21" s="180">
        <v>3</v>
      </c>
      <c r="F21" s="181"/>
      <c r="G21" s="182">
        <f t="shared" si="0"/>
        <v>0</v>
      </c>
      <c r="H21" s="159"/>
      <c r="I21" s="158">
        <f t="shared" si="1"/>
        <v>0</v>
      </c>
      <c r="J21" s="159"/>
      <c r="K21" s="158">
        <f t="shared" si="2"/>
        <v>0</v>
      </c>
      <c r="L21" s="158">
        <v>21</v>
      </c>
      <c r="M21" s="158">
        <f t="shared" si="3"/>
        <v>0</v>
      </c>
      <c r="N21" s="157">
        <v>0</v>
      </c>
      <c r="O21" s="157">
        <f t="shared" si="4"/>
        <v>0</v>
      </c>
      <c r="P21" s="157">
        <v>0</v>
      </c>
      <c r="Q21" s="157">
        <f t="shared" si="5"/>
        <v>0</v>
      </c>
      <c r="R21" s="158"/>
      <c r="S21" s="158" t="s">
        <v>259</v>
      </c>
      <c r="T21" s="158" t="s">
        <v>260</v>
      </c>
      <c r="U21" s="158">
        <v>0</v>
      </c>
      <c r="V21" s="158">
        <f t="shared" si="6"/>
        <v>0</v>
      </c>
      <c r="W21" s="158"/>
      <c r="X21" s="158" t="s">
        <v>202</v>
      </c>
      <c r="Y21" s="158" t="s">
        <v>203</v>
      </c>
      <c r="Z21" s="148"/>
      <c r="AA21" s="148"/>
      <c r="AB21" s="148"/>
      <c r="AC21" s="148"/>
      <c r="AD21" s="148"/>
      <c r="AE21" s="148"/>
      <c r="AF21" s="148"/>
      <c r="AG21" s="148" t="s">
        <v>530</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ht="33.75" outlineLevel="1" x14ac:dyDescent="0.2">
      <c r="A22" s="177">
        <v>14</v>
      </c>
      <c r="B22" s="178" t="s">
        <v>555</v>
      </c>
      <c r="C22" s="187" t="s">
        <v>556</v>
      </c>
      <c r="D22" s="179" t="s">
        <v>399</v>
      </c>
      <c r="E22" s="180">
        <v>20</v>
      </c>
      <c r="F22" s="181"/>
      <c r="G22" s="182">
        <f t="shared" si="0"/>
        <v>0</v>
      </c>
      <c r="H22" s="159"/>
      <c r="I22" s="158">
        <f t="shared" si="1"/>
        <v>0</v>
      </c>
      <c r="J22" s="159"/>
      <c r="K22" s="158">
        <f t="shared" si="2"/>
        <v>0</v>
      </c>
      <c r="L22" s="158">
        <v>21</v>
      </c>
      <c r="M22" s="158">
        <f t="shared" si="3"/>
        <v>0</v>
      </c>
      <c r="N22" s="157">
        <v>0</v>
      </c>
      <c r="O22" s="157">
        <f t="shared" si="4"/>
        <v>0</v>
      </c>
      <c r="P22" s="157">
        <v>0</v>
      </c>
      <c r="Q22" s="157">
        <f t="shared" si="5"/>
        <v>0</v>
      </c>
      <c r="R22" s="158"/>
      <c r="S22" s="158" t="s">
        <v>259</v>
      </c>
      <c r="T22" s="158" t="s">
        <v>260</v>
      </c>
      <c r="U22" s="158">
        <v>0</v>
      </c>
      <c r="V22" s="158">
        <f t="shared" si="6"/>
        <v>0</v>
      </c>
      <c r="W22" s="158"/>
      <c r="X22" s="158" t="s">
        <v>202</v>
      </c>
      <c r="Y22" s="158" t="s">
        <v>203</v>
      </c>
      <c r="Z22" s="148"/>
      <c r="AA22" s="148"/>
      <c r="AB22" s="148"/>
      <c r="AC22" s="148"/>
      <c r="AD22" s="148"/>
      <c r="AE22" s="148"/>
      <c r="AF22" s="148"/>
      <c r="AG22" s="148" t="s">
        <v>530</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33.75" outlineLevel="1" x14ac:dyDescent="0.2">
      <c r="A23" s="177">
        <v>15</v>
      </c>
      <c r="B23" s="178" t="s">
        <v>557</v>
      </c>
      <c r="C23" s="187" t="s">
        <v>558</v>
      </c>
      <c r="D23" s="179" t="s">
        <v>399</v>
      </c>
      <c r="E23" s="180">
        <v>2</v>
      </c>
      <c r="F23" s="181"/>
      <c r="G23" s="182">
        <f t="shared" si="0"/>
        <v>0</v>
      </c>
      <c r="H23" s="159"/>
      <c r="I23" s="158">
        <f t="shared" si="1"/>
        <v>0</v>
      </c>
      <c r="J23" s="159"/>
      <c r="K23" s="158">
        <f t="shared" si="2"/>
        <v>0</v>
      </c>
      <c r="L23" s="158">
        <v>21</v>
      </c>
      <c r="M23" s="158">
        <f t="shared" si="3"/>
        <v>0</v>
      </c>
      <c r="N23" s="157">
        <v>0</v>
      </c>
      <c r="O23" s="157">
        <f t="shared" si="4"/>
        <v>0</v>
      </c>
      <c r="P23" s="157">
        <v>0</v>
      </c>
      <c r="Q23" s="157">
        <f t="shared" si="5"/>
        <v>0</v>
      </c>
      <c r="R23" s="158"/>
      <c r="S23" s="158" t="s">
        <v>259</v>
      </c>
      <c r="T23" s="158" t="s">
        <v>260</v>
      </c>
      <c r="U23" s="158">
        <v>0</v>
      </c>
      <c r="V23" s="158">
        <f t="shared" si="6"/>
        <v>0</v>
      </c>
      <c r="W23" s="158"/>
      <c r="X23" s="158" t="s">
        <v>202</v>
      </c>
      <c r="Y23" s="158" t="s">
        <v>203</v>
      </c>
      <c r="Z23" s="148"/>
      <c r="AA23" s="148"/>
      <c r="AB23" s="148"/>
      <c r="AC23" s="148"/>
      <c r="AD23" s="148"/>
      <c r="AE23" s="148"/>
      <c r="AF23" s="148"/>
      <c r="AG23" s="148" t="s">
        <v>530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7">
        <v>16</v>
      </c>
      <c r="B24" s="178" t="s">
        <v>559</v>
      </c>
      <c r="C24" s="187" t="s">
        <v>560</v>
      </c>
      <c r="D24" s="179" t="s">
        <v>399</v>
      </c>
      <c r="E24" s="180">
        <v>1</v>
      </c>
      <c r="F24" s="181"/>
      <c r="G24" s="182">
        <f t="shared" si="0"/>
        <v>0</v>
      </c>
      <c r="H24" s="159"/>
      <c r="I24" s="158">
        <f t="shared" si="1"/>
        <v>0</v>
      </c>
      <c r="J24" s="159"/>
      <c r="K24" s="158">
        <f t="shared" si="2"/>
        <v>0</v>
      </c>
      <c r="L24" s="158">
        <v>21</v>
      </c>
      <c r="M24" s="158">
        <f t="shared" si="3"/>
        <v>0</v>
      </c>
      <c r="N24" s="157">
        <v>0</v>
      </c>
      <c r="O24" s="157">
        <f t="shared" si="4"/>
        <v>0</v>
      </c>
      <c r="P24" s="157">
        <v>0</v>
      </c>
      <c r="Q24" s="157">
        <f t="shared" si="5"/>
        <v>0</v>
      </c>
      <c r="R24" s="158"/>
      <c r="S24" s="158" t="s">
        <v>259</v>
      </c>
      <c r="T24" s="158" t="s">
        <v>260</v>
      </c>
      <c r="U24" s="158">
        <v>0</v>
      </c>
      <c r="V24" s="158">
        <f t="shared" si="6"/>
        <v>0</v>
      </c>
      <c r="W24" s="158"/>
      <c r="X24" s="158" t="s">
        <v>202</v>
      </c>
      <c r="Y24" s="158" t="s">
        <v>203</v>
      </c>
      <c r="Z24" s="148"/>
      <c r="AA24" s="148"/>
      <c r="AB24" s="148"/>
      <c r="AC24" s="148"/>
      <c r="AD24" s="148"/>
      <c r="AE24" s="148"/>
      <c r="AF24" s="148"/>
      <c r="AG24" s="148" t="s">
        <v>530</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77">
        <v>17</v>
      </c>
      <c r="B25" s="178" t="s">
        <v>561</v>
      </c>
      <c r="C25" s="187" t="s">
        <v>562</v>
      </c>
      <c r="D25" s="179" t="s">
        <v>399</v>
      </c>
      <c r="E25" s="180">
        <v>1</v>
      </c>
      <c r="F25" s="181"/>
      <c r="G25" s="182">
        <f t="shared" si="0"/>
        <v>0</v>
      </c>
      <c r="H25" s="159"/>
      <c r="I25" s="158">
        <f t="shared" si="1"/>
        <v>0</v>
      </c>
      <c r="J25" s="159"/>
      <c r="K25" s="158">
        <f t="shared" si="2"/>
        <v>0</v>
      </c>
      <c r="L25" s="158">
        <v>21</v>
      </c>
      <c r="M25" s="158">
        <f t="shared" si="3"/>
        <v>0</v>
      </c>
      <c r="N25" s="157">
        <v>0</v>
      </c>
      <c r="O25" s="157">
        <f t="shared" si="4"/>
        <v>0</v>
      </c>
      <c r="P25" s="157">
        <v>0</v>
      </c>
      <c r="Q25" s="157">
        <f t="shared" si="5"/>
        <v>0</v>
      </c>
      <c r="R25" s="158"/>
      <c r="S25" s="158" t="s">
        <v>259</v>
      </c>
      <c r="T25" s="158" t="s">
        <v>260</v>
      </c>
      <c r="U25" s="158">
        <v>0</v>
      </c>
      <c r="V25" s="158">
        <f t="shared" si="6"/>
        <v>0</v>
      </c>
      <c r="W25" s="158"/>
      <c r="X25" s="158" t="s">
        <v>202</v>
      </c>
      <c r="Y25" s="158" t="s">
        <v>203</v>
      </c>
      <c r="Z25" s="148"/>
      <c r="AA25" s="148"/>
      <c r="AB25" s="148"/>
      <c r="AC25" s="148"/>
      <c r="AD25" s="148"/>
      <c r="AE25" s="148"/>
      <c r="AF25" s="148"/>
      <c r="AG25" s="148" t="s">
        <v>530</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7">
        <v>18</v>
      </c>
      <c r="B26" s="178" t="s">
        <v>563</v>
      </c>
      <c r="C26" s="187" t="s">
        <v>564</v>
      </c>
      <c r="D26" s="179" t="s">
        <v>399</v>
      </c>
      <c r="E26" s="180">
        <v>1</v>
      </c>
      <c r="F26" s="181"/>
      <c r="G26" s="182">
        <f t="shared" si="0"/>
        <v>0</v>
      </c>
      <c r="H26" s="159"/>
      <c r="I26" s="158">
        <f t="shared" si="1"/>
        <v>0</v>
      </c>
      <c r="J26" s="159"/>
      <c r="K26" s="158">
        <f t="shared" si="2"/>
        <v>0</v>
      </c>
      <c r="L26" s="158">
        <v>21</v>
      </c>
      <c r="M26" s="158">
        <f t="shared" si="3"/>
        <v>0</v>
      </c>
      <c r="N26" s="157">
        <v>0</v>
      </c>
      <c r="O26" s="157">
        <f t="shared" si="4"/>
        <v>0</v>
      </c>
      <c r="P26" s="157">
        <v>0</v>
      </c>
      <c r="Q26" s="157">
        <f t="shared" si="5"/>
        <v>0</v>
      </c>
      <c r="R26" s="158"/>
      <c r="S26" s="158" t="s">
        <v>259</v>
      </c>
      <c r="T26" s="158" t="s">
        <v>260</v>
      </c>
      <c r="U26" s="158">
        <v>0</v>
      </c>
      <c r="V26" s="158">
        <f t="shared" si="6"/>
        <v>0</v>
      </c>
      <c r="W26" s="158"/>
      <c r="X26" s="158" t="s">
        <v>202</v>
      </c>
      <c r="Y26" s="158" t="s">
        <v>203</v>
      </c>
      <c r="Z26" s="148"/>
      <c r="AA26" s="148"/>
      <c r="AB26" s="148"/>
      <c r="AC26" s="148"/>
      <c r="AD26" s="148"/>
      <c r="AE26" s="148"/>
      <c r="AF26" s="148"/>
      <c r="AG26" s="148" t="s">
        <v>530</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71">
        <v>19</v>
      </c>
      <c r="B27" s="172" t="s">
        <v>565</v>
      </c>
      <c r="C27" s="185" t="s">
        <v>566</v>
      </c>
      <c r="D27" s="173" t="s">
        <v>399</v>
      </c>
      <c r="E27" s="174">
        <v>1</v>
      </c>
      <c r="F27" s="175"/>
      <c r="G27" s="176">
        <f t="shared" si="0"/>
        <v>0</v>
      </c>
      <c r="H27" s="159"/>
      <c r="I27" s="158">
        <f t="shared" si="1"/>
        <v>0</v>
      </c>
      <c r="J27" s="159"/>
      <c r="K27" s="158">
        <f t="shared" si="2"/>
        <v>0</v>
      </c>
      <c r="L27" s="158">
        <v>21</v>
      </c>
      <c r="M27" s="158">
        <f t="shared" si="3"/>
        <v>0</v>
      </c>
      <c r="N27" s="157">
        <v>0</v>
      </c>
      <c r="O27" s="157">
        <f t="shared" si="4"/>
        <v>0</v>
      </c>
      <c r="P27" s="157">
        <v>0</v>
      </c>
      <c r="Q27" s="157">
        <f t="shared" si="5"/>
        <v>0</v>
      </c>
      <c r="R27" s="158"/>
      <c r="S27" s="158" t="s">
        <v>259</v>
      </c>
      <c r="T27" s="158" t="s">
        <v>260</v>
      </c>
      <c r="U27" s="158">
        <v>0</v>
      </c>
      <c r="V27" s="158">
        <f t="shared" si="6"/>
        <v>0</v>
      </c>
      <c r="W27" s="158"/>
      <c r="X27" s="158" t="s">
        <v>202</v>
      </c>
      <c r="Y27" s="158" t="s">
        <v>203</v>
      </c>
      <c r="Z27" s="148"/>
      <c r="AA27" s="148"/>
      <c r="AB27" s="148"/>
      <c r="AC27" s="148"/>
      <c r="AD27" s="148"/>
      <c r="AE27" s="148"/>
      <c r="AF27" s="148"/>
      <c r="AG27" s="148" t="s">
        <v>530</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
      <c r="A28" s="155"/>
      <c r="B28" s="156"/>
      <c r="C28" s="248" t="s">
        <v>517</v>
      </c>
      <c r="D28" s="249"/>
      <c r="E28" s="249"/>
      <c r="F28" s="249"/>
      <c r="G28" s="249"/>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221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3" x14ac:dyDescent="0.2">
      <c r="A29" s="155"/>
      <c r="B29" s="156"/>
      <c r="C29" s="262" t="s">
        <v>520</v>
      </c>
      <c r="D29" s="263"/>
      <c r="E29" s="263"/>
      <c r="F29" s="263"/>
      <c r="G29" s="263"/>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221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3" x14ac:dyDescent="0.2">
      <c r="A30" s="155"/>
      <c r="B30" s="156"/>
      <c r="C30" s="262" t="s">
        <v>522</v>
      </c>
      <c r="D30" s="263"/>
      <c r="E30" s="263"/>
      <c r="F30" s="263"/>
      <c r="G30" s="263"/>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221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x14ac:dyDescent="0.2">
      <c r="A31" s="3"/>
      <c r="B31" s="4"/>
      <c r="C31" s="188"/>
      <c r="D31" s="6"/>
      <c r="E31" s="3"/>
      <c r="F31" s="3"/>
      <c r="G31" s="3"/>
      <c r="H31" s="3"/>
      <c r="I31" s="3"/>
      <c r="J31" s="3"/>
      <c r="K31" s="3"/>
      <c r="L31" s="3"/>
      <c r="M31" s="3"/>
      <c r="N31" s="3"/>
      <c r="O31" s="3"/>
      <c r="P31" s="3"/>
      <c r="Q31" s="3"/>
      <c r="R31" s="3"/>
      <c r="S31" s="3"/>
      <c r="T31" s="3"/>
      <c r="U31" s="3"/>
      <c r="V31" s="3"/>
      <c r="W31" s="3"/>
      <c r="X31" s="3"/>
      <c r="Y31" s="3"/>
      <c r="AE31">
        <v>12</v>
      </c>
      <c r="AF31">
        <v>21</v>
      </c>
      <c r="AG31" t="s">
        <v>182</v>
      </c>
    </row>
    <row r="32" spans="1:60" x14ac:dyDescent="0.2">
      <c r="A32" s="151"/>
      <c r="B32" s="152" t="s">
        <v>31</v>
      </c>
      <c r="C32" s="189"/>
      <c r="D32" s="153"/>
      <c r="E32" s="154"/>
      <c r="F32" s="154"/>
      <c r="G32" s="170">
        <f>G8</f>
        <v>0</v>
      </c>
      <c r="H32" s="3"/>
      <c r="I32" s="3"/>
      <c r="J32" s="3"/>
      <c r="K32" s="3"/>
      <c r="L32" s="3"/>
      <c r="M32" s="3"/>
      <c r="N32" s="3"/>
      <c r="O32" s="3"/>
      <c r="P32" s="3"/>
      <c r="Q32" s="3"/>
      <c r="R32" s="3"/>
      <c r="S32" s="3"/>
      <c r="T32" s="3"/>
      <c r="U32" s="3"/>
      <c r="V32" s="3"/>
      <c r="W32" s="3"/>
      <c r="X32" s="3"/>
      <c r="Y32" s="3"/>
      <c r="AE32">
        <f>SUMIF(L7:L30,AE31,G7:G30)</f>
        <v>0</v>
      </c>
      <c r="AF32">
        <f>SUMIF(L7:L30,AF31,G7:G30)</f>
        <v>0</v>
      </c>
      <c r="AG32" t="s">
        <v>514</v>
      </c>
    </row>
    <row r="33" spans="1:33" x14ac:dyDescent="0.2">
      <c r="A33" s="271" t="s">
        <v>515</v>
      </c>
      <c r="B33" s="271"/>
      <c r="C33" s="188"/>
      <c r="D33" s="6"/>
      <c r="E33" s="3"/>
      <c r="F33" s="3"/>
      <c r="G33" s="3"/>
      <c r="H33" s="3"/>
      <c r="I33" s="3"/>
      <c r="J33" s="3"/>
      <c r="K33" s="3"/>
      <c r="L33" s="3"/>
      <c r="M33" s="3"/>
      <c r="N33" s="3"/>
      <c r="O33" s="3"/>
      <c r="P33" s="3"/>
      <c r="Q33" s="3"/>
      <c r="R33" s="3"/>
      <c r="S33" s="3"/>
      <c r="T33" s="3"/>
      <c r="U33" s="3"/>
      <c r="V33" s="3"/>
      <c r="W33" s="3"/>
      <c r="X33" s="3"/>
      <c r="Y33" s="3"/>
    </row>
    <row r="34" spans="1:33" x14ac:dyDescent="0.2">
      <c r="A34" s="3"/>
      <c r="B34" s="4" t="s">
        <v>516</v>
      </c>
      <c r="C34" s="188" t="s">
        <v>517</v>
      </c>
      <c r="D34" s="6"/>
      <c r="E34" s="3"/>
      <c r="F34" s="3"/>
      <c r="G34" s="3"/>
      <c r="H34" s="3"/>
      <c r="I34" s="3"/>
      <c r="J34" s="3"/>
      <c r="K34" s="3"/>
      <c r="L34" s="3"/>
      <c r="M34" s="3"/>
      <c r="N34" s="3"/>
      <c r="O34" s="3"/>
      <c r="P34" s="3"/>
      <c r="Q34" s="3"/>
      <c r="R34" s="3"/>
      <c r="S34" s="3"/>
      <c r="T34" s="3"/>
      <c r="U34" s="3"/>
      <c r="V34" s="3"/>
      <c r="W34" s="3"/>
      <c r="X34" s="3"/>
      <c r="Y34" s="3"/>
      <c r="AG34" t="s">
        <v>518</v>
      </c>
    </row>
    <row r="35" spans="1:33" ht="25.5" x14ac:dyDescent="0.2">
      <c r="A35" s="3"/>
      <c r="B35" s="4" t="s">
        <v>519</v>
      </c>
      <c r="C35" s="188" t="s">
        <v>520</v>
      </c>
      <c r="D35" s="6"/>
      <c r="E35" s="3"/>
      <c r="F35" s="3"/>
      <c r="G35" s="3"/>
      <c r="H35" s="3"/>
      <c r="I35" s="3"/>
      <c r="J35" s="3"/>
      <c r="K35" s="3"/>
      <c r="L35" s="3"/>
      <c r="M35" s="3"/>
      <c r="N35" s="3"/>
      <c r="O35" s="3"/>
      <c r="P35" s="3"/>
      <c r="Q35" s="3"/>
      <c r="R35" s="3"/>
      <c r="S35" s="3"/>
      <c r="T35" s="3"/>
      <c r="U35" s="3"/>
      <c r="V35" s="3"/>
      <c r="W35" s="3"/>
      <c r="X35" s="3"/>
      <c r="Y35" s="3"/>
      <c r="AG35" t="s">
        <v>521</v>
      </c>
    </row>
    <row r="36" spans="1:33" ht="25.5" x14ac:dyDescent="0.2">
      <c r="A36" s="3"/>
      <c r="B36" s="4"/>
      <c r="C36" s="188" t="s">
        <v>522</v>
      </c>
      <c r="D36" s="6"/>
      <c r="E36" s="3"/>
      <c r="F36" s="3"/>
      <c r="G36" s="3"/>
      <c r="H36" s="3"/>
      <c r="I36" s="3"/>
      <c r="J36" s="3"/>
      <c r="K36" s="3"/>
      <c r="L36" s="3"/>
      <c r="M36" s="3"/>
      <c r="N36" s="3"/>
      <c r="O36" s="3"/>
      <c r="P36" s="3"/>
      <c r="Q36" s="3"/>
      <c r="R36" s="3"/>
      <c r="S36" s="3"/>
      <c r="T36" s="3"/>
      <c r="U36" s="3"/>
      <c r="V36" s="3"/>
      <c r="W36" s="3"/>
      <c r="X36" s="3"/>
      <c r="Y36" s="3"/>
      <c r="AG36" t="s">
        <v>523</v>
      </c>
    </row>
    <row r="37" spans="1:33" x14ac:dyDescent="0.2">
      <c r="A37" s="3"/>
      <c r="B37" s="4"/>
      <c r="C37" s="188"/>
      <c r="D37" s="6"/>
      <c r="E37" s="3"/>
      <c r="F37" s="3"/>
      <c r="G37" s="3"/>
      <c r="H37" s="3"/>
      <c r="I37" s="3"/>
      <c r="J37" s="3"/>
      <c r="K37" s="3"/>
      <c r="L37" s="3"/>
      <c r="M37" s="3"/>
      <c r="N37" s="3"/>
      <c r="O37" s="3"/>
      <c r="P37" s="3"/>
      <c r="Q37" s="3"/>
      <c r="R37" s="3"/>
      <c r="S37" s="3"/>
      <c r="T37" s="3"/>
      <c r="U37" s="3"/>
      <c r="V37" s="3"/>
      <c r="W37" s="3"/>
      <c r="X37" s="3"/>
      <c r="Y37" s="3"/>
    </row>
    <row r="38" spans="1:33" x14ac:dyDescent="0.2">
      <c r="A38" s="3"/>
      <c r="B38" s="4"/>
      <c r="C38" s="188"/>
      <c r="D38" s="6"/>
      <c r="E38" s="3"/>
      <c r="F38" s="3"/>
      <c r="G38" s="3"/>
      <c r="H38" s="3"/>
      <c r="I38" s="3"/>
      <c r="J38" s="3"/>
      <c r="K38" s="3"/>
      <c r="L38" s="3"/>
      <c r="M38" s="3"/>
      <c r="N38" s="3"/>
      <c r="O38" s="3"/>
      <c r="P38" s="3"/>
      <c r="Q38" s="3"/>
      <c r="R38" s="3"/>
      <c r="S38" s="3"/>
      <c r="T38" s="3"/>
      <c r="U38" s="3"/>
      <c r="V38" s="3"/>
      <c r="W38" s="3"/>
      <c r="X38" s="3"/>
      <c r="Y38" s="3"/>
    </row>
    <row r="39" spans="1:33" x14ac:dyDescent="0.2">
      <c r="A39" s="3"/>
      <c r="B39" s="4"/>
      <c r="C39" s="188"/>
      <c r="D39" s="6"/>
      <c r="E39" s="3"/>
      <c r="F39" s="3"/>
      <c r="G39" s="3"/>
      <c r="H39" s="3"/>
      <c r="I39" s="3"/>
      <c r="J39" s="3"/>
      <c r="K39" s="3"/>
      <c r="L39" s="3"/>
      <c r="M39" s="3"/>
      <c r="N39" s="3"/>
      <c r="O39" s="3"/>
      <c r="P39" s="3"/>
      <c r="Q39" s="3"/>
      <c r="R39" s="3"/>
      <c r="S39" s="3"/>
      <c r="T39" s="3"/>
      <c r="U39" s="3"/>
      <c r="V39" s="3"/>
      <c r="W39" s="3"/>
      <c r="X39" s="3"/>
      <c r="Y39" s="3"/>
    </row>
    <row r="40" spans="1:33" x14ac:dyDescent="0.2">
      <c r="A40" s="272" t="s">
        <v>524</v>
      </c>
      <c r="B40" s="272"/>
      <c r="C40" s="273"/>
      <c r="D40" s="6"/>
      <c r="E40" s="3"/>
      <c r="F40" s="3"/>
      <c r="G40" s="3"/>
      <c r="H40" s="3"/>
      <c r="I40" s="3"/>
      <c r="J40" s="3"/>
      <c r="K40" s="3"/>
      <c r="L40" s="3"/>
      <c r="M40" s="3"/>
      <c r="N40" s="3"/>
      <c r="O40" s="3"/>
      <c r="P40" s="3"/>
      <c r="Q40" s="3"/>
      <c r="R40" s="3"/>
      <c r="S40" s="3"/>
      <c r="T40" s="3"/>
      <c r="U40" s="3"/>
      <c r="V40" s="3"/>
      <c r="W40" s="3"/>
      <c r="X40" s="3"/>
      <c r="Y40" s="3"/>
    </row>
    <row r="41" spans="1:33" x14ac:dyDescent="0.2">
      <c r="A41" s="250"/>
      <c r="B41" s="251"/>
      <c r="C41" s="252"/>
      <c r="D41" s="251"/>
      <c r="E41" s="251"/>
      <c r="F41" s="251"/>
      <c r="G41" s="253"/>
      <c r="H41" s="3"/>
      <c r="I41" s="3"/>
      <c r="J41" s="3"/>
      <c r="K41" s="3"/>
      <c r="L41" s="3"/>
      <c r="M41" s="3"/>
      <c r="N41" s="3"/>
      <c r="O41" s="3"/>
      <c r="P41" s="3"/>
      <c r="Q41" s="3"/>
      <c r="R41" s="3"/>
      <c r="S41" s="3"/>
      <c r="T41" s="3"/>
      <c r="U41" s="3"/>
      <c r="V41" s="3"/>
      <c r="W41" s="3"/>
      <c r="X41" s="3"/>
      <c r="Y41" s="3"/>
      <c r="AG41" t="s">
        <v>525</v>
      </c>
    </row>
    <row r="42" spans="1:33" x14ac:dyDescent="0.2">
      <c r="A42" s="254"/>
      <c r="B42" s="255"/>
      <c r="C42" s="256"/>
      <c r="D42" s="255"/>
      <c r="E42" s="255"/>
      <c r="F42" s="255"/>
      <c r="G42" s="257"/>
      <c r="H42" s="3"/>
      <c r="I42" s="3"/>
      <c r="J42" s="3"/>
      <c r="K42" s="3"/>
      <c r="L42" s="3"/>
      <c r="M42" s="3"/>
      <c r="N42" s="3"/>
      <c r="O42" s="3"/>
      <c r="P42" s="3"/>
      <c r="Q42" s="3"/>
      <c r="R42" s="3"/>
      <c r="S42" s="3"/>
      <c r="T42" s="3"/>
      <c r="U42" s="3"/>
      <c r="V42" s="3"/>
      <c r="W42" s="3"/>
      <c r="X42" s="3"/>
      <c r="Y42" s="3"/>
    </row>
    <row r="43" spans="1:33" x14ac:dyDescent="0.2">
      <c r="A43" s="254"/>
      <c r="B43" s="255"/>
      <c r="C43" s="256"/>
      <c r="D43" s="255"/>
      <c r="E43" s="255"/>
      <c r="F43" s="255"/>
      <c r="G43" s="257"/>
      <c r="H43" s="3"/>
      <c r="I43" s="3"/>
      <c r="J43" s="3"/>
      <c r="K43" s="3"/>
      <c r="L43" s="3"/>
      <c r="M43" s="3"/>
      <c r="N43" s="3"/>
      <c r="O43" s="3"/>
      <c r="P43" s="3"/>
      <c r="Q43" s="3"/>
      <c r="R43" s="3"/>
      <c r="S43" s="3"/>
      <c r="T43" s="3"/>
      <c r="U43" s="3"/>
      <c r="V43" s="3"/>
      <c r="W43" s="3"/>
      <c r="X43" s="3"/>
      <c r="Y43" s="3"/>
    </row>
    <row r="44" spans="1:33" x14ac:dyDescent="0.2">
      <c r="A44" s="254"/>
      <c r="B44" s="255"/>
      <c r="C44" s="256"/>
      <c r="D44" s="255"/>
      <c r="E44" s="255"/>
      <c r="F44" s="255"/>
      <c r="G44" s="257"/>
      <c r="H44" s="3"/>
      <c r="I44" s="3"/>
      <c r="J44" s="3"/>
      <c r="K44" s="3"/>
      <c r="L44" s="3"/>
      <c r="M44" s="3"/>
      <c r="N44" s="3"/>
      <c r="O44" s="3"/>
      <c r="P44" s="3"/>
      <c r="Q44" s="3"/>
      <c r="R44" s="3"/>
      <c r="S44" s="3"/>
      <c r="T44" s="3"/>
      <c r="U44" s="3"/>
      <c r="V44" s="3"/>
      <c r="W44" s="3"/>
      <c r="X44" s="3"/>
      <c r="Y44" s="3"/>
    </row>
    <row r="45" spans="1:33" x14ac:dyDescent="0.2">
      <c r="A45" s="258"/>
      <c r="B45" s="259"/>
      <c r="C45" s="260"/>
      <c r="D45" s="259"/>
      <c r="E45" s="259"/>
      <c r="F45" s="259"/>
      <c r="G45" s="261"/>
      <c r="H45" s="3"/>
      <c r="I45" s="3"/>
      <c r="J45" s="3"/>
      <c r="K45" s="3"/>
      <c r="L45" s="3"/>
      <c r="M45" s="3"/>
      <c r="N45" s="3"/>
      <c r="O45" s="3"/>
      <c r="P45" s="3"/>
      <c r="Q45" s="3"/>
      <c r="R45" s="3"/>
      <c r="S45" s="3"/>
      <c r="T45" s="3"/>
      <c r="U45" s="3"/>
      <c r="V45" s="3"/>
      <c r="W45" s="3"/>
      <c r="X45" s="3"/>
      <c r="Y45" s="3"/>
    </row>
    <row r="46" spans="1:33" x14ac:dyDescent="0.2">
      <c r="A46" s="3"/>
      <c r="B46" s="4"/>
      <c r="C46" s="188"/>
      <c r="D46" s="6"/>
      <c r="E46" s="3"/>
      <c r="F46" s="3"/>
      <c r="G46" s="3"/>
      <c r="H46" s="3"/>
      <c r="I46" s="3"/>
      <c r="J46" s="3"/>
      <c r="K46" s="3"/>
      <c r="L46" s="3"/>
      <c r="M46" s="3"/>
      <c r="N46" s="3"/>
      <c r="O46" s="3"/>
      <c r="P46" s="3"/>
      <c r="Q46" s="3"/>
      <c r="R46" s="3"/>
      <c r="S46" s="3"/>
      <c r="T46" s="3"/>
      <c r="U46" s="3"/>
      <c r="V46" s="3"/>
      <c r="W46" s="3"/>
      <c r="X46" s="3"/>
      <c r="Y46" s="3"/>
    </row>
    <row r="47" spans="1:33" x14ac:dyDescent="0.2">
      <c r="C47" s="190"/>
      <c r="D47" s="10"/>
      <c r="AG47" t="s">
        <v>527</v>
      </c>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F4wvRNWOoSP5XJ/MtMHDIhK7kuYmQU/09wGRC8uhwoG7EkBzGspiV/m5o4RyDccecneJMrsv9tvvsotthL9zg==" saltValue="ZIe7tCett6USBRx2/DwxUQ==" spinCount="100000" sheet="1" formatRows="0"/>
  <mergeCells count="10">
    <mergeCell ref="A41:G45"/>
    <mergeCell ref="C28:G28"/>
    <mergeCell ref="C29:G29"/>
    <mergeCell ref="C30:G30"/>
    <mergeCell ref="A1:G1"/>
    <mergeCell ref="C2:G2"/>
    <mergeCell ref="C3:G3"/>
    <mergeCell ref="C4:G4"/>
    <mergeCell ref="A33:B33"/>
    <mergeCell ref="A40:C40"/>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CB6FA-3FEB-40D7-8372-46EB4F18E72C}">
  <sheetPr>
    <outlinePr summaryBelow="0"/>
  </sheetPr>
  <dimension ref="A1:BH5000"/>
  <sheetViews>
    <sheetView workbookViewId="0">
      <pane ySplit="7" topLeftCell="A8" activePane="bottomLeft" state="frozen"/>
      <selection pane="bottomLeft" activeCell="AD10" sqref="AD10"/>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59</v>
      </c>
      <c r="C3" s="265" t="s">
        <v>61</v>
      </c>
      <c r="D3" s="266"/>
      <c r="E3" s="266"/>
      <c r="F3" s="266"/>
      <c r="G3" s="267"/>
      <c r="AC3" s="122" t="s">
        <v>171</v>
      </c>
      <c r="AG3" t="s">
        <v>172</v>
      </c>
    </row>
    <row r="4" spans="1:60" ht="24.95" customHeight="1" x14ac:dyDescent="0.2">
      <c r="A4" s="141" t="s">
        <v>10</v>
      </c>
      <c r="B4" s="142" t="s">
        <v>56</v>
      </c>
      <c r="C4" s="268" t="s">
        <v>58</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126</v>
      </c>
      <c r="C8" s="184" t="s">
        <v>127</v>
      </c>
      <c r="D8" s="166"/>
      <c r="E8" s="167"/>
      <c r="F8" s="168"/>
      <c r="G8" s="169">
        <f>SUMIF(AG9:AG19,"&lt;&gt;NOR",G9:G19)</f>
        <v>0</v>
      </c>
      <c r="H8" s="163"/>
      <c r="I8" s="163">
        <f>SUM(I9:I19)</f>
        <v>0</v>
      </c>
      <c r="J8" s="163"/>
      <c r="K8" s="163">
        <f>SUM(K9:K19)</f>
        <v>0</v>
      </c>
      <c r="L8" s="163"/>
      <c r="M8" s="163">
        <f>SUM(M9:M19)</f>
        <v>0</v>
      </c>
      <c r="N8" s="162"/>
      <c r="O8" s="162">
        <f>SUM(O9:O19)</f>
        <v>1.07</v>
      </c>
      <c r="P8" s="162"/>
      <c r="Q8" s="162">
        <f>SUM(Q9:Q19)</f>
        <v>0</v>
      </c>
      <c r="R8" s="163"/>
      <c r="S8" s="163"/>
      <c r="T8" s="163"/>
      <c r="U8" s="163"/>
      <c r="V8" s="163">
        <f>SUM(V9:V19)</f>
        <v>24.799999999999997</v>
      </c>
      <c r="W8" s="163"/>
      <c r="X8" s="163"/>
      <c r="Y8" s="163"/>
      <c r="AG8" t="s">
        <v>197</v>
      </c>
    </row>
    <row r="9" spans="1:60" outlineLevel="1" x14ac:dyDescent="0.2">
      <c r="A9" s="171">
        <v>1</v>
      </c>
      <c r="B9" s="172" t="s">
        <v>231</v>
      </c>
      <c r="C9" s="185" t="s">
        <v>232</v>
      </c>
      <c r="D9" s="173" t="s">
        <v>209</v>
      </c>
      <c r="E9" s="174">
        <v>16.547910000000002</v>
      </c>
      <c r="F9" s="175"/>
      <c r="G9" s="176">
        <f>ROUND(E9*F9,2)</f>
        <v>0</v>
      </c>
      <c r="H9" s="159"/>
      <c r="I9" s="158">
        <f>ROUND(E9*H9,2)</f>
        <v>0</v>
      </c>
      <c r="J9" s="159"/>
      <c r="K9" s="158">
        <f>ROUND(E9*J9,2)</f>
        <v>0</v>
      </c>
      <c r="L9" s="158">
        <v>21</v>
      </c>
      <c r="M9" s="158">
        <f>G9*(1+L9/100)</f>
        <v>0</v>
      </c>
      <c r="N9" s="157">
        <v>2.1000000000000001E-4</v>
      </c>
      <c r="O9" s="157">
        <f>ROUND(E9*N9,2)</f>
        <v>0</v>
      </c>
      <c r="P9" s="157">
        <v>0</v>
      </c>
      <c r="Q9" s="157">
        <f>ROUND(E9*P9,2)</f>
        <v>0</v>
      </c>
      <c r="R9" s="158"/>
      <c r="S9" s="158" t="s">
        <v>201</v>
      </c>
      <c r="T9" s="158" t="s">
        <v>201</v>
      </c>
      <c r="U9" s="158">
        <v>7.0000000000000007E-2</v>
      </c>
      <c r="V9" s="158">
        <f>ROUND(E9*U9,2)</f>
        <v>1.1599999999999999</v>
      </c>
      <c r="W9" s="158"/>
      <c r="X9" s="158" t="s">
        <v>202</v>
      </c>
      <c r="Y9" s="158" t="s">
        <v>203</v>
      </c>
      <c r="Z9" s="148"/>
      <c r="AA9" s="148"/>
      <c r="AB9" s="148"/>
      <c r="AC9" s="148"/>
      <c r="AD9" s="148"/>
      <c r="AE9" s="148"/>
      <c r="AF9" s="148"/>
      <c r="AG9" s="148" t="s">
        <v>204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186" t="s">
        <v>567</v>
      </c>
      <c r="D10" s="160"/>
      <c r="E10" s="161">
        <v>16.547910000000002</v>
      </c>
      <c r="F10" s="158"/>
      <c r="G10" s="158"/>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206</v>
      </c>
      <c r="AH10" s="148">
        <v>5</v>
      </c>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1">
        <v>2</v>
      </c>
      <c r="B11" s="172" t="s">
        <v>234</v>
      </c>
      <c r="C11" s="185" t="s">
        <v>235</v>
      </c>
      <c r="D11" s="173" t="s">
        <v>209</v>
      </c>
      <c r="E11" s="174">
        <v>9.6552000000000007</v>
      </c>
      <c r="F11" s="175"/>
      <c r="G11" s="176">
        <f>ROUND(E11*F11,2)</f>
        <v>0</v>
      </c>
      <c r="H11" s="159"/>
      <c r="I11" s="158">
        <f>ROUND(E11*H11,2)</f>
        <v>0</v>
      </c>
      <c r="J11" s="159"/>
      <c r="K11" s="158">
        <f>ROUND(E11*J11,2)</f>
        <v>0</v>
      </c>
      <c r="L11" s="158">
        <v>21</v>
      </c>
      <c r="M11" s="158">
        <f>G11*(1+L11/100)</f>
        <v>0</v>
      </c>
      <c r="N11" s="157">
        <v>4.0000000000000003E-5</v>
      </c>
      <c r="O11" s="157">
        <f>ROUND(E11*N11,2)</f>
        <v>0</v>
      </c>
      <c r="P11" s="157">
        <v>0</v>
      </c>
      <c r="Q11" s="157">
        <f>ROUND(E11*P11,2)</f>
        <v>0</v>
      </c>
      <c r="R11" s="158"/>
      <c r="S11" s="158" t="s">
        <v>201</v>
      </c>
      <c r="T11" s="158" t="s">
        <v>201</v>
      </c>
      <c r="U11" s="158">
        <v>7.8E-2</v>
      </c>
      <c r="V11" s="158">
        <f>ROUND(E11*U11,2)</f>
        <v>0.75</v>
      </c>
      <c r="W11" s="158"/>
      <c r="X11" s="158" t="s">
        <v>202</v>
      </c>
      <c r="Y11" s="158" t="s">
        <v>203</v>
      </c>
      <c r="Z11" s="148"/>
      <c r="AA11" s="148"/>
      <c r="AB11" s="148"/>
      <c r="AC11" s="148"/>
      <c r="AD11" s="148"/>
      <c r="AE11" s="148"/>
      <c r="AF11" s="148"/>
      <c r="AG11" s="148" t="s">
        <v>204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2" x14ac:dyDescent="0.2">
      <c r="A12" s="155"/>
      <c r="B12" s="156"/>
      <c r="C12" s="186" t="s">
        <v>568</v>
      </c>
      <c r="D12" s="160"/>
      <c r="E12" s="161">
        <v>3.6360000000000001</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206</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86" t="s">
        <v>569</v>
      </c>
      <c r="D13" s="160"/>
      <c r="E13" s="161">
        <v>6.0191999999999997</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206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71">
        <v>3</v>
      </c>
      <c r="B14" s="172" t="s">
        <v>239</v>
      </c>
      <c r="C14" s="185" t="s">
        <v>240</v>
      </c>
      <c r="D14" s="173" t="s">
        <v>209</v>
      </c>
      <c r="E14" s="174">
        <v>55.159700000000001</v>
      </c>
      <c r="F14" s="175"/>
      <c r="G14" s="176">
        <f>ROUND(E14*F14,2)</f>
        <v>0</v>
      </c>
      <c r="H14" s="159"/>
      <c r="I14" s="158">
        <f>ROUND(E14*H14,2)</f>
        <v>0</v>
      </c>
      <c r="J14" s="159"/>
      <c r="K14" s="158">
        <f>ROUND(E14*J14,2)</f>
        <v>0</v>
      </c>
      <c r="L14" s="158">
        <v>21</v>
      </c>
      <c r="M14" s="158">
        <f>G14*(1+L14/100)</f>
        <v>0</v>
      </c>
      <c r="N14" s="157">
        <v>1.5740000000000001E-2</v>
      </c>
      <c r="O14" s="157">
        <f>ROUND(E14*N14,2)</f>
        <v>0.87</v>
      </c>
      <c r="P14" s="157">
        <v>0</v>
      </c>
      <c r="Q14" s="157">
        <f>ROUND(E14*P14,2)</f>
        <v>0</v>
      </c>
      <c r="R14" s="158"/>
      <c r="S14" s="158" t="s">
        <v>201</v>
      </c>
      <c r="T14" s="158" t="s">
        <v>201</v>
      </c>
      <c r="U14" s="158">
        <v>0.33481</v>
      </c>
      <c r="V14" s="158">
        <f>ROUND(E14*U14,2)</f>
        <v>18.47</v>
      </c>
      <c r="W14" s="158"/>
      <c r="X14" s="158" t="s">
        <v>202</v>
      </c>
      <c r="Y14" s="158" t="s">
        <v>203</v>
      </c>
      <c r="Z14" s="148"/>
      <c r="AA14" s="148"/>
      <c r="AB14" s="148"/>
      <c r="AC14" s="148"/>
      <c r="AD14" s="148"/>
      <c r="AE14" s="148"/>
      <c r="AF14" s="148"/>
      <c r="AG14" s="148" t="s">
        <v>204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
      <c r="A15" s="155"/>
      <c r="B15" s="156"/>
      <c r="C15" s="248" t="s">
        <v>241</v>
      </c>
      <c r="D15" s="249"/>
      <c r="E15" s="249"/>
      <c r="F15" s="249"/>
      <c r="G15" s="249"/>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221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86" t="s">
        <v>570</v>
      </c>
      <c r="D16" s="160"/>
      <c r="E16" s="161">
        <v>64.814899999999994</v>
      </c>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206</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6" t="s">
        <v>571</v>
      </c>
      <c r="D17" s="160"/>
      <c r="E17" s="161">
        <v>-9.6552000000000007</v>
      </c>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206</v>
      </c>
      <c r="AH17" s="148">
        <v>5</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1">
        <v>4</v>
      </c>
      <c r="B18" s="172" t="s">
        <v>245</v>
      </c>
      <c r="C18" s="185" t="s">
        <v>246</v>
      </c>
      <c r="D18" s="173" t="s">
        <v>209</v>
      </c>
      <c r="E18" s="174">
        <v>3.7519999999999998</v>
      </c>
      <c r="F18" s="175"/>
      <c r="G18" s="176">
        <f>ROUND(E18*F18,2)</f>
        <v>0</v>
      </c>
      <c r="H18" s="159"/>
      <c r="I18" s="158">
        <f>ROUND(E18*H18,2)</f>
        <v>0</v>
      </c>
      <c r="J18" s="159"/>
      <c r="K18" s="158">
        <f>ROUND(E18*J18,2)</f>
        <v>0</v>
      </c>
      <c r="L18" s="158">
        <v>21</v>
      </c>
      <c r="M18" s="158">
        <f>G18*(1+L18/100)</f>
        <v>0</v>
      </c>
      <c r="N18" s="157">
        <v>5.3690000000000002E-2</v>
      </c>
      <c r="O18" s="157">
        <f>ROUND(E18*N18,2)</f>
        <v>0.2</v>
      </c>
      <c r="P18" s="157">
        <v>0</v>
      </c>
      <c r="Q18" s="157">
        <f>ROUND(E18*P18,2)</f>
        <v>0</v>
      </c>
      <c r="R18" s="158"/>
      <c r="S18" s="158" t="s">
        <v>201</v>
      </c>
      <c r="T18" s="158" t="s">
        <v>201</v>
      </c>
      <c r="U18" s="158">
        <v>1.17717</v>
      </c>
      <c r="V18" s="158">
        <f>ROUND(E18*U18,2)</f>
        <v>4.42</v>
      </c>
      <c r="W18" s="158"/>
      <c r="X18" s="158" t="s">
        <v>202</v>
      </c>
      <c r="Y18" s="158" t="s">
        <v>203</v>
      </c>
      <c r="Z18" s="148"/>
      <c r="AA18" s="148"/>
      <c r="AB18" s="148"/>
      <c r="AC18" s="148"/>
      <c r="AD18" s="148"/>
      <c r="AE18" s="148"/>
      <c r="AF18" s="148"/>
      <c r="AG18" s="148" t="s">
        <v>204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2" x14ac:dyDescent="0.2">
      <c r="A19" s="155"/>
      <c r="B19" s="156"/>
      <c r="C19" s="186" t="s">
        <v>572</v>
      </c>
      <c r="D19" s="160"/>
      <c r="E19" s="161">
        <v>3.7519999999999998</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206</v>
      </c>
      <c r="AH19" s="148">
        <v>0</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x14ac:dyDescent="0.2">
      <c r="A20" s="164" t="s">
        <v>196</v>
      </c>
      <c r="B20" s="165" t="s">
        <v>128</v>
      </c>
      <c r="C20" s="184" t="s">
        <v>129</v>
      </c>
      <c r="D20" s="166"/>
      <c r="E20" s="167"/>
      <c r="F20" s="168"/>
      <c r="G20" s="169">
        <f>SUMIF(AG21:AG26,"&lt;&gt;NOR",G21:G26)</f>
        <v>0</v>
      </c>
      <c r="H20" s="163"/>
      <c r="I20" s="163">
        <f>SUM(I21:I26)</f>
        <v>0</v>
      </c>
      <c r="J20" s="163"/>
      <c r="K20" s="163">
        <f>SUM(K21:K26)</f>
        <v>0</v>
      </c>
      <c r="L20" s="163"/>
      <c r="M20" s="163">
        <f>SUM(M21:M26)</f>
        <v>0</v>
      </c>
      <c r="N20" s="162"/>
      <c r="O20" s="162">
        <f>SUM(O21:O26)</f>
        <v>0.46</v>
      </c>
      <c r="P20" s="162"/>
      <c r="Q20" s="162">
        <f>SUM(Q21:Q26)</f>
        <v>0</v>
      </c>
      <c r="R20" s="163"/>
      <c r="S20" s="163"/>
      <c r="T20" s="163"/>
      <c r="U20" s="163"/>
      <c r="V20" s="163">
        <f>SUM(V21:V26)</f>
        <v>15.66</v>
      </c>
      <c r="W20" s="163"/>
      <c r="X20" s="163"/>
      <c r="Y20" s="163"/>
      <c r="AG20" t="s">
        <v>197</v>
      </c>
    </row>
    <row r="21" spans="1:60" outlineLevel="1" x14ac:dyDescent="0.2">
      <c r="A21" s="177">
        <v>5</v>
      </c>
      <c r="B21" s="178" t="s">
        <v>573</v>
      </c>
      <c r="C21" s="187" t="s">
        <v>574</v>
      </c>
      <c r="D21" s="179" t="s">
        <v>209</v>
      </c>
      <c r="E21" s="180">
        <v>30</v>
      </c>
      <c r="F21" s="181"/>
      <c r="G21" s="182">
        <f>ROUND(E21*F21,2)</f>
        <v>0</v>
      </c>
      <c r="H21" s="159"/>
      <c r="I21" s="158">
        <f>ROUND(E21*H21,2)</f>
        <v>0</v>
      </c>
      <c r="J21" s="159"/>
      <c r="K21" s="158">
        <f>ROUND(E21*J21,2)</f>
        <v>0</v>
      </c>
      <c r="L21" s="158">
        <v>21</v>
      </c>
      <c r="M21" s="158">
        <f>G21*(1+L21/100)</f>
        <v>0</v>
      </c>
      <c r="N21" s="157">
        <v>2.1000000000000001E-4</v>
      </c>
      <c r="O21" s="157">
        <f>ROUND(E21*N21,2)</f>
        <v>0.01</v>
      </c>
      <c r="P21" s="157">
        <v>0</v>
      </c>
      <c r="Q21" s="157">
        <f>ROUND(E21*P21,2)</f>
        <v>0</v>
      </c>
      <c r="R21" s="158"/>
      <c r="S21" s="158" t="s">
        <v>201</v>
      </c>
      <c r="T21" s="158" t="s">
        <v>201</v>
      </c>
      <c r="U21" s="158">
        <v>0.09</v>
      </c>
      <c r="V21" s="158">
        <f>ROUND(E21*U21,2)</f>
        <v>2.7</v>
      </c>
      <c r="W21" s="158"/>
      <c r="X21" s="158" t="s">
        <v>202</v>
      </c>
      <c r="Y21" s="158" t="s">
        <v>203</v>
      </c>
      <c r="Z21" s="148"/>
      <c r="AA21" s="148"/>
      <c r="AB21" s="148"/>
      <c r="AC21" s="148"/>
      <c r="AD21" s="148"/>
      <c r="AE21" s="148"/>
      <c r="AF21" s="148"/>
      <c r="AG21" s="148" t="s">
        <v>204</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71">
        <v>6</v>
      </c>
      <c r="B22" s="172" t="s">
        <v>575</v>
      </c>
      <c r="C22" s="185" t="s">
        <v>576</v>
      </c>
      <c r="D22" s="173" t="s">
        <v>209</v>
      </c>
      <c r="E22" s="174">
        <v>30</v>
      </c>
      <c r="F22" s="175"/>
      <c r="G22" s="176">
        <f>ROUND(E22*F22,2)</f>
        <v>0</v>
      </c>
      <c r="H22" s="159"/>
      <c r="I22" s="158">
        <f>ROUND(E22*H22,2)</f>
        <v>0</v>
      </c>
      <c r="J22" s="159"/>
      <c r="K22" s="158">
        <f>ROUND(E22*J22,2)</f>
        <v>0</v>
      </c>
      <c r="L22" s="158">
        <v>21</v>
      </c>
      <c r="M22" s="158">
        <f>G22*(1+L22/100)</f>
        <v>0</v>
      </c>
      <c r="N22" s="157">
        <v>1.491E-2</v>
      </c>
      <c r="O22" s="157">
        <f>ROUND(E22*N22,2)</f>
        <v>0.45</v>
      </c>
      <c r="P22" s="157">
        <v>0</v>
      </c>
      <c r="Q22" s="157">
        <f>ROUND(E22*P22,2)</f>
        <v>0</v>
      </c>
      <c r="R22" s="158"/>
      <c r="S22" s="158" t="s">
        <v>201</v>
      </c>
      <c r="T22" s="158" t="s">
        <v>201</v>
      </c>
      <c r="U22" s="158">
        <v>0.372</v>
      </c>
      <c r="V22" s="158">
        <f>ROUND(E22*U22,2)</f>
        <v>11.16</v>
      </c>
      <c r="W22" s="158"/>
      <c r="X22" s="158" t="s">
        <v>202</v>
      </c>
      <c r="Y22" s="158" t="s">
        <v>203</v>
      </c>
      <c r="Z22" s="148"/>
      <c r="AA22" s="148"/>
      <c r="AB22" s="148"/>
      <c r="AC22" s="148"/>
      <c r="AD22" s="148"/>
      <c r="AE22" s="148"/>
      <c r="AF22" s="148"/>
      <c r="AG22" s="148" t="s">
        <v>204</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2" x14ac:dyDescent="0.2">
      <c r="A23" s="155"/>
      <c r="B23" s="156"/>
      <c r="C23" s="186" t="s">
        <v>577</v>
      </c>
      <c r="D23" s="160"/>
      <c r="E23" s="161">
        <v>30</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206</v>
      </c>
      <c r="AH23" s="148">
        <v>5</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1">
        <v>7</v>
      </c>
      <c r="B24" s="172" t="s">
        <v>578</v>
      </c>
      <c r="C24" s="185" t="s">
        <v>579</v>
      </c>
      <c r="D24" s="173" t="s">
        <v>209</v>
      </c>
      <c r="E24" s="174">
        <v>30</v>
      </c>
      <c r="F24" s="175"/>
      <c r="G24" s="176">
        <f>ROUND(E24*F24,2)</f>
        <v>0</v>
      </c>
      <c r="H24" s="159"/>
      <c r="I24" s="158">
        <f>ROUND(E24*H24,2)</f>
        <v>0</v>
      </c>
      <c r="J24" s="159"/>
      <c r="K24" s="158">
        <f>ROUND(E24*J24,2)</f>
        <v>0</v>
      </c>
      <c r="L24" s="158">
        <v>21</v>
      </c>
      <c r="M24" s="158">
        <f>G24*(1+L24/100)</f>
        <v>0</v>
      </c>
      <c r="N24" s="157">
        <v>1.2999999999999999E-4</v>
      </c>
      <c r="O24" s="157">
        <f>ROUND(E24*N24,2)</f>
        <v>0</v>
      </c>
      <c r="P24" s="157">
        <v>0</v>
      </c>
      <c r="Q24" s="157">
        <f>ROUND(E24*P24,2)</f>
        <v>0</v>
      </c>
      <c r="R24" s="158"/>
      <c r="S24" s="158" t="s">
        <v>201</v>
      </c>
      <c r="T24" s="158" t="s">
        <v>201</v>
      </c>
      <c r="U24" s="158">
        <v>0.06</v>
      </c>
      <c r="V24" s="158">
        <f>ROUND(E24*U24,2)</f>
        <v>1.8</v>
      </c>
      <c r="W24" s="158"/>
      <c r="X24" s="158" t="s">
        <v>202</v>
      </c>
      <c r="Y24" s="158" t="s">
        <v>203</v>
      </c>
      <c r="Z24" s="148"/>
      <c r="AA24" s="148"/>
      <c r="AB24" s="148"/>
      <c r="AC24" s="148"/>
      <c r="AD24" s="148"/>
      <c r="AE24" s="148"/>
      <c r="AF24" s="148"/>
      <c r="AG24" s="148" t="s">
        <v>204</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248" t="s">
        <v>580</v>
      </c>
      <c r="D25" s="249"/>
      <c r="E25" s="249"/>
      <c r="F25" s="249"/>
      <c r="G25" s="249"/>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221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2" x14ac:dyDescent="0.2">
      <c r="A26" s="155"/>
      <c r="B26" s="156"/>
      <c r="C26" s="186" t="s">
        <v>581</v>
      </c>
      <c r="D26" s="160"/>
      <c r="E26" s="161">
        <v>30</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206</v>
      </c>
      <c r="AH26" s="148">
        <v>5</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x14ac:dyDescent="0.2">
      <c r="A27" s="164" t="s">
        <v>196</v>
      </c>
      <c r="B27" s="165" t="s">
        <v>130</v>
      </c>
      <c r="C27" s="184" t="s">
        <v>131</v>
      </c>
      <c r="D27" s="166"/>
      <c r="E27" s="167"/>
      <c r="F27" s="168"/>
      <c r="G27" s="169">
        <f>SUMIF(AG28:AG29,"&lt;&gt;NOR",G28:G29)</f>
        <v>0</v>
      </c>
      <c r="H27" s="163"/>
      <c r="I27" s="163">
        <f>SUM(I28:I29)</f>
        <v>0</v>
      </c>
      <c r="J27" s="163"/>
      <c r="K27" s="163">
        <f>SUM(K28:K29)</f>
        <v>0</v>
      </c>
      <c r="L27" s="163"/>
      <c r="M27" s="163">
        <f>SUM(M28:M29)</f>
        <v>0</v>
      </c>
      <c r="N27" s="162"/>
      <c r="O27" s="162">
        <f>SUM(O28:O29)</f>
        <v>0.14000000000000001</v>
      </c>
      <c r="P27" s="162"/>
      <c r="Q27" s="162">
        <f>SUM(Q28:Q29)</f>
        <v>0</v>
      </c>
      <c r="R27" s="163"/>
      <c r="S27" s="163"/>
      <c r="T27" s="163"/>
      <c r="U27" s="163"/>
      <c r="V27" s="163">
        <f>SUM(V28:V29)</f>
        <v>0</v>
      </c>
      <c r="W27" s="163"/>
      <c r="X27" s="163"/>
      <c r="Y27" s="163"/>
      <c r="AG27" t="s">
        <v>197</v>
      </c>
    </row>
    <row r="28" spans="1:60" outlineLevel="1" x14ac:dyDescent="0.2">
      <c r="A28" s="171">
        <v>8</v>
      </c>
      <c r="B28" s="172" t="s">
        <v>257</v>
      </c>
      <c r="C28" s="185" t="s">
        <v>582</v>
      </c>
      <c r="D28" s="173" t="s">
        <v>213</v>
      </c>
      <c r="E28" s="174">
        <v>2</v>
      </c>
      <c r="F28" s="175"/>
      <c r="G28" s="176">
        <f>ROUND(E28*F28,2)</f>
        <v>0</v>
      </c>
      <c r="H28" s="159"/>
      <c r="I28" s="158">
        <f>ROUND(E28*H28,2)</f>
        <v>0</v>
      </c>
      <c r="J28" s="159"/>
      <c r="K28" s="158">
        <f>ROUND(E28*J28,2)</f>
        <v>0</v>
      </c>
      <c r="L28" s="158">
        <v>21</v>
      </c>
      <c r="M28" s="158">
        <f>G28*(1+L28/100)</f>
        <v>0</v>
      </c>
      <c r="N28" s="157">
        <v>7.1410000000000001E-2</v>
      </c>
      <c r="O28" s="157">
        <f>ROUND(E28*N28,2)</f>
        <v>0.14000000000000001</v>
      </c>
      <c r="P28" s="157">
        <v>0</v>
      </c>
      <c r="Q28" s="157">
        <f>ROUND(E28*P28,2)</f>
        <v>0</v>
      </c>
      <c r="R28" s="158"/>
      <c r="S28" s="158" t="s">
        <v>259</v>
      </c>
      <c r="T28" s="158" t="s">
        <v>260</v>
      </c>
      <c r="U28" s="158">
        <v>0</v>
      </c>
      <c r="V28" s="158">
        <f>ROUND(E28*U28,2)</f>
        <v>0</v>
      </c>
      <c r="W28" s="158"/>
      <c r="X28" s="158" t="s">
        <v>202</v>
      </c>
      <c r="Y28" s="158" t="s">
        <v>203</v>
      </c>
      <c r="Z28" s="148"/>
      <c r="AA28" s="148"/>
      <c r="AB28" s="148"/>
      <c r="AC28" s="148"/>
      <c r="AD28" s="148"/>
      <c r="AE28" s="148"/>
      <c r="AF28" s="148"/>
      <c r="AG28" s="148" t="s">
        <v>204</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
      <c r="A29" s="155"/>
      <c r="B29" s="156"/>
      <c r="C29" s="248" t="s">
        <v>261</v>
      </c>
      <c r="D29" s="249"/>
      <c r="E29" s="249"/>
      <c r="F29" s="249"/>
      <c r="G29" s="249"/>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221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x14ac:dyDescent="0.2">
      <c r="A30" s="164" t="s">
        <v>196</v>
      </c>
      <c r="B30" s="165" t="s">
        <v>132</v>
      </c>
      <c r="C30" s="184" t="s">
        <v>133</v>
      </c>
      <c r="D30" s="166"/>
      <c r="E30" s="167"/>
      <c r="F30" s="168"/>
      <c r="G30" s="169">
        <f>SUMIF(AG31:AG32,"&lt;&gt;NOR",G31:G32)</f>
        <v>0</v>
      </c>
      <c r="H30" s="163"/>
      <c r="I30" s="163">
        <f>SUM(I31:I32)</f>
        <v>0</v>
      </c>
      <c r="J30" s="163"/>
      <c r="K30" s="163">
        <f>SUM(K31:K32)</f>
        <v>0</v>
      </c>
      <c r="L30" s="163"/>
      <c r="M30" s="163">
        <f>SUM(M31:M32)</f>
        <v>0</v>
      </c>
      <c r="N30" s="162"/>
      <c r="O30" s="162">
        <f>SUM(O31:O32)</f>
        <v>0.04</v>
      </c>
      <c r="P30" s="162"/>
      <c r="Q30" s="162">
        <f>SUM(Q31:Q32)</f>
        <v>0</v>
      </c>
      <c r="R30" s="163"/>
      <c r="S30" s="163"/>
      <c r="T30" s="163"/>
      <c r="U30" s="163"/>
      <c r="V30" s="163">
        <f>SUM(V31:V32)</f>
        <v>5.31</v>
      </c>
      <c r="W30" s="163"/>
      <c r="X30" s="163"/>
      <c r="Y30" s="163"/>
      <c r="AG30" t="s">
        <v>197</v>
      </c>
    </row>
    <row r="31" spans="1:60" outlineLevel="1" x14ac:dyDescent="0.2">
      <c r="A31" s="171">
        <v>9</v>
      </c>
      <c r="B31" s="172" t="s">
        <v>263</v>
      </c>
      <c r="C31" s="185" t="s">
        <v>264</v>
      </c>
      <c r="D31" s="173" t="s">
        <v>209</v>
      </c>
      <c r="E31" s="174">
        <v>30</v>
      </c>
      <c r="F31" s="175"/>
      <c r="G31" s="176">
        <f>ROUND(E31*F31,2)</f>
        <v>0</v>
      </c>
      <c r="H31" s="159"/>
      <c r="I31" s="158">
        <f>ROUND(E31*H31,2)</f>
        <v>0</v>
      </c>
      <c r="J31" s="159"/>
      <c r="K31" s="158">
        <f>ROUND(E31*J31,2)</f>
        <v>0</v>
      </c>
      <c r="L31" s="158">
        <v>21</v>
      </c>
      <c r="M31" s="158">
        <f>G31*(1+L31/100)</f>
        <v>0</v>
      </c>
      <c r="N31" s="157">
        <v>1.2099999999999999E-3</v>
      </c>
      <c r="O31" s="157">
        <f>ROUND(E31*N31,2)</f>
        <v>0.04</v>
      </c>
      <c r="P31" s="157">
        <v>0</v>
      </c>
      <c r="Q31" s="157">
        <f>ROUND(E31*P31,2)</f>
        <v>0</v>
      </c>
      <c r="R31" s="158"/>
      <c r="S31" s="158" t="s">
        <v>201</v>
      </c>
      <c r="T31" s="158" t="s">
        <v>201</v>
      </c>
      <c r="U31" s="158">
        <v>0.17699999999999999</v>
      </c>
      <c r="V31" s="158">
        <f>ROUND(E31*U31,2)</f>
        <v>5.31</v>
      </c>
      <c r="W31" s="158"/>
      <c r="X31" s="158" t="s">
        <v>202</v>
      </c>
      <c r="Y31" s="158" t="s">
        <v>203</v>
      </c>
      <c r="Z31" s="148"/>
      <c r="AA31" s="148"/>
      <c r="AB31" s="148"/>
      <c r="AC31" s="148"/>
      <c r="AD31" s="148"/>
      <c r="AE31" s="148"/>
      <c r="AF31" s="148"/>
      <c r="AG31" s="148" t="s">
        <v>204</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2" x14ac:dyDescent="0.2">
      <c r="A32" s="155"/>
      <c r="B32" s="156"/>
      <c r="C32" s="186" t="s">
        <v>583</v>
      </c>
      <c r="D32" s="160"/>
      <c r="E32" s="161">
        <v>30</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206</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25.5" x14ac:dyDescent="0.2">
      <c r="A33" s="164" t="s">
        <v>196</v>
      </c>
      <c r="B33" s="165" t="s">
        <v>134</v>
      </c>
      <c r="C33" s="184" t="s">
        <v>135</v>
      </c>
      <c r="D33" s="166"/>
      <c r="E33" s="167"/>
      <c r="F33" s="168"/>
      <c r="G33" s="169">
        <f>SUMIF(AG34:AG37,"&lt;&gt;NOR",G34:G37)</f>
        <v>0</v>
      </c>
      <c r="H33" s="163"/>
      <c r="I33" s="163">
        <f>SUM(I34:I37)</f>
        <v>0</v>
      </c>
      <c r="J33" s="163"/>
      <c r="K33" s="163">
        <f>SUM(K34:K37)</f>
        <v>0</v>
      </c>
      <c r="L33" s="163"/>
      <c r="M33" s="163">
        <f>SUM(M34:M37)</f>
        <v>0</v>
      </c>
      <c r="N33" s="162"/>
      <c r="O33" s="162">
        <f>SUM(O34:O37)</f>
        <v>0</v>
      </c>
      <c r="P33" s="162"/>
      <c r="Q33" s="162">
        <f>SUM(Q34:Q37)</f>
        <v>0</v>
      </c>
      <c r="R33" s="163"/>
      <c r="S33" s="163"/>
      <c r="T33" s="163"/>
      <c r="U33" s="163"/>
      <c r="V33" s="163">
        <f>SUM(V34:V37)</f>
        <v>20.32</v>
      </c>
      <c r="W33" s="163"/>
      <c r="X33" s="163"/>
      <c r="Y33" s="163"/>
      <c r="AG33" t="s">
        <v>197</v>
      </c>
    </row>
    <row r="34" spans="1:60" outlineLevel="1" x14ac:dyDescent="0.2">
      <c r="A34" s="171">
        <v>10</v>
      </c>
      <c r="B34" s="172" t="s">
        <v>266</v>
      </c>
      <c r="C34" s="185" t="s">
        <v>267</v>
      </c>
      <c r="D34" s="173" t="s">
        <v>209</v>
      </c>
      <c r="E34" s="174">
        <v>30</v>
      </c>
      <c r="F34" s="175"/>
      <c r="G34" s="176">
        <f>ROUND(E34*F34,2)</f>
        <v>0</v>
      </c>
      <c r="H34" s="159"/>
      <c r="I34" s="158">
        <f>ROUND(E34*H34,2)</f>
        <v>0</v>
      </c>
      <c r="J34" s="159"/>
      <c r="K34" s="158">
        <f>ROUND(E34*J34,2)</f>
        <v>0</v>
      </c>
      <c r="L34" s="158">
        <v>21</v>
      </c>
      <c r="M34" s="158">
        <f>G34*(1+L34/100)</f>
        <v>0</v>
      </c>
      <c r="N34" s="157">
        <v>4.0000000000000003E-5</v>
      </c>
      <c r="O34" s="157">
        <f>ROUND(E34*N34,2)</f>
        <v>0</v>
      </c>
      <c r="P34" s="157">
        <v>0</v>
      </c>
      <c r="Q34" s="157">
        <f>ROUND(E34*P34,2)</f>
        <v>0</v>
      </c>
      <c r="R34" s="158"/>
      <c r="S34" s="158" t="s">
        <v>201</v>
      </c>
      <c r="T34" s="158" t="s">
        <v>201</v>
      </c>
      <c r="U34" s="158">
        <v>0.308</v>
      </c>
      <c r="V34" s="158">
        <f>ROUND(E34*U34,2)</f>
        <v>9.24</v>
      </c>
      <c r="W34" s="158"/>
      <c r="X34" s="158" t="s">
        <v>202</v>
      </c>
      <c r="Y34" s="158" t="s">
        <v>203</v>
      </c>
      <c r="Z34" s="148"/>
      <c r="AA34" s="148"/>
      <c r="AB34" s="148"/>
      <c r="AC34" s="148"/>
      <c r="AD34" s="148"/>
      <c r="AE34" s="148"/>
      <c r="AF34" s="148"/>
      <c r="AG34" s="148" t="s">
        <v>204</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
      <c r="A35" s="155"/>
      <c r="B35" s="156"/>
      <c r="C35" s="186" t="s">
        <v>577</v>
      </c>
      <c r="D35" s="160"/>
      <c r="E35" s="161">
        <v>30</v>
      </c>
      <c r="F35" s="158"/>
      <c r="G35" s="158"/>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206</v>
      </c>
      <c r="AH35" s="148">
        <v>5</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77">
        <v>11</v>
      </c>
      <c r="B36" s="178" t="s">
        <v>268</v>
      </c>
      <c r="C36" s="187" t="s">
        <v>269</v>
      </c>
      <c r="D36" s="179" t="s">
        <v>270</v>
      </c>
      <c r="E36" s="180">
        <v>2</v>
      </c>
      <c r="F36" s="181"/>
      <c r="G36" s="182">
        <f>ROUND(E36*F36,2)</f>
        <v>0</v>
      </c>
      <c r="H36" s="159"/>
      <c r="I36" s="158">
        <f>ROUND(E36*H36,2)</f>
        <v>0</v>
      </c>
      <c r="J36" s="159"/>
      <c r="K36" s="158">
        <f>ROUND(E36*J36,2)</f>
        <v>0</v>
      </c>
      <c r="L36" s="158">
        <v>21</v>
      </c>
      <c r="M36" s="158">
        <f>G36*(1+L36/100)</f>
        <v>0</v>
      </c>
      <c r="N36" s="157">
        <v>0</v>
      </c>
      <c r="O36" s="157">
        <f>ROUND(E36*N36,2)</f>
        <v>0</v>
      </c>
      <c r="P36" s="157">
        <v>0</v>
      </c>
      <c r="Q36" s="157">
        <f>ROUND(E36*P36,2)</f>
        <v>0</v>
      </c>
      <c r="R36" s="158"/>
      <c r="S36" s="158" t="s">
        <v>259</v>
      </c>
      <c r="T36" s="158" t="s">
        <v>260</v>
      </c>
      <c r="U36" s="158">
        <v>2.77</v>
      </c>
      <c r="V36" s="158">
        <f>ROUND(E36*U36,2)</f>
        <v>5.54</v>
      </c>
      <c r="W36" s="158"/>
      <c r="X36" s="158" t="s">
        <v>202</v>
      </c>
      <c r="Y36" s="158" t="s">
        <v>203</v>
      </c>
      <c r="Z36" s="148"/>
      <c r="AA36" s="148"/>
      <c r="AB36" s="148"/>
      <c r="AC36" s="148"/>
      <c r="AD36" s="148"/>
      <c r="AE36" s="148"/>
      <c r="AF36" s="148"/>
      <c r="AG36" s="148" t="s">
        <v>204</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7">
        <v>12</v>
      </c>
      <c r="B37" s="178" t="s">
        <v>271</v>
      </c>
      <c r="C37" s="187" t="s">
        <v>584</v>
      </c>
      <c r="D37" s="179" t="s">
        <v>270</v>
      </c>
      <c r="E37" s="180">
        <v>2</v>
      </c>
      <c r="F37" s="181"/>
      <c r="G37" s="182">
        <f>ROUND(E37*F37,2)</f>
        <v>0</v>
      </c>
      <c r="H37" s="159"/>
      <c r="I37" s="158">
        <f>ROUND(E37*H37,2)</f>
        <v>0</v>
      </c>
      <c r="J37" s="159"/>
      <c r="K37" s="158">
        <f>ROUND(E37*J37,2)</f>
        <v>0</v>
      </c>
      <c r="L37" s="158">
        <v>21</v>
      </c>
      <c r="M37" s="158">
        <f>G37*(1+L37/100)</f>
        <v>0</v>
      </c>
      <c r="N37" s="157">
        <v>0</v>
      </c>
      <c r="O37" s="157">
        <f>ROUND(E37*N37,2)</f>
        <v>0</v>
      </c>
      <c r="P37" s="157">
        <v>0</v>
      </c>
      <c r="Q37" s="157">
        <f>ROUND(E37*P37,2)</f>
        <v>0</v>
      </c>
      <c r="R37" s="158"/>
      <c r="S37" s="158" t="s">
        <v>259</v>
      </c>
      <c r="T37" s="158" t="s">
        <v>260</v>
      </c>
      <c r="U37" s="158">
        <v>2.77</v>
      </c>
      <c r="V37" s="158">
        <f>ROUND(E37*U37,2)</f>
        <v>5.54</v>
      </c>
      <c r="W37" s="158"/>
      <c r="X37" s="158" t="s">
        <v>202</v>
      </c>
      <c r="Y37" s="158" t="s">
        <v>203</v>
      </c>
      <c r="Z37" s="148"/>
      <c r="AA37" s="148"/>
      <c r="AB37" s="148"/>
      <c r="AC37" s="148"/>
      <c r="AD37" s="148"/>
      <c r="AE37" s="148"/>
      <c r="AF37" s="148"/>
      <c r="AG37" s="148" t="s">
        <v>204</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x14ac:dyDescent="0.2">
      <c r="A38" s="164" t="s">
        <v>196</v>
      </c>
      <c r="B38" s="165" t="s">
        <v>136</v>
      </c>
      <c r="C38" s="184" t="s">
        <v>137</v>
      </c>
      <c r="D38" s="166"/>
      <c r="E38" s="167"/>
      <c r="F38" s="168"/>
      <c r="G38" s="169">
        <f>SUMIF(AG39:AG43,"&lt;&gt;NOR",G39:G43)</f>
        <v>0</v>
      </c>
      <c r="H38" s="163"/>
      <c r="I38" s="163">
        <f>SUM(I39:I43)</f>
        <v>0</v>
      </c>
      <c r="J38" s="163"/>
      <c r="K38" s="163">
        <f>SUM(K39:K43)</f>
        <v>0</v>
      </c>
      <c r="L38" s="163"/>
      <c r="M38" s="163">
        <f>SUM(M39:M43)</f>
        <v>0</v>
      </c>
      <c r="N38" s="162"/>
      <c r="O38" s="162">
        <f>SUM(O39:O43)</f>
        <v>0</v>
      </c>
      <c r="P38" s="162"/>
      <c r="Q38" s="162">
        <f>SUM(Q39:Q43)</f>
        <v>0.87000000000000011</v>
      </c>
      <c r="R38" s="163"/>
      <c r="S38" s="163"/>
      <c r="T38" s="163"/>
      <c r="U38" s="163"/>
      <c r="V38" s="163">
        <f>SUM(V39:V43)</f>
        <v>6.53</v>
      </c>
      <c r="W38" s="163"/>
      <c r="X38" s="163"/>
      <c r="Y38" s="163"/>
      <c r="AG38" t="s">
        <v>197</v>
      </c>
    </row>
    <row r="39" spans="1:60" ht="22.5" outlineLevel="1" x14ac:dyDescent="0.2">
      <c r="A39" s="177">
        <v>13</v>
      </c>
      <c r="B39" s="178" t="s">
        <v>585</v>
      </c>
      <c r="C39" s="187" t="s">
        <v>586</v>
      </c>
      <c r="D39" s="179" t="s">
        <v>213</v>
      </c>
      <c r="E39" s="180">
        <v>2</v>
      </c>
      <c r="F39" s="181"/>
      <c r="G39" s="182">
        <f>ROUND(E39*F39,2)</f>
        <v>0</v>
      </c>
      <c r="H39" s="159"/>
      <c r="I39" s="158">
        <f>ROUND(E39*H39,2)</f>
        <v>0</v>
      </c>
      <c r="J39" s="159"/>
      <c r="K39" s="158">
        <f>ROUND(E39*J39,2)</f>
        <v>0</v>
      </c>
      <c r="L39" s="158">
        <v>21</v>
      </c>
      <c r="M39" s="158">
        <f>G39*(1+L39/100)</f>
        <v>0</v>
      </c>
      <c r="N39" s="157">
        <v>0</v>
      </c>
      <c r="O39" s="157">
        <f>ROUND(E39*N39,2)</f>
        <v>0</v>
      </c>
      <c r="P39" s="157">
        <v>0</v>
      </c>
      <c r="Q39" s="157">
        <f>ROUND(E39*P39,2)</f>
        <v>0</v>
      </c>
      <c r="R39" s="158"/>
      <c r="S39" s="158" t="s">
        <v>201</v>
      </c>
      <c r="T39" s="158" t="s">
        <v>201</v>
      </c>
      <c r="U39" s="158">
        <v>0.05</v>
      </c>
      <c r="V39" s="158">
        <f>ROUND(E39*U39,2)</f>
        <v>0.1</v>
      </c>
      <c r="W39" s="158"/>
      <c r="X39" s="158" t="s">
        <v>202</v>
      </c>
      <c r="Y39" s="158" t="s">
        <v>203</v>
      </c>
      <c r="Z39" s="148"/>
      <c r="AA39" s="148"/>
      <c r="AB39" s="148"/>
      <c r="AC39" s="148"/>
      <c r="AD39" s="148"/>
      <c r="AE39" s="148"/>
      <c r="AF39" s="148"/>
      <c r="AG39" s="148" t="s">
        <v>204</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71">
        <v>14</v>
      </c>
      <c r="B40" s="172" t="s">
        <v>587</v>
      </c>
      <c r="C40" s="185" t="s">
        <v>588</v>
      </c>
      <c r="D40" s="173" t="s">
        <v>209</v>
      </c>
      <c r="E40" s="174">
        <v>3.6360000000000001</v>
      </c>
      <c r="F40" s="175"/>
      <c r="G40" s="176">
        <f>ROUND(E40*F40,2)</f>
        <v>0</v>
      </c>
      <c r="H40" s="159"/>
      <c r="I40" s="158">
        <f>ROUND(E40*H40,2)</f>
        <v>0</v>
      </c>
      <c r="J40" s="159"/>
      <c r="K40" s="158">
        <f>ROUND(E40*J40,2)</f>
        <v>0</v>
      </c>
      <c r="L40" s="158">
        <v>21</v>
      </c>
      <c r="M40" s="158">
        <f>G40*(1+L40/100)</f>
        <v>0</v>
      </c>
      <c r="N40" s="157">
        <v>1.17E-3</v>
      </c>
      <c r="O40" s="157">
        <f>ROUND(E40*N40,2)</f>
        <v>0</v>
      </c>
      <c r="P40" s="157">
        <v>8.7999999999999995E-2</v>
      </c>
      <c r="Q40" s="157">
        <f>ROUND(E40*P40,2)</f>
        <v>0.32</v>
      </c>
      <c r="R40" s="158"/>
      <c r="S40" s="158" t="s">
        <v>201</v>
      </c>
      <c r="T40" s="158" t="s">
        <v>201</v>
      </c>
      <c r="U40" s="158">
        <v>0.55600000000000005</v>
      </c>
      <c r="V40" s="158">
        <f>ROUND(E40*U40,2)</f>
        <v>2.02</v>
      </c>
      <c r="W40" s="158"/>
      <c r="X40" s="158" t="s">
        <v>202</v>
      </c>
      <c r="Y40" s="158" t="s">
        <v>203</v>
      </c>
      <c r="Z40" s="148"/>
      <c r="AA40" s="148"/>
      <c r="AB40" s="148"/>
      <c r="AC40" s="148"/>
      <c r="AD40" s="148"/>
      <c r="AE40" s="148"/>
      <c r="AF40" s="148"/>
      <c r="AG40" s="148" t="s">
        <v>204</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2" x14ac:dyDescent="0.2">
      <c r="A41" s="155"/>
      <c r="B41" s="156"/>
      <c r="C41" s="186" t="s">
        <v>568</v>
      </c>
      <c r="D41" s="160"/>
      <c r="E41" s="161">
        <v>3.6360000000000001</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206</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71">
        <v>15</v>
      </c>
      <c r="B42" s="172" t="s">
        <v>300</v>
      </c>
      <c r="C42" s="185" t="s">
        <v>301</v>
      </c>
      <c r="D42" s="173" t="s">
        <v>209</v>
      </c>
      <c r="E42" s="174">
        <v>55.159700000000001</v>
      </c>
      <c r="F42" s="175"/>
      <c r="G42" s="176">
        <f>ROUND(E42*F42,2)</f>
        <v>0</v>
      </c>
      <c r="H42" s="159"/>
      <c r="I42" s="158">
        <f>ROUND(E42*H42,2)</f>
        <v>0</v>
      </c>
      <c r="J42" s="159"/>
      <c r="K42" s="158">
        <f>ROUND(E42*J42,2)</f>
        <v>0</v>
      </c>
      <c r="L42" s="158">
        <v>21</v>
      </c>
      <c r="M42" s="158">
        <f>G42*(1+L42/100)</f>
        <v>0</v>
      </c>
      <c r="N42" s="157">
        <v>0</v>
      </c>
      <c r="O42" s="157">
        <f>ROUND(E42*N42,2)</f>
        <v>0</v>
      </c>
      <c r="P42" s="157">
        <v>0.01</v>
      </c>
      <c r="Q42" s="157">
        <f>ROUND(E42*P42,2)</f>
        <v>0.55000000000000004</v>
      </c>
      <c r="R42" s="158"/>
      <c r="S42" s="158" t="s">
        <v>201</v>
      </c>
      <c r="T42" s="158" t="s">
        <v>201</v>
      </c>
      <c r="U42" s="158">
        <v>0.08</v>
      </c>
      <c r="V42" s="158">
        <f>ROUND(E42*U42,2)</f>
        <v>4.41</v>
      </c>
      <c r="W42" s="158"/>
      <c r="X42" s="158" t="s">
        <v>202</v>
      </c>
      <c r="Y42" s="158" t="s">
        <v>203</v>
      </c>
      <c r="Z42" s="148"/>
      <c r="AA42" s="148"/>
      <c r="AB42" s="148"/>
      <c r="AC42" s="148"/>
      <c r="AD42" s="148"/>
      <c r="AE42" s="148"/>
      <c r="AF42" s="148"/>
      <c r="AG42" s="148" t="s">
        <v>204</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2" x14ac:dyDescent="0.2">
      <c r="A43" s="155"/>
      <c r="B43" s="156"/>
      <c r="C43" s="186" t="s">
        <v>589</v>
      </c>
      <c r="D43" s="160"/>
      <c r="E43" s="161">
        <v>55.159700000000001</v>
      </c>
      <c r="F43" s="158"/>
      <c r="G43" s="158"/>
      <c r="H43" s="158"/>
      <c r="I43" s="158"/>
      <c r="J43" s="158"/>
      <c r="K43" s="158"/>
      <c r="L43" s="158"/>
      <c r="M43" s="158"/>
      <c r="N43" s="157"/>
      <c r="O43" s="157"/>
      <c r="P43" s="157"/>
      <c r="Q43" s="157"/>
      <c r="R43" s="158"/>
      <c r="S43" s="158"/>
      <c r="T43" s="158"/>
      <c r="U43" s="158"/>
      <c r="V43" s="158"/>
      <c r="W43" s="158"/>
      <c r="X43" s="158"/>
      <c r="Y43" s="158"/>
      <c r="Z43" s="148"/>
      <c r="AA43" s="148"/>
      <c r="AB43" s="148"/>
      <c r="AC43" s="148"/>
      <c r="AD43" s="148"/>
      <c r="AE43" s="148"/>
      <c r="AF43" s="148"/>
      <c r="AG43" s="148" t="s">
        <v>206</v>
      </c>
      <c r="AH43" s="148">
        <v>5</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x14ac:dyDescent="0.2">
      <c r="A44" s="164" t="s">
        <v>196</v>
      </c>
      <c r="B44" s="165" t="s">
        <v>138</v>
      </c>
      <c r="C44" s="184" t="s">
        <v>139</v>
      </c>
      <c r="D44" s="166"/>
      <c r="E44" s="167"/>
      <c r="F44" s="168"/>
      <c r="G44" s="169">
        <f>SUMIF(AG45:AG45,"&lt;&gt;NOR",G45:G45)</f>
        <v>0</v>
      </c>
      <c r="H44" s="163"/>
      <c r="I44" s="163">
        <f>SUM(I45:I45)</f>
        <v>0</v>
      </c>
      <c r="J44" s="163"/>
      <c r="K44" s="163">
        <f>SUM(K45:K45)</f>
        <v>0</v>
      </c>
      <c r="L44" s="163"/>
      <c r="M44" s="163">
        <f>SUM(M45:M45)</f>
        <v>0</v>
      </c>
      <c r="N44" s="162"/>
      <c r="O44" s="162">
        <f>SUM(O45:O45)</f>
        <v>0</v>
      </c>
      <c r="P44" s="162"/>
      <c r="Q44" s="162">
        <f>SUM(Q45:Q45)</f>
        <v>0</v>
      </c>
      <c r="R44" s="163"/>
      <c r="S44" s="163"/>
      <c r="T44" s="163"/>
      <c r="U44" s="163"/>
      <c r="V44" s="163">
        <f>SUM(V45:V45)</f>
        <v>3.25</v>
      </c>
      <c r="W44" s="163"/>
      <c r="X44" s="163"/>
      <c r="Y44" s="163"/>
      <c r="AG44" t="s">
        <v>197</v>
      </c>
    </row>
    <row r="45" spans="1:60" outlineLevel="1" x14ac:dyDescent="0.2">
      <c r="A45" s="177">
        <v>16</v>
      </c>
      <c r="B45" s="178" t="s">
        <v>306</v>
      </c>
      <c r="C45" s="187" t="s">
        <v>307</v>
      </c>
      <c r="D45" s="179" t="s">
        <v>308</v>
      </c>
      <c r="E45" s="180">
        <v>1.7155899999999999</v>
      </c>
      <c r="F45" s="181"/>
      <c r="G45" s="182">
        <f>ROUND(E45*F45,2)</f>
        <v>0</v>
      </c>
      <c r="H45" s="159"/>
      <c r="I45" s="158">
        <f>ROUND(E45*H45,2)</f>
        <v>0</v>
      </c>
      <c r="J45" s="159"/>
      <c r="K45" s="158">
        <f>ROUND(E45*J45,2)</f>
        <v>0</v>
      </c>
      <c r="L45" s="158">
        <v>21</v>
      </c>
      <c r="M45" s="158">
        <f>G45*(1+L45/100)</f>
        <v>0</v>
      </c>
      <c r="N45" s="157">
        <v>0</v>
      </c>
      <c r="O45" s="157">
        <f>ROUND(E45*N45,2)</f>
        <v>0</v>
      </c>
      <c r="P45" s="157">
        <v>0</v>
      </c>
      <c r="Q45" s="157">
        <f>ROUND(E45*P45,2)</f>
        <v>0</v>
      </c>
      <c r="R45" s="158"/>
      <c r="S45" s="158" t="s">
        <v>201</v>
      </c>
      <c r="T45" s="158" t="s">
        <v>201</v>
      </c>
      <c r="U45" s="158">
        <v>1.8919999999999999</v>
      </c>
      <c r="V45" s="158">
        <f>ROUND(E45*U45,2)</f>
        <v>3.25</v>
      </c>
      <c r="W45" s="158"/>
      <c r="X45" s="158" t="s">
        <v>309</v>
      </c>
      <c r="Y45" s="158" t="s">
        <v>203</v>
      </c>
      <c r="Z45" s="148"/>
      <c r="AA45" s="148"/>
      <c r="AB45" s="148"/>
      <c r="AC45" s="148"/>
      <c r="AD45" s="148"/>
      <c r="AE45" s="148"/>
      <c r="AF45" s="148"/>
      <c r="AG45" s="148" t="s">
        <v>310</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x14ac:dyDescent="0.2">
      <c r="A46" s="164" t="s">
        <v>196</v>
      </c>
      <c r="B46" s="165" t="s">
        <v>151</v>
      </c>
      <c r="C46" s="184" t="s">
        <v>152</v>
      </c>
      <c r="D46" s="166"/>
      <c r="E46" s="167"/>
      <c r="F46" s="168"/>
      <c r="G46" s="169">
        <f>SUMIF(AG47:AG61,"&lt;&gt;NOR",G47:G61)</f>
        <v>0</v>
      </c>
      <c r="H46" s="163"/>
      <c r="I46" s="163">
        <f>SUM(I47:I61)</f>
        <v>0</v>
      </c>
      <c r="J46" s="163"/>
      <c r="K46" s="163">
        <f>SUM(K47:K61)</f>
        <v>0</v>
      </c>
      <c r="L46" s="163"/>
      <c r="M46" s="163">
        <f>SUM(M47:M61)</f>
        <v>0</v>
      </c>
      <c r="N46" s="162"/>
      <c r="O46" s="162">
        <f>SUM(O47:O61)</f>
        <v>0.12000000000000001</v>
      </c>
      <c r="P46" s="162"/>
      <c r="Q46" s="162">
        <f>SUM(Q47:Q61)</f>
        <v>0</v>
      </c>
      <c r="R46" s="163"/>
      <c r="S46" s="163"/>
      <c r="T46" s="163"/>
      <c r="U46" s="163"/>
      <c r="V46" s="163">
        <f>SUM(V47:V61)</f>
        <v>37.839999999999996</v>
      </c>
      <c r="W46" s="163"/>
      <c r="X46" s="163"/>
      <c r="Y46" s="163"/>
      <c r="AG46" t="s">
        <v>197</v>
      </c>
    </row>
    <row r="47" spans="1:60" outlineLevel="1" x14ac:dyDescent="0.2">
      <c r="A47" s="171">
        <v>17</v>
      </c>
      <c r="B47" s="172" t="s">
        <v>389</v>
      </c>
      <c r="C47" s="185" t="s">
        <v>390</v>
      </c>
      <c r="D47" s="173" t="s">
        <v>209</v>
      </c>
      <c r="E47" s="174">
        <v>30</v>
      </c>
      <c r="F47" s="175"/>
      <c r="G47" s="176">
        <f>ROUND(E47*F47,2)</f>
        <v>0</v>
      </c>
      <c r="H47" s="159"/>
      <c r="I47" s="158">
        <f>ROUND(E47*H47,2)</f>
        <v>0</v>
      </c>
      <c r="J47" s="159"/>
      <c r="K47" s="158">
        <f>ROUND(E47*J47,2)</f>
        <v>0</v>
      </c>
      <c r="L47" s="158">
        <v>21</v>
      </c>
      <c r="M47" s="158">
        <f>G47*(1+L47/100)</f>
        <v>0</v>
      </c>
      <c r="N47" s="157">
        <v>3.0000000000000001E-5</v>
      </c>
      <c r="O47" s="157">
        <f>ROUND(E47*N47,2)</f>
        <v>0</v>
      </c>
      <c r="P47" s="157">
        <v>0</v>
      </c>
      <c r="Q47" s="157">
        <f>ROUND(E47*P47,2)</f>
        <v>0</v>
      </c>
      <c r="R47" s="158"/>
      <c r="S47" s="158" t="s">
        <v>201</v>
      </c>
      <c r="T47" s="158" t="s">
        <v>201</v>
      </c>
      <c r="U47" s="158">
        <v>0.52</v>
      </c>
      <c r="V47" s="158">
        <f>ROUND(E47*U47,2)</f>
        <v>15.6</v>
      </c>
      <c r="W47" s="158"/>
      <c r="X47" s="158" t="s">
        <v>202</v>
      </c>
      <c r="Y47" s="158" t="s">
        <v>203</v>
      </c>
      <c r="Z47" s="148"/>
      <c r="AA47" s="148"/>
      <c r="AB47" s="148"/>
      <c r="AC47" s="148"/>
      <c r="AD47" s="148"/>
      <c r="AE47" s="148"/>
      <c r="AF47" s="148"/>
      <c r="AG47" s="148" t="s">
        <v>204</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2" x14ac:dyDescent="0.2">
      <c r="A48" s="155"/>
      <c r="B48" s="156"/>
      <c r="C48" s="186" t="s">
        <v>577</v>
      </c>
      <c r="D48" s="160"/>
      <c r="E48" s="161">
        <v>30</v>
      </c>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206</v>
      </c>
      <c r="AH48" s="148">
        <v>5</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71">
        <v>18</v>
      </c>
      <c r="B49" s="172" t="s">
        <v>391</v>
      </c>
      <c r="C49" s="185" t="s">
        <v>392</v>
      </c>
      <c r="D49" s="173" t="s">
        <v>209</v>
      </c>
      <c r="E49" s="174">
        <v>30</v>
      </c>
      <c r="F49" s="175"/>
      <c r="G49" s="176">
        <f>ROUND(E49*F49,2)</f>
        <v>0</v>
      </c>
      <c r="H49" s="159"/>
      <c r="I49" s="158">
        <f>ROUND(E49*H49,2)</f>
        <v>0</v>
      </c>
      <c r="J49" s="159"/>
      <c r="K49" s="158">
        <f>ROUND(E49*J49,2)</f>
        <v>0</v>
      </c>
      <c r="L49" s="158">
        <v>21</v>
      </c>
      <c r="M49" s="158">
        <f>G49*(1+L49/100)</f>
        <v>0</v>
      </c>
      <c r="N49" s="157">
        <v>3.0000000000000001E-5</v>
      </c>
      <c r="O49" s="157">
        <f>ROUND(E49*N49,2)</f>
        <v>0</v>
      </c>
      <c r="P49" s="157">
        <v>0</v>
      </c>
      <c r="Q49" s="157">
        <f>ROUND(E49*P49,2)</f>
        <v>0</v>
      </c>
      <c r="R49" s="158"/>
      <c r="S49" s="158" t="s">
        <v>201</v>
      </c>
      <c r="T49" s="158" t="s">
        <v>201</v>
      </c>
      <c r="U49" s="158">
        <v>0.48499999999999999</v>
      </c>
      <c r="V49" s="158">
        <f>ROUND(E49*U49,2)</f>
        <v>14.55</v>
      </c>
      <c r="W49" s="158"/>
      <c r="X49" s="158" t="s">
        <v>202</v>
      </c>
      <c r="Y49" s="158" t="s">
        <v>203</v>
      </c>
      <c r="Z49" s="148"/>
      <c r="AA49" s="148"/>
      <c r="AB49" s="148"/>
      <c r="AC49" s="148"/>
      <c r="AD49" s="148"/>
      <c r="AE49" s="148"/>
      <c r="AF49" s="148"/>
      <c r="AG49" s="148" t="s">
        <v>204</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2" x14ac:dyDescent="0.2">
      <c r="A50" s="155"/>
      <c r="B50" s="156"/>
      <c r="C50" s="186" t="s">
        <v>590</v>
      </c>
      <c r="D50" s="160"/>
      <c r="E50" s="161">
        <v>30</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206</v>
      </c>
      <c r="AH50" s="148">
        <v>5</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71">
        <v>19</v>
      </c>
      <c r="B51" s="172" t="s">
        <v>394</v>
      </c>
      <c r="C51" s="185" t="s">
        <v>395</v>
      </c>
      <c r="D51" s="173" t="s">
        <v>209</v>
      </c>
      <c r="E51" s="174">
        <v>3.24</v>
      </c>
      <c r="F51" s="175"/>
      <c r="G51" s="176">
        <f>ROUND(E51*F51,2)</f>
        <v>0</v>
      </c>
      <c r="H51" s="159"/>
      <c r="I51" s="158">
        <f>ROUND(E51*H51,2)</f>
        <v>0</v>
      </c>
      <c r="J51" s="159"/>
      <c r="K51" s="158">
        <f>ROUND(E51*J51,2)</f>
        <v>0</v>
      </c>
      <c r="L51" s="158">
        <v>21</v>
      </c>
      <c r="M51" s="158">
        <f>G51*(1+L51/100)</f>
        <v>0</v>
      </c>
      <c r="N51" s="157">
        <v>0</v>
      </c>
      <c r="O51" s="157">
        <f>ROUND(E51*N51,2)</f>
        <v>0</v>
      </c>
      <c r="P51" s="157">
        <v>0</v>
      </c>
      <c r="Q51" s="157">
        <f>ROUND(E51*P51,2)</f>
        <v>0</v>
      </c>
      <c r="R51" s="158"/>
      <c r="S51" s="158" t="s">
        <v>201</v>
      </c>
      <c r="T51" s="158" t="s">
        <v>201</v>
      </c>
      <c r="U51" s="158">
        <v>0.78</v>
      </c>
      <c r="V51" s="158">
        <f>ROUND(E51*U51,2)</f>
        <v>2.5299999999999998</v>
      </c>
      <c r="W51" s="158"/>
      <c r="X51" s="158" t="s">
        <v>202</v>
      </c>
      <c r="Y51" s="158" t="s">
        <v>203</v>
      </c>
      <c r="Z51" s="148"/>
      <c r="AA51" s="148"/>
      <c r="AB51" s="148"/>
      <c r="AC51" s="148"/>
      <c r="AD51" s="148"/>
      <c r="AE51" s="148"/>
      <c r="AF51" s="148"/>
      <c r="AG51" s="148" t="s">
        <v>204</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2" x14ac:dyDescent="0.2">
      <c r="A52" s="155"/>
      <c r="B52" s="156"/>
      <c r="C52" s="186" t="s">
        <v>591</v>
      </c>
      <c r="D52" s="160"/>
      <c r="E52" s="161">
        <v>3.24</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206</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71">
        <v>20</v>
      </c>
      <c r="B53" s="172" t="s">
        <v>401</v>
      </c>
      <c r="C53" s="185" t="s">
        <v>402</v>
      </c>
      <c r="D53" s="173" t="s">
        <v>209</v>
      </c>
      <c r="E53" s="174">
        <v>30</v>
      </c>
      <c r="F53" s="175"/>
      <c r="G53" s="176">
        <f>ROUND(E53*F53,2)</f>
        <v>0</v>
      </c>
      <c r="H53" s="159"/>
      <c r="I53" s="158">
        <f>ROUND(E53*H53,2)</f>
        <v>0</v>
      </c>
      <c r="J53" s="159"/>
      <c r="K53" s="158">
        <f>ROUND(E53*J53,2)</f>
        <v>0</v>
      </c>
      <c r="L53" s="158">
        <v>21</v>
      </c>
      <c r="M53" s="158">
        <f>G53*(1+L53/100)</f>
        <v>0</v>
      </c>
      <c r="N53" s="157">
        <v>2.0000000000000002E-5</v>
      </c>
      <c r="O53" s="157">
        <f>ROUND(E53*N53,2)</f>
        <v>0</v>
      </c>
      <c r="P53" s="157">
        <v>0</v>
      </c>
      <c r="Q53" s="157">
        <f>ROUND(E53*P53,2)</f>
        <v>0</v>
      </c>
      <c r="R53" s="158"/>
      <c r="S53" s="158" t="s">
        <v>259</v>
      </c>
      <c r="T53" s="158" t="s">
        <v>260</v>
      </c>
      <c r="U53" s="158">
        <v>0.16</v>
      </c>
      <c r="V53" s="158">
        <f>ROUND(E53*U53,2)</f>
        <v>4.8</v>
      </c>
      <c r="W53" s="158"/>
      <c r="X53" s="158" t="s">
        <v>202</v>
      </c>
      <c r="Y53" s="158" t="s">
        <v>203</v>
      </c>
      <c r="Z53" s="148"/>
      <c r="AA53" s="148"/>
      <c r="AB53" s="148"/>
      <c r="AC53" s="148"/>
      <c r="AD53" s="148"/>
      <c r="AE53" s="148"/>
      <c r="AF53" s="148"/>
      <c r="AG53" s="148" t="s">
        <v>204</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2" x14ac:dyDescent="0.2">
      <c r="A54" s="155"/>
      <c r="B54" s="156"/>
      <c r="C54" s="186" t="s">
        <v>590</v>
      </c>
      <c r="D54" s="160"/>
      <c r="E54" s="161">
        <v>30</v>
      </c>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206</v>
      </c>
      <c r="AH54" s="148">
        <v>5</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77">
        <v>21</v>
      </c>
      <c r="B55" s="178" t="s">
        <v>403</v>
      </c>
      <c r="C55" s="187" t="s">
        <v>404</v>
      </c>
      <c r="D55" s="179" t="s">
        <v>405</v>
      </c>
      <c r="E55" s="180">
        <v>1</v>
      </c>
      <c r="F55" s="181"/>
      <c r="G55" s="182">
        <f t="shared" ref="G55:G61" si="0">ROUND(E55*F55,2)</f>
        <v>0</v>
      </c>
      <c r="H55" s="159"/>
      <c r="I55" s="158">
        <f t="shared" ref="I55:I61" si="1">ROUND(E55*H55,2)</f>
        <v>0</v>
      </c>
      <c r="J55" s="159"/>
      <c r="K55" s="158">
        <f t="shared" ref="K55:K61" si="2">ROUND(E55*J55,2)</f>
        <v>0</v>
      </c>
      <c r="L55" s="158">
        <v>21</v>
      </c>
      <c r="M55" s="158">
        <f t="shared" ref="M55:M61" si="3">G55*(1+L55/100)</f>
        <v>0</v>
      </c>
      <c r="N55" s="157">
        <v>1.064E-2</v>
      </c>
      <c r="O55" s="157">
        <f t="shared" ref="O55:O61" si="4">ROUND(E55*N55,2)</f>
        <v>0.01</v>
      </c>
      <c r="P55" s="157">
        <v>0</v>
      </c>
      <c r="Q55" s="157">
        <f t="shared" ref="Q55:Q61" si="5">ROUND(E55*P55,2)</f>
        <v>0</v>
      </c>
      <c r="R55" s="158"/>
      <c r="S55" s="158" t="s">
        <v>259</v>
      </c>
      <c r="T55" s="158" t="s">
        <v>260</v>
      </c>
      <c r="U55" s="158">
        <v>0</v>
      </c>
      <c r="V55" s="158">
        <f t="shared" ref="V55:V61" si="6">ROUND(E55*U55,2)</f>
        <v>0</v>
      </c>
      <c r="W55" s="158"/>
      <c r="X55" s="158" t="s">
        <v>367</v>
      </c>
      <c r="Y55" s="158" t="s">
        <v>203</v>
      </c>
      <c r="Z55" s="148"/>
      <c r="AA55" s="148"/>
      <c r="AB55" s="148"/>
      <c r="AC55" s="148"/>
      <c r="AD55" s="148"/>
      <c r="AE55" s="148"/>
      <c r="AF55" s="148"/>
      <c r="AG55" s="148" t="s">
        <v>368</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ht="22.5" outlineLevel="1" x14ac:dyDescent="0.2">
      <c r="A56" s="177">
        <v>22</v>
      </c>
      <c r="B56" s="178" t="s">
        <v>406</v>
      </c>
      <c r="C56" s="187" t="s">
        <v>407</v>
      </c>
      <c r="D56" s="179" t="s">
        <v>213</v>
      </c>
      <c r="E56" s="180">
        <v>8</v>
      </c>
      <c r="F56" s="181"/>
      <c r="G56" s="182">
        <f t="shared" si="0"/>
        <v>0</v>
      </c>
      <c r="H56" s="159"/>
      <c r="I56" s="158">
        <f t="shared" si="1"/>
        <v>0</v>
      </c>
      <c r="J56" s="159"/>
      <c r="K56" s="158">
        <f t="shared" si="2"/>
        <v>0</v>
      </c>
      <c r="L56" s="158">
        <v>21</v>
      </c>
      <c r="M56" s="158">
        <f t="shared" si="3"/>
        <v>0</v>
      </c>
      <c r="N56" s="157">
        <v>1E-3</v>
      </c>
      <c r="O56" s="157">
        <f t="shared" si="4"/>
        <v>0.01</v>
      </c>
      <c r="P56" s="157">
        <v>0</v>
      </c>
      <c r="Q56" s="157">
        <f t="shared" si="5"/>
        <v>0</v>
      </c>
      <c r="R56" s="158"/>
      <c r="S56" s="158" t="s">
        <v>259</v>
      </c>
      <c r="T56" s="158" t="s">
        <v>260</v>
      </c>
      <c r="U56" s="158">
        <v>0</v>
      </c>
      <c r="V56" s="158">
        <f t="shared" si="6"/>
        <v>0</v>
      </c>
      <c r="W56" s="158"/>
      <c r="X56" s="158" t="s">
        <v>367</v>
      </c>
      <c r="Y56" s="158" t="s">
        <v>203</v>
      </c>
      <c r="Z56" s="148"/>
      <c r="AA56" s="148"/>
      <c r="AB56" s="148"/>
      <c r="AC56" s="148"/>
      <c r="AD56" s="148"/>
      <c r="AE56" s="148"/>
      <c r="AF56" s="148"/>
      <c r="AG56" s="148" t="s">
        <v>368</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77">
        <v>23</v>
      </c>
      <c r="B57" s="178" t="s">
        <v>408</v>
      </c>
      <c r="C57" s="187" t="s">
        <v>409</v>
      </c>
      <c r="D57" s="179" t="s">
        <v>213</v>
      </c>
      <c r="E57" s="180">
        <v>27</v>
      </c>
      <c r="F57" s="181"/>
      <c r="G57" s="182">
        <f t="shared" si="0"/>
        <v>0</v>
      </c>
      <c r="H57" s="159"/>
      <c r="I57" s="158">
        <f t="shared" si="1"/>
        <v>0</v>
      </c>
      <c r="J57" s="159"/>
      <c r="K57" s="158">
        <f t="shared" si="2"/>
        <v>0</v>
      </c>
      <c r="L57" s="158">
        <v>21</v>
      </c>
      <c r="M57" s="158">
        <f t="shared" si="3"/>
        <v>0</v>
      </c>
      <c r="N57" s="157">
        <v>3.5E-4</v>
      </c>
      <c r="O57" s="157">
        <f t="shared" si="4"/>
        <v>0.01</v>
      </c>
      <c r="P57" s="157">
        <v>0</v>
      </c>
      <c r="Q57" s="157">
        <f t="shared" si="5"/>
        <v>0</v>
      </c>
      <c r="R57" s="158"/>
      <c r="S57" s="158" t="s">
        <v>259</v>
      </c>
      <c r="T57" s="158" t="s">
        <v>260</v>
      </c>
      <c r="U57" s="158">
        <v>0</v>
      </c>
      <c r="V57" s="158">
        <f t="shared" si="6"/>
        <v>0</v>
      </c>
      <c r="W57" s="158"/>
      <c r="X57" s="158" t="s">
        <v>367</v>
      </c>
      <c r="Y57" s="158" t="s">
        <v>203</v>
      </c>
      <c r="Z57" s="148"/>
      <c r="AA57" s="148"/>
      <c r="AB57" s="148"/>
      <c r="AC57" s="148"/>
      <c r="AD57" s="148"/>
      <c r="AE57" s="148"/>
      <c r="AF57" s="148"/>
      <c r="AG57" s="148" t="s">
        <v>368</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ht="22.5" outlineLevel="1" x14ac:dyDescent="0.2">
      <c r="A58" s="177">
        <v>24</v>
      </c>
      <c r="B58" s="178" t="s">
        <v>410</v>
      </c>
      <c r="C58" s="187" t="s">
        <v>411</v>
      </c>
      <c r="D58" s="179" t="s">
        <v>213</v>
      </c>
      <c r="E58" s="180">
        <v>57</v>
      </c>
      <c r="F58" s="181"/>
      <c r="G58" s="182">
        <f t="shared" si="0"/>
        <v>0</v>
      </c>
      <c r="H58" s="159"/>
      <c r="I58" s="158">
        <f t="shared" si="1"/>
        <v>0</v>
      </c>
      <c r="J58" s="159"/>
      <c r="K58" s="158">
        <f t="shared" si="2"/>
        <v>0</v>
      </c>
      <c r="L58" s="158">
        <v>21</v>
      </c>
      <c r="M58" s="158">
        <f t="shared" si="3"/>
        <v>0</v>
      </c>
      <c r="N58" s="157">
        <v>1.7000000000000001E-4</v>
      </c>
      <c r="O58" s="157">
        <f t="shared" si="4"/>
        <v>0.01</v>
      </c>
      <c r="P58" s="157">
        <v>0</v>
      </c>
      <c r="Q58" s="157">
        <f t="shared" si="5"/>
        <v>0</v>
      </c>
      <c r="R58" s="158"/>
      <c r="S58" s="158" t="s">
        <v>259</v>
      </c>
      <c r="T58" s="158" t="s">
        <v>260</v>
      </c>
      <c r="U58" s="158">
        <v>0</v>
      </c>
      <c r="V58" s="158">
        <f t="shared" si="6"/>
        <v>0</v>
      </c>
      <c r="W58" s="158"/>
      <c r="X58" s="158" t="s">
        <v>367</v>
      </c>
      <c r="Y58" s="158" t="s">
        <v>203</v>
      </c>
      <c r="Z58" s="148"/>
      <c r="AA58" s="148"/>
      <c r="AB58" s="148"/>
      <c r="AC58" s="148"/>
      <c r="AD58" s="148"/>
      <c r="AE58" s="148"/>
      <c r="AF58" s="148"/>
      <c r="AG58" s="148" t="s">
        <v>368</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77">
        <v>25</v>
      </c>
      <c r="B59" s="178" t="s">
        <v>412</v>
      </c>
      <c r="C59" s="187" t="s">
        <v>413</v>
      </c>
      <c r="D59" s="179" t="s">
        <v>213</v>
      </c>
      <c r="E59" s="180">
        <v>8</v>
      </c>
      <c r="F59" s="181"/>
      <c r="G59" s="182">
        <f t="shared" si="0"/>
        <v>0</v>
      </c>
      <c r="H59" s="159"/>
      <c r="I59" s="158">
        <f t="shared" si="1"/>
        <v>0</v>
      </c>
      <c r="J59" s="159"/>
      <c r="K59" s="158">
        <f t="shared" si="2"/>
        <v>0</v>
      </c>
      <c r="L59" s="158">
        <v>21</v>
      </c>
      <c r="M59" s="158">
        <f t="shared" si="3"/>
        <v>0</v>
      </c>
      <c r="N59" s="157">
        <v>8.0000000000000002E-3</v>
      </c>
      <c r="O59" s="157">
        <f t="shared" si="4"/>
        <v>0.06</v>
      </c>
      <c r="P59" s="157">
        <v>0</v>
      </c>
      <c r="Q59" s="157">
        <f t="shared" si="5"/>
        <v>0</v>
      </c>
      <c r="R59" s="158"/>
      <c r="S59" s="158" t="s">
        <v>259</v>
      </c>
      <c r="T59" s="158" t="s">
        <v>260</v>
      </c>
      <c r="U59" s="158">
        <v>0</v>
      </c>
      <c r="V59" s="158">
        <f t="shared" si="6"/>
        <v>0</v>
      </c>
      <c r="W59" s="158"/>
      <c r="X59" s="158" t="s">
        <v>367</v>
      </c>
      <c r="Y59" s="158" t="s">
        <v>203</v>
      </c>
      <c r="Z59" s="148"/>
      <c r="AA59" s="148"/>
      <c r="AB59" s="148"/>
      <c r="AC59" s="148"/>
      <c r="AD59" s="148"/>
      <c r="AE59" s="148"/>
      <c r="AF59" s="148"/>
      <c r="AG59" s="148" t="s">
        <v>368</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7">
        <v>26</v>
      </c>
      <c r="B60" s="178" t="s">
        <v>414</v>
      </c>
      <c r="C60" s="187" t="s">
        <v>415</v>
      </c>
      <c r="D60" s="179" t="s">
        <v>416</v>
      </c>
      <c r="E60" s="180">
        <v>5</v>
      </c>
      <c r="F60" s="181"/>
      <c r="G60" s="182">
        <f t="shared" si="0"/>
        <v>0</v>
      </c>
      <c r="H60" s="159"/>
      <c r="I60" s="158">
        <f t="shared" si="1"/>
        <v>0</v>
      </c>
      <c r="J60" s="159"/>
      <c r="K60" s="158">
        <f t="shared" si="2"/>
        <v>0</v>
      </c>
      <c r="L60" s="158">
        <v>21</v>
      </c>
      <c r="M60" s="158">
        <f t="shared" si="3"/>
        <v>0</v>
      </c>
      <c r="N60" s="157">
        <v>3.3E-3</v>
      </c>
      <c r="O60" s="157">
        <f t="shared" si="4"/>
        <v>0.02</v>
      </c>
      <c r="P60" s="157">
        <v>0</v>
      </c>
      <c r="Q60" s="157">
        <f t="shared" si="5"/>
        <v>0</v>
      </c>
      <c r="R60" s="158"/>
      <c r="S60" s="158" t="s">
        <v>259</v>
      </c>
      <c r="T60" s="158" t="s">
        <v>260</v>
      </c>
      <c r="U60" s="158">
        <v>0</v>
      </c>
      <c r="V60" s="158">
        <f t="shared" si="6"/>
        <v>0</v>
      </c>
      <c r="W60" s="158"/>
      <c r="X60" s="158" t="s">
        <v>367</v>
      </c>
      <c r="Y60" s="158" t="s">
        <v>203</v>
      </c>
      <c r="Z60" s="148"/>
      <c r="AA60" s="148"/>
      <c r="AB60" s="148"/>
      <c r="AC60" s="148"/>
      <c r="AD60" s="148"/>
      <c r="AE60" s="148"/>
      <c r="AF60" s="148"/>
      <c r="AG60" s="148" t="s">
        <v>368</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77">
        <v>27</v>
      </c>
      <c r="B61" s="178" t="s">
        <v>417</v>
      </c>
      <c r="C61" s="187" t="s">
        <v>418</v>
      </c>
      <c r="D61" s="179" t="s">
        <v>308</v>
      </c>
      <c r="E61" s="180">
        <v>0.12068</v>
      </c>
      <c r="F61" s="181"/>
      <c r="G61" s="182">
        <f t="shared" si="0"/>
        <v>0</v>
      </c>
      <c r="H61" s="159"/>
      <c r="I61" s="158">
        <f t="shared" si="1"/>
        <v>0</v>
      </c>
      <c r="J61" s="159"/>
      <c r="K61" s="158">
        <f t="shared" si="2"/>
        <v>0</v>
      </c>
      <c r="L61" s="158">
        <v>21</v>
      </c>
      <c r="M61" s="158">
        <f t="shared" si="3"/>
        <v>0</v>
      </c>
      <c r="N61" s="157">
        <v>0</v>
      </c>
      <c r="O61" s="157">
        <f t="shared" si="4"/>
        <v>0</v>
      </c>
      <c r="P61" s="157">
        <v>0</v>
      </c>
      <c r="Q61" s="157">
        <f t="shared" si="5"/>
        <v>0</v>
      </c>
      <c r="R61" s="158"/>
      <c r="S61" s="158" t="s">
        <v>201</v>
      </c>
      <c r="T61" s="158" t="s">
        <v>201</v>
      </c>
      <c r="U61" s="158">
        <v>3.0059999999999998</v>
      </c>
      <c r="V61" s="158">
        <f t="shared" si="6"/>
        <v>0.36</v>
      </c>
      <c r="W61" s="158"/>
      <c r="X61" s="158" t="s">
        <v>309</v>
      </c>
      <c r="Y61" s="158" t="s">
        <v>203</v>
      </c>
      <c r="Z61" s="148"/>
      <c r="AA61" s="148"/>
      <c r="AB61" s="148"/>
      <c r="AC61" s="148"/>
      <c r="AD61" s="148"/>
      <c r="AE61" s="148"/>
      <c r="AF61" s="148"/>
      <c r="AG61" s="148" t="s">
        <v>310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x14ac:dyDescent="0.2">
      <c r="A62" s="164" t="s">
        <v>196</v>
      </c>
      <c r="B62" s="165" t="s">
        <v>153</v>
      </c>
      <c r="C62" s="184" t="s">
        <v>154</v>
      </c>
      <c r="D62" s="166"/>
      <c r="E62" s="167"/>
      <c r="F62" s="168"/>
      <c r="G62" s="169">
        <f>SUMIF(AG63:AG65,"&lt;&gt;NOR",G63:G65)</f>
        <v>0</v>
      </c>
      <c r="H62" s="163"/>
      <c r="I62" s="163">
        <f>SUM(I63:I65)</f>
        <v>0</v>
      </c>
      <c r="J62" s="163"/>
      <c r="K62" s="163">
        <f>SUM(K63:K65)</f>
        <v>0</v>
      </c>
      <c r="L62" s="163"/>
      <c r="M62" s="163">
        <f>SUM(M63:M65)</f>
        <v>0</v>
      </c>
      <c r="N62" s="162"/>
      <c r="O62" s="162">
        <f>SUM(O63:O65)</f>
        <v>0.01</v>
      </c>
      <c r="P62" s="162"/>
      <c r="Q62" s="162">
        <f>SUM(Q63:Q65)</f>
        <v>0</v>
      </c>
      <c r="R62" s="163"/>
      <c r="S62" s="163"/>
      <c r="T62" s="163"/>
      <c r="U62" s="163"/>
      <c r="V62" s="163">
        <f>SUM(V63:V65)</f>
        <v>14.139999999999999</v>
      </c>
      <c r="W62" s="163"/>
      <c r="X62" s="163"/>
      <c r="Y62" s="163"/>
      <c r="AG62" t="s">
        <v>197</v>
      </c>
    </row>
    <row r="63" spans="1:60" outlineLevel="1" x14ac:dyDescent="0.2">
      <c r="A63" s="177">
        <v>28</v>
      </c>
      <c r="B63" s="178" t="s">
        <v>592</v>
      </c>
      <c r="C63" s="187" t="s">
        <v>593</v>
      </c>
      <c r="D63" s="179" t="s">
        <v>209</v>
      </c>
      <c r="E63" s="180">
        <v>30</v>
      </c>
      <c r="F63" s="181"/>
      <c r="G63" s="182">
        <f>ROUND(E63*F63,2)</f>
        <v>0</v>
      </c>
      <c r="H63" s="159"/>
      <c r="I63" s="158">
        <f>ROUND(E63*H63,2)</f>
        <v>0</v>
      </c>
      <c r="J63" s="159"/>
      <c r="K63" s="158">
        <f>ROUND(E63*J63,2)</f>
        <v>0</v>
      </c>
      <c r="L63" s="158">
        <v>21</v>
      </c>
      <c r="M63" s="158">
        <f>G63*(1+L63/100)</f>
        <v>0</v>
      </c>
      <c r="N63" s="157">
        <v>1.0000000000000001E-5</v>
      </c>
      <c r="O63" s="157">
        <f>ROUND(E63*N63,2)</f>
        <v>0</v>
      </c>
      <c r="P63" s="157">
        <v>0</v>
      </c>
      <c r="Q63" s="157">
        <f>ROUND(E63*P63,2)</f>
        <v>0</v>
      </c>
      <c r="R63" s="158"/>
      <c r="S63" s="158" t="s">
        <v>201</v>
      </c>
      <c r="T63" s="158" t="s">
        <v>201</v>
      </c>
      <c r="U63" s="158">
        <v>0.34</v>
      </c>
      <c r="V63" s="158">
        <f>ROUND(E63*U63,2)</f>
        <v>10.199999999999999</v>
      </c>
      <c r="W63" s="158"/>
      <c r="X63" s="158" t="s">
        <v>202</v>
      </c>
      <c r="Y63" s="158" t="s">
        <v>203</v>
      </c>
      <c r="Z63" s="148"/>
      <c r="AA63" s="148"/>
      <c r="AB63" s="148"/>
      <c r="AC63" s="148"/>
      <c r="AD63" s="148"/>
      <c r="AE63" s="148"/>
      <c r="AF63" s="148"/>
      <c r="AG63" s="148" t="s">
        <v>204</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77">
        <v>29</v>
      </c>
      <c r="B64" s="178" t="s">
        <v>594</v>
      </c>
      <c r="C64" s="187" t="s">
        <v>595</v>
      </c>
      <c r="D64" s="179" t="s">
        <v>209</v>
      </c>
      <c r="E64" s="180">
        <v>30</v>
      </c>
      <c r="F64" s="181"/>
      <c r="G64" s="182">
        <f>ROUND(E64*F64,2)</f>
        <v>0</v>
      </c>
      <c r="H64" s="159"/>
      <c r="I64" s="158">
        <f>ROUND(E64*H64,2)</f>
        <v>0</v>
      </c>
      <c r="J64" s="159"/>
      <c r="K64" s="158">
        <f>ROUND(E64*J64,2)</f>
        <v>0</v>
      </c>
      <c r="L64" s="158">
        <v>21</v>
      </c>
      <c r="M64" s="158">
        <f>G64*(1+L64/100)</f>
        <v>0</v>
      </c>
      <c r="N64" s="157">
        <v>4.8999999999999998E-4</v>
      </c>
      <c r="O64" s="157">
        <f>ROUND(E64*N64,2)</f>
        <v>0.01</v>
      </c>
      <c r="P64" s="157">
        <v>0</v>
      </c>
      <c r="Q64" s="157">
        <f>ROUND(E64*P64,2)</f>
        <v>0</v>
      </c>
      <c r="R64" s="158"/>
      <c r="S64" s="158" t="s">
        <v>201</v>
      </c>
      <c r="T64" s="158" t="s">
        <v>201</v>
      </c>
      <c r="U64" s="158">
        <v>0.13</v>
      </c>
      <c r="V64" s="158">
        <f>ROUND(E64*U64,2)</f>
        <v>3.9</v>
      </c>
      <c r="W64" s="158"/>
      <c r="X64" s="158" t="s">
        <v>202</v>
      </c>
      <c r="Y64" s="158" t="s">
        <v>203</v>
      </c>
      <c r="Z64" s="148"/>
      <c r="AA64" s="148"/>
      <c r="AB64" s="148"/>
      <c r="AC64" s="148"/>
      <c r="AD64" s="148"/>
      <c r="AE64" s="148"/>
      <c r="AF64" s="148"/>
      <c r="AG64" s="148" t="s">
        <v>204</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77">
        <v>30</v>
      </c>
      <c r="B65" s="178" t="s">
        <v>596</v>
      </c>
      <c r="C65" s="187" t="s">
        <v>597</v>
      </c>
      <c r="D65" s="179" t="s">
        <v>308</v>
      </c>
      <c r="E65" s="180">
        <v>1.4999999999999999E-2</v>
      </c>
      <c r="F65" s="181"/>
      <c r="G65" s="182">
        <f>ROUND(E65*F65,2)</f>
        <v>0</v>
      </c>
      <c r="H65" s="159"/>
      <c r="I65" s="158">
        <f>ROUND(E65*H65,2)</f>
        <v>0</v>
      </c>
      <c r="J65" s="159"/>
      <c r="K65" s="158">
        <f>ROUND(E65*J65,2)</f>
        <v>0</v>
      </c>
      <c r="L65" s="158">
        <v>21</v>
      </c>
      <c r="M65" s="158">
        <f>G65*(1+L65/100)</f>
        <v>0</v>
      </c>
      <c r="N65" s="157">
        <v>0</v>
      </c>
      <c r="O65" s="157">
        <f>ROUND(E65*N65,2)</f>
        <v>0</v>
      </c>
      <c r="P65" s="157">
        <v>0</v>
      </c>
      <c r="Q65" s="157">
        <f>ROUND(E65*P65,2)</f>
        <v>0</v>
      </c>
      <c r="R65" s="158"/>
      <c r="S65" s="158" t="s">
        <v>201</v>
      </c>
      <c r="T65" s="158" t="s">
        <v>201</v>
      </c>
      <c r="U65" s="158">
        <v>2.42</v>
      </c>
      <c r="V65" s="158">
        <f>ROUND(E65*U65,2)</f>
        <v>0.04</v>
      </c>
      <c r="W65" s="158"/>
      <c r="X65" s="158" t="s">
        <v>309</v>
      </c>
      <c r="Y65" s="158" t="s">
        <v>203</v>
      </c>
      <c r="Z65" s="148"/>
      <c r="AA65" s="148"/>
      <c r="AB65" s="148"/>
      <c r="AC65" s="148"/>
      <c r="AD65" s="148"/>
      <c r="AE65" s="148"/>
      <c r="AF65" s="148"/>
      <c r="AG65" s="148" t="s">
        <v>310</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x14ac:dyDescent="0.2">
      <c r="A66" s="164" t="s">
        <v>196</v>
      </c>
      <c r="B66" s="165" t="s">
        <v>155</v>
      </c>
      <c r="C66" s="184" t="s">
        <v>156</v>
      </c>
      <c r="D66" s="166"/>
      <c r="E66" s="167"/>
      <c r="F66" s="168"/>
      <c r="G66" s="169">
        <f>SUMIF(AG67:AG84,"&lt;&gt;NOR",G67:G84)</f>
        <v>0</v>
      </c>
      <c r="H66" s="163"/>
      <c r="I66" s="163">
        <f>SUM(I67:I84)</f>
        <v>0</v>
      </c>
      <c r="J66" s="163"/>
      <c r="K66" s="163">
        <f>SUM(K67:K84)</f>
        <v>0</v>
      </c>
      <c r="L66" s="163"/>
      <c r="M66" s="163">
        <f>SUM(M67:M84)</f>
        <v>0</v>
      </c>
      <c r="N66" s="162"/>
      <c r="O66" s="162">
        <f>SUM(O67:O84)</f>
        <v>0.13999999999999999</v>
      </c>
      <c r="P66" s="162"/>
      <c r="Q66" s="162">
        <f>SUM(Q67:Q84)</f>
        <v>0.11</v>
      </c>
      <c r="R66" s="163"/>
      <c r="S66" s="163"/>
      <c r="T66" s="163"/>
      <c r="U66" s="163"/>
      <c r="V66" s="163">
        <f>SUM(V67:V84)</f>
        <v>26.89</v>
      </c>
      <c r="W66" s="163"/>
      <c r="X66" s="163"/>
      <c r="Y66" s="163"/>
      <c r="AG66" t="s">
        <v>197</v>
      </c>
    </row>
    <row r="67" spans="1:60" ht="22.5" outlineLevel="1" x14ac:dyDescent="0.2">
      <c r="A67" s="171">
        <v>31</v>
      </c>
      <c r="B67" s="172" t="s">
        <v>419</v>
      </c>
      <c r="C67" s="185" t="s">
        <v>420</v>
      </c>
      <c r="D67" s="173" t="s">
        <v>209</v>
      </c>
      <c r="E67" s="174">
        <v>30</v>
      </c>
      <c r="F67" s="175"/>
      <c r="G67" s="176">
        <f>ROUND(E67*F67,2)</f>
        <v>0</v>
      </c>
      <c r="H67" s="159"/>
      <c r="I67" s="158">
        <f>ROUND(E67*H67,2)</f>
        <v>0</v>
      </c>
      <c r="J67" s="159"/>
      <c r="K67" s="158">
        <f>ROUND(E67*J67,2)</f>
        <v>0</v>
      </c>
      <c r="L67" s="158">
        <v>21</v>
      </c>
      <c r="M67" s="158">
        <f>G67*(1+L67/100)</f>
        <v>0</v>
      </c>
      <c r="N67" s="157">
        <v>0</v>
      </c>
      <c r="O67" s="157">
        <f>ROUND(E67*N67,2)</f>
        <v>0</v>
      </c>
      <c r="P67" s="157">
        <v>0</v>
      </c>
      <c r="Q67" s="157">
        <f>ROUND(E67*P67,2)</f>
        <v>0</v>
      </c>
      <c r="R67" s="158"/>
      <c r="S67" s="158" t="s">
        <v>201</v>
      </c>
      <c r="T67" s="158" t="s">
        <v>201</v>
      </c>
      <c r="U67" s="158">
        <v>1.6E-2</v>
      </c>
      <c r="V67" s="158">
        <f>ROUND(E67*U67,2)</f>
        <v>0.48</v>
      </c>
      <c r="W67" s="158"/>
      <c r="X67" s="158" t="s">
        <v>202</v>
      </c>
      <c r="Y67" s="158" t="s">
        <v>203</v>
      </c>
      <c r="Z67" s="148"/>
      <c r="AA67" s="148"/>
      <c r="AB67" s="148"/>
      <c r="AC67" s="148"/>
      <c r="AD67" s="148"/>
      <c r="AE67" s="148"/>
      <c r="AF67" s="148"/>
      <c r="AG67" s="148" t="s">
        <v>204</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2" x14ac:dyDescent="0.2">
      <c r="A68" s="155"/>
      <c r="B68" s="156"/>
      <c r="C68" s="186" t="s">
        <v>598</v>
      </c>
      <c r="D68" s="160"/>
      <c r="E68" s="161">
        <v>30</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206</v>
      </c>
      <c r="AH68" s="148">
        <v>5</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71">
        <v>32</v>
      </c>
      <c r="B69" s="172" t="s">
        <v>422</v>
      </c>
      <c r="C69" s="185" t="s">
        <v>423</v>
      </c>
      <c r="D69" s="173" t="s">
        <v>209</v>
      </c>
      <c r="E69" s="174">
        <v>30</v>
      </c>
      <c r="F69" s="175"/>
      <c r="G69" s="176">
        <f>ROUND(E69*F69,2)</f>
        <v>0</v>
      </c>
      <c r="H69" s="159"/>
      <c r="I69" s="158">
        <f>ROUND(E69*H69,2)</f>
        <v>0</v>
      </c>
      <c r="J69" s="159"/>
      <c r="K69" s="158">
        <f>ROUND(E69*J69,2)</f>
        <v>0</v>
      </c>
      <c r="L69" s="158">
        <v>21</v>
      </c>
      <c r="M69" s="158">
        <f>G69*(1+L69/100)</f>
        <v>0</v>
      </c>
      <c r="N69" s="157">
        <v>0</v>
      </c>
      <c r="O69" s="157">
        <f>ROUND(E69*N69,2)</f>
        <v>0</v>
      </c>
      <c r="P69" s="157">
        <v>0</v>
      </c>
      <c r="Q69" s="157">
        <f>ROUND(E69*P69,2)</f>
        <v>0</v>
      </c>
      <c r="R69" s="158"/>
      <c r="S69" s="158" t="s">
        <v>201</v>
      </c>
      <c r="T69" s="158" t="s">
        <v>201</v>
      </c>
      <c r="U69" s="158">
        <v>4.5999999999999999E-2</v>
      </c>
      <c r="V69" s="158">
        <f>ROUND(E69*U69,2)</f>
        <v>1.38</v>
      </c>
      <c r="W69" s="158"/>
      <c r="X69" s="158" t="s">
        <v>202</v>
      </c>
      <c r="Y69" s="158" t="s">
        <v>203</v>
      </c>
      <c r="Z69" s="148"/>
      <c r="AA69" s="148"/>
      <c r="AB69" s="148"/>
      <c r="AC69" s="148"/>
      <c r="AD69" s="148"/>
      <c r="AE69" s="148"/>
      <c r="AF69" s="148"/>
      <c r="AG69" s="148" t="s">
        <v>204</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2" x14ac:dyDescent="0.2">
      <c r="A70" s="155"/>
      <c r="B70" s="156"/>
      <c r="C70" s="186" t="s">
        <v>599</v>
      </c>
      <c r="D70" s="160"/>
      <c r="E70" s="161">
        <v>30</v>
      </c>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206</v>
      </c>
      <c r="AH70" s="148">
        <v>5</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2.5" outlineLevel="1" x14ac:dyDescent="0.2">
      <c r="A71" s="177">
        <v>33</v>
      </c>
      <c r="B71" s="178" t="s">
        <v>600</v>
      </c>
      <c r="C71" s="187" t="s">
        <v>601</v>
      </c>
      <c r="D71" s="179" t="s">
        <v>216</v>
      </c>
      <c r="E71" s="180">
        <v>20.059999999999999</v>
      </c>
      <c r="F71" s="181"/>
      <c r="G71" s="182">
        <f>ROUND(E71*F71,2)</f>
        <v>0</v>
      </c>
      <c r="H71" s="159"/>
      <c r="I71" s="158">
        <f>ROUND(E71*H71,2)</f>
        <v>0</v>
      </c>
      <c r="J71" s="159"/>
      <c r="K71" s="158">
        <f>ROUND(E71*J71,2)</f>
        <v>0</v>
      </c>
      <c r="L71" s="158">
        <v>21</v>
      </c>
      <c r="M71" s="158">
        <f>G71*(1+L71/100)</f>
        <v>0</v>
      </c>
      <c r="N71" s="157">
        <v>0</v>
      </c>
      <c r="O71" s="157">
        <f>ROUND(E71*N71,2)</f>
        <v>0</v>
      </c>
      <c r="P71" s="157">
        <v>8.0000000000000007E-5</v>
      </c>
      <c r="Q71" s="157">
        <f>ROUND(E71*P71,2)</f>
        <v>0</v>
      </c>
      <c r="R71" s="158"/>
      <c r="S71" s="158" t="s">
        <v>201</v>
      </c>
      <c r="T71" s="158" t="s">
        <v>201</v>
      </c>
      <c r="U71" s="158">
        <v>3.5000000000000003E-2</v>
      </c>
      <c r="V71" s="158">
        <f>ROUND(E71*U71,2)</f>
        <v>0.7</v>
      </c>
      <c r="W71" s="158"/>
      <c r="X71" s="158" t="s">
        <v>202</v>
      </c>
      <c r="Y71" s="158" t="s">
        <v>203</v>
      </c>
      <c r="Z71" s="148"/>
      <c r="AA71" s="148"/>
      <c r="AB71" s="148"/>
      <c r="AC71" s="148"/>
      <c r="AD71" s="148"/>
      <c r="AE71" s="148"/>
      <c r="AF71" s="148"/>
      <c r="AG71" s="148" t="s">
        <v>204</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71">
        <v>34</v>
      </c>
      <c r="B72" s="172" t="s">
        <v>425</v>
      </c>
      <c r="C72" s="185" t="s">
        <v>426</v>
      </c>
      <c r="D72" s="173" t="s">
        <v>216</v>
      </c>
      <c r="E72" s="174">
        <v>20.059999999999999</v>
      </c>
      <c r="F72" s="175"/>
      <c r="G72" s="176">
        <f>ROUND(E72*F72,2)</f>
        <v>0</v>
      </c>
      <c r="H72" s="159"/>
      <c r="I72" s="158">
        <f>ROUND(E72*H72,2)</f>
        <v>0</v>
      </c>
      <c r="J72" s="159"/>
      <c r="K72" s="158">
        <f>ROUND(E72*J72,2)</f>
        <v>0</v>
      </c>
      <c r="L72" s="158">
        <v>21</v>
      </c>
      <c r="M72" s="158">
        <f>G72*(1+L72/100)</f>
        <v>0</v>
      </c>
      <c r="N72" s="157">
        <v>3.0000000000000001E-5</v>
      </c>
      <c r="O72" s="157">
        <f>ROUND(E72*N72,2)</f>
        <v>0</v>
      </c>
      <c r="P72" s="157">
        <v>0</v>
      </c>
      <c r="Q72" s="157">
        <f>ROUND(E72*P72,2)</f>
        <v>0</v>
      </c>
      <c r="R72" s="158"/>
      <c r="S72" s="158" t="s">
        <v>201</v>
      </c>
      <c r="T72" s="158" t="s">
        <v>201</v>
      </c>
      <c r="U72" s="158">
        <v>0.13719999999999999</v>
      </c>
      <c r="V72" s="158">
        <f>ROUND(E72*U72,2)</f>
        <v>2.75</v>
      </c>
      <c r="W72" s="158"/>
      <c r="X72" s="158" t="s">
        <v>202</v>
      </c>
      <c r="Y72" s="158" t="s">
        <v>203</v>
      </c>
      <c r="Z72" s="148"/>
      <c r="AA72" s="148"/>
      <c r="AB72" s="148"/>
      <c r="AC72" s="148"/>
      <c r="AD72" s="148"/>
      <c r="AE72" s="148"/>
      <c r="AF72" s="148"/>
      <c r="AG72" s="148" t="s">
        <v>204</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
      <c r="A73" s="155"/>
      <c r="B73" s="156"/>
      <c r="C73" s="186" t="s">
        <v>602</v>
      </c>
      <c r="D73" s="160"/>
      <c r="E73" s="161">
        <v>20.059999999999999</v>
      </c>
      <c r="F73" s="158"/>
      <c r="G73" s="15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206</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77">
        <v>35</v>
      </c>
      <c r="B74" s="178" t="s">
        <v>430</v>
      </c>
      <c r="C74" s="187" t="s">
        <v>431</v>
      </c>
      <c r="D74" s="179" t="s">
        <v>209</v>
      </c>
      <c r="E74" s="180">
        <v>30</v>
      </c>
      <c r="F74" s="181"/>
      <c r="G74" s="182">
        <f>ROUND(E74*F74,2)</f>
        <v>0</v>
      </c>
      <c r="H74" s="159"/>
      <c r="I74" s="158">
        <f>ROUND(E74*H74,2)</f>
        <v>0</v>
      </c>
      <c r="J74" s="159"/>
      <c r="K74" s="158">
        <f>ROUND(E74*J74,2)</f>
        <v>0</v>
      </c>
      <c r="L74" s="158">
        <v>21</v>
      </c>
      <c r="M74" s="158">
        <f>G74*(1+L74/100)</f>
        <v>0</v>
      </c>
      <c r="N74" s="157">
        <v>0</v>
      </c>
      <c r="O74" s="157">
        <f>ROUND(E74*N74,2)</f>
        <v>0</v>
      </c>
      <c r="P74" s="157">
        <v>3.5000000000000001E-3</v>
      </c>
      <c r="Q74" s="157">
        <f>ROUND(E74*P74,2)</f>
        <v>0.11</v>
      </c>
      <c r="R74" s="158"/>
      <c r="S74" s="158" t="s">
        <v>201</v>
      </c>
      <c r="T74" s="158" t="s">
        <v>201</v>
      </c>
      <c r="U74" s="158">
        <v>0.255</v>
      </c>
      <c r="V74" s="158">
        <f>ROUND(E74*U74,2)</f>
        <v>7.65</v>
      </c>
      <c r="W74" s="158"/>
      <c r="X74" s="158" t="s">
        <v>202</v>
      </c>
      <c r="Y74" s="158" t="s">
        <v>203</v>
      </c>
      <c r="Z74" s="148"/>
      <c r="AA74" s="148"/>
      <c r="AB74" s="148"/>
      <c r="AC74" s="148"/>
      <c r="AD74" s="148"/>
      <c r="AE74" s="148"/>
      <c r="AF74" s="148"/>
      <c r="AG74" s="148" t="s">
        <v>204</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71">
        <v>36</v>
      </c>
      <c r="B75" s="172" t="s">
        <v>432</v>
      </c>
      <c r="C75" s="185" t="s">
        <v>433</v>
      </c>
      <c r="D75" s="173" t="s">
        <v>209</v>
      </c>
      <c r="E75" s="174">
        <v>30</v>
      </c>
      <c r="F75" s="175"/>
      <c r="G75" s="176">
        <f>ROUND(E75*F75,2)</f>
        <v>0</v>
      </c>
      <c r="H75" s="159"/>
      <c r="I75" s="158">
        <f>ROUND(E75*H75,2)</f>
        <v>0</v>
      </c>
      <c r="J75" s="159"/>
      <c r="K75" s="158">
        <f>ROUND(E75*J75,2)</f>
        <v>0</v>
      </c>
      <c r="L75" s="158">
        <v>21</v>
      </c>
      <c r="M75" s="158">
        <f>G75*(1+L75/100)</f>
        <v>0</v>
      </c>
      <c r="N75" s="157">
        <v>3.3E-4</v>
      </c>
      <c r="O75" s="157">
        <f>ROUND(E75*N75,2)</f>
        <v>0.01</v>
      </c>
      <c r="P75" s="157">
        <v>0</v>
      </c>
      <c r="Q75" s="157">
        <f>ROUND(E75*P75,2)</f>
        <v>0</v>
      </c>
      <c r="R75" s="158"/>
      <c r="S75" s="158" t="s">
        <v>201</v>
      </c>
      <c r="T75" s="158" t="s">
        <v>201</v>
      </c>
      <c r="U75" s="158">
        <v>0.45</v>
      </c>
      <c r="V75" s="158">
        <f>ROUND(E75*U75,2)</f>
        <v>13.5</v>
      </c>
      <c r="W75" s="158"/>
      <c r="X75" s="158" t="s">
        <v>202</v>
      </c>
      <c r="Y75" s="158" t="s">
        <v>203</v>
      </c>
      <c r="Z75" s="148"/>
      <c r="AA75" s="148"/>
      <c r="AB75" s="148"/>
      <c r="AC75" s="148"/>
      <c r="AD75" s="148"/>
      <c r="AE75" s="148"/>
      <c r="AF75" s="148"/>
      <c r="AG75" s="148" t="s">
        <v>204</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
      <c r="A76" s="155"/>
      <c r="B76" s="156"/>
      <c r="C76" s="186" t="s">
        <v>599</v>
      </c>
      <c r="D76" s="160"/>
      <c r="E76" s="161">
        <v>30</v>
      </c>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206</v>
      </c>
      <c r="AH76" s="148">
        <v>5</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71">
        <v>37</v>
      </c>
      <c r="B77" s="172" t="s">
        <v>434</v>
      </c>
      <c r="C77" s="185" t="s">
        <v>435</v>
      </c>
      <c r="D77" s="173" t="s">
        <v>216</v>
      </c>
      <c r="E77" s="174">
        <v>1.8</v>
      </c>
      <c r="F77" s="175"/>
      <c r="G77" s="176">
        <f>ROUND(E77*F77,2)</f>
        <v>0</v>
      </c>
      <c r="H77" s="159"/>
      <c r="I77" s="158">
        <f>ROUND(E77*H77,2)</f>
        <v>0</v>
      </c>
      <c r="J77" s="159"/>
      <c r="K77" s="158">
        <f>ROUND(E77*J77,2)</f>
        <v>0</v>
      </c>
      <c r="L77" s="158">
        <v>21</v>
      </c>
      <c r="M77" s="158">
        <f>G77*(1+L77/100)</f>
        <v>0</v>
      </c>
      <c r="N77" s="157">
        <v>0</v>
      </c>
      <c r="O77" s="157">
        <f>ROUND(E77*N77,2)</f>
        <v>0</v>
      </c>
      <c r="P77" s="157">
        <v>0</v>
      </c>
      <c r="Q77" s="157">
        <f>ROUND(E77*P77,2)</f>
        <v>0</v>
      </c>
      <c r="R77" s="158"/>
      <c r="S77" s="158" t="s">
        <v>201</v>
      </c>
      <c r="T77" s="158" t="s">
        <v>201</v>
      </c>
      <c r="U77" s="158">
        <v>0.152</v>
      </c>
      <c r="V77" s="158">
        <f>ROUND(E77*U77,2)</f>
        <v>0.27</v>
      </c>
      <c r="W77" s="158"/>
      <c r="X77" s="158" t="s">
        <v>202</v>
      </c>
      <c r="Y77" s="158" t="s">
        <v>203</v>
      </c>
      <c r="Z77" s="148"/>
      <c r="AA77" s="148"/>
      <c r="AB77" s="148"/>
      <c r="AC77" s="148"/>
      <c r="AD77" s="148"/>
      <c r="AE77" s="148"/>
      <c r="AF77" s="148"/>
      <c r="AG77" s="148" t="s">
        <v>204</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2" x14ac:dyDescent="0.2">
      <c r="A78" s="155"/>
      <c r="B78" s="156"/>
      <c r="C78" s="186" t="s">
        <v>603</v>
      </c>
      <c r="D78" s="160"/>
      <c r="E78" s="161">
        <v>1.8</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206</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71">
        <v>38</v>
      </c>
      <c r="B79" s="172" t="s">
        <v>437</v>
      </c>
      <c r="C79" s="185" t="s">
        <v>438</v>
      </c>
      <c r="D79" s="173" t="s">
        <v>216</v>
      </c>
      <c r="E79" s="174">
        <v>24.071999999999999</v>
      </c>
      <c r="F79" s="175"/>
      <c r="G79" s="176">
        <f>ROUND(E79*F79,2)</f>
        <v>0</v>
      </c>
      <c r="H79" s="159"/>
      <c r="I79" s="158">
        <f>ROUND(E79*H79,2)</f>
        <v>0</v>
      </c>
      <c r="J79" s="159"/>
      <c r="K79" s="158">
        <f>ROUND(E79*J79,2)</f>
        <v>0</v>
      </c>
      <c r="L79" s="158">
        <v>21</v>
      </c>
      <c r="M79" s="158">
        <f>G79*(1+L79/100)</f>
        <v>0</v>
      </c>
      <c r="N79" s="157">
        <v>5.0000000000000001E-4</v>
      </c>
      <c r="O79" s="157">
        <f>ROUND(E79*N79,2)</f>
        <v>0.01</v>
      </c>
      <c r="P79" s="157">
        <v>0</v>
      </c>
      <c r="Q79" s="157">
        <f>ROUND(E79*P79,2)</f>
        <v>0</v>
      </c>
      <c r="R79" s="158" t="s">
        <v>366</v>
      </c>
      <c r="S79" s="158" t="s">
        <v>201</v>
      </c>
      <c r="T79" s="158" t="s">
        <v>201</v>
      </c>
      <c r="U79" s="158">
        <v>0</v>
      </c>
      <c r="V79" s="158">
        <f>ROUND(E79*U79,2)</f>
        <v>0</v>
      </c>
      <c r="W79" s="158"/>
      <c r="X79" s="158" t="s">
        <v>367</v>
      </c>
      <c r="Y79" s="158" t="s">
        <v>203</v>
      </c>
      <c r="Z79" s="148"/>
      <c r="AA79" s="148"/>
      <c r="AB79" s="148"/>
      <c r="AC79" s="148"/>
      <c r="AD79" s="148"/>
      <c r="AE79" s="148"/>
      <c r="AF79" s="148"/>
      <c r="AG79" s="148" t="s">
        <v>368</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2" x14ac:dyDescent="0.2">
      <c r="A80" s="155"/>
      <c r="B80" s="156"/>
      <c r="C80" s="186" t="s">
        <v>604</v>
      </c>
      <c r="D80" s="160"/>
      <c r="E80" s="161">
        <v>24.071999999999999</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206</v>
      </c>
      <c r="AH80" s="148">
        <v>5</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71">
        <v>39</v>
      </c>
      <c r="B81" s="172" t="s">
        <v>440</v>
      </c>
      <c r="C81" s="185" t="s">
        <v>441</v>
      </c>
      <c r="D81" s="173" t="s">
        <v>209</v>
      </c>
      <c r="E81" s="174">
        <v>33</v>
      </c>
      <c r="F81" s="175"/>
      <c r="G81" s="176">
        <f>ROUND(E81*F81,2)</f>
        <v>0</v>
      </c>
      <c r="H81" s="159"/>
      <c r="I81" s="158">
        <f>ROUND(E81*H81,2)</f>
        <v>0</v>
      </c>
      <c r="J81" s="159"/>
      <c r="K81" s="158">
        <f>ROUND(E81*J81,2)</f>
        <v>0</v>
      </c>
      <c r="L81" s="158">
        <v>21</v>
      </c>
      <c r="M81" s="158">
        <f>G81*(1+L81/100)</f>
        <v>0</v>
      </c>
      <c r="N81" s="157">
        <v>3.5999999999999999E-3</v>
      </c>
      <c r="O81" s="157">
        <f>ROUND(E81*N81,2)</f>
        <v>0.12</v>
      </c>
      <c r="P81" s="157">
        <v>0</v>
      </c>
      <c r="Q81" s="157">
        <f>ROUND(E81*P81,2)</f>
        <v>0</v>
      </c>
      <c r="R81" s="158" t="s">
        <v>366</v>
      </c>
      <c r="S81" s="158" t="s">
        <v>442</v>
      </c>
      <c r="T81" s="158" t="s">
        <v>260</v>
      </c>
      <c r="U81" s="158">
        <v>0</v>
      </c>
      <c r="V81" s="158">
        <f>ROUND(E81*U81,2)</f>
        <v>0</v>
      </c>
      <c r="W81" s="158"/>
      <c r="X81" s="158" t="s">
        <v>367</v>
      </c>
      <c r="Y81" s="158" t="s">
        <v>203</v>
      </c>
      <c r="Z81" s="148"/>
      <c r="AA81" s="148"/>
      <c r="AB81" s="148"/>
      <c r="AC81" s="148"/>
      <c r="AD81" s="148"/>
      <c r="AE81" s="148"/>
      <c r="AF81" s="148"/>
      <c r="AG81" s="148" t="s">
        <v>368</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
      <c r="A82" s="155"/>
      <c r="B82" s="156"/>
      <c r="C82" s="186" t="s">
        <v>605</v>
      </c>
      <c r="D82" s="160"/>
      <c r="E82" s="161">
        <v>33</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206</v>
      </c>
      <c r="AH82" s="148">
        <v>5</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ht="22.5" outlineLevel="1" x14ac:dyDescent="0.2">
      <c r="A83" s="177">
        <v>40</v>
      </c>
      <c r="B83" s="178" t="s">
        <v>444</v>
      </c>
      <c r="C83" s="187" t="s">
        <v>445</v>
      </c>
      <c r="D83" s="179" t="s">
        <v>213</v>
      </c>
      <c r="E83" s="180">
        <v>2</v>
      </c>
      <c r="F83" s="181"/>
      <c r="G83" s="182">
        <f>ROUND(E83*F83,2)</f>
        <v>0</v>
      </c>
      <c r="H83" s="159"/>
      <c r="I83" s="158">
        <f>ROUND(E83*H83,2)</f>
        <v>0</v>
      </c>
      <c r="J83" s="159"/>
      <c r="K83" s="158">
        <f>ROUND(E83*J83,2)</f>
        <v>0</v>
      </c>
      <c r="L83" s="158">
        <v>21</v>
      </c>
      <c r="M83" s="158">
        <f>G83*(1+L83/100)</f>
        <v>0</v>
      </c>
      <c r="N83" s="157">
        <v>1.3999999999999999E-4</v>
      </c>
      <c r="O83" s="157">
        <f>ROUND(E83*N83,2)</f>
        <v>0</v>
      </c>
      <c r="P83" s="157">
        <v>0</v>
      </c>
      <c r="Q83" s="157">
        <f>ROUND(E83*P83,2)</f>
        <v>0</v>
      </c>
      <c r="R83" s="158" t="s">
        <v>366</v>
      </c>
      <c r="S83" s="158" t="s">
        <v>201</v>
      </c>
      <c r="T83" s="158" t="s">
        <v>201</v>
      </c>
      <c r="U83" s="158">
        <v>0</v>
      </c>
      <c r="V83" s="158">
        <f>ROUND(E83*U83,2)</f>
        <v>0</v>
      </c>
      <c r="W83" s="158"/>
      <c r="X83" s="158" t="s">
        <v>367</v>
      </c>
      <c r="Y83" s="158" t="s">
        <v>203</v>
      </c>
      <c r="Z83" s="148"/>
      <c r="AA83" s="148"/>
      <c r="AB83" s="148"/>
      <c r="AC83" s="148"/>
      <c r="AD83" s="148"/>
      <c r="AE83" s="148"/>
      <c r="AF83" s="148"/>
      <c r="AG83" s="148" t="s">
        <v>368</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77">
        <v>41</v>
      </c>
      <c r="B84" s="178" t="s">
        <v>446</v>
      </c>
      <c r="C84" s="187" t="s">
        <v>447</v>
      </c>
      <c r="D84" s="179" t="s">
        <v>308</v>
      </c>
      <c r="E84" s="180">
        <v>0.14162</v>
      </c>
      <c r="F84" s="181"/>
      <c r="G84" s="182">
        <f>ROUND(E84*F84,2)</f>
        <v>0</v>
      </c>
      <c r="H84" s="159"/>
      <c r="I84" s="158">
        <f>ROUND(E84*H84,2)</f>
        <v>0</v>
      </c>
      <c r="J84" s="159"/>
      <c r="K84" s="158">
        <f>ROUND(E84*J84,2)</f>
        <v>0</v>
      </c>
      <c r="L84" s="158">
        <v>21</v>
      </c>
      <c r="M84" s="158">
        <f>G84*(1+L84/100)</f>
        <v>0</v>
      </c>
      <c r="N84" s="157">
        <v>0</v>
      </c>
      <c r="O84" s="157">
        <f>ROUND(E84*N84,2)</f>
        <v>0</v>
      </c>
      <c r="P84" s="157">
        <v>0</v>
      </c>
      <c r="Q84" s="157">
        <f>ROUND(E84*P84,2)</f>
        <v>0</v>
      </c>
      <c r="R84" s="158"/>
      <c r="S84" s="158" t="s">
        <v>201</v>
      </c>
      <c r="T84" s="158" t="s">
        <v>201</v>
      </c>
      <c r="U84" s="158">
        <v>1.1020000000000001</v>
      </c>
      <c r="V84" s="158">
        <f>ROUND(E84*U84,2)</f>
        <v>0.16</v>
      </c>
      <c r="W84" s="158"/>
      <c r="X84" s="158" t="s">
        <v>309</v>
      </c>
      <c r="Y84" s="158" t="s">
        <v>203</v>
      </c>
      <c r="Z84" s="148"/>
      <c r="AA84" s="148"/>
      <c r="AB84" s="148"/>
      <c r="AC84" s="148"/>
      <c r="AD84" s="148"/>
      <c r="AE84" s="148"/>
      <c r="AF84" s="148"/>
      <c r="AG84" s="148" t="s">
        <v>310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x14ac:dyDescent="0.2">
      <c r="A85" s="164" t="s">
        <v>196</v>
      </c>
      <c r="B85" s="165" t="s">
        <v>159</v>
      </c>
      <c r="C85" s="184" t="s">
        <v>160</v>
      </c>
      <c r="D85" s="166"/>
      <c r="E85" s="167"/>
      <c r="F85" s="168"/>
      <c r="G85" s="169">
        <f>SUMIF(AG86:AG92,"&lt;&gt;NOR",G86:G92)</f>
        <v>0</v>
      </c>
      <c r="H85" s="163"/>
      <c r="I85" s="163">
        <f>SUM(I86:I92)</f>
        <v>0</v>
      </c>
      <c r="J85" s="163"/>
      <c r="K85" s="163">
        <f>SUM(K86:K92)</f>
        <v>0</v>
      </c>
      <c r="L85" s="163"/>
      <c r="M85" s="163">
        <f>SUM(M86:M92)</f>
        <v>0</v>
      </c>
      <c r="N85" s="162"/>
      <c r="O85" s="162">
        <f>SUM(O86:O92)</f>
        <v>0.01</v>
      </c>
      <c r="P85" s="162"/>
      <c r="Q85" s="162">
        <f>SUM(Q86:Q92)</f>
        <v>0</v>
      </c>
      <c r="R85" s="163"/>
      <c r="S85" s="163"/>
      <c r="T85" s="163"/>
      <c r="U85" s="163"/>
      <c r="V85" s="163">
        <f>SUM(V86:V92)</f>
        <v>8.32</v>
      </c>
      <c r="W85" s="163"/>
      <c r="X85" s="163"/>
      <c r="Y85" s="163"/>
      <c r="AG85" t="s">
        <v>197</v>
      </c>
    </row>
    <row r="86" spans="1:60" outlineLevel="1" x14ac:dyDescent="0.2">
      <c r="A86" s="171">
        <v>42</v>
      </c>
      <c r="B86" s="172" t="s">
        <v>448</v>
      </c>
      <c r="C86" s="185" t="s">
        <v>449</v>
      </c>
      <c r="D86" s="173" t="s">
        <v>209</v>
      </c>
      <c r="E86" s="174">
        <v>58.911700000000003</v>
      </c>
      <c r="F86" s="175"/>
      <c r="G86" s="176">
        <f>ROUND(E86*F86,2)</f>
        <v>0</v>
      </c>
      <c r="H86" s="159"/>
      <c r="I86" s="158">
        <f>ROUND(E86*H86,2)</f>
        <v>0</v>
      </c>
      <c r="J86" s="159"/>
      <c r="K86" s="158">
        <f>ROUND(E86*J86,2)</f>
        <v>0</v>
      </c>
      <c r="L86" s="158">
        <v>21</v>
      </c>
      <c r="M86" s="158">
        <f>G86*(1+L86/100)</f>
        <v>0</v>
      </c>
      <c r="N86" s="157">
        <v>6.9999999999999994E-5</v>
      </c>
      <c r="O86" s="157">
        <f>ROUND(E86*N86,2)</f>
        <v>0</v>
      </c>
      <c r="P86" s="157">
        <v>0</v>
      </c>
      <c r="Q86" s="157">
        <f>ROUND(E86*P86,2)</f>
        <v>0</v>
      </c>
      <c r="R86" s="158"/>
      <c r="S86" s="158" t="s">
        <v>201</v>
      </c>
      <c r="T86" s="158" t="s">
        <v>201</v>
      </c>
      <c r="U86" s="158">
        <v>3.2480000000000002E-2</v>
      </c>
      <c r="V86" s="158">
        <f>ROUND(E86*U86,2)</f>
        <v>1.91</v>
      </c>
      <c r="W86" s="158"/>
      <c r="X86" s="158" t="s">
        <v>202</v>
      </c>
      <c r="Y86" s="158" t="s">
        <v>203</v>
      </c>
      <c r="Z86" s="148"/>
      <c r="AA86" s="148"/>
      <c r="AB86" s="148"/>
      <c r="AC86" s="148"/>
      <c r="AD86" s="148"/>
      <c r="AE86" s="148"/>
      <c r="AF86" s="148"/>
      <c r="AG86" s="148" t="s">
        <v>204</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2" x14ac:dyDescent="0.2">
      <c r="A87" s="155"/>
      <c r="B87" s="156"/>
      <c r="C87" s="186" t="s">
        <v>589</v>
      </c>
      <c r="D87" s="160"/>
      <c r="E87" s="161">
        <v>55.159700000000001</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206</v>
      </c>
      <c r="AH87" s="148">
        <v>5</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
      <c r="A88" s="155"/>
      <c r="B88" s="156"/>
      <c r="C88" s="186" t="s">
        <v>606</v>
      </c>
      <c r="D88" s="160"/>
      <c r="E88" s="161">
        <v>3.7519999999999998</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206</v>
      </c>
      <c r="AH88" s="148">
        <v>5</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71">
        <v>43</v>
      </c>
      <c r="B89" s="172" t="s">
        <v>451</v>
      </c>
      <c r="C89" s="185" t="s">
        <v>452</v>
      </c>
      <c r="D89" s="173" t="s">
        <v>209</v>
      </c>
      <c r="E89" s="174">
        <v>58.911700000000003</v>
      </c>
      <c r="F89" s="175"/>
      <c r="G89" s="176">
        <f>ROUND(E89*F89,2)</f>
        <v>0</v>
      </c>
      <c r="H89" s="159"/>
      <c r="I89" s="158">
        <f>ROUND(E89*H89,2)</f>
        <v>0</v>
      </c>
      <c r="J89" s="159"/>
      <c r="K89" s="158">
        <f>ROUND(E89*J89,2)</f>
        <v>0</v>
      </c>
      <c r="L89" s="158">
        <v>21</v>
      </c>
      <c r="M89" s="158">
        <f>G89*(1+L89/100)</f>
        <v>0</v>
      </c>
      <c r="N89" s="157">
        <v>1.4999999999999999E-4</v>
      </c>
      <c r="O89" s="157">
        <f>ROUND(E89*N89,2)</f>
        <v>0.01</v>
      </c>
      <c r="P89" s="157">
        <v>0</v>
      </c>
      <c r="Q89" s="157">
        <f>ROUND(E89*P89,2)</f>
        <v>0</v>
      </c>
      <c r="R89" s="158"/>
      <c r="S89" s="158" t="s">
        <v>201</v>
      </c>
      <c r="T89" s="158" t="s">
        <v>201</v>
      </c>
      <c r="U89" s="158">
        <v>0.10191</v>
      </c>
      <c r="V89" s="158">
        <f>ROUND(E89*U89,2)</f>
        <v>6</v>
      </c>
      <c r="W89" s="158"/>
      <c r="X89" s="158" t="s">
        <v>202</v>
      </c>
      <c r="Y89" s="158" t="s">
        <v>203</v>
      </c>
      <c r="Z89" s="148"/>
      <c r="AA89" s="148"/>
      <c r="AB89" s="148"/>
      <c r="AC89" s="148"/>
      <c r="AD89" s="148"/>
      <c r="AE89" s="148"/>
      <c r="AF89" s="148"/>
      <c r="AG89" s="148" t="s">
        <v>204</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2" x14ac:dyDescent="0.2">
      <c r="A90" s="155"/>
      <c r="B90" s="156"/>
      <c r="C90" s="186" t="s">
        <v>607</v>
      </c>
      <c r="D90" s="160"/>
      <c r="E90" s="161">
        <v>58.911700000000003</v>
      </c>
      <c r="F90" s="158"/>
      <c r="G90" s="158"/>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206</v>
      </c>
      <c r="AH90" s="148">
        <v>5</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71">
        <v>44</v>
      </c>
      <c r="B91" s="172" t="s">
        <v>454</v>
      </c>
      <c r="C91" s="185" t="s">
        <v>455</v>
      </c>
      <c r="D91" s="173" t="s">
        <v>209</v>
      </c>
      <c r="E91" s="174">
        <v>58.911700000000003</v>
      </c>
      <c r="F91" s="175"/>
      <c r="G91" s="176">
        <f>ROUND(E91*F91,2)</f>
        <v>0</v>
      </c>
      <c r="H91" s="159"/>
      <c r="I91" s="158">
        <f>ROUND(E91*H91,2)</f>
        <v>0</v>
      </c>
      <c r="J91" s="159"/>
      <c r="K91" s="158">
        <f>ROUND(E91*J91,2)</f>
        <v>0</v>
      </c>
      <c r="L91" s="158">
        <v>21</v>
      </c>
      <c r="M91" s="158">
        <f>G91*(1+L91/100)</f>
        <v>0</v>
      </c>
      <c r="N91" s="157">
        <v>0</v>
      </c>
      <c r="O91" s="157">
        <f>ROUND(E91*N91,2)</f>
        <v>0</v>
      </c>
      <c r="P91" s="157">
        <v>0</v>
      </c>
      <c r="Q91" s="157">
        <f>ROUND(E91*P91,2)</f>
        <v>0</v>
      </c>
      <c r="R91" s="158"/>
      <c r="S91" s="158" t="s">
        <v>201</v>
      </c>
      <c r="T91" s="158" t="s">
        <v>201</v>
      </c>
      <c r="U91" s="158">
        <v>7.0000000000000001E-3</v>
      </c>
      <c r="V91" s="158">
        <f>ROUND(E91*U91,2)</f>
        <v>0.41</v>
      </c>
      <c r="W91" s="158"/>
      <c r="X91" s="158" t="s">
        <v>202</v>
      </c>
      <c r="Y91" s="158" t="s">
        <v>203</v>
      </c>
      <c r="Z91" s="148"/>
      <c r="AA91" s="148"/>
      <c r="AB91" s="148"/>
      <c r="AC91" s="148"/>
      <c r="AD91" s="148"/>
      <c r="AE91" s="148"/>
      <c r="AF91" s="148"/>
      <c r="AG91" s="148" t="s">
        <v>204</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2" x14ac:dyDescent="0.2">
      <c r="A92" s="155"/>
      <c r="B92" s="156"/>
      <c r="C92" s="186" t="s">
        <v>607</v>
      </c>
      <c r="D92" s="160"/>
      <c r="E92" s="161">
        <v>58.911700000000003</v>
      </c>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206</v>
      </c>
      <c r="AH92" s="148">
        <v>5</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x14ac:dyDescent="0.2">
      <c r="A93" s="164" t="s">
        <v>196</v>
      </c>
      <c r="B93" s="165" t="s">
        <v>163</v>
      </c>
      <c r="C93" s="184" t="s">
        <v>164</v>
      </c>
      <c r="D93" s="166"/>
      <c r="E93" s="167"/>
      <c r="F93" s="168"/>
      <c r="G93" s="169">
        <f>SUMIF(AG94:AG102,"&lt;&gt;NOR",G94:G102)</f>
        <v>0</v>
      </c>
      <c r="H93" s="163"/>
      <c r="I93" s="163">
        <f>SUM(I94:I102)</f>
        <v>0</v>
      </c>
      <c r="J93" s="163"/>
      <c r="K93" s="163">
        <f>SUM(K94:K102)</f>
        <v>0</v>
      </c>
      <c r="L93" s="163"/>
      <c r="M93" s="163">
        <f>SUM(M94:M102)</f>
        <v>0</v>
      </c>
      <c r="N93" s="162"/>
      <c r="O93" s="162">
        <f>SUM(O94:O102)</f>
        <v>0.22</v>
      </c>
      <c r="P93" s="162"/>
      <c r="Q93" s="162">
        <f>SUM(Q94:Q102)</f>
        <v>0.03</v>
      </c>
      <c r="R93" s="163"/>
      <c r="S93" s="163"/>
      <c r="T93" s="163"/>
      <c r="U93" s="163"/>
      <c r="V93" s="163">
        <f>SUM(V94:V102)</f>
        <v>5.9600000000000009</v>
      </c>
      <c r="W93" s="163"/>
      <c r="X93" s="163"/>
      <c r="Y93" s="163"/>
      <c r="AG93" t="s">
        <v>197</v>
      </c>
    </row>
    <row r="94" spans="1:60" outlineLevel="1" x14ac:dyDescent="0.2">
      <c r="A94" s="177">
        <v>45</v>
      </c>
      <c r="B94" s="178" t="s">
        <v>456</v>
      </c>
      <c r="C94" s="187" t="s">
        <v>457</v>
      </c>
      <c r="D94" s="179" t="s">
        <v>213</v>
      </c>
      <c r="E94" s="180">
        <v>4</v>
      </c>
      <c r="F94" s="181"/>
      <c r="G94" s="182">
        <f>ROUND(E94*F94,2)</f>
        <v>0</v>
      </c>
      <c r="H94" s="159"/>
      <c r="I94" s="158">
        <f>ROUND(E94*H94,2)</f>
        <v>0</v>
      </c>
      <c r="J94" s="159"/>
      <c r="K94" s="158">
        <f>ROUND(E94*J94,2)</f>
        <v>0</v>
      </c>
      <c r="L94" s="158">
        <v>21</v>
      </c>
      <c r="M94" s="158">
        <f>G94*(1+L94/100)</f>
        <v>0</v>
      </c>
      <c r="N94" s="157">
        <v>0</v>
      </c>
      <c r="O94" s="157">
        <f>ROUND(E94*N94,2)</f>
        <v>0</v>
      </c>
      <c r="P94" s="157">
        <v>7.0000000000000001E-3</v>
      </c>
      <c r="Q94" s="157">
        <f>ROUND(E94*P94,2)</f>
        <v>0.03</v>
      </c>
      <c r="R94" s="158"/>
      <c r="S94" s="158" t="s">
        <v>201</v>
      </c>
      <c r="T94" s="158" t="s">
        <v>201</v>
      </c>
      <c r="U94" s="158">
        <v>0.215</v>
      </c>
      <c r="V94" s="158">
        <f>ROUND(E94*U94,2)</f>
        <v>0.86</v>
      </c>
      <c r="W94" s="158"/>
      <c r="X94" s="158" t="s">
        <v>202</v>
      </c>
      <c r="Y94" s="158" t="s">
        <v>203</v>
      </c>
      <c r="Z94" s="148"/>
      <c r="AA94" s="148"/>
      <c r="AB94" s="148"/>
      <c r="AC94" s="148"/>
      <c r="AD94" s="148"/>
      <c r="AE94" s="148"/>
      <c r="AF94" s="148"/>
      <c r="AG94" s="148" t="s">
        <v>204</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71">
        <v>46</v>
      </c>
      <c r="B95" s="172" t="s">
        <v>458</v>
      </c>
      <c r="C95" s="185" t="s">
        <v>459</v>
      </c>
      <c r="D95" s="173" t="s">
        <v>213</v>
      </c>
      <c r="E95" s="174">
        <v>51.6</v>
      </c>
      <c r="F95" s="175"/>
      <c r="G95" s="176">
        <f>ROUND(E95*F95,2)</f>
        <v>0</v>
      </c>
      <c r="H95" s="159"/>
      <c r="I95" s="158">
        <f>ROUND(E95*H95,2)</f>
        <v>0</v>
      </c>
      <c r="J95" s="159"/>
      <c r="K95" s="158">
        <f>ROUND(E95*J95,2)</f>
        <v>0</v>
      </c>
      <c r="L95" s="158">
        <v>21</v>
      </c>
      <c r="M95" s="158">
        <f>G95*(1+L95/100)</f>
        <v>0</v>
      </c>
      <c r="N95" s="157">
        <v>0</v>
      </c>
      <c r="O95" s="157">
        <f>ROUND(E95*N95,2)</f>
        <v>0</v>
      </c>
      <c r="P95" s="157">
        <v>0</v>
      </c>
      <c r="Q95" s="157">
        <f>ROUND(E95*P95,2)</f>
        <v>0</v>
      </c>
      <c r="R95" s="158"/>
      <c r="S95" s="158" t="s">
        <v>201</v>
      </c>
      <c r="T95" s="158" t="s">
        <v>201</v>
      </c>
      <c r="U95" s="158">
        <v>1.7999999999999999E-2</v>
      </c>
      <c r="V95" s="158">
        <f>ROUND(E95*U95,2)</f>
        <v>0.93</v>
      </c>
      <c r="W95" s="158"/>
      <c r="X95" s="158" t="s">
        <v>202</v>
      </c>
      <c r="Y95" s="158" t="s">
        <v>203</v>
      </c>
      <c r="Z95" s="148"/>
      <c r="AA95" s="148"/>
      <c r="AB95" s="148"/>
      <c r="AC95" s="148"/>
      <c r="AD95" s="148"/>
      <c r="AE95" s="148"/>
      <c r="AF95" s="148"/>
      <c r="AG95" s="148" t="s">
        <v>204</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2" x14ac:dyDescent="0.2">
      <c r="A96" s="155"/>
      <c r="B96" s="156"/>
      <c r="C96" s="186" t="s">
        <v>608</v>
      </c>
      <c r="D96" s="160"/>
      <c r="E96" s="161">
        <v>51.6</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206</v>
      </c>
      <c r="AH96" s="148">
        <v>5</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71">
        <v>47</v>
      </c>
      <c r="B97" s="172" t="s">
        <v>461</v>
      </c>
      <c r="C97" s="185" t="s">
        <v>462</v>
      </c>
      <c r="D97" s="173" t="s">
        <v>216</v>
      </c>
      <c r="E97" s="174">
        <v>12.9</v>
      </c>
      <c r="F97" s="175"/>
      <c r="G97" s="176">
        <f>ROUND(E97*F97,2)</f>
        <v>0</v>
      </c>
      <c r="H97" s="159"/>
      <c r="I97" s="158">
        <f>ROUND(E97*H97,2)</f>
        <v>0</v>
      </c>
      <c r="J97" s="159"/>
      <c r="K97" s="158">
        <f>ROUND(E97*J97,2)</f>
        <v>0</v>
      </c>
      <c r="L97" s="158">
        <v>21</v>
      </c>
      <c r="M97" s="158">
        <f>G97*(1+L97/100)</f>
        <v>0</v>
      </c>
      <c r="N97" s="157">
        <v>0</v>
      </c>
      <c r="O97" s="157">
        <f>ROUND(E97*N97,2)</f>
        <v>0</v>
      </c>
      <c r="P97" s="157">
        <v>0</v>
      </c>
      <c r="Q97" s="157">
        <f>ROUND(E97*P97,2)</f>
        <v>0</v>
      </c>
      <c r="R97" s="158"/>
      <c r="S97" s="158" t="s">
        <v>201</v>
      </c>
      <c r="T97" s="158" t="s">
        <v>201</v>
      </c>
      <c r="U97" s="158">
        <v>0.3</v>
      </c>
      <c r="V97" s="158">
        <f>ROUND(E97*U97,2)</f>
        <v>3.87</v>
      </c>
      <c r="W97" s="158"/>
      <c r="X97" s="158" t="s">
        <v>202</v>
      </c>
      <c r="Y97" s="158" t="s">
        <v>203</v>
      </c>
      <c r="Z97" s="148"/>
      <c r="AA97" s="148"/>
      <c r="AB97" s="148"/>
      <c r="AC97" s="148"/>
      <c r="AD97" s="148"/>
      <c r="AE97" s="148"/>
      <c r="AF97" s="148"/>
      <c r="AG97" s="148" t="s">
        <v>204</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2" x14ac:dyDescent="0.2">
      <c r="A98" s="155"/>
      <c r="B98" s="156"/>
      <c r="C98" s="186" t="s">
        <v>609</v>
      </c>
      <c r="D98" s="160"/>
      <c r="E98" s="161">
        <v>12.9</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206</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71">
        <v>48</v>
      </c>
      <c r="B99" s="172" t="s">
        <v>464</v>
      </c>
      <c r="C99" s="185" t="s">
        <v>465</v>
      </c>
      <c r="D99" s="173" t="s">
        <v>216</v>
      </c>
      <c r="E99" s="174">
        <v>12.9</v>
      </c>
      <c r="F99" s="175"/>
      <c r="G99" s="176">
        <f>ROUND(E99*F99,2)</f>
        <v>0</v>
      </c>
      <c r="H99" s="159"/>
      <c r="I99" s="158">
        <f>ROUND(E99*H99,2)</f>
        <v>0</v>
      </c>
      <c r="J99" s="159"/>
      <c r="K99" s="158">
        <f>ROUND(E99*J99,2)</f>
        <v>0</v>
      </c>
      <c r="L99" s="158">
        <v>21</v>
      </c>
      <c r="M99" s="158">
        <f>G99*(1+L99/100)</f>
        <v>0</v>
      </c>
      <c r="N99" s="157">
        <v>1.685E-2</v>
      </c>
      <c r="O99" s="157">
        <f>ROUND(E99*N99,2)</f>
        <v>0.22</v>
      </c>
      <c r="P99" s="157">
        <v>0</v>
      </c>
      <c r="Q99" s="157">
        <f>ROUND(E99*P99,2)</f>
        <v>0</v>
      </c>
      <c r="R99" s="158"/>
      <c r="S99" s="158" t="s">
        <v>201</v>
      </c>
      <c r="T99" s="158" t="s">
        <v>201</v>
      </c>
      <c r="U99" s="158">
        <v>1.2E-2</v>
      </c>
      <c r="V99" s="158">
        <f>ROUND(E99*U99,2)</f>
        <v>0.15</v>
      </c>
      <c r="W99" s="158"/>
      <c r="X99" s="158" t="s">
        <v>202</v>
      </c>
      <c r="Y99" s="158" t="s">
        <v>203</v>
      </c>
      <c r="Z99" s="148"/>
      <c r="AA99" s="148"/>
      <c r="AB99" s="148"/>
      <c r="AC99" s="148"/>
      <c r="AD99" s="148"/>
      <c r="AE99" s="148"/>
      <c r="AF99" s="148"/>
      <c r="AG99" s="148" t="s">
        <v>204</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2" x14ac:dyDescent="0.2">
      <c r="A100" s="155"/>
      <c r="B100" s="156"/>
      <c r="C100" s="186" t="s">
        <v>610</v>
      </c>
      <c r="D100" s="160"/>
      <c r="E100" s="161">
        <v>12.9</v>
      </c>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206</v>
      </c>
      <c r="AH100" s="148">
        <v>5</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71">
        <v>49</v>
      </c>
      <c r="B101" s="172" t="s">
        <v>467</v>
      </c>
      <c r="C101" s="185" t="s">
        <v>468</v>
      </c>
      <c r="D101" s="173" t="s">
        <v>216</v>
      </c>
      <c r="E101" s="174">
        <v>12.9</v>
      </c>
      <c r="F101" s="175"/>
      <c r="G101" s="176">
        <f>ROUND(E101*F101,2)</f>
        <v>0</v>
      </c>
      <c r="H101" s="159"/>
      <c r="I101" s="158">
        <f>ROUND(E101*H101,2)</f>
        <v>0</v>
      </c>
      <c r="J101" s="159"/>
      <c r="K101" s="158">
        <f>ROUND(E101*J101,2)</f>
        <v>0</v>
      </c>
      <c r="L101" s="158">
        <v>21</v>
      </c>
      <c r="M101" s="158">
        <f>G101*(1+L101/100)</f>
        <v>0</v>
      </c>
      <c r="N101" s="157">
        <v>0</v>
      </c>
      <c r="O101" s="157">
        <f>ROUND(E101*N101,2)</f>
        <v>0</v>
      </c>
      <c r="P101" s="157">
        <v>0</v>
      </c>
      <c r="Q101" s="157">
        <f>ROUND(E101*P101,2)</f>
        <v>0</v>
      </c>
      <c r="R101" s="158"/>
      <c r="S101" s="158" t="s">
        <v>201</v>
      </c>
      <c r="T101" s="158" t="s">
        <v>201</v>
      </c>
      <c r="U101" s="158">
        <v>1.2E-2</v>
      </c>
      <c r="V101" s="158">
        <f>ROUND(E101*U101,2)</f>
        <v>0.15</v>
      </c>
      <c r="W101" s="158"/>
      <c r="X101" s="158" t="s">
        <v>202</v>
      </c>
      <c r="Y101" s="158" t="s">
        <v>203</v>
      </c>
      <c r="Z101" s="148"/>
      <c r="AA101" s="148"/>
      <c r="AB101" s="148"/>
      <c r="AC101" s="148"/>
      <c r="AD101" s="148"/>
      <c r="AE101" s="148"/>
      <c r="AF101" s="148"/>
      <c r="AG101" s="148" t="s">
        <v>204</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2" x14ac:dyDescent="0.2">
      <c r="A102" s="155"/>
      <c r="B102" s="156"/>
      <c r="C102" s="186" t="s">
        <v>610</v>
      </c>
      <c r="D102" s="160"/>
      <c r="E102" s="161">
        <v>12.9</v>
      </c>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206</v>
      </c>
      <c r="AH102" s="148">
        <v>5</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x14ac:dyDescent="0.2">
      <c r="A103" s="164" t="s">
        <v>196</v>
      </c>
      <c r="B103" s="165" t="s">
        <v>165</v>
      </c>
      <c r="C103" s="184" t="s">
        <v>166</v>
      </c>
      <c r="D103" s="166"/>
      <c r="E103" s="167"/>
      <c r="F103" s="168"/>
      <c r="G103" s="169">
        <f>SUMIF(AG104:AG125,"&lt;&gt;NOR",G104:G125)</f>
        <v>0</v>
      </c>
      <c r="H103" s="163"/>
      <c r="I103" s="163">
        <f>SUM(I104:I125)</f>
        <v>0</v>
      </c>
      <c r="J103" s="163"/>
      <c r="K103" s="163">
        <f>SUM(K104:K125)</f>
        <v>0</v>
      </c>
      <c r="L103" s="163"/>
      <c r="M103" s="163">
        <f>SUM(M104:M125)</f>
        <v>0</v>
      </c>
      <c r="N103" s="162"/>
      <c r="O103" s="162">
        <f>SUM(O104:O125)</f>
        <v>0</v>
      </c>
      <c r="P103" s="162"/>
      <c r="Q103" s="162">
        <f>SUM(Q104:Q125)</f>
        <v>0</v>
      </c>
      <c r="R103" s="163"/>
      <c r="S103" s="163"/>
      <c r="T103" s="163"/>
      <c r="U103" s="163"/>
      <c r="V103" s="163">
        <f>SUM(V104:V125)</f>
        <v>2.8</v>
      </c>
      <c r="W103" s="163"/>
      <c r="X103" s="163"/>
      <c r="Y103" s="163"/>
      <c r="AG103" t="s">
        <v>197</v>
      </c>
    </row>
    <row r="104" spans="1:60" outlineLevel="1" x14ac:dyDescent="0.2">
      <c r="A104" s="171">
        <v>50</v>
      </c>
      <c r="B104" s="172" t="s">
        <v>469</v>
      </c>
      <c r="C104" s="185" t="s">
        <v>470</v>
      </c>
      <c r="D104" s="173" t="s">
        <v>308</v>
      </c>
      <c r="E104" s="174">
        <v>6.2231399999999999</v>
      </c>
      <c r="F104" s="175"/>
      <c r="G104" s="176">
        <f>ROUND(E104*F104,2)</f>
        <v>0</v>
      </c>
      <c r="H104" s="159"/>
      <c r="I104" s="158">
        <f>ROUND(E104*H104,2)</f>
        <v>0</v>
      </c>
      <c r="J104" s="159"/>
      <c r="K104" s="158">
        <f>ROUND(E104*J104,2)</f>
        <v>0</v>
      </c>
      <c r="L104" s="158">
        <v>21</v>
      </c>
      <c r="M104" s="158">
        <f>G104*(1+L104/100)</f>
        <v>0</v>
      </c>
      <c r="N104" s="157">
        <v>0</v>
      </c>
      <c r="O104" s="157">
        <f>ROUND(E104*N104,2)</f>
        <v>0</v>
      </c>
      <c r="P104" s="157">
        <v>0</v>
      </c>
      <c r="Q104" s="157">
        <f>ROUND(E104*P104,2)</f>
        <v>0</v>
      </c>
      <c r="R104" s="158"/>
      <c r="S104" s="158" t="s">
        <v>201</v>
      </c>
      <c r="T104" s="158" t="s">
        <v>201</v>
      </c>
      <c r="U104" s="158">
        <v>0</v>
      </c>
      <c r="V104" s="158">
        <f>ROUND(E104*U104,2)</f>
        <v>0</v>
      </c>
      <c r="W104" s="158"/>
      <c r="X104" s="158" t="s">
        <v>202</v>
      </c>
      <c r="Y104" s="158" t="s">
        <v>203</v>
      </c>
      <c r="Z104" s="148"/>
      <c r="AA104" s="148"/>
      <c r="AB104" s="148"/>
      <c r="AC104" s="148"/>
      <c r="AD104" s="148"/>
      <c r="AE104" s="148"/>
      <c r="AF104" s="148"/>
      <c r="AG104" s="148" t="s">
        <v>204</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2" x14ac:dyDescent="0.2">
      <c r="A105" s="155"/>
      <c r="B105" s="156"/>
      <c r="C105" s="186" t="s">
        <v>611</v>
      </c>
      <c r="D105" s="160"/>
      <c r="E105" s="161">
        <v>3.30958</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206</v>
      </c>
      <c r="AH105" s="148">
        <v>5</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
      <c r="A106" s="155"/>
      <c r="B106" s="156"/>
      <c r="C106" s="186" t="s">
        <v>612</v>
      </c>
      <c r="D106" s="160"/>
      <c r="E106" s="161">
        <v>1.91981</v>
      </c>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206</v>
      </c>
      <c r="AH106" s="148">
        <v>5</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
      <c r="A107" s="155"/>
      <c r="B107" s="156"/>
      <c r="C107" s="186" t="s">
        <v>613</v>
      </c>
      <c r="D107" s="160"/>
      <c r="E107" s="161">
        <v>0.63963000000000003</v>
      </c>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206</v>
      </c>
      <c r="AH107" s="148">
        <v>5</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
      <c r="A108" s="155"/>
      <c r="B108" s="156"/>
      <c r="C108" s="186" t="s">
        <v>614</v>
      </c>
      <c r="D108" s="160"/>
      <c r="E108" s="161">
        <v>0.18612000000000001</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206</v>
      </c>
      <c r="AH108" s="148">
        <v>5</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
      <c r="A109" s="155"/>
      <c r="B109" s="156"/>
      <c r="C109" s="186" t="s">
        <v>615</v>
      </c>
      <c r="D109" s="160"/>
      <c r="E109" s="161">
        <v>0.16800000000000001</v>
      </c>
      <c r="F109" s="158"/>
      <c r="G109" s="158"/>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206</v>
      </c>
      <c r="AH109" s="148">
        <v>5</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ht="22.5" outlineLevel="1" x14ac:dyDescent="0.2">
      <c r="A110" s="171">
        <v>51</v>
      </c>
      <c r="B110" s="172" t="s">
        <v>476</v>
      </c>
      <c r="C110" s="185" t="s">
        <v>477</v>
      </c>
      <c r="D110" s="173" t="s">
        <v>308</v>
      </c>
      <c r="E110" s="174">
        <v>0.55159999999999998</v>
      </c>
      <c r="F110" s="175"/>
      <c r="G110" s="176">
        <f>ROUND(E110*F110,2)</f>
        <v>0</v>
      </c>
      <c r="H110" s="159"/>
      <c r="I110" s="158">
        <f>ROUND(E110*H110,2)</f>
        <v>0</v>
      </c>
      <c r="J110" s="159"/>
      <c r="K110" s="158">
        <f>ROUND(E110*J110,2)</f>
        <v>0</v>
      </c>
      <c r="L110" s="158">
        <v>21</v>
      </c>
      <c r="M110" s="158">
        <f>G110*(1+L110/100)</f>
        <v>0</v>
      </c>
      <c r="N110" s="157">
        <v>0</v>
      </c>
      <c r="O110" s="157">
        <f>ROUND(E110*N110,2)</f>
        <v>0</v>
      </c>
      <c r="P110" s="157">
        <v>0</v>
      </c>
      <c r="Q110" s="157">
        <f>ROUND(E110*P110,2)</f>
        <v>0</v>
      </c>
      <c r="R110" s="158"/>
      <c r="S110" s="158" t="s">
        <v>201</v>
      </c>
      <c r="T110" s="158" t="s">
        <v>201</v>
      </c>
      <c r="U110" s="158">
        <v>0</v>
      </c>
      <c r="V110" s="158">
        <f>ROUND(E110*U110,2)</f>
        <v>0</v>
      </c>
      <c r="W110" s="158"/>
      <c r="X110" s="158" t="s">
        <v>202</v>
      </c>
      <c r="Y110" s="158" t="s">
        <v>203</v>
      </c>
      <c r="Z110" s="148"/>
      <c r="AA110" s="148"/>
      <c r="AB110" s="148"/>
      <c r="AC110" s="148"/>
      <c r="AD110" s="148"/>
      <c r="AE110" s="148"/>
      <c r="AF110" s="148"/>
      <c r="AG110" s="148" t="s">
        <v>204</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2" x14ac:dyDescent="0.2">
      <c r="A111" s="155"/>
      <c r="B111" s="156"/>
      <c r="C111" s="186" t="s">
        <v>616</v>
      </c>
      <c r="D111" s="160"/>
      <c r="E111" s="161">
        <v>0.55159999999999998</v>
      </c>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206</v>
      </c>
      <c r="AH111" s="148">
        <v>7</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71">
        <v>52</v>
      </c>
      <c r="B112" s="172" t="s">
        <v>484</v>
      </c>
      <c r="C112" s="185" t="s">
        <v>485</v>
      </c>
      <c r="D112" s="173" t="s">
        <v>308</v>
      </c>
      <c r="E112" s="174">
        <v>0.31996999999999998</v>
      </c>
      <c r="F112" s="175"/>
      <c r="G112" s="176">
        <f>ROUND(E112*F112,2)</f>
        <v>0</v>
      </c>
      <c r="H112" s="159"/>
      <c r="I112" s="158">
        <f>ROUND(E112*H112,2)</f>
        <v>0</v>
      </c>
      <c r="J112" s="159"/>
      <c r="K112" s="158">
        <f>ROUND(E112*J112,2)</f>
        <v>0</v>
      </c>
      <c r="L112" s="158">
        <v>21</v>
      </c>
      <c r="M112" s="158">
        <f>G112*(1+L112/100)</f>
        <v>0</v>
      </c>
      <c r="N112" s="157">
        <v>0</v>
      </c>
      <c r="O112" s="157">
        <f>ROUND(E112*N112,2)</f>
        <v>0</v>
      </c>
      <c r="P112" s="157">
        <v>0</v>
      </c>
      <c r="Q112" s="157">
        <f>ROUND(E112*P112,2)</f>
        <v>0</v>
      </c>
      <c r="R112" s="158"/>
      <c r="S112" s="158" t="s">
        <v>201</v>
      </c>
      <c r="T112" s="158" t="s">
        <v>201</v>
      </c>
      <c r="U112" s="158">
        <v>0</v>
      </c>
      <c r="V112" s="158">
        <f>ROUND(E112*U112,2)</f>
        <v>0</v>
      </c>
      <c r="W112" s="158"/>
      <c r="X112" s="158" t="s">
        <v>202</v>
      </c>
      <c r="Y112" s="158" t="s">
        <v>203</v>
      </c>
      <c r="Z112" s="148"/>
      <c r="AA112" s="148"/>
      <c r="AB112" s="148"/>
      <c r="AC112" s="148"/>
      <c r="AD112" s="148"/>
      <c r="AE112" s="148"/>
      <c r="AF112" s="148"/>
      <c r="AG112" s="148" t="s">
        <v>204</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2" x14ac:dyDescent="0.2">
      <c r="A113" s="155"/>
      <c r="B113" s="156"/>
      <c r="C113" s="186" t="s">
        <v>617</v>
      </c>
      <c r="D113" s="160"/>
      <c r="E113" s="161"/>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206</v>
      </c>
      <c r="AH113" s="148">
        <v>7</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
      <c r="A114" s="155"/>
      <c r="B114" s="156"/>
      <c r="C114" s="186" t="s">
        <v>618</v>
      </c>
      <c r="D114" s="160"/>
      <c r="E114" s="161">
        <v>0.31996999999999998</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206</v>
      </c>
      <c r="AH114" s="148">
        <v>7</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ht="22.5" outlineLevel="1" x14ac:dyDescent="0.2">
      <c r="A115" s="171">
        <v>53</v>
      </c>
      <c r="B115" s="172" t="s">
        <v>492</v>
      </c>
      <c r="C115" s="185" t="s">
        <v>493</v>
      </c>
      <c r="D115" s="173" t="s">
        <v>308</v>
      </c>
      <c r="E115" s="174">
        <v>0.1066</v>
      </c>
      <c r="F115" s="175"/>
      <c r="G115" s="176">
        <f>ROUND(E115*F115,2)</f>
        <v>0</v>
      </c>
      <c r="H115" s="159"/>
      <c r="I115" s="158">
        <f>ROUND(E115*H115,2)</f>
        <v>0</v>
      </c>
      <c r="J115" s="159"/>
      <c r="K115" s="158">
        <f>ROUND(E115*J115,2)</f>
        <v>0</v>
      </c>
      <c r="L115" s="158">
        <v>21</v>
      </c>
      <c r="M115" s="158">
        <f>G115*(1+L115/100)</f>
        <v>0</v>
      </c>
      <c r="N115" s="157">
        <v>0</v>
      </c>
      <c r="O115" s="157">
        <f>ROUND(E115*N115,2)</f>
        <v>0</v>
      </c>
      <c r="P115" s="157">
        <v>0</v>
      </c>
      <c r="Q115" s="157">
        <f>ROUND(E115*P115,2)</f>
        <v>0</v>
      </c>
      <c r="R115" s="158"/>
      <c r="S115" s="158" t="s">
        <v>201</v>
      </c>
      <c r="T115" s="158" t="s">
        <v>201</v>
      </c>
      <c r="U115" s="158">
        <v>0</v>
      </c>
      <c r="V115" s="158">
        <f>ROUND(E115*U115,2)</f>
        <v>0</v>
      </c>
      <c r="W115" s="158"/>
      <c r="X115" s="158" t="s">
        <v>202</v>
      </c>
      <c r="Y115" s="158" t="s">
        <v>203</v>
      </c>
      <c r="Z115" s="148"/>
      <c r="AA115" s="148"/>
      <c r="AB115" s="148"/>
      <c r="AC115" s="148"/>
      <c r="AD115" s="148"/>
      <c r="AE115" s="148"/>
      <c r="AF115" s="148"/>
      <c r="AG115" s="148" t="s">
        <v>204</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2" x14ac:dyDescent="0.2">
      <c r="A116" s="155"/>
      <c r="B116" s="156"/>
      <c r="C116" s="248" t="s">
        <v>494</v>
      </c>
      <c r="D116" s="249"/>
      <c r="E116" s="249"/>
      <c r="F116" s="249"/>
      <c r="G116" s="249"/>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221</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2" x14ac:dyDescent="0.2">
      <c r="A117" s="155"/>
      <c r="B117" s="156"/>
      <c r="C117" s="186" t="s">
        <v>619</v>
      </c>
      <c r="D117" s="160"/>
      <c r="E117" s="161">
        <v>0.105</v>
      </c>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206</v>
      </c>
      <c r="AH117" s="148">
        <v>7</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
      <c r="A118" s="155"/>
      <c r="B118" s="156"/>
      <c r="C118" s="186" t="s">
        <v>620</v>
      </c>
      <c r="D118" s="160"/>
      <c r="E118" s="161">
        <v>1.6000000000000001E-3</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206</v>
      </c>
      <c r="AH118" s="148">
        <v>7</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ht="22.5" outlineLevel="1" x14ac:dyDescent="0.2">
      <c r="A119" s="177">
        <v>54</v>
      </c>
      <c r="B119" s="178" t="s">
        <v>496</v>
      </c>
      <c r="C119" s="187" t="s">
        <v>497</v>
      </c>
      <c r="D119" s="179" t="s">
        <v>308</v>
      </c>
      <c r="E119" s="180">
        <v>3.1019999999999999E-2</v>
      </c>
      <c r="F119" s="181"/>
      <c r="G119" s="182">
        <f>ROUND(E119*F119,2)</f>
        <v>0</v>
      </c>
      <c r="H119" s="159"/>
      <c r="I119" s="158">
        <f>ROUND(E119*H119,2)</f>
        <v>0</v>
      </c>
      <c r="J119" s="159"/>
      <c r="K119" s="158">
        <f>ROUND(E119*J119,2)</f>
        <v>0</v>
      </c>
      <c r="L119" s="158">
        <v>21</v>
      </c>
      <c r="M119" s="158">
        <f>G119*(1+L119/100)</f>
        <v>0</v>
      </c>
      <c r="N119" s="157">
        <v>0</v>
      </c>
      <c r="O119" s="157">
        <f>ROUND(E119*N119,2)</f>
        <v>0</v>
      </c>
      <c r="P119" s="157">
        <v>0</v>
      </c>
      <c r="Q119" s="157">
        <f>ROUND(E119*P119,2)</f>
        <v>0</v>
      </c>
      <c r="R119" s="158"/>
      <c r="S119" s="158" t="s">
        <v>201</v>
      </c>
      <c r="T119" s="158" t="s">
        <v>201</v>
      </c>
      <c r="U119" s="158">
        <v>0</v>
      </c>
      <c r="V119" s="158">
        <f>ROUND(E119*U119,2)</f>
        <v>0</v>
      </c>
      <c r="W119" s="158"/>
      <c r="X119" s="158" t="s">
        <v>202</v>
      </c>
      <c r="Y119" s="158" t="s">
        <v>203</v>
      </c>
      <c r="Z119" s="148"/>
      <c r="AA119" s="148"/>
      <c r="AB119" s="148"/>
      <c r="AC119" s="148"/>
      <c r="AD119" s="148"/>
      <c r="AE119" s="148"/>
      <c r="AF119" s="148"/>
      <c r="AG119" s="148" t="s">
        <v>204</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71">
        <v>55</v>
      </c>
      <c r="B120" s="172" t="s">
        <v>501</v>
      </c>
      <c r="C120" s="185" t="s">
        <v>502</v>
      </c>
      <c r="D120" s="173" t="s">
        <v>308</v>
      </c>
      <c r="E120" s="174">
        <v>2.8000000000000001E-2</v>
      </c>
      <c r="F120" s="175"/>
      <c r="G120" s="176">
        <f>ROUND(E120*F120,2)</f>
        <v>0</v>
      </c>
      <c r="H120" s="159"/>
      <c r="I120" s="158">
        <f>ROUND(E120*H120,2)</f>
        <v>0</v>
      </c>
      <c r="J120" s="159"/>
      <c r="K120" s="158">
        <f>ROUND(E120*J120,2)</f>
        <v>0</v>
      </c>
      <c r="L120" s="158">
        <v>21</v>
      </c>
      <c r="M120" s="158">
        <f>G120*(1+L120/100)</f>
        <v>0</v>
      </c>
      <c r="N120" s="157">
        <v>0</v>
      </c>
      <c r="O120" s="157">
        <f>ROUND(E120*N120,2)</f>
        <v>0</v>
      </c>
      <c r="P120" s="157">
        <v>0</v>
      </c>
      <c r="Q120" s="157">
        <f>ROUND(E120*P120,2)</f>
        <v>0</v>
      </c>
      <c r="R120" s="158"/>
      <c r="S120" s="158" t="s">
        <v>259</v>
      </c>
      <c r="T120" s="158" t="s">
        <v>260</v>
      </c>
      <c r="U120" s="158">
        <v>0</v>
      </c>
      <c r="V120" s="158">
        <f>ROUND(E120*U120,2)</f>
        <v>0</v>
      </c>
      <c r="W120" s="158"/>
      <c r="X120" s="158" t="s">
        <v>202</v>
      </c>
      <c r="Y120" s="158" t="s">
        <v>203</v>
      </c>
      <c r="Z120" s="148"/>
      <c r="AA120" s="148"/>
      <c r="AB120" s="148"/>
      <c r="AC120" s="148"/>
      <c r="AD120" s="148"/>
      <c r="AE120" s="148"/>
      <c r="AF120" s="148"/>
      <c r="AG120" s="148" t="s">
        <v>204</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2" x14ac:dyDescent="0.2">
      <c r="A121" s="155"/>
      <c r="B121" s="156"/>
      <c r="C121" s="186" t="s">
        <v>621</v>
      </c>
      <c r="D121" s="160"/>
      <c r="E121" s="161">
        <v>2.8000000000000001E-2</v>
      </c>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206</v>
      </c>
      <c r="AH121" s="148">
        <v>7</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77">
        <v>56</v>
      </c>
      <c r="B122" s="178" t="s">
        <v>504</v>
      </c>
      <c r="C122" s="187" t="s">
        <v>505</v>
      </c>
      <c r="D122" s="179" t="s">
        <v>308</v>
      </c>
      <c r="E122" s="180">
        <v>1.00617</v>
      </c>
      <c r="F122" s="181"/>
      <c r="G122" s="182">
        <f>ROUND(E122*F122,2)</f>
        <v>0</v>
      </c>
      <c r="H122" s="159"/>
      <c r="I122" s="158">
        <f>ROUND(E122*H122,2)</f>
        <v>0</v>
      </c>
      <c r="J122" s="159"/>
      <c r="K122" s="158">
        <f>ROUND(E122*J122,2)</f>
        <v>0</v>
      </c>
      <c r="L122" s="158">
        <v>21</v>
      </c>
      <c r="M122" s="158">
        <f>G122*(1+L122/100)</f>
        <v>0</v>
      </c>
      <c r="N122" s="157">
        <v>0</v>
      </c>
      <c r="O122" s="157">
        <f>ROUND(E122*N122,2)</f>
        <v>0</v>
      </c>
      <c r="P122" s="157">
        <v>0</v>
      </c>
      <c r="Q122" s="157">
        <f>ROUND(E122*P122,2)</f>
        <v>0</v>
      </c>
      <c r="R122" s="158"/>
      <c r="S122" s="158" t="s">
        <v>201</v>
      </c>
      <c r="T122" s="158" t="s">
        <v>201</v>
      </c>
      <c r="U122" s="158">
        <v>0.93300000000000005</v>
      </c>
      <c r="V122" s="158">
        <f>ROUND(E122*U122,2)</f>
        <v>0.94</v>
      </c>
      <c r="W122" s="158"/>
      <c r="X122" s="158" t="s">
        <v>506</v>
      </c>
      <c r="Y122" s="158" t="s">
        <v>203</v>
      </c>
      <c r="Z122" s="148"/>
      <c r="AA122" s="148"/>
      <c r="AB122" s="148"/>
      <c r="AC122" s="148"/>
      <c r="AD122" s="148"/>
      <c r="AE122" s="148"/>
      <c r="AF122" s="148"/>
      <c r="AG122" s="148" t="s">
        <v>507</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77">
        <v>57</v>
      </c>
      <c r="B123" s="178" t="s">
        <v>508</v>
      </c>
      <c r="C123" s="187" t="s">
        <v>509</v>
      </c>
      <c r="D123" s="179" t="s">
        <v>308</v>
      </c>
      <c r="E123" s="180">
        <v>1.00617</v>
      </c>
      <c r="F123" s="181"/>
      <c r="G123" s="182">
        <f>ROUND(E123*F123,2)</f>
        <v>0</v>
      </c>
      <c r="H123" s="159"/>
      <c r="I123" s="158">
        <f>ROUND(E123*H123,2)</f>
        <v>0</v>
      </c>
      <c r="J123" s="159"/>
      <c r="K123" s="158">
        <f>ROUND(E123*J123,2)</f>
        <v>0</v>
      </c>
      <c r="L123" s="158">
        <v>21</v>
      </c>
      <c r="M123" s="158">
        <f>G123*(1+L123/100)</f>
        <v>0</v>
      </c>
      <c r="N123" s="157">
        <v>0</v>
      </c>
      <c r="O123" s="157">
        <f>ROUND(E123*N123,2)</f>
        <v>0</v>
      </c>
      <c r="P123" s="157">
        <v>0</v>
      </c>
      <c r="Q123" s="157">
        <f>ROUND(E123*P123,2)</f>
        <v>0</v>
      </c>
      <c r="R123" s="158"/>
      <c r="S123" s="158" t="s">
        <v>201</v>
      </c>
      <c r="T123" s="158" t="s">
        <v>201</v>
      </c>
      <c r="U123" s="158">
        <v>0.49</v>
      </c>
      <c r="V123" s="158">
        <f>ROUND(E123*U123,2)</f>
        <v>0.49</v>
      </c>
      <c r="W123" s="158"/>
      <c r="X123" s="158" t="s">
        <v>506</v>
      </c>
      <c r="Y123" s="158" t="s">
        <v>203</v>
      </c>
      <c r="Z123" s="148"/>
      <c r="AA123" s="148"/>
      <c r="AB123" s="148"/>
      <c r="AC123" s="148"/>
      <c r="AD123" s="148"/>
      <c r="AE123" s="148"/>
      <c r="AF123" s="148"/>
      <c r="AG123" s="148" t="s">
        <v>507</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
      <c r="A124" s="177">
        <v>58</v>
      </c>
      <c r="B124" s="178" t="s">
        <v>510</v>
      </c>
      <c r="C124" s="187" t="s">
        <v>511</v>
      </c>
      <c r="D124" s="179" t="s">
        <v>308</v>
      </c>
      <c r="E124" s="180">
        <v>1.00617</v>
      </c>
      <c r="F124" s="181"/>
      <c r="G124" s="182">
        <f>ROUND(E124*F124,2)</f>
        <v>0</v>
      </c>
      <c r="H124" s="159"/>
      <c r="I124" s="158">
        <f>ROUND(E124*H124,2)</f>
        <v>0</v>
      </c>
      <c r="J124" s="159"/>
      <c r="K124" s="158">
        <f>ROUND(E124*J124,2)</f>
        <v>0</v>
      </c>
      <c r="L124" s="158">
        <v>21</v>
      </c>
      <c r="M124" s="158">
        <f>G124*(1+L124/100)</f>
        <v>0</v>
      </c>
      <c r="N124" s="157">
        <v>0</v>
      </c>
      <c r="O124" s="157">
        <f>ROUND(E124*N124,2)</f>
        <v>0</v>
      </c>
      <c r="P124" s="157">
        <v>0</v>
      </c>
      <c r="Q124" s="157">
        <f>ROUND(E124*P124,2)</f>
        <v>0</v>
      </c>
      <c r="R124" s="158"/>
      <c r="S124" s="158" t="s">
        <v>201</v>
      </c>
      <c r="T124" s="158" t="s">
        <v>201</v>
      </c>
      <c r="U124" s="158">
        <v>0.94199999999999995</v>
      </c>
      <c r="V124" s="158">
        <f>ROUND(E124*U124,2)</f>
        <v>0.95</v>
      </c>
      <c r="W124" s="158"/>
      <c r="X124" s="158" t="s">
        <v>506</v>
      </c>
      <c r="Y124" s="158" t="s">
        <v>203</v>
      </c>
      <c r="Z124" s="148"/>
      <c r="AA124" s="148"/>
      <c r="AB124" s="148"/>
      <c r="AC124" s="148"/>
      <c r="AD124" s="148"/>
      <c r="AE124" s="148"/>
      <c r="AF124" s="148"/>
      <c r="AG124" s="148" t="s">
        <v>507</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71">
        <v>59</v>
      </c>
      <c r="B125" s="172" t="s">
        <v>512</v>
      </c>
      <c r="C125" s="185" t="s">
        <v>513</v>
      </c>
      <c r="D125" s="173" t="s">
        <v>308</v>
      </c>
      <c r="E125" s="174">
        <v>4.02468</v>
      </c>
      <c r="F125" s="175"/>
      <c r="G125" s="176">
        <f>ROUND(E125*F125,2)</f>
        <v>0</v>
      </c>
      <c r="H125" s="159"/>
      <c r="I125" s="158">
        <f>ROUND(E125*H125,2)</f>
        <v>0</v>
      </c>
      <c r="J125" s="159"/>
      <c r="K125" s="158">
        <f>ROUND(E125*J125,2)</f>
        <v>0</v>
      </c>
      <c r="L125" s="158">
        <v>21</v>
      </c>
      <c r="M125" s="158">
        <f>G125*(1+L125/100)</f>
        <v>0</v>
      </c>
      <c r="N125" s="157">
        <v>0</v>
      </c>
      <c r="O125" s="157">
        <f>ROUND(E125*N125,2)</f>
        <v>0</v>
      </c>
      <c r="P125" s="157">
        <v>0</v>
      </c>
      <c r="Q125" s="157">
        <f>ROUND(E125*P125,2)</f>
        <v>0</v>
      </c>
      <c r="R125" s="158"/>
      <c r="S125" s="158" t="s">
        <v>201</v>
      </c>
      <c r="T125" s="158" t="s">
        <v>201</v>
      </c>
      <c r="U125" s="158">
        <v>0.105</v>
      </c>
      <c r="V125" s="158">
        <f>ROUND(E125*U125,2)</f>
        <v>0.42</v>
      </c>
      <c r="W125" s="158"/>
      <c r="X125" s="158" t="s">
        <v>506</v>
      </c>
      <c r="Y125" s="158" t="s">
        <v>203</v>
      </c>
      <c r="Z125" s="148"/>
      <c r="AA125" s="148"/>
      <c r="AB125" s="148"/>
      <c r="AC125" s="148"/>
      <c r="AD125" s="148"/>
      <c r="AE125" s="148"/>
      <c r="AF125" s="148"/>
      <c r="AG125" s="148" t="s">
        <v>507</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x14ac:dyDescent="0.2">
      <c r="A126" s="3"/>
      <c r="B126" s="4"/>
      <c r="C126" s="188"/>
      <c r="D126" s="6"/>
      <c r="E126" s="3"/>
      <c r="F126" s="3"/>
      <c r="G126" s="3"/>
      <c r="H126" s="3"/>
      <c r="I126" s="3"/>
      <c r="J126" s="3"/>
      <c r="K126" s="3"/>
      <c r="L126" s="3"/>
      <c r="M126" s="3"/>
      <c r="N126" s="3"/>
      <c r="O126" s="3"/>
      <c r="P126" s="3"/>
      <c r="Q126" s="3"/>
      <c r="R126" s="3"/>
      <c r="S126" s="3"/>
      <c r="T126" s="3"/>
      <c r="U126" s="3"/>
      <c r="V126" s="3"/>
      <c r="W126" s="3"/>
      <c r="X126" s="3"/>
      <c r="Y126" s="3"/>
      <c r="AE126">
        <v>12</v>
      </c>
      <c r="AF126">
        <v>21</v>
      </c>
      <c r="AG126" t="s">
        <v>182</v>
      </c>
    </row>
    <row r="127" spans="1:60" x14ac:dyDescent="0.2">
      <c r="A127" s="151"/>
      <c r="B127" s="152" t="s">
        <v>31</v>
      </c>
      <c r="C127" s="189"/>
      <c r="D127" s="153"/>
      <c r="E127" s="154"/>
      <c r="F127" s="154"/>
      <c r="G127" s="170">
        <f>G8+G20+G27+G30+G33+G38+G44+G46+G62+G66+G85+G93+G103</f>
        <v>0</v>
      </c>
      <c r="H127" s="3"/>
      <c r="I127" s="3"/>
      <c r="J127" s="3"/>
      <c r="K127" s="3"/>
      <c r="L127" s="3"/>
      <c r="M127" s="3"/>
      <c r="N127" s="3"/>
      <c r="O127" s="3"/>
      <c r="P127" s="3"/>
      <c r="Q127" s="3"/>
      <c r="R127" s="3"/>
      <c r="S127" s="3"/>
      <c r="T127" s="3"/>
      <c r="U127" s="3"/>
      <c r="V127" s="3"/>
      <c r="W127" s="3"/>
      <c r="X127" s="3"/>
      <c r="Y127" s="3"/>
      <c r="AE127">
        <f>SUMIF(L7:L125,AE126,G7:G125)</f>
        <v>0</v>
      </c>
      <c r="AF127">
        <f>SUMIF(L7:L125,AF126,G7:G125)</f>
        <v>0</v>
      </c>
      <c r="AG127" t="s">
        <v>514</v>
      </c>
    </row>
    <row r="128" spans="1:60" x14ac:dyDescent="0.2">
      <c r="A128" s="271" t="s">
        <v>515</v>
      </c>
      <c r="B128" s="271"/>
      <c r="C128" s="188"/>
      <c r="D128" s="6"/>
      <c r="E128" s="3"/>
      <c r="F128" s="3"/>
      <c r="G128" s="3"/>
      <c r="H128" s="3"/>
      <c r="I128" s="3"/>
      <c r="J128" s="3"/>
      <c r="K128" s="3"/>
      <c r="L128" s="3"/>
      <c r="M128" s="3"/>
      <c r="N128" s="3"/>
      <c r="O128" s="3"/>
      <c r="P128" s="3"/>
      <c r="Q128" s="3"/>
      <c r="R128" s="3"/>
      <c r="S128" s="3"/>
      <c r="T128" s="3"/>
      <c r="U128" s="3"/>
      <c r="V128" s="3"/>
      <c r="W128" s="3"/>
      <c r="X128" s="3"/>
      <c r="Y128" s="3"/>
    </row>
    <row r="129" spans="1:33" x14ac:dyDescent="0.2">
      <c r="A129" s="3"/>
      <c r="B129" s="4" t="s">
        <v>516</v>
      </c>
      <c r="C129" s="188" t="s">
        <v>517</v>
      </c>
      <c r="D129" s="6"/>
      <c r="E129" s="3"/>
      <c r="F129" s="3"/>
      <c r="G129" s="3"/>
      <c r="H129" s="3"/>
      <c r="I129" s="3"/>
      <c r="J129" s="3"/>
      <c r="K129" s="3"/>
      <c r="L129" s="3"/>
      <c r="M129" s="3"/>
      <c r="N129" s="3"/>
      <c r="O129" s="3"/>
      <c r="P129" s="3"/>
      <c r="Q129" s="3"/>
      <c r="R129" s="3"/>
      <c r="S129" s="3"/>
      <c r="T129" s="3"/>
      <c r="U129" s="3"/>
      <c r="V129" s="3"/>
      <c r="W129" s="3"/>
      <c r="X129" s="3"/>
      <c r="Y129" s="3"/>
      <c r="AG129" t="s">
        <v>518</v>
      </c>
    </row>
    <row r="130" spans="1:33" ht="25.5" x14ac:dyDescent="0.2">
      <c r="A130" s="3"/>
      <c r="B130" s="4" t="s">
        <v>519</v>
      </c>
      <c r="C130" s="188" t="s">
        <v>520</v>
      </c>
      <c r="D130" s="6"/>
      <c r="E130" s="3"/>
      <c r="F130" s="3"/>
      <c r="G130" s="3"/>
      <c r="H130" s="3"/>
      <c r="I130" s="3"/>
      <c r="J130" s="3"/>
      <c r="K130" s="3"/>
      <c r="L130" s="3"/>
      <c r="M130" s="3"/>
      <c r="N130" s="3"/>
      <c r="O130" s="3"/>
      <c r="P130" s="3"/>
      <c r="Q130" s="3"/>
      <c r="R130" s="3"/>
      <c r="S130" s="3"/>
      <c r="T130" s="3"/>
      <c r="U130" s="3"/>
      <c r="V130" s="3"/>
      <c r="W130" s="3"/>
      <c r="X130" s="3"/>
      <c r="Y130" s="3"/>
      <c r="AG130" t="s">
        <v>521</v>
      </c>
    </row>
    <row r="131" spans="1:33" ht="25.5" x14ac:dyDescent="0.2">
      <c r="A131" s="3"/>
      <c r="B131" s="4"/>
      <c r="C131" s="188" t="s">
        <v>522</v>
      </c>
      <c r="D131" s="6"/>
      <c r="E131" s="3"/>
      <c r="F131" s="3"/>
      <c r="G131" s="3"/>
      <c r="H131" s="3"/>
      <c r="I131" s="3"/>
      <c r="J131" s="3"/>
      <c r="K131" s="3"/>
      <c r="L131" s="3"/>
      <c r="M131" s="3"/>
      <c r="N131" s="3"/>
      <c r="O131" s="3"/>
      <c r="P131" s="3"/>
      <c r="Q131" s="3"/>
      <c r="R131" s="3"/>
      <c r="S131" s="3"/>
      <c r="T131" s="3"/>
      <c r="U131" s="3"/>
      <c r="V131" s="3"/>
      <c r="W131" s="3"/>
      <c r="X131" s="3"/>
      <c r="Y131" s="3"/>
      <c r="AG131" t="s">
        <v>523</v>
      </c>
    </row>
    <row r="132" spans="1:33" x14ac:dyDescent="0.2">
      <c r="A132" s="3"/>
      <c r="B132" s="4"/>
      <c r="C132" s="188"/>
      <c r="D132" s="6"/>
      <c r="E132" s="3"/>
      <c r="F132" s="3"/>
      <c r="G132" s="3"/>
      <c r="H132" s="3"/>
      <c r="I132" s="3"/>
      <c r="J132" s="3"/>
      <c r="K132" s="3"/>
      <c r="L132" s="3"/>
      <c r="M132" s="3"/>
      <c r="N132" s="3"/>
      <c r="O132" s="3"/>
      <c r="P132" s="3"/>
      <c r="Q132" s="3"/>
      <c r="R132" s="3"/>
      <c r="S132" s="3"/>
      <c r="T132" s="3"/>
      <c r="U132" s="3"/>
      <c r="V132" s="3"/>
      <c r="W132" s="3"/>
      <c r="X132" s="3"/>
      <c r="Y132" s="3"/>
    </row>
    <row r="133" spans="1:33" x14ac:dyDescent="0.2">
      <c r="A133" s="3"/>
      <c r="B133" s="4"/>
      <c r="C133" s="188"/>
      <c r="D133" s="6"/>
      <c r="E133" s="3"/>
      <c r="F133" s="3"/>
      <c r="G133" s="3"/>
      <c r="H133" s="3"/>
      <c r="I133" s="3"/>
      <c r="J133" s="3"/>
      <c r="K133" s="3"/>
      <c r="L133" s="3"/>
      <c r="M133" s="3"/>
      <c r="N133" s="3"/>
      <c r="O133" s="3"/>
      <c r="P133" s="3"/>
      <c r="Q133" s="3"/>
      <c r="R133" s="3"/>
      <c r="S133" s="3"/>
      <c r="T133" s="3"/>
      <c r="U133" s="3"/>
      <c r="V133" s="3"/>
      <c r="W133" s="3"/>
      <c r="X133" s="3"/>
      <c r="Y133" s="3"/>
    </row>
    <row r="134" spans="1:33" x14ac:dyDescent="0.2">
      <c r="A134" s="3"/>
      <c r="B134" s="4"/>
      <c r="C134" s="188"/>
      <c r="D134" s="6"/>
      <c r="E134" s="3"/>
      <c r="F134" s="3"/>
      <c r="G134" s="3"/>
      <c r="H134" s="3"/>
      <c r="I134" s="3"/>
      <c r="J134" s="3"/>
      <c r="K134" s="3"/>
      <c r="L134" s="3"/>
      <c r="M134" s="3"/>
      <c r="N134" s="3"/>
      <c r="O134" s="3"/>
      <c r="P134" s="3"/>
      <c r="Q134" s="3"/>
      <c r="R134" s="3"/>
      <c r="S134" s="3"/>
      <c r="T134" s="3"/>
      <c r="U134" s="3"/>
      <c r="V134" s="3"/>
      <c r="W134" s="3"/>
      <c r="X134" s="3"/>
      <c r="Y134" s="3"/>
    </row>
    <row r="135" spans="1:33" x14ac:dyDescent="0.2">
      <c r="A135" s="272" t="s">
        <v>524</v>
      </c>
      <c r="B135" s="272"/>
      <c r="C135" s="273"/>
      <c r="D135" s="6"/>
      <c r="E135" s="3"/>
      <c r="F135" s="3"/>
      <c r="G135" s="3"/>
      <c r="H135" s="3"/>
      <c r="I135" s="3"/>
      <c r="J135" s="3"/>
      <c r="K135" s="3"/>
      <c r="L135" s="3"/>
      <c r="M135" s="3"/>
      <c r="N135" s="3"/>
      <c r="O135" s="3"/>
      <c r="P135" s="3"/>
      <c r="Q135" s="3"/>
      <c r="R135" s="3"/>
      <c r="S135" s="3"/>
      <c r="T135" s="3"/>
      <c r="U135" s="3"/>
      <c r="V135" s="3"/>
      <c r="W135" s="3"/>
      <c r="X135" s="3"/>
      <c r="Y135" s="3"/>
    </row>
    <row r="136" spans="1:33" x14ac:dyDescent="0.2">
      <c r="A136" s="250"/>
      <c r="B136" s="251"/>
      <c r="C136" s="252"/>
      <c r="D136" s="251"/>
      <c r="E136" s="251"/>
      <c r="F136" s="251"/>
      <c r="G136" s="253"/>
      <c r="H136" s="3"/>
      <c r="I136" s="3"/>
      <c r="J136" s="3"/>
      <c r="K136" s="3"/>
      <c r="L136" s="3"/>
      <c r="M136" s="3"/>
      <c r="N136" s="3"/>
      <c r="O136" s="3"/>
      <c r="P136" s="3"/>
      <c r="Q136" s="3"/>
      <c r="R136" s="3"/>
      <c r="S136" s="3"/>
      <c r="T136" s="3"/>
      <c r="U136" s="3"/>
      <c r="V136" s="3"/>
      <c r="W136" s="3"/>
      <c r="X136" s="3"/>
      <c r="Y136" s="3"/>
      <c r="AG136" t="s">
        <v>525</v>
      </c>
    </row>
    <row r="137" spans="1:33" x14ac:dyDescent="0.2">
      <c r="A137" s="254"/>
      <c r="B137" s="255"/>
      <c r="C137" s="256"/>
      <c r="D137" s="255"/>
      <c r="E137" s="255"/>
      <c r="F137" s="255"/>
      <c r="G137" s="257"/>
      <c r="H137" s="3"/>
      <c r="I137" s="3"/>
      <c r="J137" s="3"/>
      <c r="K137" s="3"/>
      <c r="L137" s="3"/>
      <c r="M137" s="3"/>
      <c r="N137" s="3"/>
      <c r="O137" s="3"/>
      <c r="P137" s="3"/>
      <c r="Q137" s="3"/>
      <c r="R137" s="3"/>
      <c r="S137" s="3"/>
      <c r="T137" s="3"/>
      <c r="U137" s="3"/>
      <c r="V137" s="3"/>
      <c r="W137" s="3"/>
      <c r="X137" s="3"/>
      <c r="Y137" s="3"/>
    </row>
    <row r="138" spans="1:33" x14ac:dyDescent="0.2">
      <c r="A138" s="254"/>
      <c r="B138" s="255"/>
      <c r="C138" s="256"/>
      <c r="D138" s="255"/>
      <c r="E138" s="255"/>
      <c r="F138" s="255"/>
      <c r="G138" s="257"/>
      <c r="H138" s="3"/>
      <c r="I138" s="3"/>
      <c r="J138" s="3"/>
      <c r="K138" s="3"/>
      <c r="L138" s="3"/>
      <c r="M138" s="3"/>
      <c r="N138" s="3"/>
      <c r="O138" s="3"/>
      <c r="P138" s="3"/>
      <c r="Q138" s="3"/>
      <c r="R138" s="3"/>
      <c r="S138" s="3"/>
      <c r="T138" s="3"/>
      <c r="U138" s="3"/>
      <c r="V138" s="3"/>
      <c r="W138" s="3"/>
      <c r="X138" s="3"/>
      <c r="Y138" s="3"/>
    </row>
    <row r="139" spans="1:33" x14ac:dyDescent="0.2">
      <c r="A139" s="254"/>
      <c r="B139" s="255"/>
      <c r="C139" s="256"/>
      <c r="D139" s="255"/>
      <c r="E139" s="255"/>
      <c r="F139" s="255"/>
      <c r="G139" s="257"/>
      <c r="H139" s="3"/>
      <c r="I139" s="3"/>
      <c r="J139" s="3"/>
      <c r="K139" s="3"/>
      <c r="L139" s="3"/>
      <c r="M139" s="3"/>
      <c r="N139" s="3"/>
      <c r="O139" s="3"/>
      <c r="P139" s="3"/>
      <c r="Q139" s="3"/>
      <c r="R139" s="3"/>
      <c r="S139" s="3"/>
      <c r="T139" s="3"/>
      <c r="U139" s="3"/>
      <c r="V139" s="3"/>
      <c r="W139" s="3"/>
      <c r="X139" s="3"/>
      <c r="Y139" s="3"/>
    </row>
    <row r="140" spans="1:33" x14ac:dyDescent="0.2">
      <c r="A140" s="258"/>
      <c r="B140" s="259"/>
      <c r="C140" s="260"/>
      <c r="D140" s="259"/>
      <c r="E140" s="259"/>
      <c r="F140" s="259"/>
      <c r="G140" s="261"/>
      <c r="H140" s="3"/>
      <c r="I140" s="3"/>
      <c r="J140" s="3"/>
      <c r="K140" s="3"/>
      <c r="L140" s="3"/>
      <c r="M140" s="3"/>
      <c r="N140" s="3"/>
      <c r="O140" s="3"/>
      <c r="P140" s="3"/>
      <c r="Q140" s="3"/>
      <c r="R140" s="3"/>
      <c r="S140" s="3"/>
      <c r="T140" s="3"/>
      <c r="U140" s="3"/>
      <c r="V140" s="3"/>
      <c r="W140" s="3"/>
      <c r="X140" s="3"/>
      <c r="Y140" s="3"/>
    </row>
    <row r="141" spans="1:33" x14ac:dyDescent="0.2">
      <c r="A141" s="3"/>
      <c r="B141" s="4"/>
      <c r="C141" s="188"/>
      <c r="D141" s="6"/>
      <c r="E141" s="3"/>
      <c r="F141" s="3"/>
      <c r="G141" s="3"/>
      <c r="H141" s="3"/>
      <c r="I141" s="3"/>
      <c r="J141" s="3"/>
      <c r="K141" s="3"/>
      <c r="L141" s="3"/>
      <c r="M141" s="3"/>
      <c r="N141" s="3"/>
      <c r="O141" s="3"/>
      <c r="P141" s="3"/>
      <c r="Q141" s="3"/>
      <c r="R141" s="3"/>
      <c r="S141" s="3"/>
      <c r="T141" s="3"/>
      <c r="U141" s="3"/>
      <c r="V141" s="3"/>
      <c r="W141" s="3"/>
      <c r="X141" s="3"/>
      <c r="Y141" s="3"/>
    </row>
    <row r="142" spans="1:33" x14ac:dyDescent="0.2">
      <c r="C142" s="190"/>
      <c r="D142" s="10"/>
      <c r="AG142" t="s">
        <v>527</v>
      </c>
    </row>
    <row r="143" spans="1:33" x14ac:dyDescent="0.2">
      <c r="D143" s="10"/>
    </row>
    <row r="144" spans="1:33"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BQC7u1cw5ODwt5MqLZKjN/fMq4y1kF3i/YTYlyV6kjvq1AvX7tQpczQb40IwMlfE8sVsl/hiwvE4QO9MDpcYg==" saltValue="IoqNgFvRqu+f85zAIorcfA==" spinCount="100000" sheet="1" formatRows="0"/>
  <mergeCells count="11">
    <mergeCell ref="A1:G1"/>
    <mergeCell ref="C2:G2"/>
    <mergeCell ref="C3:G3"/>
    <mergeCell ref="C4:G4"/>
    <mergeCell ref="A128:B128"/>
    <mergeCell ref="A136:G140"/>
    <mergeCell ref="C15:G15"/>
    <mergeCell ref="C25:G25"/>
    <mergeCell ref="C29:G29"/>
    <mergeCell ref="C116:G116"/>
    <mergeCell ref="A135:C135"/>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8106B-AA7C-4072-AE05-6709631C3022}">
  <sheetPr>
    <outlinePr summaryBelow="0"/>
  </sheetPr>
  <dimension ref="A1:BH5000"/>
  <sheetViews>
    <sheetView workbookViewId="0">
      <pane ySplit="7" topLeftCell="A8" activePane="bottomLeft" state="frozen"/>
      <selection pane="bottomLeft" activeCell="AD8" sqref="AD8"/>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59</v>
      </c>
      <c r="C3" s="265" t="s">
        <v>61</v>
      </c>
      <c r="D3" s="266"/>
      <c r="E3" s="266"/>
      <c r="F3" s="266"/>
      <c r="G3" s="267"/>
      <c r="AC3" s="122" t="s">
        <v>171</v>
      </c>
      <c r="AG3" t="s">
        <v>172</v>
      </c>
    </row>
    <row r="4" spans="1:60" ht="24.95" customHeight="1" x14ac:dyDescent="0.2">
      <c r="A4" s="141" t="s">
        <v>10</v>
      </c>
      <c r="B4" s="142" t="s">
        <v>59</v>
      </c>
      <c r="C4" s="268" t="s">
        <v>60</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161</v>
      </c>
      <c r="C8" s="184" t="s">
        <v>162</v>
      </c>
      <c r="D8" s="166"/>
      <c r="E8" s="167"/>
      <c r="F8" s="168"/>
      <c r="G8" s="169">
        <f>SUMIF(AG9:AG22,"&lt;&gt;NOR",G9:G22)</f>
        <v>0</v>
      </c>
      <c r="H8" s="163"/>
      <c r="I8" s="163">
        <f>SUM(I9:I22)</f>
        <v>0</v>
      </c>
      <c r="J8" s="163"/>
      <c r="K8" s="163">
        <f>SUM(K9:K22)</f>
        <v>0</v>
      </c>
      <c r="L8" s="163"/>
      <c r="M8" s="163">
        <f>SUM(M9:M22)</f>
        <v>0</v>
      </c>
      <c r="N8" s="162"/>
      <c r="O8" s="162">
        <f>SUM(O9:O22)</f>
        <v>0</v>
      </c>
      <c r="P8" s="162"/>
      <c r="Q8" s="162">
        <f>SUM(Q9:Q22)</f>
        <v>0</v>
      </c>
      <c r="R8" s="163"/>
      <c r="S8" s="163"/>
      <c r="T8" s="163"/>
      <c r="U8" s="163"/>
      <c r="V8" s="163">
        <f>SUM(V9:V22)</f>
        <v>0</v>
      </c>
      <c r="W8" s="163"/>
      <c r="X8" s="163"/>
      <c r="Y8" s="163"/>
      <c r="AG8" t="s">
        <v>197</v>
      </c>
    </row>
    <row r="9" spans="1:60" outlineLevel="1" x14ac:dyDescent="0.2">
      <c r="A9" s="177">
        <v>1</v>
      </c>
      <c r="B9" s="178" t="s">
        <v>528</v>
      </c>
      <c r="C9" s="187" t="s">
        <v>529</v>
      </c>
      <c r="D9" s="179" t="s">
        <v>216</v>
      </c>
      <c r="E9" s="180">
        <v>10</v>
      </c>
      <c r="F9" s="181"/>
      <c r="G9" s="182">
        <f t="shared" ref="G9:G19" si="0">ROUND(E9*F9,2)</f>
        <v>0</v>
      </c>
      <c r="H9" s="159"/>
      <c r="I9" s="158">
        <f t="shared" ref="I9:I19" si="1">ROUND(E9*H9,2)</f>
        <v>0</v>
      </c>
      <c r="J9" s="159"/>
      <c r="K9" s="158">
        <f t="shared" ref="K9:K19" si="2">ROUND(E9*J9,2)</f>
        <v>0</v>
      </c>
      <c r="L9" s="158">
        <v>21</v>
      </c>
      <c r="M9" s="158">
        <f t="shared" ref="M9:M19" si="3">G9*(1+L9/100)</f>
        <v>0</v>
      </c>
      <c r="N9" s="157">
        <v>0</v>
      </c>
      <c r="O9" s="157">
        <f t="shared" ref="O9:O19" si="4">ROUND(E9*N9,2)</f>
        <v>0</v>
      </c>
      <c r="P9" s="157">
        <v>0</v>
      </c>
      <c r="Q9" s="157">
        <f t="shared" ref="Q9:Q19" si="5">ROUND(E9*P9,2)</f>
        <v>0</v>
      </c>
      <c r="R9" s="158"/>
      <c r="S9" s="158" t="s">
        <v>259</v>
      </c>
      <c r="T9" s="158" t="s">
        <v>260</v>
      </c>
      <c r="U9" s="158">
        <v>0</v>
      </c>
      <c r="V9" s="158">
        <f t="shared" ref="V9:V19" si="6">ROUND(E9*U9,2)</f>
        <v>0</v>
      </c>
      <c r="W9" s="158"/>
      <c r="X9" s="158" t="s">
        <v>202</v>
      </c>
      <c r="Y9" s="158" t="s">
        <v>203</v>
      </c>
      <c r="Z9" s="148"/>
      <c r="AA9" s="148"/>
      <c r="AB9" s="148"/>
      <c r="AC9" s="148"/>
      <c r="AD9" s="148"/>
      <c r="AE9" s="148"/>
      <c r="AF9" s="148"/>
      <c r="AG9" s="148" t="s">
        <v>530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7">
        <v>2</v>
      </c>
      <c r="B10" s="178" t="s">
        <v>531</v>
      </c>
      <c r="C10" s="187" t="s">
        <v>532</v>
      </c>
      <c r="D10" s="179" t="s">
        <v>216</v>
      </c>
      <c r="E10" s="180">
        <v>10</v>
      </c>
      <c r="F10" s="181"/>
      <c r="G10" s="182">
        <f t="shared" si="0"/>
        <v>0</v>
      </c>
      <c r="H10" s="159"/>
      <c r="I10" s="158">
        <f t="shared" si="1"/>
        <v>0</v>
      </c>
      <c r="J10" s="159"/>
      <c r="K10" s="158">
        <f t="shared" si="2"/>
        <v>0</v>
      </c>
      <c r="L10" s="158">
        <v>21</v>
      </c>
      <c r="M10" s="158">
        <f t="shared" si="3"/>
        <v>0</v>
      </c>
      <c r="N10" s="157">
        <v>0</v>
      </c>
      <c r="O10" s="157">
        <f t="shared" si="4"/>
        <v>0</v>
      </c>
      <c r="P10" s="157">
        <v>0</v>
      </c>
      <c r="Q10" s="157">
        <f t="shared" si="5"/>
        <v>0</v>
      </c>
      <c r="R10" s="158"/>
      <c r="S10" s="158" t="s">
        <v>259</v>
      </c>
      <c r="T10" s="158" t="s">
        <v>260</v>
      </c>
      <c r="U10" s="158">
        <v>0</v>
      </c>
      <c r="V10" s="158">
        <f t="shared" si="6"/>
        <v>0</v>
      </c>
      <c r="W10" s="158"/>
      <c r="X10" s="158" t="s">
        <v>202</v>
      </c>
      <c r="Y10" s="158" t="s">
        <v>203</v>
      </c>
      <c r="Z10" s="148"/>
      <c r="AA10" s="148"/>
      <c r="AB10" s="148"/>
      <c r="AC10" s="148"/>
      <c r="AD10" s="148"/>
      <c r="AE10" s="148"/>
      <c r="AF10" s="148"/>
      <c r="AG10" s="148" t="s">
        <v>530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7">
        <v>3</v>
      </c>
      <c r="B11" s="178" t="s">
        <v>533</v>
      </c>
      <c r="C11" s="187" t="s">
        <v>534</v>
      </c>
      <c r="D11" s="179" t="s">
        <v>216</v>
      </c>
      <c r="E11" s="180">
        <v>45</v>
      </c>
      <c r="F11" s="181"/>
      <c r="G11" s="182">
        <f t="shared" si="0"/>
        <v>0</v>
      </c>
      <c r="H11" s="159"/>
      <c r="I11" s="158">
        <f t="shared" si="1"/>
        <v>0</v>
      </c>
      <c r="J11" s="159"/>
      <c r="K11" s="158">
        <f t="shared" si="2"/>
        <v>0</v>
      </c>
      <c r="L11" s="158">
        <v>21</v>
      </c>
      <c r="M11" s="158">
        <f t="shared" si="3"/>
        <v>0</v>
      </c>
      <c r="N11" s="157">
        <v>0</v>
      </c>
      <c r="O11" s="157">
        <f t="shared" si="4"/>
        <v>0</v>
      </c>
      <c r="P11" s="157">
        <v>0</v>
      </c>
      <c r="Q11" s="157">
        <f t="shared" si="5"/>
        <v>0</v>
      </c>
      <c r="R11" s="158"/>
      <c r="S11" s="158" t="s">
        <v>259</v>
      </c>
      <c r="T11" s="158" t="s">
        <v>260</v>
      </c>
      <c r="U11" s="158">
        <v>0</v>
      </c>
      <c r="V11" s="158">
        <f t="shared" si="6"/>
        <v>0</v>
      </c>
      <c r="W11" s="158"/>
      <c r="X11" s="158" t="s">
        <v>202</v>
      </c>
      <c r="Y11" s="158" t="s">
        <v>203</v>
      </c>
      <c r="Z11" s="148"/>
      <c r="AA11" s="148"/>
      <c r="AB11" s="148"/>
      <c r="AC11" s="148"/>
      <c r="AD11" s="148"/>
      <c r="AE11" s="148"/>
      <c r="AF11" s="148"/>
      <c r="AG11" s="148" t="s">
        <v>530</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77">
        <v>4</v>
      </c>
      <c r="B12" s="178" t="s">
        <v>535</v>
      </c>
      <c r="C12" s="187" t="s">
        <v>536</v>
      </c>
      <c r="D12" s="179" t="s">
        <v>399</v>
      </c>
      <c r="E12" s="180">
        <v>2</v>
      </c>
      <c r="F12" s="181"/>
      <c r="G12" s="182">
        <f t="shared" si="0"/>
        <v>0</v>
      </c>
      <c r="H12" s="159"/>
      <c r="I12" s="158">
        <f t="shared" si="1"/>
        <v>0</v>
      </c>
      <c r="J12" s="159"/>
      <c r="K12" s="158">
        <f t="shared" si="2"/>
        <v>0</v>
      </c>
      <c r="L12" s="158">
        <v>21</v>
      </c>
      <c r="M12" s="158">
        <f t="shared" si="3"/>
        <v>0</v>
      </c>
      <c r="N12" s="157">
        <v>0</v>
      </c>
      <c r="O12" s="157">
        <f t="shared" si="4"/>
        <v>0</v>
      </c>
      <c r="P12" s="157">
        <v>0</v>
      </c>
      <c r="Q12" s="157">
        <f t="shared" si="5"/>
        <v>0</v>
      </c>
      <c r="R12" s="158"/>
      <c r="S12" s="158" t="s">
        <v>259</v>
      </c>
      <c r="T12" s="158" t="s">
        <v>260</v>
      </c>
      <c r="U12" s="158">
        <v>0</v>
      </c>
      <c r="V12" s="158">
        <f t="shared" si="6"/>
        <v>0</v>
      </c>
      <c r="W12" s="158"/>
      <c r="X12" s="158" t="s">
        <v>202</v>
      </c>
      <c r="Y12" s="158" t="s">
        <v>203</v>
      </c>
      <c r="Z12" s="148"/>
      <c r="AA12" s="148"/>
      <c r="AB12" s="148"/>
      <c r="AC12" s="148"/>
      <c r="AD12" s="148"/>
      <c r="AE12" s="148"/>
      <c r="AF12" s="148"/>
      <c r="AG12" s="148" t="s">
        <v>530</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77">
        <v>5</v>
      </c>
      <c r="B13" s="178" t="s">
        <v>537</v>
      </c>
      <c r="C13" s="187" t="s">
        <v>540</v>
      </c>
      <c r="D13" s="179" t="s">
        <v>399</v>
      </c>
      <c r="E13" s="180">
        <v>2</v>
      </c>
      <c r="F13" s="181"/>
      <c r="G13" s="182">
        <f t="shared" si="0"/>
        <v>0</v>
      </c>
      <c r="H13" s="159"/>
      <c r="I13" s="158">
        <f t="shared" si="1"/>
        <v>0</v>
      </c>
      <c r="J13" s="159"/>
      <c r="K13" s="158">
        <f t="shared" si="2"/>
        <v>0</v>
      </c>
      <c r="L13" s="158">
        <v>21</v>
      </c>
      <c r="M13" s="158">
        <f t="shared" si="3"/>
        <v>0</v>
      </c>
      <c r="N13" s="157">
        <v>0</v>
      </c>
      <c r="O13" s="157">
        <f t="shared" si="4"/>
        <v>0</v>
      </c>
      <c r="P13" s="157">
        <v>0</v>
      </c>
      <c r="Q13" s="157">
        <f t="shared" si="5"/>
        <v>0</v>
      </c>
      <c r="R13" s="158"/>
      <c r="S13" s="158" t="s">
        <v>259</v>
      </c>
      <c r="T13" s="158" t="s">
        <v>260</v>
      </c>
      <c r="U13" s="158">
        <v>0</v>
      </c>
      <c r="V13" s="158">
        <f t="shared" si="6"/>
        <v>0</v>
      </c>
      <c r="W13" s="158"/>
      <c r="X13" s="158" t="s">
        <v>202</v>
      </c>
      <c r="Y13" s="158" t="s">
        <v>203</v>
      </c>
      <c r="Z13" s="148"/>
      <c r="AA13" s="148"/>
      <c r="AB13" s="148"/>
      <c r="AC13" s="148"/>
      <c r="AD13" s="148"/>
      <c r="AE13" s="148"/>
      <c r="AF13" s="148"/>
      <c r="AG13" s="148" t="s">
        <v>530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ht="22.5" outlineLevel="1" x14ac:dyDescent="0.2">
      <c r="A14" s="177">
        <v>6</v>
      </c>
      <c r="B14" s="178" t="s">
        <v>539</v>
      </c>
      <c r="C14" s="187" t="s">
        <v>622</v>
      </c>
      <c r="D14" s="179" t="s">
        <v>399</v>
      </c>
      <c r="E14" s="180">
        <v>2</v>
      </c>
      <c r="F14" s="181"/>
      <c r="G14" s="182">
        <f t="shared" si="0"/>
        <v>0</v>
      </c>
      <c r="H14" s="159"/>
      <c r="I14" s="158">
        <f t="shared" si="1"/>
        <v>0</v>
      </c>
      <c r="J14" s="159"/>
      <c r="K14" s="158">
        <f t="shared" si="2"/>
        <v>0</v>
      </c>
      <c r="L14" s="158">
        <v>21</v>
      </c>
      <c r="M14" s="158">
        <f t="shared" si="3"/>
        <v>0</v>
      </c>
      <c r="N14" s="157">
        <v>0</v>
      </c>
      <c r="O14" s="157">
        <f t="shared" si="4"/>
        <v>0</v>
      </c>
      <c r="P14" s="157">
        <v>0</v>
      </c>
      <c r="Q14" s="157">
        <f t="shared" si="5"/>
        <v>0</v>
      </c>
      <c r="R14" s="158"/>
      <c r="S14" s="158" t="s">
        <v>259</v>
      </c>
      <c r="T14" s="158" t="s">
        <v>260</v>
      </c>
      <c r="U14" s="158">
        <v>0</v>
      </c>
      <c r="V14" s="158">
        <f t="shared" si="6"/>
        <v>0</v>
      </c>
      <c r="W14" s="158"/>
      <c r="X14" s="158" t="s">
        <v>202</v>
      </c>
      <c r="Y14" s="158" t="s">
        <v>203</v>
      </c>
      <c r="Z14" s="148"/>
      <c r="AA14" s="148"/>
      <c r="AB14" s="148"/>
      <c r="AC14" s="148"/>
      <c r="AD14" s="148"/>
      <c r="AE14" s="148"/>
      <c r="AF14" s="148"/>
      <c r="AG14" s="148" t="s">
        <v>530</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22.5" outlineLevel="1" x14ac:dyDescent="0.2">
      <c r="A15" s="177">
        <v>7</v>
      </c>
      <c r="B15" s="178" t="s">
        <v>541</v>
      </c>
      <c r="C15" s="187" t="s">
        <v>550</v>
      </c>
      <c r="D15" s="179" t="s">
        <v>399</v>
      </c>
      <c r="E15" s="180">
        <v>2</v>
      </c>
      <c r="F15" s="181"/>
      <c r="G15" s="182">
        <f t="shared" si="0"/>
        <v>0</v>
      </c>
      <c r="H15" s="159"/>
      <c r="I15" s="158">
        <f t="shared" si="1"/>
        <v>0</v>
      </c>
      <c r="J15" s="159"/>
      <c r="K15" s="158">
        <f t="shared" si="2"/>
        <v>0</v>
      </c>
      <c r="L15" s="158">
        <v>21</v>
      </c>
      <c r="M15" s="158">
        <f t="shared" si="3"/>
        <v>0</v>
      </c>
      <c r="N15" s="157">
        <v>0</v>
      </c>
      <c r="O15" s="157">
        <f t="shared" si="4"/>
        <v>0</v>
      </c>
      <c r="P15" s="157">
        <v>0</v>
      </c>
      <c r="Q15" s="157">
        <f t="shared" si="5"/>
        <v>0</v>
      </c>
      <c r="R15" s="158"/>
      <c r="S15" s="158" t="s">
        <v>259</v>
      </c>
      <c r="T15" s="158" t="s">
        <v>260</v>
      </c>
      <c r="U15" s="158">
        <v>0</v>
      </c>
      <c r="V15" s="158">
        <f t="shared" si="6"/>
        <v>0</v>
      </c>
      <c r="W15" s="158"/>
      <c r="X15" s="158" t="s">
        <v>202</v>
      </c>
      <c r="Y15" s="158" t="s">
        <v>203</v>
      </c>
      <c r="Z15" s="148"/>
      <c r="AA15" s="148"/>
      <c r="AB15" s="148"/>
      <c r="AC15" s="148"/>
      <c r="AD15" s="148"/>
      <c r="AE15" s="148"/>
      <c r="AF15" s="148"/>
      <c r="AG15" s="148" t="s">
        <v>530</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33.75" outlineLevel="1" x14ac:dyDescent="0.2">
      <c r="A16" s="177">
        <v>8</v>
      </c>
      <c r="B16" s="178" t="s">
        <v>543</v>
      </c>
      <c r="C16" s="187" t="s">
        <v>556</v>
      </c>
      <c r="D16" s="179" t="s">
        <v>399</v>
      </c>
      <c r="E16" s="180">
        <v>9</v>
      </c>
      <c r="F16" s="181"/>
      <c r="G16" s="182">
        <f t="shared" si="0"/>
        <v>0</v>
      </c>
      <c r="H16" s="159"/>
      <c r="I16" s="158">
        <f t="shared" si="1"/>
        <v>0</v>
      </c>
      <c r="J16" s="159"/>
      <c r="K16" s="158">
        <f t="shared" si="2"/>
        <v>0</v>
      </c>
      <c r="L16" s="158">
        <v>21</v>
      </c>
      <c r="M16" s="158">
        <f t="shared" si="3"/>
        <v>0</v>
      </c>
      <c r="N16" s="157">
        <v>0</v>
      </c>
      <c r="O16" s="157">
        <f t="shared" si="4"/>
        <v>0</v>
      </c>
      <c r="P16" s="157">
        <v>0</v>
      </c>
      <c r="Q16" s="157">
        <f t="shared" si="5"/>
        <v>0</v>
      </c>
      <c r="R16" s="158"/>
      <c r="S16" s="158" t="s">
        <v>259</v>
      </c>
      <c r="T16" s="158" t="s">
        <v>260</v>
      </c>
      <c r="U16" s="158">
        <v>0</v>
      </c>
      <c r="V16" s="158">
        <f t="shared" si="6"/>
        <v>0</v>
      </c>
      <c r="W16" s="158"/>
      <c r="X16" s="158" t="s">
        <v>202</v>
      </c>
      <c r="Y16" s="158" t="s">
        <v>203</v>
      </c>
      <c r="Z16" s="148"/>
      <c r="AA16" s="148"/>
      <c r="AB16" s="148"/>
      <c r="AC16" s="148"/>
      <c r="AD16" s="148"/>
      <c r="AE16" s="148"/>
      <c r="AF16" s="148"/>
      <c r="AG16" s="148" t="s">
        <v>530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7">
        <v>9</v>
      </c>
      <c r="B17" s="178" t="s">
        <v>545</v>
      </c>
      <c r="C17" s="187" t="s">
        <v>560</v>
      </c>
      <c r="D17" s="179" t="s">
        <v>399</v>
      </c>
      <c r="E17" s="180">
        <v>1</v>
      </c>
      <c r="F17" s="181"/>
      <c r="G17" s="182">
        <f t="shared" si="0"/>
        <v>0</v>
      </c>
      <c r="H17" s="159"/>
      <c r="I17" s="158">
        <f t="shared" si="1"/>
        <v>0</v>
      </c>
      <c r="J17" s="159"/>
      <c r="K17" s="158">
        <f t="shared" si="2"/>
        <v>0</v>
      </c>
      <c r="L17" s="158">
        <v>21</v>
      </c>
      <c r="M17" s="158">
        <f t="shared" si="3"/>
        <v>0</v>
      </c>
      <c r="N17" s="157">
        <v>0</v>
      </c>
      <c r="O17" s="157">
        <f t="shared" si="4"/>
        <v>0</v>
      </c>
      <c r="P17" s="157">
        <v>0</v>
      </c>
      <c r="Q17" s="157">
        <f t="shared" si="5"/>
        <v>0</v>
      </c>
      <c r="R17" s="158"/>
      <c r="S17" s="158" t="s">
        <v>259</v>
      </c>
      <c r="T17" s="158" t="s">
        <v>260</v>
      </c>
      <c r="U17" s="158">
        <v>0</v>
      </c>
      <c r="V17" s="158">
        <f t="shared" si="6"/>
        <v>0</v>
      </c>
      <c r="W17" s="158"/>
      <c r="X17" s="158" t="s">
        <v>202</v>
      </c>
      <c r="Y17" s="158" t="s">
        <v>203</v>
      </c>
      <c r="Z17" s="148"/>
      <c r="AA17" s="148"/>
      <c r="AB17" s="148"/>
      <c r="AC17" s="148"/>
      <c r="AD17" s="148"/>
      <c r="AE17" s="148"/>
      <c r="AF17" s="148"/>
      <c r="AG17" s="148" t="s">
        <v>530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7">
        <v>10</v>
      </c>
      <c r="B18" s="178" t="s">
        <v>547</v>
      </c>
      <c r="C18" s="187" t="s">
        <v>564</v>
      </c>
      <c r="D18" s="179" t="s">
        <v>399</v>
      </c>
      <c r="E18" s="180">
        <v>1</v>
      </c>
      <c r="F18" s="181"/>
      <c r="G18" s="182">
        <f t="shared" si="0"/>
        <v>0</v>
      </c>
      <c r="H18" s="159"/>
      <c r="I18" s="158">
        <f t="shared" si="1"/>
        <v>0</v>
      </c>
      <c r="J18" s="159"/>
      <c r="K18" s="158">
        <f t="shared" si="2"/>
        <v>0</v>
      </c>
      <c r="L18" s="158">
        <v>21</v>
      </c>
      <c r="M18" s="158">
        <f t="shared" si="3"/>
        <v>0</v>
      </c>
      <c r="N18" s="157">
        <v>0</v>
      </c>
      <c r="O18" s="157">
        <f t="shared" si="4"/>
        <v>0</v>
      </c>
      <c r="P18" s="157">
        <v>0</v>
      </c>
      <c r="Q18" s="157">
        <f t="shared" si="5"/>
        <v>0</v>
      </c>
      <c r="R18" s="158"/>
      <c r="S18" s="158" t="s">
        <v>259</v>
      </c>
      <c r="T18" s="158" t="s">
        <v>260</v>
      </c>
      <c r="U18" s="158">
        <v>0</v>
      </c>
      <c r="V18" s="158">
        <f t="shared" si="6"/>
        <v>0</v>
      </c>
      <c r="W18" s="158"/>
      <c r="X18" s="158" t="s">
        <v>202</v>
      </c>
      <c r="Y18" s="158" t="s">
        <v>203</v>
      </c>
      <c r="Z18" s="148"/>
      <c r="AA18" s="148"/>
      <c r="AB18" s="148"/>
      <c r="AC18" s="148"/>
      <c r="AD18" s="148"/>
      <c r="AE18" s="148"/>
      <c r="AF18" s="148"/>
      <c r="AG18" s="148" t="s">
        <v>530</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71">
        <v>11</v>
      </c>
      <c r="B19" s="172" t="s">
        <v>549</v>
      </c>
      <c r="C19" s="185" t="s">
        <v>566</v>
      </c>
      <c r="D19" s="173" t="s">
        <v>399</v>
      </c>
      <c r="E19" s="174">
        <v>1</v>
      </c>
      <c r="F19" s="175"/>
      <c r="G19" s="176">
        <f t="shared" si="0"/>
        <v>0</v>
      </c>
      <c r="H19" s="159"/>
      <c r="I19" s="158">
        <f t="shared" si="1"/>
        <v>0</v>
      </c>
      <c r="J19" s="159"/>
      <c r="K19" s="158">
        <f t="shared" si="2"/>
        <v>0</v>
      </c>
      <c r="L19" s="158">
        <v>21</v>
      </c>
      <c r="M19" s="158">
        <f t="shared" si="3"/>
        <v>0</v>
      </c>
      <c r="N19" s="157">
        <v>0</v>
      </c>
      <c r="O19" s="157">
        <f t="shared" si="4"/>
        <v>0</v>
      </c>
      <c r="P19" s="157">
        <v>0</v>
      </c>
      <c r="Q19" s="157">
        <f t="shared" si="5"/>
        <v>0</v>
      </c>
      <c r="R19" s="158"/>
      <c r="S19" s="158" t="s">
        <v>259</v>
      </c>
      <c r="T19" s="158" t="s">
        <v>260</v>
      </c>
      <c r="U19" s="158">
        <v>0</v>
      </c>
      <c r="V19" s="158">
        <f t="shared" si="6"/>
        <v>0</v>
      </c>
      <c r="W19" s="158"/>
      <c r="X19" s="158" t="s">
        <v>202</v>
      </c>
      <c r="Y19" s="158" t="s">
        <v>203</v>
      </c>
      <c r="Z19" s="148"/>
      <c r="AA19" s="148"/>
      <c r="AB19" s="148"/>
      <c r="AC19" s="148"/>
      <c r="AD19" s="148"/>
      <c r="AE19" s="148"/>
      <c r="AF19" s="148"/>
      <c r="AG19" s="148" t="s">
        <v>530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2" x14ac:dyDescent="0.2">
      <c r="A20" s="155"/>
      <c r="B20" s="156"/>
      <c r="C20" s="248" t="s">
        <v>517</v>
      </c>
      <c r="D20" s="249"/>
      <c r="E20" s="249"/>
      <c r="F20" s="249"/>
      <c r="G20" s="249"/>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221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262" t="s">
        <v>520</v>
      </c>
      <c r="D21" s="263"/>
      <c r="E21" s="263"/>
      <c r="F21" s="263"/>
      <c r="G21" s="263"/>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221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
      <c r="A22" s="155"/>
      <c r="B22" s="156"/>
      <c r="C22" s="262" t="s">
        <v>522</v>
      </c>
      <c r="D22" s="263"/>
      <c r="E22" s="263"/>
      <c r="F22" s="263"/>
      <c r="G22" s="263"/>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221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x14ac:dyDescent="0.2">
      <c r="A23" s="3"/>
      <c r="B23" s="4"/>
      <c r="C23" s="188"/>
      <c r="D23" s="6"/>
      <c r="E23" s="3"/>
      <c r="F23" s="3"/>
      <c r="G23" s="3"/>
      <c r="H23" s="3"/>
      <c r="I23" s="3"/>
      <c r="J23" s="3"/>
      <c r="K23" s="3"/>
      <c r="L23" s="3"/>
      <c r="M23" s="3"/>
      <c r="N23" s="3"/>
      <c r="O23" s="3"/>
      <c r="P23" s="3"/>
      <c r="Q23" s="3"/>
      <c r="R23" s="3"/>
      <c r="S23" s="3"/>
      <c r="T23" s="3"/>
      <c r="U23" s="3"/>
      <c r="V23" s="3"/>
      <c r="W23" s="3"/>
      <c r="X23" s="3"/>
      <c r="Y23" s="3"/>
      <c r="AE23">
        <v>12</v>
      </c>
      <c r="AF23">
        <v>21</v>
      </c>
      <c r="AG23" t="s">
        <v>182</v>
      </c>
    </row>
    <row r="24" spans="1:60" x14ac:dyDescent="0.2">
      <c r="A24" s="151"/>
      <c r="B24" s="152" t="s">
        <v>31</v>
      </c>
      <c r="C24" s="189"/>
      <c r="D24" s="153"/>
      <c r="E24" s="154"/>
      <c r="F24" s="154"/>
      <c r="G24" s="170">
        <f>G8</f>
        <v>0</v>
      </c>
      <c r="H24" s="3"/>
      <c r="I24" s="3"/>
      <c r="J24" s="3"/>
      <c r="K24" s="3"/>
      <c r="L24" s="3"/>
      <c r="M24" s="3"/>
      <c r="N24" s="3"/>
      <c r="O24" s="3"/>
      <c r="P24" s="3"/>
      <c r="Q24" s="3"/>
      <c r="R24" s="3"/>
      <c r="S24" s="3"/>
      <c r="T24" s="3"/>
      <c r="U24" s="3"/>
      <c r="V24" s="3"/>
      <c r="W24" s="3"/>
      <c r="X24" s="3"/>
      <c r="Y24" s="3"/>
      <c r="AE24">
        <f>SUMIF(L7:L22,AE23,G7:G22)</f>
        <v>0</v>
      </c>
      <c r="AF24">
        <f>SUMIF(L7:L22,AF23,G7:G22)</f>
        <v>0</v>
      </c>
      <c r="AG24" t="s">
        <v>514</v>
      </c>
    </row>
    <row r="25" spans="1:60" x14ac:dyDescent="0.2">
      <c r="A25" s="271" t="s">
        <v>515</v>
      </c>
      <c r="B25" s="271"/>
      <c r="C25" s="188"/>
      <c r="D25" s="6"/>
      <c r="E25" s="3"/>
      <c r="F25" s="3"/>
      <c r="G25" s="3"/>
      <c r="H25" s="3"/>
      <c r="I25" s="3"/>
      <c r="J25" s="3"/>
      <c r="K25" s="3"/>
      <c r="L25" s="3"/>
      <c r="M25" s="3"/>
      <c r="N25" s="3"/>
      <c r="O25" s="3"/>
      <c r="P25" s="3"/>
      <c r="Q25" s="3"/>
      <c r="R25" s="3"/>
      <c r="S25" s="3"/>
      <c r="T25" s="3"/>
      <c r="U25" s="3"/>
      <c r="V25" s="3"/>
      <c r="W25" s="3"/>
      <c r="X25" s="3"/>
      <c r="Y25" s="3"/>
    </row>
    <row r="26" spans="1:60" x14ac:dyDescent="0.2">
      <c r="A26" s="3"/>
      <c r="B26" s="4" t="s">
        <v>516</v>
      </c>
      <c r="C26" s="188" t="s">
        <v>517</v>
      </c>
      <c r="D26" s="6"/>
      <c r="E26" s="3"/>
      <c r="F26" s="3"/>
      <c r="G26" s="3"/>
      <c r="H26" s="3"/>
      <c r="I26" s="3"/>
      <c r="J26" s="3"/>
      <c r="K26" s="3"/>
      <c r="L26" s="3"/>
      <c r="M26" s="3"/>
      <c r="N26" s="3"/>
      <c r="O26" s="3"/>
      <c r="P26" s="3"/>
      <c r="Q26" s="3"/>
      <c r="R26" s="3"/>
      <c r="S26" s="3"/>
      <c r="T26" s="3"/>
      <c r="U26" s="3"/>
      <c r="V26" s="3"/>
      <c r="W26" s="3"/>
      <c r="X26" s="3"/>
      <c r="Y26" s="3"/>
      <c r="AG26" t="s">
        <v>518</v>
      </c>
    </row>
    <row r="27" spans="1:60" ht="25.5" x14ac:dyDescent="0.2">
      <c r="A27" s="3"/>
      <c r="B27" s="4" t="s">
        <v>519</v>
      </c>
      <c r="C27" s="188" t="s">
        <v>520</v>
      </c>
      <c r="D27" s="6"/>
      <c r="E27" s="3"/>
      <c r="F27" s="3"/>
      <c r="G27" s="3"/>
      <c r="H27" s="3"/>
      <c r="I27" s="3"/>
      <c r="J27" s="3"/>
      <c r="K27" s="3"/>
      <c r="L27" s="3"/>
      <c r="M27" s="3"/>
      <c r="N27" s="3"/>
      <c r="O27" s="3"/>
      <c r="P27" s="3"/>
      <c r="Q27" s="3"/>
      <c r="R27" s="3"/>
      <c r="S27" s="3"/>
      <c r="T27" s="3"/>
      <c r="U27" s="3"/>
      <c r="V27" s="3"/>
      <c r="W27" s="3"/>
      <c r="X27" s="3"/>
      <c r="Y27" s="3"/>
      <c r="AG27" t="s">
        <v>521</v>
      </c>
    </row>
    <row r="28" spans="1:60" ht="25.5" x14ac:dyDescent="0.2">
      <c r="A28" s="3"/>
      <c r="B28" s="4"/>
      <c r="C28" s="188" t="s">
        <v>522</v>
      </c>
      <c r="D28" s="6"/>
      <c r="E28" s="3"/>
      <c r="F28" s="3"/>
      <c r="G28" s="3"/>
      <c r="H28" s="3"/>
      <c r="I28" s="3"/>
      <c r="J28" s="3"/>
      <c r="K28" s="3"/>
      <c r="L28" s="3"/>
      <c r="M28" s="3"/>
      <c r="N28" s="3"/>
      <c r="O28" s="3"/>
      <c r="P28" s="3"/>
      <c r="Q28" s="3"/>
      <c r="R28" s="3"/>
      <c r="S28" s="3"/>
      <c r="T28" s="3"/>
      <c r="U28" s="3"/>
      <c r="V28" s="3"/>
      <c r="W28" s="3"/>
      <c r="X28" s="3"/>
      <c r="Y28" s="3"/>
      <c r="AG28" t="s">
        <v>523</v>
      </c>
    </row>
    <row r="29" spans="1:60" x14ac:dyDescent="0.2">
      <c r="A29" s="3"/>
      <c r="B29" s="4"/>
      <c r="C29" s="188"/>
      <c r="D29" s="6"/>
      <c r="E29" s="3"/>
      <c r="F29" s="3"/>
      <c r="G29" s="3"/>
      <c r="H29" s="3"/>
      <c r="I29" s="3"/>
      <c r="J29" s="3"/>
      <c r="K29" s="3"/>
      <c r="L29" s="3"/>
      <c r="M29" s="3"/>
      <c r="N29" s="3"/>
      <c r="O29" s="3"/>
      <c r="P29" s="3"/>
      <c r="Q29" s="3"/>
      <c r="R29" s="3"/>
      <c r="S29" s="3"/>
      <c r="T29" s="3"/>
      <c r="U29" s="3"/>
      <c r="V29" s="3"/>
      <c r="W29" s="3"/>
      <c r="X29" s="3"/>
      <c r="Y29" s="3"/>
    </row>
    <row r="30" spans="1:60" x14ac:dyDescent="0.2">
      <c r="A30" s="3"/>
      <c r="B30" s="4"/>
      <c r="C30" s="188"/>
      <c r="D30" s="6"/>
      <c r="E30" s="3"/>
      <c r="F30" s="3"/>
      <c r="G30" s="3"/>
      <c r="H30" s="3"/>
      <c r="I30" s="3"/>
      <c r="J30" s="3"/>
      <c r="K30" s="3"/>
      <c r="L30" s="3"/>
      <c r="M30" s="3"/>
      <c r="N30" s="3"/>
      <c r="O30" s="3"/>
      <c r="P30" s="3"/>
      <c r="Q30" s="3"/>
      <c r="R30" s="3"/>
      <c r="S30" s="3"/>
      <c r="T30" s="3"/>
      <c r="U30" s="3"/>
      <c r="V30" s="3"/>
      <c r="W30" s="3"/>
      <c r="X30" s="3"/>
      <c r="Y30" s="3"/>
    </row>
    <row r="31" spans="1:60" x14ac:dyDescent="0.2">
      <c r="A31" s="3"/>
      <c r="B31" s="4"/>
      <c r="C31" s="188"/>
      <c r="D31" s="6"/>
      <c r="E31" s="3"/>
      <c r="F31" s="3"/>
      <c r="G31" s="3"/>
      <c r="H31" s="3"/>
      <c r="I31" s="3"/>
      <c r="J31" s="3"/>
      <c r="K31" s="3"/>
      <c r="L31" s="3"/>
      <c r="M31" s="3"/>
      <c r="N31" s="3"/>
      <c r="O31" s="3"/>
      <c r="P31" s="3"/>
      <c r="Q31" s="3"/>
      <c r="R31" s="3"/>
      <c r="S31" s="3"/>
      <c r="T31" s="3"/>
      <c r="U31" s="3"/>
      <c r="V31" s="3"/>
      <c r="W31" s="3"/>
      <c r="X31" s="3"/>
      <c r="Y31" s="3"/>
    </row>
    <row r="32" spans="1:60" x14ac:dyDescent="0.2">
      <c r="A32" s="272" t="s">
        <v>524</v>
      </c>
      <c r="B32" s="272"/>
      <c r="C32" s="273"/>
      <c r="D32" s="6"/>
      <c r="E32" s="3"/>
      <c r="F32" s="3"/>
      <c r="G32" s="3"/>
      <c r="H32" s="3"/>
      <c r="I32" s="3"/>
      <c r="J32" s="3"/>
      <c r="K32" s="3"/>
      <c r="L32" s="3"/>
      <c r="M32" s="3"/>
      <c r="N32" s="3"/>
      <c r="O32" s="3"/>
      <c r="P32" s="3"/>
      <c r="Q32" s="3"/>
      <c r="R32" s="3"/>
      <c r="S32" s="3"/>
      <c r="T32" s="3"/>
      <c r="U32" s="3"/>
      <c r="V32" s="3"/>
      <c r="W32" s="3"/>
      <c r="X32" s="3"/>
      <c r="Y32" s="3"/>
    </row>
    <row r="33" spans="1:33" x14ac:dyDescent="0.2">
      <c r="A33" s="250"/>
      <c r="B33" s="251"/>
      <c r="C33" s="252"/>
      <c r="D33" s="251"/>
      <c r="E33" s="251"/>
      <c r="F33" s="251"/>
      <c r="G33" s="253"/>
      <c r="H33" s="3"/>
      <c r="I33" s="3"/>
      <c r="J33" s="3"/>
      <c r="K33" s="3"/>
      <c r="L33" s="3"/>
      <c r="M33" s="3"/>
      <c r="N33" s="3"/>
      <c r="O33" s="3"/>
      <c r="P33" s="3"/>
      <c r="Q33" s="3"/>
      <c r="R33" s="3"/>
      <c r="S33" s="3"/>
      <c r="T33" s="3"/>
      <c r="U33" s="3"/>
      <c r="V33" s="3"/>
      <c r="W33" s="3"/>
      <c r="X33" s="3"/>
      <c r="Y33" s="3"/>
      <c r="AG33" t="s">
        <v>525</v>
      </c>
    </row>
    <row r="34" spans="1:33" x14ac:dyDescent="0.2">
      <c r="A34" s="254"/>
      <c r="B34" s="255"/>
      <c r="C34" s="256"/>
      <c r="D34" s="255"/>
      <c r="E34" s="255"/>
      <c r="F34" s="255"/>
      <c r="G34" s="257"/>
      <c r="H34" s="3"/>
      <c r="I34" s="3"/>
      <c r="J34" s="3"/>
      <c r="K34" s="3"/>
      <c r="L34" s="3"/>
      <c r="M34" s="3"/>
      <c r="N34" s="3"/>
      <c r="O34" s="3"/>
      <c r="P34" s="3"/>
      <c r="Q34" s="3"/>
      <c r="R34" s="3"/>
      <c r="S34" s="3"/>
      <c r="T34" s="3"/>
      <c r="U34" s="3"/>
      <c r="V34" s="3"/>
      <c r="W34" s="3"/>
      <c r="X34" s="3"/>
      <c r="Y34" s="3"/>
    </row>
    <row r="35" spans="1:33" x14ac:dyDescent="0.2">
      <c r="A35" s="254"/>
      <c r="B35" s="255"/>
      <c r="C35" s="256"/>
      <c r="D35" s="255"/>
      <c r="E35" s="255"/>
      <c r="F35" s="255"/>
      <c r="G35" s="257"/>
      <c r="H35" s="3"/>
      <c r="I35" s="3"/>
      <c r="J35" s="3"/>
      <c r="K35" s="3"/>
      <c r="L35" s="3"/>
      <c r="M35" s="3"/>
      <c r="N35" s="3"/>
      <c r="O35" s="3"/>
      <c r="P35" s="3"/>
      <c r="Q35" s="3"/>
      <c r="R35" s="3"/>
      <c r="S35" s="3"/>
      <c r="T35" s="3"/>
      <c r="U35" s="3"/>
      <c r="V35" s="3"/>
      <c r="W35" s="3"/>
      <c r="X35" s="3"/>
      <c r="Y35" s="3"/>
    </row>
    <row r="36" spans="1:33" x14ac:dyDescent="0.2">
      <c r="A36" s="254"/>
      <c r="B36" s="255"/>
      <c r="C36" s="256"/>
      <c r="D36" s="255"/>
      <c r="E36" s="255"/>
      <c r="F36" s="255"/>
      <c r="G36" s="257"/>
      <c r="H36" s="3"/>
      <c r="I36" s="3"/>
      <c r="J36" s="3"/>
      <c r="K36" s="3"/>
      <c r="L36" s="3"/>
      <c r="M36" s="3"/>
      <c r="N36" s="3"/>
      <c r="O36" s="3"/>
      <c r="P36" s="3"/>
      <c r="Q36" s="3"/>
      <c r="R36" s="3"/>
      <c r="S36" s="3"/>
      <c r="T36" s="3"/>
      <c r="U36" s="3"/>
      <c r="V36" s="3"/>
      <c r="W36" s="3"/>
      <c r="X36" s="3"/>
      <c r="Y36" s="3"/>
    </row>
    <row r="37" spans="1:33" x14ac:dyDescent="0.2">
      <c r="A37" s="258"/>
      <c r="B37" s="259"/>
      <c r="C37" s="260"/>
      <c r="D37" s="259"/>
      <c r="E37" s="259"/>
      <c r="F37" s="259"/>
      <c r="G37" s="261"/>
      <c r="H37" s="3"/>
      <c r="I37" s="3"/>
      <c r="J37" s="3"/>
      <c r="K37" s="3"/>
      <c r="L37" s="3"/>
      <c r="M37" s="3"/>
      <c r="N37" s="3"/>
      <c r="O37" s="3"/>
      <c r="P37" s="3"/>
      <c r="Q37" s="3"/>
      <c r="R37" s="3"/>
      <c r="S37" s="3"/>
      <c r="T37" s="3"/>
      <c r="U37" s="3"/>
      <c r="V37" s="3"/>
      <c r="W37" s="3"/>
      <c r="X37" s="3"/>
      <c r="Y37" s="3"/>
    </row>
    <row r="38" spans="1:33" x14ac:dyDescent="0.2">
      <c r="A38" s="3"/>
      <c r="B38" s="4"/>
      <c r="C38" s="188"/>
      <c r="D38" s="6"/>
      <c r="E38" s="3"/>
      <c r="F38" s="3"/>
      <c r="G38" s="3"/>
      <c r="H38" s="3"/>
      <c r="I38" s="3"/>
      <c r="J38" s="3"/>
      <c r="K38" s="3"/>
      <c r="L38" s="3"/>
      <c r="M38" s="3"/>
      <c r="N38" s="3"/>
      <c r="O38" s="3"/>
      <c r="P38" s="3"/>
      <c r="Q38" s="3"/>
      <c r="R38" s="3"/>
      <c r="S38" s="3"/>
      <c r="T38" s="3"/>
      <c r="U38" s="3"/>
      <c r="V38" s="3"/>
      <c r="W38" s="3"/>
      <c r="X38" s="3"/>
      <c r="Y38" s="3"/>
    </row>
    <row r="39" spans="1:33" x14ac:dyDescent="0.2">
      <c r="C39" s="190"/>
      <c r="D39" s="10"/>
      <c r="AG39" t="s">
        <v>527</v>
      </c>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4MMa3flp9fqkJS3Kg+Eq2H1heQFH5ckEJuibL0IwoRJhbB7EXk3VxUloIO43OgFpl2sKjnVFAJTtvsEu8qzSQ==" saltValue="b+QJsOwNgS011bSmWrbYcA==" spinCount="100000" sheet="1" formatRows="0"/>
  <mergeCells count="10">
    <mergeCell ref="A33:G37"/>
    <mergeCell ref="C20:G20"/>
    <mergeCell ref="C21:G21"/>
    <mergeCell ref="C22:G22"/>
    <mergeCell ref="A1:G1"/>
    <mergeCell ref="C2:G2"/>
    <mergeCell ref="C3:G3"/>
    <mergeCell ref="C4:G4"/>
    <mergeCell ref="A25:B25"/>
    <mergeCell ref="A32:C32"/>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7A27C-0062-418A-A0CA-840CA2A0C58B}">
  <sheetPr>
    <outlinePr summaryBelow="0"/>
  </sheetPr>
  <dimension ref="A1:BH5000"/>
  <sheetViews>
    <sheetView workbookViewId="0">
      <pane ySplit="7" topLeftCell="A8" activePane="bottomLeft" state="frozen"/>
      <selection pane="bottomLeft" activeCell="AA25" sqref="AA25"/>
    </sheetView>
  </sheetViews>
  <sheetFormatPr defaultRowHeight="12.75" outlineLevelRow="1"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59</v>
      </c>
      <c r="C3" s="265" t="s">
        <v>61</v>
      </c>
      <c r="D3" s="266"/>
      <c r="E3" s="266"/>
      <c r="F3" s="266"/>
      <c r="G3" s="267"/>
      <c r="AC3" s="122" t="s">
        <v>171</v>
      </c>
      <c r="AG3" t="s">
        <v>172</v>
      </c>
    </row>
    <row r="4" spans="1:60" ht="24.95" customHeight="1" x14ac:dyDescent="0.2">
      <c r="A4" s="141" t="s">
        <v>10</v>
      </c>
      <c r="B4" s="142" t="s">
        <v>43</v>
      </c>
      <c r="C4" s="268" t="s">
        <v>62</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146</v>
      </c>
      <c r="C8" s="184" t="s">
        <v>62</v>
      </c>
      <c r="D8" s="166"/>
      <c r="E8" s="167"/>
      <c r="F8" s="168"/>
      <c r="G8" s="169">
        <f>SUMIF(AG9:AG18,"&lt;&gt;NOR",G9:G18)</f>
        <v>0</v>
      </c>
      <c r="H8" s="163"/>
      <c r="I8" s="163">
        <f>SUM(I9:I18)</f>
        <v>0</v>
      </c>
      <c r="J8" s="163"/>
      <c r="K8" s="163">
        <f>SUM(K9:K18)</f>
        <v>0</v>
      </c>
      <c r="L8" s="163"/>
      <c r="M8" s="163">
        <f>SUM(M9:M18)</f>
        <v>0</v>
      </c>
      <c r="N8" s="162"/>
      <c r="O8" s="162">
        <f>SUM(O9:O18)</f>
        <v>0</v>
      </c>
      <c r="P8" s="162"/>
      <c r="Q8" s="162">
        <f>SUM(Q9:Q18)</f>
        <v>0</v>
      </c>
      <c r="R8" s="163"/>
      <c r="S8" s="163"/>
      <c r="T8" s="163"/>
      <c r="U8" s="163"/>
      <c r="V8" s="163">
        <f>SUM(V9:V18)</f>
        <v>0</v>
      </c>
      <c r="W8" s="163"/>
      <c r="X8" s="163"/>
      <c r="Y8" s="163"/>
      <c r="AG8" t="s">
        <v>197</v>
      </c>
    </row>
    <row r="9" spans="1:60" ht="22.5" outlineLevel="1" x14ac:dyDescent="0.2">
      <c r="A9" s="177">
        <v>1</v>
      </c>
      <c r="B9" s="178" t="s">
        <v>623</v>
      </c>
      <c r="C9" s="187" t="s">
        <v>624</v>
      </c>
      <c r="D9" s="179" t="s">
        <v>399</v>
      </c>
      <c r="E9" s="180">
        <v>1</v>
      </c>
      <c r="F9" s="181"/>
      <c r="G9" s="182">
        <f t="shared" ref="G9:G18" si="0">ROUND(E9*F9,2)</f>
        <v>0</v>
      </c>
      <c r="H9" s="159"/>
      <c r="I9" s="158">
        <f t="shared" ref="I9:I18" si="1">ROUND(E9*H9,2)</f>
        <v>0</v>
      </c>
      <c r="J9" s="159"/>
      <c r="K9" s="158">
        <f t="shared" ref="K9:K18" si="2">ROUND(E9*J9,2)</f>
        <v>0</v>
      </c>
      <c r="L9" s="158">
        <v>21</v>
      </c>
      <c r="M9" s="158">
        <f t="shared" ref="M9:M18" si="3">G9*(1+L9/100)</f>
        <v>0</v>
      </c>
      <c r="N9" s="157">
        <v>0</v>
      </c>
      <c r="O9" s="157">
        <f t="shared" ref="O9:O18" si="4">ROUND(E9*N9,2)</f>
        <v>0</v>
      </c>
      <c r="P9" s="157">
        <v>0</v>
      </c>
      <c r="Q9" s="157">
        <f t="shared" ref="Q9:Q18" si="5">ROUND(E9*P9,2)</f>
        <v>0</v>
      </c>
      <c r="R9" s="158"/>
      <c r="S9" s="158" t="s">
        <v>259</v>
      </c>
      <c r="T9" s="158" t="s">
        <v>260</v>
      </c>
      <c r="U9" s="158">
        <v>0</v>
      </c>
      <c r="V9" s="158">
        <f t="shared" ref="V9:V18" si="6">ROUND(E9*U9,2)</f>
        <v>0</v>
      </c>
      <c r="W9" s="158"/>
      <c r="X9" s="158" t="s">
        <v>367</v>
      </c>
      <c r="Y9" s="158" t="s">
        <v>203</v>
      </c>
      <c r="Z9" s="148"/>
      <c r="AA9" s="148"/>
      <c r="AB9" s="148"/>
      <c r="AC9" s="148"/>
      <c r="AD9" s="148"/>
      <c r="AE9" s="148"/>
      <c r="AF9" s="148"/>
      <c r="AG9" s="148" t="s">
        <v>625</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22.5" outlineLevel="1" x14ac:dyDescent="0.2">
      <c r="A10" s="177">
        <v>2</v>
      </c>
      <c r="B10" s="178" t="s">
        <v>626</v>
      </c>
      <c r="C10" s="187" t="s">
        <v>627</v>
      </c>
      <c r="D10" s="179" t="s">
        <v>399</v>
      </c>
      <c r="E10" s="180">
        <v>1</v>
      </c>
      <c r="F10" s="181"/>
      <c r="G10" s="182">
        <f t="shared" si="0"/>
        <v>0</v>
      </c>
      <c r="H10" s="159"/>
      <c r="I10" s="158">
        <f t="shared" si="1"/>
        <v>0</v>
      </c>
      <c r="J10" s="159"/>
      <c r="K10" s="158">
        <f t="shared" si="2"/>
        <v>0</v>
      </c>
      <c r="L10" s="158">
        <v>21</v>
      </c>
      <c r="M10" s="158">
        <f t="shared" si="3"/>
        <v>0</v>
      </c>
      <c r="N10" s="157">
        <v>0</v>
      </c>
      <c r="O10" s="157">
        <f t="shared" si="4"/>
        <v>0</v>
      </c>
      <c r="P10" s="157">
        <v>0</v>
      </c>
      <c r="Q10" s="157">
        <f t="shared" si="5"/>
        <v>0</v>
      </c>
      <c r="R10" s="158"/>
      <c r="S10" s="158" t="s">
        <v>259</v>
      </c>
      <c r="T10" s="158" t="s">
        <v>260</v>
      </c>
      <c r="U10" s="158">
        <v>0</v>
      </c>
      <c r="V10" s="158">
        <f t="shared" si="6"/>
        <v>0</v>
      </c>
      <c r="W10" s="158"/>
      <c r="X10" s="158" t="s">
        <v>202</v>
      </c>
      <c r="Y10" s="158" t="s">
        <v>203</v>
      </c>
      <c r="Z10" s="148"/>
      <c r="AA10" s="148"/>
      <c r="AB10" s="148"/>
      <c r="AC10" s="148"/>
      <c r="AD10" s="148"/>
      <c r="AE10" s="148"/>
      <c r="AF10" s="148"/>
      <c r="AG10" s="148" t="s">
        <v>628</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1" x14ac:dyDescent="0.2">
      <c r="A11" s="177">
        <v>3</v>
      </c>
      <c r="B11" s="178" t="s">
        <v>629</v>
      </c>
      <c r="C11" s="187" t="s">
        <v>630</v>
      </c>
      <c r="D11" s="179" t="s">
        <v>399</v>
      </c>
      <c r="E11" s="180">
        <v>2</v>
      </c>
      <c r="F11" s="181"/>
      <c r="G11" s="182">
        <f t="shared" si="0"/>
        <v>0</v>
      </c>
      <c r="H11" s="159"/>
      <c r="I11" s="158">
        <f t="shared" si="1"/>
        <v>0</v>
      </c>
      <c r="J11" s="159"/>
      <c r="K11" s="158">
        <f t="shared" si="2"/>
        <v>0</v>
      </c>
      <c r="L11" s="158">
        <v>21</v>
      </c>
      <c r="M11" s="158">
        <f t="shared" si="3"/>
        <v>0</v>
      </c>
      <c r="N11" s="157">
        <v>0</v>
      </c>
      <c r="O11" s="157">
        <f t="shared" si="4"/>
        <v>0</v>
      </c>
      <c r="P11" s="157">
        <v>0</v>
      </c>
      <c r="Q11" s="157">
        <f t="shared" si="5"/>
        <v>0</v>
      </c>
      <c r="R11" s="158"/>
      <c r="S11" s="158" t="s">
        <v>259</v>
      </c>
      <c r="T11" s="158" t="s">
        <v>260</v>
      </c>
      <c r="U11" s="158">
        <v>0</v>
      </c>
      <c r="V11" s="158">
        <f t="shared" si="6"/>
        <v>0</v>
      </c>
      <c r="W11" s="158"/>
      <c r="X11" s="158" t="s">
        <v>367</v>
      </c>
      <c r="Y11" s="158" t="s">
        <v>203</v>
      </c>
      <c r="Z11" s="148"/>
      <c r="AA11" s="148"/>
      <c r="AB11" s="148"/>
      <c r="AC11" s="148"/>
      <c r="AD11" s="148"/>
      <c r="AE11" s="148"/>
      <c r="AF11" s="148"/>
      <c r="AG11" s="148" t="s">
        <v>625</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33.75" outlineLevel="1" x14ac:dyDescent="0.2">
      <c r="A12" s="177">
        <v>4</v>
      </c>
      <c r="B12" s="178" t="s">
        <v>631</v>
      </c>
      <c r="C12" s="187" t="s">
        <v>632</v>
      </c>
      <c r="D12" s="179" t="s">
        <v>399</v>
      </c>
      <c r="E12" s="180">
        <v>4</v>
      </c>
      <c r="F12" s="181"/>
      <c r="G12" s="182">
        <f t="shared" si="0"/>
        <v>0</v>
      </c>
      <c r="H12" s="159"/>
      <c r="I12" s="158">
        <f t="shared" si="1"/>
        <v>0</v>
      </c>
      <c r="J12" s="159"/>
      <c r="K12" s="158">
        <f t="shared" si="2"/>
        <v>0</v>
      </c>
      <c r="L12" s="158">
        <v>21</v>
      </c>
      <c r="M12" s="158">
        <f t="shared" si="3"/>
        <v>0</v>
      </c>
      <c r="N12" s="157">
        <v>0</v>
      </c>
      <c r="O12" s="157">
        <f t="shared" si="4"/>
        <v>0</v>
      </c>
      <c r="P12" s="157">
        <v>0</v>
      </c>
      <c r="Q12" s="157">
        <f t="shared" si="5"/>
        <v>0</v>
      </c>
      <c r="R12" s="158"/>
      <c r="S12" s="158" t="s">
        <v>259</v>
      </c>
      <c r="T12" s="158" t="s">
        <v>260</v>
      </c>
      <c r="U12" s="158">
        <v>0</v>
      </c>
      <c r="V12" s="158">
        <f t="shared" si="6"/>
        <v>0</v>
      </c>
      <c r="W12" s="158"/>
      <c r="X12" s="158" t="s">
        <v>367</v>
      </c>
      <c r="Y12" s="158" t="s">
        <v>203</v>
      </c>
      <c r="Z12" s="148"/>
      <c r="AA12" s="148"/>
      <c r="AB12" s="148"/>
      <c r="AC12" s="148"/>
      <c r="AD12" s="148"/>
      <c r="AE12" s="148"/>
      <c r="AF12" s="148"/>
      <c r="AG12" s="148" t="s">
        <v>625</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77">
        <v>5</v>
      </c>
      <c r="B13" s="178" t="s">
        <v>633</v>
      </c>
      <c r="C13" s="187" t="s">
        <v>634</v>
      </c>
      <c r="D13" s="179" t="s">
        <v>399</v>
      </c>
      <c r="E13" s="180">
        <v>2</v>
      </c>
      <c r="F13" s="181"/>
      <c r="G13" s="182">
        <f t="shared" si="0"/>
        <v>0</v>
      </c>
      <c r="H13" s="159"/>
      <c r="I13" s="158">
        <f t="shared" si="1"/>
        <v>0</v>
      </c>
      <c r="J13" s="159"/>
      <c r="K13" s="158">
        <f t="shared" si="2"/>
        <v>0</v>
      </c>
      <c r="L13" s="158">
        <v>21</v>
      </c>
      <c r="M13" s="158">
        <f t="shared" si="3"/>
        <v>0</v>
      </c>
      <c r="N13" s="157">
        <v>0</v>
      </c>
      <c r="O13" s="157">
        <f t="shared" si="4"/>
        <v>0</v>
      </c>
      <c r="P13" s="157">
        <v>0</v>
      </c>
      <c r="Q13" s="157">
        <f t="shared" si="5"/>
        <v>0</v>
      </c>
      <c r="R13" s="158"/>
      <c r="S13" s="158" t="s">
        <v>259</v>
      </c>
      <c r="T13" s="158" t="s">
        <v>260</v>
      </c>
      <c r="U13" s="158">
        <v>0</v>
      </c>
      <c r="V13" s="158">
        <f t="shared" si="6"/>
        <v>0</v>
      </c>
      <c r="W13" s="158"/>
      <c r="X13" s="158" t="s">
        <v>367</v>
      </c>
      <c r="Y13" s="158" t="s">
        <v>203</v>
      </c>
      <c r="Z13" s="148"/>
      <c r="AA13" s="148"/>
      <c r="AB13" s="148"/>
      <c r="AC13" s="148"/>
      <c r="AD13" s="148"/>
      <c r="AE13" s="148"/>
      <c r="AF13" s="148"/>
      <c r="AG13" s="148" t="s">
        <v>625</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77">
        <v>6</v>
      </c>
      <c r="B14" s="178" t="s">
        <v>635</v>
      </c>
      <c r="C14" s="187" t="s">
        <v>636</v>
      </c>
      <c r="D14" s="179" t="s">
        <v>216</v>
      </c>
      <c r="E14" s="180">
        <v>4</v>
      </c>
      <c r="F14" s="181"/>
      <c r="G14" s="182">
        <f t="shared" si="0"/>
        <v>0</v>
      </c>
      <c r="H14" s="159"/>
      <c r="I14" s="158">
        <f t="shared" si="1"/>
        <v>0</v>
      </c>
      <c r="J14" s="159"/>
      <c r="K14" s="158">
        <f t="shared" si="2"/>
        <v>0</v>
      </c>
      <c r="L14" s="158">
        <v>21</v>
      </c>
      <c r="M14" s="158">
        <f t="shared" si="3"/>
        <v>0</v>
      </c>
      <c r="N14" s="157">
        <v>0</v>
      </c>
      <c r="O14" s="157">
        <f t="shared" si="4"/>
        <v>0</v>
      </c>
      <c r="P14" s="157">
        <v>0</v>
      </c>
      <c r="Q14" s="157">
        <f t="shared" si="5"/>
        <v>0</v>
      </c>
      <c r="R14" s="158"/>
      <c r="S14" s="158" t="s">
        <v>259</v>
      </c>
      <c r="T14" s="158" t="s">
        <v>260</v>
      </c>
      <c r="U14" s="158">
        <v>0</v>
      </c>
      <c r="V14" s="158">
        <f t="shared" si="6"/>
        <v>0</v>
      </c>
      <c r="W14" s="158"/>
      <c r="X14" s="158" t="s">
        <v>367</v>
      </c>
      <c r="Y14" s="158" t="s">
        <v>203</v>
      </c>
      <c r="Z14" s="148"/>
      <c r="AA14" s="148"/>
      <c r="AB14" s="148"/>
      <c r="AC14" s="148"/>
      <c r="AD14" s="148"/>
      <c r="AE14" s="148"/>
      <c r="AF14" s="148"/>
      <c r="AG14" s="148" t="s">
        <v>625</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77">
        <v>7</v>
      </c>
      <c r="B15" s="178" t="s">
        <v>637</v>
      </c>
      <c r="C15" s="187" t="s">
        <v>638</v>
      </c>
      <c r="D15" s="179" t="s">
        <v>342</v>
      </c>
      <c r="E15" s="180">
        <v>1</v>
      </c>
      <c r="F15" s="181"/>
      <c r="G15" s="182">
        <f t="shared" si="0"/>
        <v>0</v>
      </c>
      <c r="H15" s="159"/>
      <c r="I15" s="158">
        <f t="shared" si="1"/>
        <v>0</v>
      </c>
      <c r="J15" s="159"/>
      <c r="K15" s="158">
        <f t="shared" si="2"/>
        <v>0</v>
      </c>
      <c r="L15" s="158">
        <v>21</v>
      </c>
      <c r="M15" s="158">
        <f t="shared" si="3"/>
        <v>0</v>
      </c>
      <c r="N15" s="157">
        <v>0</v>
      </c>
      <c r="O15" s="157">
        <f t="shared" si="4"/>
        <v>0</v>
      </c>
      <c r="P15" s="157">
        <v>0</v>
      </c>
      <c r="Q15" s="157">
        <f t="shared" si="5"/>
        <v>0</v>
      </c>
      <c r="R15" s="158"/>
      <c r="S15" s="158" t="s">
        <v>259</v>
      </c>
      <c r="T15" s="158" t="s">
        <v>260</v>
      </c>
      <c r="U15" s="158">
        <v>0</v>
      </c>
      <c r="V15" s="158">
        <f t="shared" si="6"/>
        <v>0</v>
      </c>
      <c r="W15" s="158"/>
      <c r="X15" s="158" t="s">
        <v>367</v>
      </c>
      <c r="Y15" s="158" t="s">
        <v>203</v>
      </c>
      <c r="Z15" s="148"/>
      <c r="AA15" s="148"/>
      <c r="AB15" s="148"/>
      <c r="AC15" s="148"/>
      <c r="AD15" s="148"/>
      <c r="AE15" s="148"/>
      <c r="AF15" s="148"/>
      <c r="AG15" s="148" t="s">
        <v>625</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2.5" outlineLevel="1" x14ac:dyDescent="0.2">
      <c r="A16" s="177">
        <v>8</v>
      </c>
      <c r="B16" s="178" t="s">
        <v>639</v>
      </c>
      <c r="C16" s="187" t="s">
        <v>640</v>
      </c>
      <c r="D16" s="179" t="s">
        <v>216</v>
      </c>
      <c r="E16" s="180">
        <v>5</v>
      </c>
      <c r="F16" s="181"/>
      <c r="G16" s="182">
        <f t="shared" si="0"/>
        <v>0</v>
      </c>
      <c r="H16" s="159"/>
      <c r="I16" s="158">
        <f t="shared" si="1"/>
        <v>0</v>
      </c>
      <c r="J16" s="159"/>
      <c r="K16" s="158">
        <f t="shared" si="2"/>
        <v>0</v>
      </c>
      <c r="L16" s="158">
        <v>21</v>
      </c>
      <c r="M16" s="158">
        <f t="shared" si="3"/>
        <v>0</v>
      </c>
      <c r="N16" s="157">
        <v>0</v>
      </c>
      <c r="O16" s="157">
        <f t="shared" si="4"/>
        <v>0</v>
      </c>
      <c r="P16" s="157">
        <v>0</v>
      </c>
      <c r="Q16" s="157">
        <f t="shared" si="5"/>
        <v>0</v>
      </c>
      <c r="R16" s="158"/>
      <c r="S16" s="158" t="s">
        <v>259</v>
      </c>
      <c r="T16" s="158" t="s">
        <v>260</v>
      </c>
      <c r="U16" s="158">
        <v>0</v>
      </c>
      <c r="V16" s="158">
        <f t="shared" si="6"/>
        <v>0</v>
      </c>
      <c r="W16" s="158"/>
      <c r="X16" s="158" t="s">
        <v>367</v>
      </c>
      <c r="Y16" s="158" t="s">
        <v>203</v>
      </c>
      <c r="Z16" s="148"/>
      <c r="AA16" s="148"/>
      <c r="AB16" s="148"/>
      <c r="AC16" s="148"/>
      <c r="AD16" s="148"/>
      <c r="AE16" s="148"/>
      <c r="AF16" s="148"/>
      <c r="AG16" s="148" t="s">
        <v>625</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7">
        <v>9</v>
      </c>
      <c r="B17" s="178" t="s">
        <v>641</v>
      </c>
      <c r="C17" s="187" t="s">
        <v>642</v>
      </c>
      <c r="D17" s="179" t="s">
        <v>216</v>
      </c>
      <c r="E17" s="180">
        <v>3</v>
      </c>
      <c r="F17" s="181"/>
      <c r="G17" s="182">
        <f t="shared" si="0"/>
        <v>0</v>
      </c>
      <c r="H17" s="159"/>
      <c r="I17" s="158">
        <f t="shared" si="1"/>
        <v>0</v>
      </c>
      <c r="J17" s="159"/>
      <c r="K17" s="158">
        <f t="shared" si="2"/>
        <v>0</v>
      </c>
      <c r="L17" s="158">
        <v>21</v>
      </c>
      <c r="M17" s="158">
        <f t="shared" si="3"/>
        <v>0</v>
      </c>
      <c r="N17" s="157">
        <v>0</v>
      </c>
      <c r="O17" s="157">
        <f t="shared" si="4"/>
        <v>0</v>
      </c>
      <c r="P17" s="157">
        <v>0</v>
      </c>
      <c r="Q17" s="157">
        <f t="shared" si="5"/>
        <v>0</v>
      </c>
      <c r="R17" s="158"/>
      <c r="S17" s="158" t="s">
        <v>259</v>
      </c>
      <c r="T17" s="158" t="s">
        <v>260</v>
      </c>
      <c r="U17" s="158">
        <v>0</v>
      </c>
      <c r="V17" s="158">
        <f t="shared" si="6"/>
        <v>0</v>
      </c>
      <c r="W17" s="158"/>
      <c r="X17" s="158" t="s">
        <v>367</v>
      </c>
      <c r="Y17" s="158" t="s">
        <v>203</v>
      </c>
      <c r="Z17" s="148"/>
      <c r="AA17" s="148"/>
      <c r="AB17" s="148"/>
      <c r="AC17" s="148"/>
      <c r="AD17" s="148"/>
      <c r="AE17" s="148"/>
      <c r="AF17" s="148"/>
      <c r="AG17" s="148" t="s">
        <v>625</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71">
        <v>10</v>
      </c>
      <c r="B18" s="172" t="s">
        <v>643</v>
      </c>
      <c r="C18" s="185" t="s">
        <v>644</v>
      </c>
      <c r="D18" s="173" t="s">
        <v>399</v>
      </c>
      <c r="E18" s="174">
        <v>1</v>
      </c>
      <c r="F18" s="175"/>
      <c r="G18" s="176">
        <f t="shared" si="0"/>
        <v>0</v>
      </c>
      <c r="H18" s="159"/>
      <c r="I18" s="158">
        <f t="shared" si="1"/>
        <v>0</v>
      </c>
      <c r="J18" s="159"/>
      <c r="K18" s="158">
        <f t="shared" si="2"/>
        <v>0</v>
      </c>
      <c r="L18" s="158">
        <v>21</v>
      </c>
      <c r="M18" s="158">
        <f t="shared" si="3"/>
        <v>0</v>
      </c>
      <c r="N18" s="157">
        <v>0</v>
      </c>
      <c r="O18" s="157">
        <f t="shared" si="4"/>
        <v>0</v>
      </c>
      <c r="P18" s="157">
        <v>0</v>
      </c>
      <c r="Q18" s="157">
        <f t="shared" si="5"/>
        <v>0</v>
      </c>
      <c r="R18" s="158"/>
      <c r="S18" s="158" t="s">
        <v>259</v>
      </c>
      <c r="T18" s="158" t="s">
        <v>260</v>
      </c>
      <c r="U18" s="158">
        <v>0</v>
      </c>
      <c r="V18" s="158">
        <f t="shared" si="6"/>
        <v>0</v>
      </c>
      <c r="W18" s="158"/>
      <c r="X18" s="158" t="s">
        <v>367</v>
      </c>
      <c r="Y18" s="158" t="s">
        <v>203</v>
      </c>
      <c r="Z18" s="148"/>
      <c r="AA18" s="148"/>
      <c r="AB18" s="148"/>
      <c r="AC18" s="148"/>
      <c r="AD18" s="148"/>
      <c r="AE18" s="148"/>
      <c r="AF18" s="148"/>
      <c r="AG18" s="148" t="s">
        <v>625</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x14ac:dyDescent="0.2">
      <c r="A19" s="3"/>
      <c r="B19" s="4"/>
      <c r="C19" s="188"/>
      <c r="D19" s="6"/>
      <c r="E19" s="3"/>
      <c r="F19" s="3"/>
      <c r="G19" s="3"/>
      <c r="H19" s="3"/>
      <c r="I19" s="3"/>
      <c r="J19" s="3"/>
      <c r="K19" s="3"/>
      <c r="L19" s="3"/>
      <c r="M19" s="3"/>
      <c r="N19" s="3"/>
      <c r="O19" s="3"/>
      <c r="P19" s="3"/>
      <c r="Q19" s="3"/>
      <c r="R19" s="3"/>
      <c r="S19" s="3"/>
      <c r="T19" s="3"/>
      <c r="U19" s="3"/>
      <c r="V19" s="3"/>
      <c r="W19" s="3"/>
      <c r="X19" s="3"/>
      <c r="Y19" s="3"/>
      <c r="AE19">
        <v>12</v>
      </c>
      <c r="AF19">
        <v>21</v>
      </c>
      <c r="AG19" t="s">
        <v>182</v>
      </c>
    </row>
    <row r="20" spans="1:60" x14ac:dyDescent="0.2">
      <c r="A20" s="151"/>
      <c r="B20" s="152" t="s">
        <v>31</v>
      </c>
      <c r="C20" s="189"/>
      <c r="D20" s="153"/>
      <c r="E20" s="154"/>
      <c r="F20" s="154"/>
      <c r="G20" s="170">
        <f>G8</f>
        <v>0</v>
      </c>
      <c r="H20" s="3"/>
      <c r="I20" s="3"/>
      <c r="J20" s="3"/>
      <c r="K20" s="3"/>
      <c r="L20" s="3"/>
      <c r="M20" s="3"/>
      <c r="N20" s="3"/>
      <c r="O20" s="3"/>
      <c r="P20" s="3"/>
      <c r="Q20" s="3"/>
      <c r="R20" s="3"/>
      <c r="S20" s="3"/>
      <c r="T20" s="3"/>
      <c r="U20" s="3"/>
      <c r="V20" s="3"/>
      <c r="W20" s="3"/>
      <c r="X20" s="3"/>
      <c r="Y20" s="3"/>
      <c r="AE20">
        <f>SUMIF(L7:L18,AE19,G7:G18)</f>
        <v>0</v>
      </c>
      <c r="AF20">
        <f>SUMIF(L7:L18,AF19,G7:G18)</f>
        <v>0</v>
      </c>
      <c r="AG20" t="s">
        <v>514</v>
      </c>
    </row>
    <row r="21" spans="1:60" x14ac:dyDescent="0.2">
      <c r="A21" s="271" t="s">
        <v>515</v>
      </c>
      <c r="B21" s="271"/>
      <c r="C21" s="188"/>
      <c r="D21" s="6"/>
      <c r="E21" s="3"/>
      <c r="F21" s="3"/>
      <c r="G21" s="3"/>
      <c r="H21" s="3"/>
      <c r="I21" s="3"/>
      <c r="J21" s="3"/>
      <c r="K21" s="3"/>
      <c r="L21" s="3"/>
      <c r="M21" s="3"/>
      <c r="N21" s="3"/>
      <c r="O21" s="3"/>
      <c r="P21" s="3"/>
      <c r="Q21" s="3"/>
      <c r="R21" s="3"/>
      <c r="S21" s="3"/>
      <c r="T21" s="3"/>
      <c r="U21" s="3"/>
      <c r="V21" s="3"/>
      <c r="W21" s="3"/>
      <c r="X21" s="3"/>
      <c r="Y21" s="3"/>
    </row>
    <row r="22" spans="1:60" x14ac:dyDescent="0.2">
      <c r="A22" s="3"/>
      <c r="B22" s="4" t="s">
        <v>516</v>
      </c>
      <c r="C22" s="188" t="s">
        <v>517</v>
      </c>
      <c r="D22" s="6"/>
      <c r="E22" s="3"/>
      <c r="F22" s="3"/>
      <c r="G22" s="3"/>
      <c r="H22" s="3"/>
      <c r="I22" s="3"/>
      <c r="J22" s="3"/>
      <c r="K22" s="3"/>
      <c r="L22" s="3"/>
      <c r="M22" s="3"/>
      <c r="N22" s="3"/>
      <c r="O22" s="3"/>
      <c r="P22" s="3"/>
      <c r="Q22" s="3"/>
      <c r="R22" s="3"/>
      <c r="S22" s="3"/>
      <c r="T22" s="3"/>
      <c r="U22" s="3"/>
      <c r="V22" s="3"/>
      <c r="W22" s="3"/>
      <c r="X22" s="3"/>
      <c r="Y22" s="3"/>
      <c r="AG22" t="s">
        <v>518</v>
      </c>
    </row>
    <row r="23" spans="1:60" ht="25.5" x14ac:dyDescent="0.2">
      <c r="A23" s="3"/>
      <c r="B23" s="4" t="s">
        <v>519</v>
      </c>
      <c r="C23" s="188" t="s">
        <v>520</v>
      </c>
      <c r="D23" s="6"/>
      <c r="E23" s="3"/>
      <c r="F23" s="3"/>
      <c r="G23" s="3"/>
      <c r="H23" s="3"/>
      <c r="I23" s="3"/>
      <c r="J23" s="3"/>
      <c r="K23" s="3"/>
      <c r="L23" s="3"/>
      <c r="M23" s="3"/>
      <c r="N23" s="3"/>
      <c r="O23" s="3"/>
      <c r="P23" s="3"/>
      <c r="Q23" s="3"/>
      <c r="R23" s="3"/>
      <c r="S23" s="3"/>
      <c r="T23" s="3"/>
      <c r="U23" s="3"/>
      <c r="V23" s="3"/>
      <c r="W23" s="3"/>
      <c r="X23" s="3"/>
      <c r="Y23" s="3"/>
      <c r="AG23" t="s">
        <v>521</v>
      </c>
    </row>
    <row r="24" spans="1:60" ht="25.5" x14ac:dyDescent="0.2">
      <c r="A24" s="3"/>
      <c r="B24" s="4"/>
      <c r="C24" s="188" t="s">
        <v>522</v>
      </c>
      <c r="D24" s="6"/>
      <c r="E24" s="3"/>
      <c r="F24" s="3"/>
      <c r="G24" s="3"/>
      <c r="H24" s="3"/>
      <c r="I24" s="3"/>
      <c r="J24" s="3"/>
      <c r="K24" s="3"/>
      <c r="L24" s="3"/>
      <c r="M24" s="3"/>
      <c r="N24" s="3"/>
      <c r="O24" s="3"/>
      <c r="P24" s="3"/>
      <c r="Q24" s="3"/>
      <c r="R24" s="3"/>
      <c r="S24" s="3"/>
      <c r="T24" s="3"/>
      <c r="U24" s="3"/>
      <c r="V24" s="3"/>
      <c r="W24" s="3"/>
      <c r="X24" s="3"/>
      <c r="Y24" s="3"/>
      <c r="AG24" t="s">
        <v>523</v>
      </c>
    </row>
    <row r="25" spans="1:60" x14ac:dyDescent="0.2">
      <c r="A25" s="3"/>
      <c r="B25" s="4"/>
      <c r="C25" s="188"/>
      <c r="D25" s="6"/>
      <c r="E25" s="3"/>
      <c r="F25" s="3"/>
      <c r="G25" s="3"/>
      <c r="H25" s="3"/>
      <c r="I25" s="3"/>
      <c r="J25" s="3"/>
      <c r="K25" s="3"/>
      <c r="L25" s="3"/>
      <c r="M25" s="3"/>
      <c r="N25" s="3"/>
      <c r="O25" s="3"/>
      <c r="P25" s="3"/>
      <c r="Q25" s="3"/>
      <c r="R25" s="3"/>
      <c r="S25" s="3"/>
      <c r="T25" s="3"/>
      <c r="U25" s="3"/>
      <c r="V25" s="3"/>
      <c r="W25" s="3"/>
      <c r="X25" s="3"/>
      <c r="Y25" s="3"/>
    </row>
    <row r="26" spans="1:60" x14ac:dyDescent="0.2">
      <c r="A26" s="3"/>
      <c r="B26" s="4"/>
      <c r="C26" s="188"/>
      <c r="D26" s="6"/>
      <c r="E26" s="3"/>
      <c r="F26" s="3"/>
      <c r="G26" s="3"/>
      <c r="H26" s="3"/>
      <c r="I26" s="3"/>
      <c r="J26" s="3"/>
      <c r="K26" s="3"/>
      <c r="L26" s="3"/>
      <c r="M26" s="3"/>
      <c r="N26" s="3"/>
      <c r="O26" s="3"/>
      <c r="P26" s="3"/>
      <c r="Q26" s="3"/>
      <c r="R26" s="3"/>
      <c r="S26" s="3"/>
      <c r="T26" s="3"/>
      <c r="U26" s="3"/>
      <c r="V26" s="3"/>
      <c r="W26" s="3"/>
      <c r="X26" s="3"/>
      <c r="Y26" s="3"/>
    </row>
    <row r="27" spans="1:60" x14ac:dyDescent="0.2">
      <c r="A27" s="3"/>
      <c r="B27" s="4"/>
      <c r="C27" s="188"/>
      <c r="D27" s="6"/>
      <c r="E27" s="3"/>
      <c r="F27" s="3"/>
      <c r="G27" s="3"/>
      <c r="H27" s="3"/>
      <c r="I27" s="3"/>
      <c r="J27" s="3"/>
      <c r="K27" s="3"/>
      <c r="L27" s="3"/>
      <c r="M27" s="3"/>
      <c r="N27" s="3"/>
      <c r="O27" s="3"/>
      <c r="P27" s="3"/>
      <c r="Q27" s="3"/>
      <c r="R27" s="3"/>
      <c r="S27" s="3"/>
      <c r="T27" s="3"/>
      <c r="U27" s="3"/>
      <c r="V27" s="3"/>
      <c r="W27" s="3"/>
      <c r="X27" s="3"/>
      <c r="Y27" s="3"/>
    </row>
    <row r="28" spans="1:60" x14ac:dyDescent="0.2">
      <c r="A28" s="272" t="s">
        <v>524</v>
      </c>
      <c r="B28" s="272"/>
      <c r="C28" s="273"/>
      <c r="D28" s="6"/>
      <c r="E28" s="3"/>
      <c r="F28" s="3"/>
      <c r="G28" s="3"/>
      <c r="H28" s="3"/>
      <c r="I28" s="3"/>
      <c r="J28" s="3"/>
      <c r="K28" s="3"/>
      <c r="L28" s="3"/>
      <c r="M28" s="3"/>
      <c r="N28" s="3"/>
      <c r="O28" s="3"/>
      <c r="P28" s="3"/>
      <c r="Q28" s="3"/>
      <c r="R28" s="3"/>
      <c r="S28" s="3"/>
      <c r="T28" s="3"/>
      <c r="U28" s="3"/>
      <c r="V28" s="3"/>
      <c r="W28" s="3"/>
      <c r="X28" s="3"/>
      <c r="Y28" s="3"/>
    </row>
    <row r="29" spans="1:60" x14ac:dyDescent="0.2">
      <c r="A29" s="250"/>
      <c r="B29" s="251"/>
      <c r="C29" s="252"/>
      <c r="D29" s="251"/>
      <c r="E29" s="251"/>
      <c r="F29" s="251"/>
      <c r="G29" s="253"/>
      <c r="H29" s="3"/>
      <c r="I29" s="3"/>
      <c r="J29" s="3"/>
      <c r="K29" s="3"/>
      <c r="L29" s="3"/>
      <c r="M29" s="3"/>
      <c r="N29" s="3"/>
      <c r="O29" s="3"/>
      <c r="P29" s="3"/>
      <c r="Q29" s="3"/>
      <c r="R29" s="3"/>
      <c r="S29" s="3"/>
      <c r="T29" s="3"/>
      <c r="U29" s="3"/>
      <c r="V29" s="3"/>
      <c r="W29" s="3"/>
      <c r="X29" s="3"/>
      <c r="Y29" s="3"/>
      <c r="AG29" t="s">
        <v>525</v>
      </c>
    </row>
    <row r="30" spans="1:60" x14ac:dyDescent="0.2">
      <c r="A30" s="254"/>
      <c r="B30" s="255"/>
      <c r="C30" s="256"/>
      <c r="D30" s="255"/>
      <c r="E30" s="255"/>
      <c r="F30" s="255"/>
      <c r="G30" s="257"/>
      <c r="H30" s="3"/>
      <c r="I30" s="3"/>
      <c r="J30" s="3"/>
      <c r="K30" s="3"/>
      <c r="L30" s="3"/>
      <c r="M30" s="3"/>
      <c r="N30" s="3"/>
      <c r="O30" s="3"/>
      <c r="P30" s="3"/>
      <c r="Q30" s="3"/>
      <c r="R30" s="3"/>
      <c r="S30" s="3"/>
      <c r="T30" s="3"/>
      <c r="U30" s="3"/>
      <c r="V30" s="3"/>
      <c r="W30" s="3"/>
      <c r="X30" s="3"/>
      <c r="Y30" s="3"/>
    </row>
    <row r="31" spans="1:60" x14ac:dyDescent="0.2">
      <c r="A31" s="254"/>
      <c r="B31" s="255"/>
      <c r="C31" s="256"/>
      <c r="D31" s="255"/>
      <c r="E31" s="255"/>
      <c r="F31" s="255"/>
      <c r="G31" s="257"/>
      <c r="H31" s="3"/>
      <c r="I31" s="3"/>
      <c r="J31" s="3"/>
      <c r="K31" s="3"/>
      <c r="L31" s="3"/>
      <c r="M31" s="3"/>
      <c r="N31" s="3"/>
      <c r="O31" s="3"/>
      <c r="P31" s="3"/>
      <c r="Q31" s="3"/>
      <c r="R31" s="3"/>
      <c r="S31" s="3"/>
      <c r="T31" s="3"/>
      <c r="U31" s="3"/>
      <c r="V31" s="3"/>
      <c r="W31" s="3"/>
      <c r="X31" s="3"/>
      <c r="Y31" s="3"/>
    </row>
    <row r="32" spans="1:60" x14ac:dyDescent="0.2">
      <c r="A32" s="254"/>
      <c r="B32" s="255"/>
      <c r="C32" s="256"/>
      <c r="D32" s="255"/>
      <c r="E32" s="255"/>
      <c r="F32" s="255"/>
      <c r="G32" s="257"/>
      <c r="H32" s="3"/>
      <c r="I32" s="3"/>
      <c r="J32" s="3"/>
      <c r="K32" s="3"/>
      <c r="L32" s="3"/>
      <c r="M32" s="3"/>
      <c r="N32" s="3"/>
      <c r="O32" s="3"/>
      <c r="P32" s="3"/>
      <c r="Q32" s="3"/>
      <c r="R32" s="3"/>
      <c r="S32" s="3"/>
      <c r="T32" s="3"/>
      <c r="U32" s="3"/>
      <c r="V32" s="3"/>
      <c r="W32" s="3"/>
      <c r="X32" s="3"/>
      <c r="Y32" s="3"/>
    </row>
    <row r="33" spans="1:33" x14ac:dyDescent="0.2">
      <c r="A33" s="258"/>
      <c r="B33" s="259"/>
      <c r="C33" s="260"/>
      <c r="D33" s="259"/>
      <c r="E33" s="259"/>
      <c r="F33" s="259"/>
      <c r="G33" s="261"/>
      <c r="H33" s="3"/>
      <c r="I33" s="3"/>
      <c r="J33" s="3"/>
      <c r="K33" s="3"/>
      <c r="L33" s="3"/>
      <c r="M33" s="3"/>
      <c r="N33" s="3"/>
      <c r="O33" s="3"/>
      <c r="P33" s="3"/>
      <c r="Q33" s="3"/>
      <c r="R33" s="3"/>
      <c r="S33" s="3"/>
      <c r="T33" s="3"/>
      <c r="U33" s="3"/>
      <c r="V33" s="3"/>
      <c r="W33" s="3"/>
      <c r="X33" s="3"/>
      <c r="Y33" s="3"/>
    </row>
    <row r="34" spans="1:33" x14ac:dyDescent="0.2">
      <c r="A34" s="3"/>
      <c r="B34" s="4"/>
      <c r="C34" s="188"/>
      <c r="D34" s="6"/>
      <c r="E34" s="3"/>
      <c r="F34" s="3"/>
      <c r="G34" s="3"/>
      <c r="H34" s="3"/>
      <c r="I34" s="3"/>
      <c r="J34" s="3"/>
      <c r="K34" s="3"/>
      <c r="L34" s="3"/>
      <c r="M34" s="3"/>
      <c r="N34" s="3"/>
      <c r="O34" s="3"/>
      <c r="P34" s="3"/>
      <c r="Q34" s="3"/>
      <c r="R34" s="3"/>
      <c r="S34" s="3"/>
      <c r="T34" s="3"/>
      <c r="U34" s="3"/>
      <c r="V34" s="3"/>
      <c r="W34" s="3"/>
      <c r="X34" s="3"/>
      <c r="Y34" s="3"/>
    </row>
    <row r="35" spans="1:33" x14ac:dyDescent="0.2">
      <c r="C35" s="190"/>
      <c r="D35" s="10"/>
      <c r="AG35" t="s">
        <v>527</v>
      </c>
    </row>
    <row r="36" spans="1:33" x14ac:dyDescent="0.2">
      <c r="D36" s="10"/>
    </row>
    <row r="37" spans="1:33" x14ac:dyDescent="0.2">
      <c r="D37" s="10"/>
    </row>
    <row r="38" spans="1:33" x14ac:dyDescent="0.2">
      <c r="D38" s="10"/>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KZSmIlaPwCGq/GMBBtpBWOcxEF+sVX4QQxolOR+W2C1IiNSNsNmjr1DX7CwUTVzKdBTEgWjTxJzznWaMjx+kQ==" saltValue="jpyzwwOfiXK+IS15bn+3TA==" spinCount="100000" sheet="1" formatRows="0"/>
  <mergeCells count="7">
    <mergeCell ref="A29:G33"/>
    <mergeCell ref="A1:G1"/>
    <mergeCell ref="C2:G2"/>
    <mergeCell ref="C3:G3"/>
    <mergeCell ref="C4:G4"/>
    <mergeCell ref="A21:B21"/>
    <mergeCell ref="A28:C28"/>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2E1FB-2B45-45B7-84CF-B6F62FDC4876}">
  <sheetPr>
    <outlinePr summaryBelow="0"/>
  </sheetPr>
  <dimension ref="A1:BH5000"/>
  <sheetViews>
    <sheetView workbookViewId="0">
      <pane ySplit="7" topLeftCell="A8" activePane="bottomLeft" state="frozen"/>
      <selection pane="bottomLeft" activeCell="AB9" sqref="AB9"/>
    </sheetView>
  </sheetViews>
  <sheetFormatPr defaultRowHeight="12.75" outlineLevelRow="3" x14ac:dyDescent="0.2"/>
  <cols>
    <col min="1" max="1" width="3.42578125" customWidth="1"/>
    <col min="2" max="2" width="12.5703125" style="122" customWidth="1"/>
    <col min="3" max="3" width="38.28515625" style="122"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 min="53" max="53" width="73.7109375" customWidth="1"/>
  </cols>
  <sheetData>
    <row r="1" spans="1:60" ht="15.75" customHeight="1" x14ac:dyDescent="0.25">
      <c r="A1" s="264" t="s">
        <v>7</v>
      </c>
      <c r="B1" s="264"/>
      <c r="C1" s="264"/>
      <c r="D1" s="264"/>
      <c r="E1" s="264"/>
      <c r="F1" s="264"/>
      <c r="G1" s="264"/>
      <c r="AG1" t="s">
        <v>170</v>
      </c>
    </row>
    <row r="2" spans="1:60" ht="24.95" customHeight="1" x14ac:dyDescent="0.2">
      <c r="A2" s="50" t="s">
        <v>8</v>
      </c>
      <c r="B2" s="49" t="s">
        <v>43</v>
      </c>
      <c r="C2" s="265" t="s">
        <v>767</v>
      </c>
      <c r="D2" s="266"/>
      <c r="E2" s="266"/>
      <c r="F2" s="266"/>
      <c r="G2" s="267"/>
      <c r="AG2" t="s">
        <v>171</v>
      </c>
    </row>
    <row r="3" spans="1:60" ht="24.95" customHeight="1" x14ac:dyDescent="0.2">
      <c r="A3" s="50" t="s">
        <v>9</v>
      </c>
      <c r="B3" s="49" t="s">
        <v>43</v>
      </c>
      <c r="C3" s="265" t="s">
        <v>63</v>
      </c>
      <c r="D3" s="266"/>
      <c r="E3" s="266"/>
      <c r="F3" s="266"/>
      <c r="G3" s="267"/>
      <c r="AC3" s="122" t="s">
        <v>171</v>
      </c>
      <c r="AG3" t="s">
        <v>172</v>
      </c>
    </row>
    <row r="4" spans="1:60" ht="24.95" customHeight="1" x14ac:dyDescent="0.2">
      <c r="A4" s="141" t="s">
        <v>10</v>
      </c>
      <c r="B4" s="142" t="s">
        <v>56</v>
      </c>
      <c r="C4" s="268" t="s">
        <v>58</v>
      </c>
      <c r="D4" s="269"/>
      <c r="E4" s="269"/>
      <c r="F4" s="269"/>
      <c r="G4" s="270"/>
      <c r="AG4" t="s">
        <v>173</v>
      </c>
    </row>
    <row r="5" spans="1:60" x14ac:dyDescent="0.2">
      <c r="D5" s="10"/>
    </row>
    <row r="6" spans="1:60" ht="38.25" x14ac:dyDescent="0.2">
      <c r="A6" s="144" t="s">
        <v>174</v>
      </c>
      <c r="B6" s="146" t="s">
        <v>175</v>
      </c>
      <c r="C6" s="146" t="s">
        <v>176</v>
      </c>
      <c r="D6" s="145" t="s">
        <v>177</v>
      </c>
      <c r="E6" s="144" t="s">
        <v>178</v>
      </c>
      <c r="F6" s="143" t="s">
        <v>179</v>
      </c>
      <c r="G6" s="144" t="s">
        <v>31</v>
      </c>
      <c r="H6" s="147" t="s">
        <v>32</v>
      </c>
      <c r="I6" s="147" t="s">
        <v>180</v>
      </c>
      <c r="J6" s="147" t="s">
        <v>33</v>
      </c>
      <c r="K6" s="147" t="s">
        <v>181</v>
      </c>
      <c r="L6" s="147" t="s">
        <v>182</v>
      </c>
      <c r="M6" s="147" t="s">
        <v>183</v>
      </c>
      <c r="N6" s="147" t="s">
        <v>184</v>
      </c>
      <c r="O6" s="147" t="s">
        <v>185</v>
      </c>
      <c r="P6" s="147" t="s">
        <v>186</v>
      </c>
      <c r="Q6" s="147" t="s">
        <v>187</v>
      </c>
      <c r="R6" s="147" t="s">
        <v>188</v>
      </c>
      <c r="S6" s="147" t="s">
        <v>189</v>
      </c>
      <c r="T6" s="147" t="s">
        <v>190</v>
      </c>
      <c r="U6" s="147" t="s">
        <v>191</v>
      </c>
      <c r="V6" s="147" t="s">
        <v>192</v>
      </c>
      <c r="W6" s="147" t="s">
        <v>193</v>
      </c>
      <c r="X6" s="147" t="s">
        <v>194</v>
      </c>
      <c r="Y6" s="147" t="s">
        <v>195</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4" t="s">
        <v>196</v>
      </c>
      <c r="B8" s="165" t="s">
        <v>126</v>
      </c>
      <c r="C8" s="184" t="s">
        <v>127</v>
      </c>
      <c r="D8" s="166"/>
      <c r="E8" s="167"/>
      <c r="F8" s="168"/>
      <c r="G8" s="169">
        <f>SUMIF(AG9:AG19,"&lt;&gt;NOR",G9:G19)</f>
        <v>0</v>
      </c>
      <c r="H8" s="163"/>
      <c r="I8" s="163">
        <f>SUM(I9:I19)</f>
        <v>0</v>
      </c>
      <c r="J8" s="163"/>
      <c r="K8" s="163">
        <f>SUM(K9:K19)</f>
        <v>0</v>
      </c>
      <c r="L8" s="163"/>
      <c r="M8" s="163">
        <f>SUM(M9:M19)</f>
        <v>0</v>
      </c>
      <c r="N8" s="162"/>
      <c r="O8" s="162">
        <f>SUM(O9:O19)</f>
        <v>1.26</v>
      </c>
      <c r="P8" s="162"/>
      <c r="Q8" s="162">
        <f>SUM(Q9:Q19)</f>
        <v>0</v>
      </c>
      <c r="R8" s="163"/>
      <c r="S8" s="163"/>
      <c r="T8" s="163"/>
      <c r="U8" s="163"/>
      <c r="V8" s="163">
        <f>SUM(V9:V19)</f>
        <v>29.27</v>
      </c>
      <c r="W8" s="163"/>
      <c r="X8" s="163"/>
      <c r="Y8" s="163"/>
      <c r="AG8" t="s">
        <v>197</v>
      </c>
    </row>
    <row r="9" spans="1:60" outlineLevel="1" x14ac:dyDescent="0.2">
      <c r="A9" s="171">
        <v>1</v>
      </c>
      <c r="B9" s="172" t="s">
        <v>231</v>
      </c>
      <c r="C9" s="185" t="s">
        <v>232</v>
      </c>
      <c r="D9" s="173" t="s">
        <v>209</v>
      </c>
      <c r="E9" s="174">
        <v>16.343129999999999</v>
      </c>
      <c r="F9" s="175"/>
      <c r="G9" s="176">
        <f>ROUND(E9*F9,2)</f>
        <v>0</v>
      </c>
      <c r="H9" s="159"/>
      <c r="I9" s="158">
        <f>ROUND(E9*H9,2)</f>
        <v>0</v>
      </c>
      <c r="J9" s="159"/>
      <c r="K9" s="158">
        <f>ROUND(E9*J9,2)</f>
        <v>0</v>
      </c>
      <c r="L9" s="158">
        <v>21</v>
      </c>
      <c r="M9" s="158">
        <f>G9*(1+L9/100)</f>
        <v>0</v>
      </c>
      <c r="N9" s="157">
        <v>2.1000000000000001E-4</v>
      </c>
      <c r="O9" s="157">
        <f>ROUND(E9*N9,2)</f>
        <v>0</v>
      </c>
      <c r="P9" s="157">
        <v>0</v>
      </c>
      <c r="Q9" s="157">
        <f>ROUND(E9*P9,2)</f>
        <v>0</v>
      </c>
      <c r="R9" s="158"/>
      <c r="S9" s="158" t="s">
        <v>201</v>
      </c>
      <c r="T9" s="158" t="s">
        <v>201</v>
      </c>
      <c r="U9" s="158">
        <v>7.0000000000000007E-2</v>
      </c>
      <c r="V9" s="158">
        <f>ROUND(E9*U9,2)</f>
        <v>1.1399999999999999</v>
      </c>
      <c r="W9" s="158"/>
      <c r="X9" s="158" t="s">
        <v>202</v>
      </c>
      <c r="Y9" s="158" t="s">
        <v>203</v>
      </c>
      <c r="Z9" s="148"/>
      <c r="AA9" s="148"/>
      <c r="AB9" s="148"/>
      <c r="AC9" s="148"/>
      <c r="AD9" s="148"/>
      <c r="AE9" s="148"/>
      <c r="AF9" s="148"/>
      <c r="AG9" s="148" t="s">
        <v>204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186" t="s">
        <v>645</v>
      </c>
      <c r="D10" s="160"/>
      <c r="E10" s="161">
        <v>16.343129999999999</v>
      </c>
      <c r="F10" s="158"/>
      <c r="G10" s="158"/>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206</v>
      </c>
      <c r="AH10" s="148">
        <v>5</v>
      </c>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1">
        <v>2</v>
      </c>
      <c r="B11" s="172" t="s">
        <v>234</v>
      </c>
      <c r="C11" s="185" t="s">
        <v>235</v>
      </c>
      <c r="D11" s="173" t="s">
        <v>209</v>
      </c>
      <c r="E11" s="174">
        <v>13.777200000000001</v>
      </c>
      <c r="F11" s="175"/>
      <c r="G11" s="176">
        <f>ROUND(E11*F11,2)</f>
        <v>0</v>
      </c>
      <c r="H11" s="159"/>
      <c r="I11" s="158">
        <f>ROUND(E11*H11,2)</f>
        <v>0</v>
      </c>
      <c r="J11" s="159"/>
      <c r="K11" s="158">
        <f>ROUND(E11*J11,2)</f>
        <v>0</v>
      </c>
      <c r="L11" s="158">
        <v>21</v>
      </c>
      <c r="M11" s="158">
        <f>G11*(1+L11/100)</f>
        <v>0</v>
      </c>
      <c r="N11" s="157">
        <v>4.0000000000000003E-5</v>
      </c>
      <c r="O11" s="157">
        <f>ROUND(E11*N11,2)</f>
        <v>0</v>
      </c>
      <c r="P11" s="157">
        <v>0</v>
      </c>
      <c r="Q11" s="157">
        <f>ROUND(E11*P11,2)</f>
        <v>0</v>
      </c>
      <c r="R11" s="158"/>
      <c r="S11" s="158" t="s">
        <v>201</v>
      </c>
      <c r="T11" s="158" t="s">
        <v>201</v>
      </c>
      <c r="U11" s="158">
        <v>7.8E-2</v>
      </c>
      <c r="V11" s="158">
        <f>ROUND(E11*U11,2)</f>
        <v>1.07</v>
      </c>
      <c r="W11" s="158"/>
      <c r="X11" s="158" t="s">
        <v>202</v>
      </c>
      <c r="Y11" s="158" t="s">
        <v>203</v>
      </c>
      <c r="Z11" s="148"/>
      <c r="AA11" s="148"/>
      <c r="AB11" s="148"/>
      <c r="AC11" s="148"/>
      <c r="AD11" s="148"/>
      <c r="AE11" s="148"/>
      <c r="AF11" s="148"/>
      <c r="AG11" s="148" t="s">
        <v>204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2" x14ac:dyDescent="0.2">
      <c r="A12" s="155"/>
      <c r="B12" s="156"/>
      <c r="C12" s="186" t="s">
        <v>646</v>
      </c>
      <c r="D12" s="160"/>
      <c r="E12" s="161">
        <v>1.8180000000000001</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206</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86" t="s">
        <v>647</v>
      </c>
      <c r="D13" s="160"/>
      <c r="E13" s="161">
        <v>11.959199999999999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206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71">
        <v>3</v>
      </c>
      <c r="B14" s="172" t="s">
        <v>239</v>
      </c>
      <c r="C14" s="185" t="s">
        <v>240</v>
      </c>
      <c r="D14" s="173" t="s">
        <v>209</v>
      </c>
      <c r="E14" s="174">
        <v>54.4771</v>
      </c>
      <c r="F14" s="175"/>
      <c r="G14" s="176">
        <f>ROUND(E14*F14,2)</f>
        <v>0</v>
      </c>
      <c r="H14" s="159"/>
      <c r="I14" s="158">
        <f>ROUND(E14*H14,2)</f>
        <v>0</v>
      </c>
      <c r="J14" s="159"/>
      <c r="K14" s="158">
        <f>ROUND(E14*J14,2)</f>
        <v>0</v>
      </c>
      <c r="L14" s="158">
        <v>21</v>
      </c>
      <c r="M14" s="158">
        <f>G14*(1+L14/100)</f>
        <v>0</v>
      </c>
      <c r="N14" s="157">
        <v>1.5740000000000001E-2</v>
      </c>
      <c r="O14" s="157">
        <f>ROUND(E14*N14,2)</f>
        <v>0.86</v>
      </c>
      <c r="P14" s="157">
        <v>0</v>
      </c>
      <c r="Q14" s="157">
        <f>ROUND(E14*P14,2)</f>
        <v>0</v>
      </c>
      <c r="R14" s="158"/>
      <c r="S14" s="158" t="s">
        <v>201</v>
      </c>
      <c r="T14" s="158" t="s">
        <v>201</v>
      </c>
      <c r="U14" s="158">
        <v>0.33481</v>
      </c>
      <c r="V14" s="158">
        <f>ROUND(E14*U14,2)</f>
        <v>18.239999999999998</v>
      </c>
      <c r="W14" s="158"/>
      <c r="X14" s="158" t="s">
        <v>202</v>
      </c>
      <c r="Y14" s="158" t="s">
        <v>203</v>
      </c>
      <c r="Z14" s="148"/>
      <c r="AA14" s="148"/>
      <c r="AB14" s="148"/>
      <c r="AC14" s="148"/>
      <c r="AD14" s="148"/>
      <c r="AE14" s="148"/>
      <c r="AF14" s="148"/>
      <c r="AG14" s="148" t="s">
        <v>204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
      <c r="A15" s="155"/>
      <c r="B15" s="156"/>
      <c r="C15" s="248" t="s">
        <v>241</v>
      </c>
      <c r="D15" s="249"/>
      <c r="E15" s="249"/>
      <c r="F15" s="249"/>
      <c r="G15" s="249"/>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221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86" t="s">
        <v>648</v>
      </c>
      <c r="D16" s="160"/>
      <c r="E16" s="161">
        <v>68.254300000000001</v>
      </c>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206</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86" t="s">
        <v>649</v>
      </c>
      <c r="D17" s="160"/>
      <c r="E17" s="161">
        <v>-13.777200000000001</v>
      </c>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206</v>
      </c>
      <c r="AH17" s="148">
        <v>5</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1">
        <v>4</v>
      </c>
      <c r="B18" s="172" t="s">
        <v>245</v>
      </c>
      <c r="C18" s="185" t="s">
        <v>246</v>
      </c>
      <c r="D18" s="173" t="s">
        <v>209</v>
      </c>
      <c r="E18" s="174">
        <v>7.49</v>
      </c>
      <c r="F18" s="175"/>
      <c r="G18" s="176">
        <f>ROUND(E18*F18,2)</f>
        <v>0</v>
      </c>
      <c r="H18" s="159"/>
      <c r="I18" s="158">
        <f>ROUND(E18*H18,2)</f>
        <v>0</v>
      </c>
      <c r="J18" s="159"/>
      <c r="K18" s="158">
        <f>ROUND(E18*J18,2)</f>
        <v>0</v>
      </c>
      <c r="L18" s="158">
        <v>21</v>
      </c>
      <c r="M18" s="158">
        <f>G18*(1+L18/100)</f>
        <v>0</v>
      </c>
      <c r="N18" s="157">
        <v>5.3690000000000002E-2</v>
      </c>
      <c r="O18" s="157">
        <f>ROUND(E18*N18,2)</f>
        <v>0.4</v>
      </c>
      <c r="P18" s="157">
        <v>0</v>
      </c>
      <c r="Q18" s="157">
        <f>ROUND(E18*P18,2)</f>
        <v>0</v>
      </c>
      <c r="R18" s="158"/>
      <c r="S18" s="158" t="s">
        <v>201</v>
      </c>
      <c r="T18" s="158" t="s">
        <v>201</v>
      </c>
      <c r="U18" s="158">
        <v>1.17717</v>
      </c>
      <c r="V18" s="158">
        <f>ROUND(E18*U18,2)</f>
        <v>8.82</v>
      </c>
      <c r="W18" s="158"/>
      <c r="X18" s="158" t="s">
        <v>202</v>
      </c>
      <c r="Y18" s="158" t="s">
        <v>203</v>
      </c>
      <c r="Z18" s="148"/>
      <c r="AA18" s="148"/>
      <c r="AB18" s="148"/>
      <c r="AC18" s="148"/>
      <c r="AD18" s="148"/>
      <c r="AE18" s="148"/>
      <c r="AF18" s="148"/>
      <c r="AG18" s="148" t="s">
        <v>204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2" x14ac:dyDescent="0.2">
      <c r="A19" s="155"/>
      <c r="B19" s="156"/>
      <c r="C19" s="186" t="s">
        <v>650</v>
      </c>
      <c r="D19" s="160"/>
      <c r="E19" s="161">
        <v>7.49</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206</v>
      </c>
      <c r="AH19" s="148">
        <v>0</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x14ac:dyDescent="0.2">
      <c r="A20" s="164" t="s">
        <v>196</v>
      </c>
      <c r="B20" s="165" t="s">
        <v>128</v>
      </c>
      <c r="C20" s="184" t="s">
        <v>129</v>
      </c>
      <c r="D20" s="166"/>
      <c r="E20" s="167"/>
      <c r="F20" s="168"/>
      <c r="G20" s="169">
        <f>SUMIF(AG21:AG27,"&lt;&gt;NOR",G21:G27)</f>
        <v>0</v>
      </c>
      <c r="H20" s="163"/>
      <c r="I20" s="163">
        <f>SUM(I21:I27)</f>
        <v>0</v>
      </c>
      <c r="J20" s="163"/>
      <c r="K20" s="163">
        <f>SUM(K21:K27)</f>
        <v>0</v>
      </c>
      <c r="L20" s="163"/>
      <c r="M20" s="163">
        <f>SUM(M21:M27)</f>
        <v>0</v>
      </c>
      <c r="N20" s="162"/>
      <c r="O20" s="162">
        <f>SUM(O21:O27)</f>
        <v>2.04</v>
      </c>
      <c r="P20" s="162"/>
      <c r="Q20" s="162">
        <f>SUM(Q21:Q27)</f>
        <v>0</v>
      </c>
      <c r="R20" s="163"/>
      <c r="S20" s="163"/>
      <c r="T20" s="163"/>
      <c r="U20" s="163"/>
      <c r="V20" s="163">
        <f>SUM(V21:V27)</f>
        <v>28.53</v>
      </c>
      <c r="W20" s="163"/>
      <c r="X20" s="163"/>
      <c r="Y20" s="163"/>
      <c r="AG20" t="s">
        <v>197</v>
      </c>
    </row>
    <row r="21" spans="1:60" outlineLevel="1" x14ac:dyDescent="0.2">
      <c r="A21" s="177">
        <v>5</v>
      </c>
      <c r="B21" s="178" t="s">
        <v>573</v>
      </c>
      <c r="C21" s="187" t="s">
        <v>574</v>
      </c>
      <c r="D21" s="179" t="s">
        <v>209</v>
      </c>
      <c r="E21" s="180">
        <v>33.799999999999997</v>
      </c>
      <c r="F21" s="181"/>
      <c r="G21" s="182">
        <f>ROUND(E21*F21,2)</f>
        <v>0</v>
      </c>
      <c r="H21" s="159"/>
      <c r="I21" s="158">
        <f>ROUND(E21*H21,2)</f>
        <v>0</v>
      </c>
      <c r="J21" s="159"/>
      <c r="K21" s="158">
        <f>ROUND(E21*J21,2)</f>
        <v>0</v>
      </c>
      <c r="L21" s="158">
        <v>21</v>
      </c>
      <c r="M21" s="158">
        <f>G21*(1+L21/100)</f>
        <v>0</v>
      </c>
      <c r="N21" s="157">
        <v>2.1000000000000001E-4</v>
      </c>
      <c r="O21" s="157">
        <f>ROUND(E21*N21,2)</f>
        <v>0.01</v>
      </c>
      <c r="P21" s="157">
        <v>0</v>
      </c>
      <c r="Q21" s="157">
        <f>ROUND(E21*P21,2)</f>
        <v>0</v>
      </c>
      <c r="R21" s="158"/>
      <c r="S21" s="158" t="s">
        <v>201</v>
      </c>
      <c r="T21" s="158" t="s">
        <v>201</v>
      </c>
      <c r="U21" s="158">
        <v>0.09</v>
      </c>
      <c r="V21" s="158">
        <f>ROUND(E21*U21,2)</f>
        <v>3.04</v>
      </c>
      <c r="W21" s="158"/>
      <c r="X21" s="158" t="s">
        <v>202</v>
      </c>
      <c r="Y21" s="158" t="s">
        <v>203</v>
      </c>
      <c r="Z21" s="148"/>
      <c r="AA21" s="148"/>
      <c r="AB21" s="148"/>
      <c r="AC21" s="148"/>
      <c r="AD21" s="148"/>
      <c r="AE21" s="148"/>
      <c r="AF21" s="148"/>
      <c r="AG21" s="148" t="s">
        <v>204</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71">
        <v>6</v>
      </c>
      <c r="B22" s="172" t="s">
        <v>651</v>
      </c>
      <c r="C22" s="185" t="s">
        <v>652</v>
      </c>
      <c r="D22" s="173" t="s">
        <v>200</v>
      </c>
      <c r="E22" s="174">
        <v>2.028</v>
      </c>
      <c r="F22" s="175"/>
      <c r="G22" s="176">
        <f>ROUND(E22*F22,2)</f>
        <v>0</v>
      </c>
      <c r="H22" s="159"/>
      <c r="I22" s="158">
        <f>ROUND(E22*H22,2)</f>
        <v>0</v>
      </c>
      <c r="J22" s="159"/>
      <c r="K22" s="158">
        <f>ROUND(E22*J22,2)</f>
        <v>0</v>
      </c>
      <c r="L22" s="158">
        <v>21</v>
      </c>
      <c r="M22" s="158">
        <f>G22*(1+L22/100)</f>
        <v>0</v>
      </c>
      <c r="N22" s="157">
        <v>0.38850000000000001</v>
      </c>
      <c r="O22" s="157">
        <f>ROUND(E22*N22,2)</f>
        <v>0.79</v>
      </c>
      <c r="P22" s="157">
        <v>0</v>
      </c>
      <c r="Q22" s="157">
        <f>ROUND(E22*P22,2)</f>
        <v>0</v>
      </c>
      <c r="R22" s="158"/>
      <c r="S22" s="158" t="s">
        <v>201</v>
      </c>
      <c r="T22" s="158" t="s">
        <v>201</v>
      </c>
      <c r="U22" s="158">
        <v>1.8360000000000001</v>
      </c>
      <c r="V22" s="158">
        <f>ROUND(E22*U22,2)</f>
        <v>3.72</v>
      </c>
      <c r="W22" s="158"/>
      <c r="X22" s="158" t="s">
        <v>202</v>
      </c>
      <c r="Y22" s="158" t="s">
        <v>203</v>
      </c>
      <c r="Z22" s="148"/>
      <c r="AA22" s="148"/>
      <c r="AB22" s="148"/>
      <c r="AC22" s="148"/>
      <c r="AD22" s="148"/>
      <c r="AE22" s="148"/>
      <c r="AF22" s="148"/>
      <c r="AG22" s="148" t="s">
        <v>204</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2" x14ac:dyDescent="0.2">
      <c r="A23" s="155"/>
      <c r="B23" s="156"/>
      <c r="C23" s="186" t="s">
        <v>653</v>
      </c>
      <c r="D23" s="160"/>
      <c r="E23" s="161">
        <v>2.028</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206</v>
      </c>
      <c r="AH23" s="148">
        <v>0</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1">
        <v>7</v>
      </c>
      <c r="B24" s="172" t="s">
        <v>654</v>
      </c>
      <c r="C24" s="185" t="s">
        <v>655</v>
      </c>
      <c r="D24" s="173" t="s">
        <v>209</v>
      </c>
      <c r="E24" s="174">
        <v>33.799999999999997</v>
      </c>
      <c r="F24" s="175"/>
      <c r="G24" s="176">
        <f>ROUND(E24*F24,2)</f>
        <v>0</v>
      </c>
      <c r="H24" s="159"/>
      <c r="I24" s="158">
        <f>ROUND(E24*H24,2)</f>
        <v>0</v>
      </c>
      <c r="J24" s="159"/>
      <c r="K24" s="158">
        <f>ROUND(E24*J24,2)</f>
        <v>0</v>
      </c>
      <c r="L24" s="158">
        <v>21</v>
      </c>
      <c r="M24" s="158">
        <f>G24*(1+L24/100)</f>
        <v>0</v>
      </c>
      <c r="N24" s="157">
        <v>6.0899999999999999E-3</v>
      </c>
      <c r="O24" s="157">
        <f>ROUND(E24*N24,2)</f>
        <v>0.21</v>
      </c>
      <c r="P24" s="157">
        <v>0</v>
      </c>
      <c r="Q24" s="157">
        <f>ROUND(E24*P24,2)</f>
        <v>0</v>
      </c>
      <c r="R24" s="158"/>
      <c r="S24" s="158" t="s">
        <v>201</v>
      </c>
      <c r="T24" s="158" t="s">
        <v>201</v>
      </c>
      <c r="U24" s="158">
        <v>0.34399999999999997</v>
      </c>
      <c r="V24" s="158">
        <f>ROUND(E24*U24,2)</f>
        <v>11.63</v>
      </c>
      <c r="W24" s="158"/>
      <c r="X24" s="158" t="s">
        <v>202</v>
      </c>
      <c r="Y24" s="158" t="s">
        <v>203</v>
      </c>
      <c r="Z24" s="148"/>
      <c r="AA24" s="148"/>
      <c r="AB24" s="148"/>
      <c r="AC24" s="148"/>
      <c r="AD24" s="148"/>
      <c r="AE24" s="148"/>
      <c r="AF24" s="148"/>
      <c r="AG24" s="148" t="s">
        <v>204</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186" t="s">
        <v>656</v>
      </c>
      <c r="D25" s="160"/>
      <c r="E25" s="161">
        <v>33.799999999999997</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206</v>
      </c>
      <c r="AH25" s="148">
        <v>5</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1">
        <v>8</v>
      </c>
      <c r="B26" s="172" t="s">
        <v>657</v>
      </c>
      <c r="C26" s="185" t="s">
        <v>658</v>
      </c>
      <c r="D26" s="173" t="s">
        <v>209</v>
      </c>
      <c r="E26" s="174">
        <v>33.799999999999997</v>
      </c>
      <c r="F26" s="175"/>
      <c r="G26" s="176">
        <f>ROUND(E26*F26,2)</f>
        <v>0</v>
      </c>
      <c r="H26" s="159"/>
      <c r="I26" s="158">
        <f>ROUND(E26*H26,2)</f>
        <v>0</v>
      </c>
      <c r="J26" s="159"/>
      <c r="K26" s="158">
        <f>ROUND(E26*J26,2)</f>
        <v>0</v>
      </c>
      <c r="L26" s="158">
        <v>21</v>
      </c>
      <c r="M26" s="158">
        <f>G26*(1+L26/100)</f>
        <v>0</v>
      </c>
      <c r="N26" s="157">
        <v>3.057E-2</v>
      </c>
      <c r="O26" s="157">
        <f>ROUND(E26*N26,2)</f>
        <v>1.03</v>
      </c>
      <c r="P26" s="157">
        <v>0</v>
      </c>
      <c r="Q26" s="157">
        <f>ROUND(E26*P26,2)</f>
        <v>0</v>
      </c>
      <c r="R26" s="158"/>
      <c r="S26" s="158" t="s">
        <v>201</v>
      </c>
      <c r="T26" s="158" t="s">
        <v>201</v>
      </c>
      <c r="U26" s="158">
        <v>0.3</v>
      </c>
      <c r="V26" s="158">
        <f>ROUND(E26*U26,2)</f>
        <v>10.14</v>
      </c>
      <c r="W26" s="158"/>
      <c r="X26" s="158" t="s">
        <v>202</v>
      </c>
      <c r="Y26" s="158" t="s">
        <v>203</v>
      </c>
      <c r="Z26" s="148"/>
      <c r="AA26" s="148"/>
      <c r="AB26" s="148"/>
      <c r="AC26" s="148"/>
      <c r="AD26" s="148"/>
      <c r="AE26" s="148"/>
      <c r="AF26" s="148"/>
      <c r="AG26" s="148" t="s">
        <v>204</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2" x14ac:dyDescent="0.2">
      <c r="A27" s="155"/>
      <c r="B27" s="156"/>
      <c r="C27" s="248" t="s">
        <v>659</v>
      </c>
      <c r="D27" s="249"/>
      <c r="E27" s="249"/>
      <c r="F27" s="249"/>
      <c r="G27" s="249"/>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221</v>
      </c>
      <c r="AH27" s="148"/>
      <c r="AI27" s="148"/>
      <c r="AJ27" s="148"/>
      <c r="AK27" s="148"/>
      <c r="AL27" s="148"/>
      <c r="AM27" s="148"/>
      <c r="AN27" s="148"/>
      <c r="AO27" s="148"/>
      <c r="AP27" s="148"/>
      <c r="AQ27" s="148"/>
      <c r="AR27" s="148"/>
      <c r="AS27" s="148"/>
      <c r="AT27" s="148"/>
      <c r="AU27" s="148"/>
      <c r="AV27" s="148"/>
      <c r="AW27" s="148"/>
      <c r="AX27" s="148"/>
      <c r="AY27" s="148"/>
      <c r="AZ27" s="148"/>
      <c r="BA27" s="183" t="str">
        <f>C27</f>
        <v>Umístění okrajových pásků, úprava dílců na potřebný rozměr, položení dvou vrstev z podlahových dílců, lepení spojů, sešroubování v místě spojů, zatmelení spár.</v>
      </c>
      <c r="BB27" s="148"/>
      <c r="BC27" s="148"/>
      <c r="BD27" s="148"/>
      <c r="BE27" s="148"/>
      <c r="BF27" s="148"/>
      <c r="BG27" s="148"/>
      <c r="BH27" s="148"/>
    </row>
    <row r="28" spans="1:60" x14ac:dyDescent="0.2">
      <c r="A28" s="164" t="s">
        <v>196</v>
      </c>
      <c r="B28" s="165" t="s">
        <v>130</v>
      </c>
      <c r="C28" s="184" t="s">
        <v>131</v>
      </c>
      <c r="D28" s="166"/>
      <c r="E28" s="167"/>
      <c r="F28" s="168"/>
      <c r="G28" s="169">
        <f>SUMIF(AG29:AG30,"&lt;&gt;NOR",G29:G30)</f>
        <v>0</v>
      </c>
      <c r="H28" s="163"/>
      <c r="I28" s="163">
        <f>SUM(I29:I30)</f>
        <v>0</v>
      </c>
      <c r="J28" s="163"/>
      <c r="K28" s="163">
        <f>SUM(K29:K30)</f>
        <v>0</v>
      </c>
      <c r="L28" s="163"/>
      <c r="M28" s="163">
        <f>SUM(M29:M30)</f>
        <v>0</v>
      </c>
      <c r="N28" s="162"/>
      <c r="O28" s="162">
        <f>SUM(O29:O30)</f>
        <v>7.0000000000000007E-2</v>
      </c>
      <c r="P28" s="162"/>
      <c r="Q28" s="162">
        <f>SUM(Q29:Q30)</f>
        <v>0</v>
      </c>
      <c r="R28" s="163"/>
      <c r="S28" s="163"/>
      <c r="T28" s="163"/>
      <c r="U28" s="163"/>
      <c r="V28" s="163">
        <f>SUM(V29:V30)</f>
        <v>0</v>
      </c>
      <c r="W28" s="163"/>
      <c r="X28" s="163"/>
      <c r="Y28" s="163"/>
      <c r="AG28" t="s">
        <v>197</v>
      </c>
    </row>
    <row r="29" spans="1:60" outlineLevel="1" x14ac:dyDescent="0.2">
      <c r="A29" s="171">
        <v>9</v>
      </c>
      <c r="B29" s="172" t="s">
        <v>257</v>
      </c>
      <c r="C29" s="185" t="s">
        <v>582</v>
      </c>
      <c r="D29" s="173" t="s">
        <v>213</v>
      </c>
      <c r="E29" s="174">
        <v>1</v>
      </c>
      <c r="F29" s="175"/>
      <c r="G29" s="176">
        <f>ROUND(E29*F29,2)</f>
        <v>0</v>
      </c>
      <c r="H29" s="159"/>
      <c r="I29" s="158">
        <f>ROUND(E29*H29,2)</f>
        <v>0</v>
      </c>
      <c r="J29" s="159"/>
      <c r="K29" s="158">
        <f>ROUND(E29*J29,2)</f>
        <v>0</v>
      </c>
      <c r="L29" s="158">
        <v>21</v>
      </c>
      <c r="M29" s="158">
        <f>G29*(1+L29/100)</f>
        <v>0</v>
      </c>
      <c r="N29" s="157">
        <v>7.1410000000000001E-2</v>
      </c>
      <c r="O29" s="157">
        <f>ROUND(E29*N29,2)</f>
        <v>7.0000000000000007E-2</v>
      </c>
      <c r="P29" s="157">
        <v>0</v>
      </c>
      <c r="Q29" s="157">
        <f>ROUND(E29*P29,2)</f>
        <v>0</v>
      </c>
      <c r="R29" s="158"/>
      <c r="S29" s="158" t="s">
        <v>259</v>
      </c>
      <c r="T29" s="158" t="s">
        <v>260</v>
      </c>
      <c r="U29" s="158">
        <v>0</v>
      </c>
      <c r="V29" s="158">
        <f>ROUND(E29*U29,2)</f>
        <v>0</v>
      </c>
      <c r="W29" s="158"/>
      <c r="X29" s="158" t="s">
        <v>202</v>
      </c>
      <c r="Y29" s="158" t="s">
        <v>203</v>
      </c>
      <c r="Z29" s="148"/>
      <c r="AA29" s="148"/>
      <c r="AB29" s="148"/>
      <c r="AC29" s="148"/>
      <c r="AD29" s="148"/>
      <c r="AE29" s="148"/>
      <c r="AF29" s="148"/>
      <c r="AG29" s="148" t="s">
        <v>204</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2" x14ac:dyDescent="0.2">
      <c r="A30" s="155"/>
      <c r="B30" s="156"/>
      <c r="C30" s="248" t="s">
        <v>261</v>
      </c>
      <c r="D30" s="249"/>
      <c r="E30" s="249"/>
      <c r="F30" s="249"/>
      <c r="G30" s="249"/>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221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x14ac:dyDescent="0.2">
      <c r="A31" s="164" t="s">
        <v>196</v>
      </c>
      <c r="B31" s="165" t="s">
        <v>132</v>
      </c>
      <c r="C31" s="184" t="s">
        <v>133</v>
      </c>
      <c r="D31" s="166"/>
      <c r="E31" s="167"/>
      <c r="F31" s="168"/>
      <c r="G31" s="169">
        <f>SUMIF(AG32:AG33,"&lt;&gt;NOR",G32:G33)</f>
        <v>0</v>
      </c>
      <c r="H31" s="163"/>
      <c r="I31" s="163">
        <f>SUM(I32:I33)</f>
        <v>0</v>
      </c>
      <c r="J31" s="163"/>
      <c r="K31" s="163">
        <f>SUM(K32:K33)</f>
        <v>0</v>
      </c>
      <c r="L31" s="163"/>
      <c r="M31" s="163">
        <f>SUM(M32:M33)</f>
        <v>0</v>
      </c>
      <c r="N31" s="162"/>
      <c r="O31" s="162">
        <f>SUM(O32:O33)</f>
        <v>0.04</v>
      </c>
      <c r="P31" s="162"/>
      <c r="Q31" s="162">
        <f>SUM(Q32:Q33)</f>
        <v>0</v>
      </c>
      <c r="R31" s="163"/>
      <c r="S31" s="163"/>
      <c r="T31" s="163"/>
      <c r="U31" s="163"/>
      <c r="V31" s="163">
        <f>SUM(V32:V33)</f>
        <v>5.98</v>
      </c>
      <c r="W31" s="163"/>
      <c r="X31" s="163"/>
      <c r="Y31" s="163"/>
      <c r="AG31" t="s">
        <v>197</v>
      </c>
    </row>
    <row r="32" spans="1:60" outlineLevel="1" x14ac:dyDescent="0.2">
      <c r="A32" s="171">
        <v>10</v>
      </c>
      <c r="B32" s="172" t="s">
        <v>263</v>
      </c>
      <c r="C32" s="185" t="s">
        <v>264</v>
      </c>
      <c r="D32" s="173" t="s">
        <v>209</v>
      </c>
      <c r="E32" s="174">
        <v>33.799999999999997</v>
      </c>
      <c r="F32" s="175"/>
      <c r="G32" s="176">
        <f>ROUND(E32*F32,2)</f>
        <v>0</v>
      </c>
      <c r="H32" s="159"/>
      <c r="I32" s="158">
        <f>ROUND(E32*H32,2)</f>
        <v>0</v>
      </c>
      <c r="J32" s="159"/>
      <c r="K32" s="158">
        <f>ROUND(E32*J32,2)</f>
        <v>0</v>
      </c>
      <c r="L32" s="158">
        <v>21</v>
      </c>
      <c r="M32" s="158">
        <f>G32*(1+L32/100)</f>
        <v>0</v>
      </c>
      <c r="N32" s="157">
        <v>1.2099999999999999E-3</v>
      </c>
      <c r="O32" s="157">
        <f>ROUND(E32*N32,2)</f>
        <v>0.04</v>
      </c>
      <c r="P32" s="157">
        <v>0</v>
      </c>
      <c r="Q32" s="157">
        <f>ROUND(E32*P32,2)</f>
        <v>0</v>
      </c>
      <c r="R32" s="158"/>
      <c r="S32" s="158" t="s">
        <v>201</v>
      </c>
      <c r="T32" s="158" t="s">
        <v>201</v>
      </c>
      <c r="U32" s="158">
        <v>0.17699999999999999</v>
      </c>
      <c r="V32" s="158">
        <f>ROUND(E32*U32,2)</f>
        <v>5.98</v>
      </c>
      <c r="W32" s="158"/>
      <c r="X32" s="158" t="s">
        <v>202</v>
      </c>
      <c r="Y32" s="158" t="s">
        <v>203</v>
      </c>
      <c r="Z32" s="148"/>
      <c r="AA32" s="148"/>
      <c r="AB32" s="148"/>
      <c r="AC32" s="148"/>
      <c r="AD32" s="148"/>
      <c r="AE32" s="148"/>
      <c r="AF32" s="148"/>
      <c r="AG32" s="148" t="s">
        <v>204</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2" x14ac:dyDescent="0.2">
      <c r="A33" s="155"/>
      <c r="B33" s="156"/>
      <c r="C33" s="186" t="s">
        <v>660</v>
      </c>
      <c r="D33" s="160"/>
      <c r="E33" s="161">
        <v>33.799999999999997</v>
      </c>
      <c r="F33" s="158"/>
      <c r="G33" s="158"/>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206</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25.5" x14ac:dyDescent="0.2">
      <c r="A34" s="164" t="s">
        <v>196</v>
      </c>
      <c r="B34" s="165" t="s">
        <v>134</v>
      </c>
      <c r="C34" s="184" t="s">
        <v>135</v>
      </c>
      <c r="D34" s="166"/>
      <c r="E34" s="167"/>
      <c r="F34" s="168"/>
      <c r="G34" s="169">
        <f>SUMIF(AG35:AG38,"&lt;&gt;NOR",G35:G38)</f>
        <v>0</v>
      </c>
      <c r="H34" s="163"/>
      <c r="I34" s="163">
        <f>SUM(I35:I38)</f>
        <v>0</v>
      </c>
      <c r="J34" s="163"/>
      <c r="K34" s="163">
        <f>SUM(K35:K38)</f>
        <v>0</v>
      </c>
      <c r="L34" s="163"/>
      <c r="M34" s="163">
        <f>SUM(M35:M38)</f>
        <v>0</v>
      </c>
      <c r="N34" s="162"/>
      <c r="O34" s="162">
        <f>SUM(O35:O38)</f>
        <v>0</v>
      </c>
      <c r="P34" s="162"/>
      <c r="Q34" s="162">
        <f>SUM(Q35:Q38)</f>
        <v>0</v>
      </c>
      <c r="R34" s="163"/>
      <c r="S34" s="163"/>
      <c r="T34" s="163"/>
      <c r="U34" s="163"/>
      <c r="V34" s="163">
        <f>SUM(V35:V38)</f>
        <v>32.57</v>
      </c>
      <c r="W34" s="163"/>
      <c r="X34" s="163"/>
      <c r="Y34" s="163"/>
      <c r="AG34" t="s">
        <v>197</v>
      </c>
    </row>
    <row r="35" spans="1:60" outlineLevel="1" x14ac:dyDescent="0.2">
      <c r="A35" s="171">
        <v>11</v>
      </c>
      <c r="B35" s="172" t="s">
        <v>266</v>
      </c>
      <c r="C35" s="185" t="s">
        <v>267</v>
      </c>
      <c r="D35" s="173" t="s">
        <v>209</v>
      </c>
      <c r="E35" s="174">
        <v>33.799999999999997</v>
      </c>
      <c r="F35" s="175"/>
      <c r="G35" s="176">
        <f>ROUND(E35*F35,2)</f>
        <v>0</v>
      </c>
      <c r="H35" s="159"/>
      <c r="I35" s="158">
        <f>ROUND(E35*H35,2)</f>
        <v>0</v>
      </c>
      <c r="J35" s="159"/>
      <c r="K35" s="158">
        <f>ROUND(E35*J35,2)</f>
        <v>0</v>
      </c>
      <c r="L35" s="158">
        <v>21</v>
      </c>
      <c r="M35" s="158">
        <f>G35*(1+L35/100)</f>
        <v>0</v>
      </c>
      <c r="N35" s="157">
        <v>4.0000000000000003E-5</v>
      </c>
      <c r="O35" s="157">
        <f>ROUND(E35*N35,2)</f>
        <v>0</v>
      </c>
      <c r="P35" s="157">
        <v>0</v>
      </c>
      <c r="Q35" s="157">
        <f>ROUND(E35*P35,2)</f>
        <v>0</v>
      </c>
      <c r="R35" s="158"/>
      <c r="S35" s="158" t="s">
        <v>201</v>
      </c>
      <c r="T35" s="158" t="s">
        <v>201</v>
      </c>
      <c r="U35" s="158">
        <v>0.308</v>
      </c>
      <c r="V35" s="158">
        <f>ROUND(E35*U35,2)</f>
        <v>10.41</v>
      </c>
      <c r="W35" s="158"/>
      <c r="X35" s="158" t="s">
        <v>202</v>
      </c>
      <c r="Y35" s="158" t="s">
        <v>203</v>
      </c>
      <c r="Z35" s="148"/>
      <c r="AA35" s="148"/>
      <c r="AB35" s="148"/>
      <c r="AC35" s="148"/>
      <c r="AD35" s="148"/>
      <c r="AE35" s="148"/>
      <c r="AF35" s="148"/>
      <c r="AG35" s="148" t="s">
        <v>204</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186" t="s">
        <v>656</v>
      </c>
      <c r="D36" s="160"/>
      <c r="E36" s="161">
        <v>33.799999999999997</v>
      </c>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206</v>
      </c>
      <c r="AH36" s="148">
        <v>5</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7">
        <v>12</v>
      </c>
      <c r="B37" s="178" t="s">
        <v>268</v>
      </c>
      <c r="C37" s="187" t="s">
        <v>269</v>
      </c>
      <c r="D37" s="179" t="s">
        <v>270</v>
      </c>
      <c r="E37" s="180">
        <v>4</v>
      </c>
      <c r="F37" s="181"/>
      <c r="G37" s="182">
        <f>ROUND(E37*F37,2)</f>
        <v>0</v>
      </c>
      <c r="H37" s="159"/>
      <c r="I37" s="158">
        <f>ROUND(E37*H37,2)</f>
        <v>0</v>
      </c>
      <c r="J37" s="159"/>
      <c r="K37" s="158">
        <f>ROUND(E37*J37,2)</f>
        <v>0</v>
      </c>
      <c r="L37" s="158">
        <v>21</v>
      </c>
      <c r="M37" s="158">
        <f>G37*(1+L37/100)</f>
        <v>0</v>
      </c>
      <c r="N37" s="157">
        <v>0</v>
      </c>
      <c r="O37" s="157">
        <f>ROUND(E37*N37,2)</f>
        <v>0</v>
      </c>
      <c r="P37" s="157">
        <v>0</v>
      </c>
      <c r="Q37" s="157">
        <f>ROUND(E37*P37,2)</f>
        <v>0</v>
      </c>
      <c r="R37" s="158"/>
      <c r="S37" s="158" t="s">
        <v>259</v>
      </c>
      <c r="T37" s="158" t="s">
        <v>260</v>
      </c>
      <c r="U37" s="158">
        <v>2.77</v>
      </c>
      <c r="V37" s="158">
        <f>ROUND(E37*U37,2)</f>
        <v>11.08</v>
      </c>
      <c r="W37" s="158"/>
      <c r="X37" s="158" t="s">
        <v>202</v>
      </c>
      <c r="Y37" s="158" t="s">
        <v>203</v>
      </c>
      <c r="Z37" s="148"/>
      <c r="AA37" s="148"/>
      <c r="AB37" s="148"/>
      <c r="AC37" s="148"/>
      <c r="AD37" s="148"/>
      <c r="AE37" s="148"/>
      <c r="AF37" s="148"/>
      <c r="AG37" s="148" t="s">
        <v>204</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ht="22.5" outlineLevel="1" x14ac:dyDescent="0.2">
      <c r="A38" s="177">
        <v>13</v>
      </c>
      <c r="B38" s="178" t="s">
        <v>271</v>
      </c>
      <c r="C38" s="187" t="s">
        <v>661</v>
      </c>
      <c r="D38" s="179" t="s">
        <v>270</v>
      </c>
      <c r="E38" s="180">
        <v>4</v>
      </c>
      <c r="F38" s="181"/>
      <c r="G38" s="182">
        <f>ROUND(E38*F38,2)</f>
        <v>0</v>
      </c>
      <c r="H38" s="159"/>
      <c r="I38" s="158">
        <f>ROUND(E38*H38,2)</f>
        <v>0</v>
      </c>
      <c r="J38" s="159"/>
      <c r="K38" s="158">
        <f>ROUND(E38*J38,2)</f>
        <v>0</v>
      </c>
      <c r="L38" s="158">
        <v>21</v>
      </c>
      <c r="M38" s="158">
        <f>G38*(1+L38/100)</f>
        <v>0</v>
      </c>
      <c r="N38" s="157">
        <v>0</v>
      </c>
      <c r="O38" s="157">
        <f>ROUND(E38*N38,2)</f>
        <v>0</v>
      </c>
      <c r="P38" s="157">
        <v>0</v>
      </c>
      <c r="Q38" s="157">
        <f>ROUND(E38*P38,2)</f>
        <v>0</v>
      </c>
      <c r="R38" s="158"/>
      <c r="S38" s="158" t="s">
        <v>259</v>
      </c>
      <c r="T38" s="158" t="s">
        <v>260</v>
      </c>
      <c r="U38" s="158">
        <v>2.77</v>
      </c>
      <c r="V38" s="158">
        <f>ROUND(E38*U38,2)</f>
        <v>11.08</v>
      </c>
      <c r="W38" s="158"/>
      <c r="X38" s="158" t="s">
        <v>202</v>
      </c>
      <c r="Y38" s="158" t="s">
        <v>203</v>
      </c>
      <c r="Z38" s="148"/>
      <c r="AA38" s="148"/>
      <c r="AB38" s="148"/>
      <c r="AC38" s="148"/>
      <c r="AD38" s="148"/>
      <c r="AE38" s="148"/>
      <c r="AF38" s="148"/>
      <c r="AG38" s="148" t="s">
        <v>204</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x14ac:dyDescent="0.2">
      <c r="A39" s="164" t="s">
        <v>196</v>
      </c>
      <c r="B39" s="165" t="s">
        <v>136</v>
      </c>
      <c r="C39" s="184" t="s">
        <v>137</v>
      </c>
      <c r="D39" s="166"/>
      <c r="E39" s="167"/>
      <c r="F39" s="168"/>
      <c r="G39" s="169">
        <f>SUMIF(AG40:AG46,"&lt;&gt;NOR",G40:G46)</f>
        <v>0</v>
      </c>
      <c r="H39" s="163"/>
      <c r="I39" s="163">
        <f>SUM(I40:I46)</f>
        <v>0</v>
      </c>
      <c r="J39" s="163"/>
      <c r="K39" s="163">
        <f>SUM(K40:K46)</f>
        <v>0</v>
      </c>
      <c r="L39" s="163"/>
      <c r="M39" s="163">
        <f>SUM(M40:M46)</f>
        <v>0</v>
      </c>
      <c r="N39" s="162"/>
      <c r="O39" s="162">
        <f>SUM(O40:O46)</f>
        <v>0</v>
      </c>
      <c r="P39" s="162"/>
      <c r="Q39" s="162">
        <f>SUM(Q40:Q46)</f>
        <v>0.88000000000000012</v>
      </c>
      <c r="R39" s="163"/>
      <c r="S39" s="163"/>
      <c r="T39" s="163"/>
      <c r="U39" s="163"/>
      <c r="V39" s="163">
        <f>SUM(V40:V46)</f>
        <v>6.6899999999999995</v>
      </c>
      <c r="W39" s="163"/>
      <c r="X39" s="163"/>
      <c r="Y39" s="163"/>
      <c r="AG39" t="s">
        <v>197</v>
      </c>
    </row>
    <row r="40" spans="1:60" ht="22.5" outlineLevel="1" x14ac:dyDescent="0.2">
      <c r="A40" s="177">
        <v>14</v>
      </c>
      <c r="B40" s="178" t="s">
        <v>585</v>
      </c>
      <c r="C40" s="187" t="s">
        <v>586</v>
      </c>
      <c r="D40" s="179" t="s">
        <v>213</v>
      </c>
      <c r="E40" s="180">
        <v>1</v>
      </c>
      <c r="F40" s="181"/>
      <c r="G40" s="182">
        <f>ROUND(E40*F40,2)</f>
        <v>0</v>
      </c>
      <c r="H40" s="159"/>
      <c r="I40" s="158">
        <f>ROUND(E40*H40,2)</f>
        <v>0</v>
      </c>
      <c r="J40" s="159"/>
      <c r="K40" s="158">
        <f>ROUND(E40*J40,2)</f>
        <v>0</v>
      </c>
      <c r="L40" s="158">
        <v>21</v>
      </c>
      <c r="M40" s="158">
        <f>G40*(1+L40/100)</f>
        <v>0</v>
      </c>
      <c r="N40" s="157">
        <v>0</v>
      </c>
      <c r="O40" s="157">
        <f>ROUND(E40*N40,2)</f>
        <v>0</v>
      </c>
      <c r="P40" s="157">
        <v>0</v>
      </c>
      <c r="Q40" s="157">
        <f>ROUND(E40*P40,2)</f>
        <v>0</v>
      </c>
      <c r="R40" s="158"/>
      <c r="S40" s="158" t="s">
        <v>201</v>
      </c>
      <c r="T40" s="158" t="s">
        <v>201</v>
      </c>
      <c r="U40" s="158">
        <v>0.05</v>
      </c>
      <c r="V40" s="158">
        <f>ROUND(E40*U40,2)</f>
        <v>0.05</v>
      </c>
      <c r="W40" s="158"/>
      <c r="X40" s="158" t="s">
        <v>202</v>
      </c>
      <c r="Y40" s="158" t="s">
        <v>203</v>
      </c>
      <c r="Z40" s="148"/>
      <c r="AA40" s="148"/>
      <c r="AB40" s="148"/>
      <c r="AC40" s="148"/>
      <c r="AD40" s="148"/>
      <c r="AE40" s="148"/>
      <c r="AF40" s="148"/>
      <c r="AG40" s="148" t="s">
        <v>204</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71">
        <v>15</v>
      </c>
      <c r="B41" s="172" t="s">
        <v>587</v>
      </c>
      <c r="C41" s="185" t="s">
        <v>588</v>
      </c>
      <c r="D41" s="173" t="s">
        <v>209</v>
      </c>
      <c r="E41" s="174">
        <v>1.8180000000000001</v>
      </c>
      <c r="F41" s="175"/>
      <c r="G41" s="176">
        <f>ROUND(E41*F41,2)</f>
        <v>0</v>
      </c>
      <c r="H41" s="159"/>
      <c r="I41" s="158">
        <f>ROUND(E41*H41,2)</f>
        <v>0</v>
      </c>
      <c r="J41" s="159"/>
      <c r="K41" s="158">
        <f>ROUND(E41*J41,2)</f>
        <v>0</v>
      </c>
      <c r="L41" s="158">
        <v>21</v>
      </c>
      <c r="M41" s="158">
        <f>G41*(1+L41/100)</f>
        <v>0</v>
      </c>
      <c r="N41" s="157">
        <v>1.17E-3</v>
      </c>
      <c r="O41" s="157">
        <f>ROUND(E41*N41,2)</f>
        <v>0</v>
      </c>
      <c r="P41" s="157">
        <v>8.7999999999999995E-2</v>
      </c>
      <c r="Q41" s="157">
        <f>ROUND(E41*P41,2)</f>
        <v>0.16</v>
      </c>
      <c r="R41" s="158"/>
      <c r="S41" s="158" t="s">
        <v>201</v>
      </c>
      <c r="T41" s="158" t="s">
        <v>201</v>
      </c>
      <c r="U41" s="158">
        <v>0.55600000000000005</v>
      </c>
      <c r="V41" s="158">
        <f>ROUND(E41*U41,2)</f>
        <v>1.01</v>
      </c>
      <c r="W41" s="158"/>
      <c r="X41" s="158" t="s">
        <v>202</v>
      </c>
      <c r="Y41" s="158" t="s">
        <v>203</v>
      </c>
      <c r="Z41" s="148"/>
      <c r="AA41" s="148"/>
      <c r="AB41" s="148"/>
      <c r="AC41" s="148"/>
      <c r="AD41" s="148"/>
      <c r="AE41" s="148"/>
      <c r="AF41" s="148"/>
      <c r="AG41" s="148" t="s">
        <v>204</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2" x14ac:dyDescent="0.2">
      <c r="A42" s="155"/>
      <c r="B42" s="156"/>
      <c r="C42" s="186" t="s">
        <v>662</v>
      </c>
      <c r="D42" s="160"/>
      <c r="E42" s="161">
        <v>1.8180000000000001</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206</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71">
        <v>16</v>
      </c>
      <c r="B43" s="172" t="s">
        <v>300</v>
      </c>
      <c r="C43" s="185" t="s">
        <v>301</v>
      </c>
      <c r="D43" s="173" t="s">
        <v>209</v>
      </c>
      <c r="E43" s="174">
        <v>54.4771</v>
      </c>
      <c r="F43" s="175"/>
      <c r="G43" s="176">
        <f>ROUND(E43*F43,2)</f>
        <v>0</v>
      </c>
      <c r="H43" s="159"/>
      <c r="I43" s="158">
        <f>ROUND(E43*H43,2)</f>
        <v>0</v>
      </c>
      <c r="J43" s="159"/>
      <c r="K43" s="158">
        <f>ROUND(E43*J43,2)</f>
        <v>0</v>
      </c>
      <c r="L43" s="158">
        <v>21</v>
      </c>
      <c r="M43" s="158">
        <f>G43*(1+L43/100)</f>
        <v>0</v>
      </c>
      <c r="N43" s="157">
        <v>0</v>
      </c>
      <c r="O43" s="157">
        <f>ROUND(E43*N43,2)</f>
        <v>0</v>
      </c>
      <c r="P43" s="157">
        <v>0.01</v>
      </c>
      <c r="Q43" s="157">
        <f>ROUND(E43*P43,2)</f>
        <v>0.54</v>
      </c>
      <c r="R43" s="158"/>
      <c r="S43" s="158" t="s">
        <v>201</v>
      </c>
      <c r="T43" s="158" t="s">
        <v>201</v>
      </c>
      <c r="U43" s="158">
        <v>0.08</v>
      </c>
      <c r="V43" s="158">
        <f>ROUND(E43*U43,2)</f>
        <v>4.3600000000000003</v>
      </c>
      <c r="W43" s="158"/>
      <c r="X43" s="158" t="s">
        <v>202</v>
      </c>
      <c r="Y43" s="158" t="s">
        <v>203</v>
      </c>
      <c r="Z43" s="148"/>
      <c r="AA43" s="148"/>
      <c r="AB43" s="148"/>
      <c r="AC43" s="148"/>
      <c r="AD43" s="148"/>
      <c r="AE43" s="148"/>
      <c r="AF43" s="148"/>
      <c r="AG43" s="148" t="s">
        <v>204</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
      <c r="A44" s="155"/>
      <c r="B44" s="156"/>
      <c r="C44" s="186" t="s">
        <v>663</v>
      </c>
      <c r="D44" s="160"/>
      <c r="E44" s="161">
        <v>54.4771</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206</v>
      </c>
      <c r="AH44" s="148">
        <v>5</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71">
        <v>17</v>
      </c>
      <c r="B45" s="172" t="s">
        <v>664</v>
      </c>
      <c r="C45" s="185" t="s">
        <v>665</v>
      </c>
      <c r="D45" s="173" t="s">
        <v>209</v>
      </c>
      <c r="E45" s="174">
        <v>2.6459999999999999</v>
      </c>
      <c r="F45" s="175"/>
      <c r="G45" s="176">
        <f>ROUND(E45*F45,2)</f>
        <v>0</v>
      </c>
      <c r="H45" s="159"/>
      <c r="I45" s="158">
        <f>ROUND(E45*H45,2)</f>
        <v>0</v>
      </c>
      <c r="J45" s="159"/>
      <c r="K45" s="158">
        <f>ROUND(E45*J45,2)</f>
        <v>0</v>
      </c>
      <c r="L45" s="158">
        <v>21</v>
      </c>
      <c r="M45" s="158">
        <f>G45*(1+L45/100)</f>
        <v>0</v>
      </c>
      <c r="N45" s="157">
        <v>0</v>
      </c>
      <c r="O45" s="157">
        <f>ROUND(E45*N45,2)</f>
        <v>0</v>
      </c>
      <c r="P45" s="157">
        <v>6.8000000000000005E-2</v>
      </c>
      <c r="Q45" s="157">
        <f>ROUND(E45*P45,2)</f>
        <v>0.18</v>
      </c>
      <c r="R45" s="158"/>
      <c r="S45" s="158" t="s">
        <v>201</v>
      </c>
      <c r="T45" s="158" t="s">
        <v>201</v>
      </c>
      <c r="U45" s="158">
        <v>0.48</v>
      </c>
      <c r="V45" s="158">
        <f>ROUND(E45*U45,2)</f>
        <v>1.27</v>
      </c>
      <c r="W45" s="158"/>
      <c r="X45" s="158" t="s">
        <v>202</v>
      </c>
      <c r="Y45" s="158" t="s">
        <v>203</v>
      </c>
      <c r="Z45" s="148"/>
      <c r="AA45" s="148"/>
      <c r="AB45" s="148"/>
      <c r="AC45" s="148"/>
      <c r="AD45" s="148"/>
      <c r="AE45" s="148"/>
      <c r="AF45" s="148"/>
      <c r="AG45" s="148" t="s">
        <v>204</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2" x14ac:dyDescent="0.2">
      <c r="A46" s="155"/>
      <c r="B46" s="156"/>
      <c r="C46" s="186" t="s">
        <v>666</v>
      </c>
      <c r="D46" s="160"/>
      <c r="E46" s="161">
        <v>2.6459999999999999</v>
      </c>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206</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x14ac:dyDescent="0.2">
      <c r="A47" s="164" t="s">
        <v>196</v>
      </c>
      <c r="B47" s="165" t="s">
        <v>138</v>
      </c>
      <c r="C47" s="184" t="s">
        <v>139</v>
      </c>
      <c r="D47" s="166"/>
      <c r="E47" s="167"/>
      <c r="F47" s="168"/>
      <c r="G47" s="169">
        <f>SUMIF(AG48:AG48,"&lt;&gt;NOR",G48:G48)</f>
        <v>0</v>
      </c>
      <c r="H47" s="163"/>
      <c r="I47" s="163">
        <f>SUM(I48:I48)</f>
        <v>0</v>
      </c>
      <c r="J47" s="163"/>
      <c r="K47" s="163">
        <f>SUM(K48:K48)</f>
        <v>0</v>
      </c>
      <c r="L47" s="163"/>
      <c r="M47" s="163">
        <f>SUM(M48:M48)</f>
        <v>0</v>
      </c>
      <c r="N47" s="162"/>
      <c r="O47" s="162">
        <f>SUM(O48:O48)</f>
        <v>0</v>
      </c>
      <c r="P47" s="162"/>
      <c r="Q47" s="162">
        <f>SUM(Q48:Q48)</f>
        <v>0</v>
      </c>
      <c r="R47" s="163"/>
      <c r="S47" s="163"/>
      <c r="T47" s="163"/>
      <c r="U47" s="163"/>
      <c r="V47" s="163">
        <f>SUM(V48:V48)</f>
        <v>6.46</v>
      </c>
      <c r="W47" s="163"/>
      <c r="X47" s="163"/>
      <c r="Y47" s="163"/>
      <c r="AG47" t="s">
        <v>197</v>
      </c>
    </row>
    <row r="48" spans="1:60" outlineLevel="1" x14ac:dyDescent="0.2">
      <c r="A48" s="177">
        <v>18</v>
      </c>
      <c r="B48" s="178" t="s">
        <v>306</v>
      </c>
      <c r="C48" s="187" t="s">
        <v>307</v>
      </c>
      <c r="D48" s="179" t="s">
        <v>308</v>
      </c>
      <c r="E48" s="180">
        <v>3.4134600000000002</v>
      </c>
      <c r="F48" s="181"/>
      <c r="G48" s="182">
        <f>ROUND(E48*F48,2)</f>
        <v>0</v>
      </c>
      <c r="H48" s="159"/>
      <c r="I48" s="158">
        <f>ROUND(E48*H48,2)</f>
        <v>0</v>
      </c>
      <c r="J48" s="159"/>
      <c r="K48" s="158">
        <f>ROUND(E48*J48,2)</f>
        <v>0</v>
      </c>
      <c r="L48" s="158">
        <v>21</v>
      </c>
      <c r="M48" s="158">
        <f>G48*(1+L48/100)</f>
        <v>0</v>
      </c>
      <c r="N48" s="157">
        <v>0</v>
      </c>
      <c r="O48" s="157">
        <f>ROUND(E48*N48,2)</f>
        <v>0</v>
      </c>
      <c r="P48" s="157">
        <v>0</v>
      </c>
      <c r="Q48" s="157">
        <f>ROUND(E48*P48,2)</f>
        <v>0</v>
      </c>
      <c r="R48" s="158"/>
      <c r="S48" s="158" t="s">
        <v>201</v>
      </c>
      <c r="T48" s="158" t="s">
        <v>201</v>
      </c>
      <c r="U48" s="158">
        <v>1.8919999999999999</v>
      </c>
      <c r="V48" s="158">
        <f>ROUND(E48*U48,2)</f>
        <v>6.46</v>
      </c>
      <c r="W48" s="158"/>
      <c r="X48" s="158" t="s">
        <v>309</v>
      </c>
      <c r="Y48" s="158" t="s">
        <v>203</v>
      </c>
      <c r="Z48" s="148"/>
      <c r="AA48" s="148"/>
      <c r="AB48" s="148"/>
      <c r="AC48" s="148"/>
      <c r="AD48" s="148"/>
      <c r="AE48" s="148"/>
      <c r="AF48" s="148"/>
      <c r="AG48" s="148" t="s">
        <v>310</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x14ac:dyDescent="0.2">
      <c r="A49" s="164" t="s">
        <v>196</v>
      </c>
      <c r="B49" s="165" t="s">
        <v>140</v>
      </c>
      <c r="C49" s="184" t="s">
        <v>141</v>
      </c>
      <c r="D49" s="166"/>
      <c r="E49" s="167"/>
      <c r="F49" s="168"/>
      <c r="G49" s="169">
        <f>SUMIF(AG50:AG52,"&lt;&gt;NOR",G50:G52)</f>
        <v>0</v>
      </c>
      <c r="H49" s="163"/>
      <c r="I49" s="163">
        <f>SUM(I50:I52)</f>
        <v>0</v>
      </c>
      <c r="J49" s="163"/>
      <c r="K49" s="163">
        <f>SUM(K50:K52)</f>
        <v>0</v>
      </c>
      <c r="L49" s="163"/>
      <c r="M49" s="163">
        <f>SUM(M50:M52)</f>
        <v>0</v>
      </c>
      <c r="N49" s="162"/>
      <c r="O49" s="162">
        <f>SUM(O50:O52)</f>
        <v>0</v>
      </c>
      <c r="P49" s="162"/>
      <c r="Q49" s="162">
        <f>SUM(Q50:Q52)</f>
        <v>0</v>
      </c>
      <c r="R49" s="163"/>
      <c r="S49" s="163"/>
      <c r="T49" s="163"/>
      <c r="U49" s="163"/>
      <c r="V49" s="163">
        <f>SUM(V50:V52)</f>
        <v>0.31</v>
      </c>
      <c r="W49" s="163"/>
      <c r="X49" s="163"/>
      <c r="Y49" s="163"/>
      <c r="AG49" t="s">
        <v>197</v>
      </c>
    </row>
    <row r="50" spans="1:60" outlineLevel="1" x14ac:dyDescent="0.2">
      <c r="A50" s="177">
        <v>19</v>
      </c>
      <c r="B50" s="178" t="s">
        <v>314</v>
      </c>
      <c r="C50" s="187" t="s">
        <v>315</v>
      </c>
      <c r="D50" s="179" t="s">
        <v>216</v>
      </c>
      <c r="E50" s="180">
        <v>0.5</v>
      </c>
      <c r="F50" s="181"/>
      <c r="G50" s="182">
        <f>ROUND(E50*F50,2)</f>
        <v>0</v>
      </c>
      <c r="H50" s="159"/>
      <c r="I50" s="158">
        <f>ROUND(E50*H50,2)</f>
        <v>0</v>
      </c>
      <c r="J50" s="159"/>
      <c r="K50" s="158">
        <f>ROUND(E50*J50,2)</f>
        <v>0</v>
      </c>
      <c r="L50" s="158">
        <v>21</v>
      </c>
      <c r="M50" s="158">
        <f>G50*(1+L50/100)</f>
        <v>0</v>
      </c>
      <c r="N50" s="157">
        <v>3.4000000000000002E-4</v>
      </c>
      <c r="O50" s="157">
        <f>ROUND(E50*N50,2)</f>
        <v>0</v>
      </c>
      <c r="P50" s="157">
        <v>0</v>
      </c>
      <c r="Q50" s="157">
        <f>ROUND(E50*P50,2)</f>
        <v>0</v>
      </c>
      <c r="R50" s="158"/>
      <c r="S50" s="158" t="s">
        <v>201</v>
      </c>
      <c r="T50" s="158" t="s">
        <v>201</v>
      </c>
      <c r="U50" s="158">
        <v>0.32</v>
      </c>
      <c r="V50" s="158">
        <f>ROUND(E50*U50,2)</f>
        <v>0.16</v>
      </c>
      <c r="W50" s="158"/>
      <c r="X50" s="158" t="s">
        <v>202</v>
      </c>
      <c r="Y50" s="158" t="s">
        <v>203</v>
      </c>
      <c r="Z50" s="148"/>
      <c r="AA50" s="148"/>
      <c r="AB50" s="148"/>
      <c r="AC50" s="148"/>
      <c r="AD50" s="148"/>
      <c r="AE50" s="148"/>
      <c r="AF50" s="148"/>
      <c r="AG50" s="148" t="s">
        <v>204</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77">
        <v>20</v>
      </c>
      <c r="B51" s="178" t="s">
        <v>318</v>
      </c>
      <c r="C51" s="187" t="s">
        <v>319</v>
      </c>
      <c r="D51" s="179" t="s">
        <v>213</v>
      </c>
      <c r="E51" s="180">
        <v>1</v>
      </c>
      <c r="F51" s="181"/>
      <c r="G51" s="182">
        <f>ROUND(E51*F51,2)</f>
        <v>0</v>
      </c>
      <c r="H51" s="159"/>
      <c r="I51" s="158">
        <f>ROUND(E51*H51,2)</f>
        <v>0</v>
      </c>
      <c r="J51" s="159"/>
      <c r="K51" s="158">
        <f>ROUND(E51*J51,2)</f>
        <v>0</v>
      </c>
      <c r="L51" s="158">
        <v>21</v>
      </c>
      <c r="M51" s="158">
        <f>G51*(1+L51/100)</f>
        <v>0</v>
      </c>
      <c r="N51" s="157">
        <v>0</v>
      </c>
      <c r="O51" s="157">
        <f>ROUND(E51*N51,2)</f>
        <v>0</v>
      </c>
      <c r="P51" s="157">
        <v>0</v>
      </c>
      <c r="Q51" s="157">
        <f>ROUND(E51*P51,2)</f>
        <v>0</v>
      </c>
      <c r="R51" s="158"/>
      <c r="S51" s="158" t="s">
        <v>201</v>
      </c>
      <c r="T51" s="158" t="s">
        <v>201</v>
      </c>
      <c r="U51" s="158">
        <v>0.14799999999999999</v>
      </c>
      <c r="V51" s="158">
        <f>ROUND(E51*U51,2)</f>
        <v>0.15</v>
      </c>
      <c r="W51" s="158"/>
      <c r="X51" s="158" t="s">
        <v>202</v>
      </c>
      <c r="Y51" s="158" t="s">
        <v>203</v>
      </c>
      <c r="Z51" s="148"/>
      <c r="AA51" s="148"/>
      <c r="AB51" s="148"/>
      <c r="AC51" s="148"/>
      <c r="AD51" s="148"/>
      <c r="AE51" s="148"/>
      <c r="AF51" s="148"/>
      <c r="AG51" s="148" t="s">
        <v>204</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77">
        <v>21</v>
      </c>
      <c r="B52" s="178" t="s">
        <v>324</v>
      </c>
      <c r="C52" s="187" t="s">
        <v>325</v>
      </c>
      <c r="D52" s="179" t="s">
        <v>308</v>
      </c>
      <c r="E52" s="180">
        <v>1.7000000000000001E-4</v>
      </c>
      <c r="F52" s="181"/>
      <c r="G52" s="182">
        <f>ROUND(E52*F52,2)</f>
        <v>0</v>
      </c>
      <c r="H52" s="159"/>
      <c r="I52" s="158">
        <f>ROUND(E52*H52,2)</f>
        <v>0</v>
      </c>
      <c r="J52" s="159"/>
      <c r="K52" s="158">
        <f>ROUND(E52*J52,2)</f>
        <v>0</v>
      </c>
      <c r="L52" s="158">
        <v>21</v>
      </c>
      <c r="M52" s="158">
        <f>G52*(1+L52/100)</f>
        <v>0</v>
      </c>
      <c r="N52" s="157">
        <v>0</v>
      </c>
      <c r="O52" s="157">
        <f>ROUND(E52*N52,2)</f>
        <v>0</v>
      </c>
      <c r="P52" s="157">
        <v>0</v>
      </c>
      <c r="Q52" s="157">
        <f>ROUND(E52*P52,2)</f>
        <v>0</v>
      </c>
      <c r="R52" s="158"/>
      <c r="S52" s="158" t="s">
        <v>201</v>
      </c>
      <c r="T52" s="158" t="s">
        <v>201</v>
      </c>
      <c r="U52" s="158">
        <v>1.5229999999999999</v>
      </c>
      <c r="V52" s="158">
        <f>ROUND(E52*U52,2)</f>
        <v>0</v>
      </c>
      <c r="W52" s="158"/>
      <c r="X52" s="158" t="s">
        <v>309</v>
      </c>
      <c r="Y52" s="158" t="s">
        <v>203</v>
      </c>
      <c r="Z52" s="148"/>
      <c r="AA52" s="148"/>
      <c r="AB52" s="148"/>
      <c r="AC52" s="148"/>
      <c r="AD52" s="148"/>
      <c r="AE52" s="148"/>
      <c r="AF52" s="148"/>
      <c r="AG52" s="148" t="s">
        <v>310</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x14ac:dyDescent="0.2">
      <c r="A53" s="164" t="s">
        <v>196</v>
      </c>
      <c r="B53" s="165" t="s">
        <v>142</v>
      </c>
      <c r="C53" s="184" t="s">
        <v>143</v>
      </c>
      <c r="D53" s="166"/>
      <c r="E53" s="167"/>
      <c r="F53" s="168"/>
      <c r="G53" s="169">
        <f>SUMIF(AG54:AG54,"&lt;&gt;NOR",G54:G54)</f>
        <v>0</v>
      </c>
      <c r="H53" s="163"/>
      <c r="I53" s="163">
        <f>SUM(I54:I54)</f>
        <v>0</v>
      </c>
      <c r="J53" s="163"/>
      <c r="K53" s="163">
        <f>SUM(K54:K54)</f>
        <v>0</v>
      </c>
      <c r="L53" s="163"/>
      <c r="M53" s="163">
        <f>SUM(M54:M54)</f>
        <v>0</v>
      </c>
      <c r="N53" s="162"/>
      <c r="O53" s="162">
        <f>SUM(O54:O54)</f>
        <v>0</v>
      </c>
      <c r="P53" s="162"/>
      <c r="Q53" s="162">
        <f>SUM(Q54:Q54)</f>
        <v>0</v>
      </c>
      <c r="R53" s="163"/>
      <c r="S53" s="163"/>
      <c r="T53" s="163"/>
      <c r="U53" s="163"/>
      <c r="V53" s="163">
        <f>SUM(V54:V54)</f>
        <v>0.85</v>
      </c>
      <c r="W53" s="163"/>
      <c r="X53" s="163"/>
      <c r="Y53" s="163"/>
      <c r="AG53" t="s">
        <v>197</v>
      </c>
    </row>
    <row r="54" spans="1:60" outlineLevel="1" x14ac:dyDescent="0.2">
      <c r="A54" s="177">
        <v>22</v>
      </c>
      <c r="B54" s="178" t="s">
        <v>330</v>
      </c>
      <c r="C54" s="187" t="s">
        <v>331</v>
      </c>
      <c r="D54" s="179" t="s">
        <v>213</v>
      </c>
      <c r="E54" s="180">
        <v>2</v>
      </c>
      <c r="F54" s="181"/>
      <c r="G54" s="182">
        <f>ROUND(E54*F54,2)</f>
        <v>0</v>
      </c>
      <c r="H54" s="159"/>
      <c r="I54" s="158">
        <f>ROUND(E54*H54,2)</f>
        <v>0</v>
      </c>
      <c r="J54" s="159"/>
      <c r="K54" s="158">
        <f>ROUND(E54*J54,2)</f>
        <v>0</v>
      </c>
      <c r="L54" s="158">
        <v>21</v>
      </c>
      <c r="M54" s="158">
        <f>G54*(1+L54/100)</f>
        <v>0</v>
      </c>
      <c r="N54" s="157">
        <v>0</v>
      </c>
      <c r="O54" s="157">
        <f>ROUND(E54*N54,2)</f>
        <v>0</v>
      </c>
      <c r="P54" s="157">
        <v>0</v>
      </c>
      <c r="Q54" s="157">
        <f>ROUND(E54*P54,2)</f>
        <v>0</v>
      </c>
      <c r="R54" s="158"/>
      <c r="S54" s="158" t="s">
        <v>201</v>
      </c>
      <c r="T54" s="158" t="s">
        <v>201</v>
      </c>
      <c r="U54" s="158">
        <v>0.42499999999999999</v>
      </c>
      <c r="V54" s="158">
        <f>ROUND(E54*U54,2)</f>
        <v>0.85</v>
      </c>
      <c r="W54" s="158"/>
      <c r="X54" s="158" t="s">
        <v>202</v>
      </c>
      <c r="Y54" s="158" t="s">
        <v>203</v>
      </c>
      <c r="Z54" s="148"/>
      <c r="AA54" s="148"/>
      <c r="AB54" s="148"/>
      <c r="AC54" s="148"/>
      <c r="AD54" s="148"/>
      <c r="AE54" s="148"/>
      <c r="AF54" s="148"/>
      <c r="AG54" s="148" t="s">
        <v>204</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x14ac:dyDescent="0.2">
      <c r="A55" s="164" t="s">
        <v>196</v>
      </c>
      <c r="B55" s="165" t="s">
        <v>144</v>
      </c>
      <c r="C55" s="184" t="s">
        <v>145</v>
      </c>
      <c r="D55" s="166"/>
      <c r="E55" s="167"/>
      <c r="F55" s="168"/>
      <c r="G55" s="169">
        <f>SUMIF(AG56:AG71,"&lt;&gt;NOR",G56:G71)</f>
        <v>0</v>
      </c>
      <c r="H55" s="163"/>
      <c r="I55" s="163">
        <f>SUM(I56:I71)</f>
        <v>0</v>
      </c>
      <c r="J55" s="163"/>
      <c r="K55" s="163">
        <f>SUM(K56:K71)</f>
        <v>0</v>
      </c>
      <c r="L55" s="163"/>
      <c r="M55" s="163">
        <f>SUM(M56:M71)</f>
        <v>0</v>
      </c>
      <c r="N55" s="162"/>
      <c r="O55" s="162">
        <f>SUM(O56:O71)</f>
        <v>0.02</v>
      </c>
      <c r="P55" s="162"/>
      <c r="Q55" s="162">
        <f>SUM(Q56:Q71)</f>
        <v>0.03</v>
      </c>
      <c r="R55" s="163"/>
      <c r="S55" s="163"/>
      <c r="T55" s="163"/>
      <c r="U55" s="163"/>
      <c r="V55" s="163">
        <f>SUM(V56:V71)</f>
        <v>3.22</v>
      </c>
      <c r="W55" s="163"/>
      <c r="X55" s="163"/>
      <c r="Y55" s="163"/>
      <c r="AG55" t="s">
        <v>197</v>
      </c>
    </row>
    <row r="56" spans="1:60" outlineLevel="1" x14ac:dyDescent="0.2">
      <c r="A56" s="177">
        <v>23</v>
      </c>
      <c r="B56" s="178" t="s">
        <v>340</v>
      </c>
      <c r="C56" s="187" t="s">
        <v>341</v>
      </c>
      <c r="D56" s="179" t="s">
        <v>342</v>
      </c>
      <c r="E56" s="180">
        <v>1</v>
      </c>
      <c r="F56" s="181"/>
      <c r="G56" s="182">
        <f>ROUND(E56*F56,2)</f>
        <v>0</v>
      </c>
      <c r="H56" s="159"/>
      <c r="I56" s="158">
        <f>ROUND(E56*H56,2)</f>
        <v>0</v>
      </c>
      <c r="J56" s="159"/>
      <c r="K56" s="158">
        <f>ROUND(E56*J56,2)</f>
        <v>0</v>
      </c>
      <c r="L56" s="158">
        <v>21</v>
      </c>
      <c r="M56" s="158">
        <f>G56*(1+L56/100)</f>
        <v>0</v>
      </c>
      <c r="N56" s="157">
        <v>0</v>
      </c>
      <c r="O56" s="157">
        <f>ROUND(E56*N56,2)</f>
        <v>0</v>
      </c>
      <c r="P56" s="157">
        <v>1.9460000000000002E-2</v>
      </c>
      <c r="Q56" s="157">
        <f>ROUND(E56*P56,2)</f>
        <v>0.02</v>
      </c>
      <c r="R56" s="158"/>
      <c r="S56" s="158" t="s">
        <v>201</v>
      </c>
      <c r="T56" s="158" t="s">
        <v>201</v>
      </c>
      <c r="U56" s="158">
        <v>0.38200000000000001</v>
      </c>
      <c r="V56" s="158">
        <f>ROUND(E56*U56,2)</f>
        <v>0.38</v>
      </c>
      <c r="W56" s="158"/>
      <c r="X56" s="158" t="s">
        <v>202</v>
      </c>
      <c r="Y56" s="158" t="s">
        <v>203</v>
      </c>
      <c r="Z56" s="148"/>
      <c r="AA56" s="148"/>
      <c r="AB56" s="148"/>
      <c r="AC56" s="148"/>
      <c r="AD56" s="148"/>
      <c r="AE56" s="148"/>
      <c r="AF56" s="148"/>
      <c r="AG56" s="148" t="s">
        <v>204</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71">
        <v>24</v>
      </c>
      <c r="B57" s="172" t="s">
        <v>667</v>
      </c>
      <c r="C57" s="185" t="s">
        <v>668</v>
      </c>
      <c r="D57" s="173" t="s">
        <v>342</v>
      </c>
      <c r="E57" s="174">
        <v>1</v>
      </c>
      <c r="F57" s="175"/>
      <c r="G57" s="176">
        <f>ROUND(E57*F57,2)</f>
        <v>0</v>
      </c>
      <c r="H57" s="159"/>
      <c r="I57" s="158">
        <f>ROUND(E57*H57,2)</f>
        <v>0</v>
      </c>
      <c r="J57" s="159"/>
      <c r="K57" s="158">
        <f>ROUND(E57*J57,2)</f>
        <v>0</v>
      </c>
      <c r="L57" s="158">
        <v>21</v>
      </c>
      <c r="M57" s="158">
        <f>G57*(1+L57/100)</f>
        <v>0</v>
      </c>
      <c r="N57" s="157">
        <v>8.4000000000000003E-4</v>
      </c>
      <c r="O57" s="157">
        <f>ROUND(E57*N57,2)</f>
        <v>0</v>
      </c>
      <c r="P57" s="157">
        <v>0</v>
      </c>
      <c r="Q57" s="157">
        <f>ROUND(E57*P57,2)</f>
        <v>0</v>
      </c>
      <c r="R57" s="158"/>
      <c r="S57" s="158" t="s">
        <v>201</v>
      </c>
      <c r="T57" s="158" t="s">
        <v>201</v>
      </c>
      <c r="U57" s="158">
        <v>1.2529999999999999</v>
      </c>
      <c r="V57" s="158">
        <f>ROUND(E57*U57,2)</f>
        <v>1.25</v>
      </c>
      <c r="W57" s="158"/>
      <c r="X57" s="158" t="s">
        <v>202</v>
      </c>
      <c r="Y57" s="158" t="s">
        <v>203</v>
      </c>
      <c r="Z57" s="148"/>
      <c r="AA57" s="148"/>
      <c r="AB57" s="148"/>
      <c r="AC57" s="148"/>
      <c r="AD57" s="148"/>
      <c r="AE57" s="148"/>
      <c r="AF57" s="148"/>
      <c r="AG57" s="148" t="s">
        <v>204</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
      <c r="A58" s="155"/>
      <c r="B58" s="156"/>
      <c r="C58" s="248" t="s">
        <v>669</v>
      </c>
      <c r="D58" s="249"/>
      <c r="E58" s="249"/>
      <c r="F58" s="249"/>
      <c r="G58" s="249"/>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221</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77">
        <v>25</v>
      </c>
      <c r="B59" s="178" t="s">
        <v>350</v>
      </c>
      <c r="C59" s="187" t="s">
        <v>351</v>
      </c>
      <c r="D59" s="179" t="s">
        <v>342</v>
      </c>
      <c r="E59" s="180">
        <v>1</v>
      </c>
      <c r="F59" s="181"/>
      <c r="G59" s="182">
        <f t="shared" ref="G59:G71" si="0">ROUND(E59*F59,2)</f>
        <v>0</v>
      </c>
      <c r="H59" s="159"/>
      <c r="I59" s="158">
        <f t="shared" ref="I59:I71" si="1">ROUND(E59*H59,2)</f>
        <v>0</v>
      </c>
      <c r="J59" s="159"/>
      <c r="K59" s="158">
        <f t="shared" ref="K59:K71" si="2">ROUND(E59*J59,2)</f>
        <v>0</v>
      </c>
      <c r="L59" s="158">
        <v>21</v>
      </c>
      <c r="M59" s="158">
        <f t="shared" ref="M59:M71" si="3">G59*(1+L59/100)</f>
        <v>0</v>
      </c>
      <c r="N59" s="157">
        <v>1.1E-4</v>
      </c>
      <c r="O59" s="157">
        <f t="shared" ref="O59:O71" si="4">ROUND(E59*N59,2)</f>
        <v>0</v>
      </c>
      <c r="P59" s="157">
        <v>0</v>
      </c>
      <c r="Q59" s="157">
        <f t="shared" ref="Q59:Q71" si="5">ROUND(E59*P59,2)</f>
        <v>0</v>
      </c>
      <c r="R59" s="158"/>
      <c r="S59" s="158" t="s">
        <v>201</v>
      </c>
      <c r="T59" s="158" t="s">
        <v>201</v>
      </c>
      <c r="U59" s="158">
        <v>0.248</v>
      </c>
      <c r="V59" s="158">
        <f t="shared" ref="V59:V71" si="6">ROUND(E59*U59,2)</f>
        <v>0.25</v>
      </c>
      <c r="W59" s="158"/>
      <c r="X59" s="158" t="s">
        <v>202</v>
      </c>
      <c r="Y59" s="158" t="s">
        <v>203</v>
      </c>
      <c r="Z59" s="148"/>
      <c r="AA59" s="148"/>
      <c r="AB59" s="148"/>
      <c r="AC59" s="148"/>
      <c r="AD59" s="148"/>
      <c r="AE59" s="148"/>
      <c r="AF59" s="148"/>
      <c r="AG59" s="148" t="s">
        <v>204</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7">
        <v>26</v>
      </c>
      <c r="B60" s="178" t="s">
        <v>352</v>
      </c>
      <c r="C60" s="187" t="s">
        <v>353</v>
      </c>
      <c r="D60" s="179" t="s">
        <v>342</v>
      </c>
      <c r="E60" s="180">
        <v>1</v>
      </c>
      <c r="F60" s="181"/>
      <c r="G60" s="182">
        <f t="shared" si="0"/>
        <v>0</v>
      </c>
      <c r="H60" s="159"/>
      <c r="I60" s="158">
        <f t="shared" si="1"/>
        <v>0</v>
      </c>
      <c r="J60" s="159"/>
      <c r="K60" s="158">
        <f t="shared" si="2"/>
        <v>0</v>
      </c>
      <c r="L60" s="158">
        <v>21</v>
      </c>
      <c r="M60" s="158">
        <f t="shared" si="3"/>
        <v>0</v>
      </c>
      <c r="N60" s="157">
        <v>0</v>
      </c>
      <c r="O60" s="157">
        <f t="shared" si="4"/>
        <v>0</v>
      </c>
      <c r="P60" s="157">
        <v>1.56E-3</v>
      </c>
      <c r="Q60" s="157">
        <f t="shared" si="5"/>
        <v>0</v>
      </c>
      <c r="R60" s="158"/>
      <c r="S60" s="158" t="s">
        <v>201</v>
      </c>
      <c r="T60" s="158" t="s">
        <v>201</v>
      </c>
      <c r="U60" s="158">
        <v>0.217</v>
      </c>
      <c r="V60" s="158">
        <f t="shared" si="6"/>
        <v>0.22</v>
      </c>
      <c r="W60" s="158"/>
      <c r="X60" s="158" t="s">
        <v>202</v>
      </c>
      <c r="Y60" s="158" t="s">
        <v>203</v>
      </c>
      <c r="Z60" s="148"/>
      <c r="AA60" s="148"/>
      <c r="AB60" s="148"/>
      <c r="AC60" s="148"/>
      <c r="AD60" s="148"/>
      <c r="AE60" s="148"/>
      <c r="AF60" s="148"/>
      <c r="AG60" s="148" t="s">
        <v>204</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77">
        <v>27</v>
      </c>
      <c r="B61" s="178" t="s">
        <v>354</v>
      </c>
      <c r="C61" s="187" t="s">
        <v>355</v>
      </c>
      <c r="D61" s="179" t="s">
        <v>213</v>
      </c>
      <c r="E61" s="180">
        <v>1</v>
      </c>
      <c r="F61" s="181"/>
      <c r="G61" s="182">
        <f t="shared" si="0"/>
        <v>0</v>
      </c>
      <c r="H61" s="159"/>
      <c r="I61" s="158">
        <f t="shared" si="1"/>
        <v>0</v>
      </c>
      <c r="J61" s="159"/>
      <c r="K61" s="158">
        <f t="shared" si="2"/>
        <v>0</v>
      </c>
      <c r="L61" s="158">
        <v>21</v>
      </c>
      <c r="M61" s="158">
        <f t="shared" si="3"/>
        <v>0</v>
      </c>
      <c r="N61" s="157">
        <v>4.0000000000000003E-5</v>
      </c>
      <c r="O61" s="157">
        <f t="shared" si="4"/>
        <v>0</v>
      </c>
      <c r="P61" s="157">
        <v>0</v>
      </c>
      <c r="Q61" s="157">
        <f t="shared" si="5"/>
        <v>0</v>
      </c>
      <c r="R61" s="158"/>
      <c r="S61" s="158" t="s">
        <v>201</v>
      </c>
      <c r="T61" s="158" t="s">
        <v>201</v>
      </c>
      <c r="U61" s="158">
        <v>0.44500000000000001</v>
      </c>
      <c r="V61" s="158">
        <f t="shared" si="6"/>
        <v>0.45</v>
      </c>
      <c r="W61" s="158"/>
      <c r="X61" s="158" t="s">
        <v>202</v>
      </c>
      <c r="Y61" s="158" t="s">
        <v>203</v>
      </c>
      <c r="Z61" s="148"/>
      <c r="AA61" s="148"/>
      <c r="AB61" s="148"/>
      <c r="AC61" s="148"/>
      <c r="AD61" s="148"/>
      <c r="AE61" s="148"/>
      <c r="AF61" s="148"/>
      <c r="AG61" s="148" t="s">
        <v>204</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77">
        <v>28</v>
      </c>
      <c r="B62" s="178" t="s">
        <v>356</v>
      </c>
      <c r="C62" s="187" t="s">
        <v>357</v>
      </c>
      <c r="D62" s="179" t="s">
        <v>213</v>
      </c>
      <c r="E62" s="180">
        <v>1</v>
      </c>
      <c r="F62" s="181"/>
      <c r="G62" s="182">
        <f t="shared" si="0"/>
        <v>0</v>
      </c>
      <c r="H62" s="159"/>
      <c r="I62" s="158">
        <f t="shared" si="1"/>
        <v>0</v>
      </c>
      <c r="J62" s="159"/>
      <c r="K62" s="158">
        <f t="shared" si="2"/>
        <v>0</v>
      </c>
      <c r="L62" s="158">
        <v>21</v>
      </c>
      <c r="M62" s="158">
        <f t="shared" si="3"/>
        <v>0</v>
      </c>
      <c r="N62" s="157">
        <v>1.2E-4</v>
      </c>
      <c r="O62" s="157">
        <f t="shared" si="4"/>
        <v>0</v>
      </c>
      <c r="P62" s="157">
        <v>0</v>
      </c>
      <c r="Q62" s="157">
        <f t="shared" si="5"/>
        <v>0</v>
      </c>
      <c r="R62" s="158"/>
      <c r="S62" s="158" t="s">
        <v>201</v>
      </c>
      <c r="T62" s="158" t="s">
        <v>201</v>
      </c>
      <c r="U62" s="158">
        <v>0.184</v>
      </c>
      <c r="V62" s="158">
        <f t="shared" si="6"/>
        <v>0.18</v>
      </c>
      <c r="W62" s="158"/>
      <c r="X62" s="158" t="s">
        <v>202</v>
      </c>
      <c r="Y62" s="158" t="s">
        <v>203</v>
      </c>
      <c r="Z62" s="148"/>
      <c r="AA62" s="148"/>
      <c r="AB62" s="148"/>
      <c r="AC62" s="148"/>
      <c r="AD62" s="148"/>
      <c r="AE62" s="148"/>
      <c r="AF62" s="148"/>
      <c r="AG62" s="148" t="s">
        <v>204</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77">
        <v>29</v>
      </c>
      <c r="B63" s="178" t="s">
        <v>358</v>
      </c>
      <c r="C63" s="187" t="s">
        <v>359</v>
      </c>
      <c r="D63" s="179" t="s">
        <v>213</v>
      </c>
      <c r="E63" s="180">
        <v>1</v>
      </c>
      <c r="F63" s="181"/>
      <c r="G63" s="182">
        <f t="shared" si="0"/>
        <v>0</v>
      </c>
      <c r="H63" s="159"/>
      <c r="I63" s="158">
        <f t="shared" si="1"/>
        <v>0</v>
      </c>
      <c r="J63" s="159"/>
      <c r="K63" s="158">
        <f t="shared" si="2"/>
        <v>0</v>
      </c>
      <c r="L63" s="158">
        <v>21</v>
      </c>
      <c r="M63" s="158">
        <f t="shared" si="3"/>
        <v>0</v>
      </c>
      <c r="N63" s="157">
        <v>0</v>
      </c>
      <c r="O63" s="157">
        <f t="shared" si="4"/>
        <v>0</v>
      </c>
      <c r="P63" s="157">
        <v>8.4999999999999995E-4</v>
      </c>
      <c r="Q63" s="157">
        <f t="shared" si="5"/>
        <v>0</v>
      </c>
      <c r="R63" s="158"/>
      <c r="S63" s="158" t="s">
        <v>201</v>
      </c>
      <c r="T63" s="158" t="s">
        <v>201</v>
      </c>
      <c r="U63" s="158">
        <v>3.7999999999999999E-2</v>
      </c>
      <c r="V63" s="158">
        <f t="shared" si="6"/>
        <v>0.04</v>
      </c>
      <c r="W63" s="158"/>
      <c r="X63" s="158" t="s">
        <v>202</v>
      </c>
      <c r="Y63" s="158" t="s">
        <v>203</v>
      </c>
      <c r="Z63" s="148"/>
      <c r="AA63" s="148"/>
      <c r="AB63" s="148"/>
      <c r="AC63" s="148"/>
      <c r="AD63" s="148"/>
      <c r="AE63" s="148"/>
      <c r="AF63" s="148"/>
      <c r="AG63" s="148" t="s">
        <v>204</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2.5" outlineLevel="1" x14ac:dyDescent="0.2">
      <c r="A64" s="177">
        <v>30</v>
      </c>
      <c r="B64" s="178" t="s">
        <v>670</v>
      </c>
      <c r="C64" s="187" t="s">
        <v>671</v>
      </c>
      <c r="D64" s="179" t="s">
        <v>213</v>
      </c>
      <c r="E64" s="180">
        <v>1</v>
      </c>
      <c r="F64" s="181"/>
      <c r="G64" s="182">
        <f t="shared" si="0"/>
        <v>0</v>
      </c>
      <c r="H64" s="159"/>
      <c r="I64" s="158">
        <f t="shared" si="1"/>
        <v>0</v>
      </c>
      <c r="J64" s="159"/>
      <c r="K64" s="158">
        <f t="shared" si="2"/>
        <v>0</v>
      </c>
      <c r="L64" s="158">
        <v>21</v>
      </c>
      <c r="M64" s="158">
        <f t="shared" si="3"/>
        <v>0</v>
      </c>
      <c r="N64" s="157">
        <v>1.3999999999999999E-4</v>
      </c>
      <c r="O64" s="157">
        <f t="shared" si="4"/>
        <v>0</v>
      </c>
      <c r="P64" s="157">
        <v>0</v>
      </c>
      <c r="Q64" s="157">
        <f t="shared" si="5"/>
        <v>0</v>
      </c>
      <c r="R64" s="158"/>
      <c r="S64" s="158" t="s">
        <v>201</v>
      </c>
      <c r="T64" s="158" t="s">
        <v>201</v>
      </c>
      <c r="U64" s="158">
        <v>0.246</v>
      </c>
      <c r="V64" s="158">
        <f t="shared" si="6"/>
        <v>0.25</v>
      </c>
      <c r="W64" s="158"/>
      <c r="X64" s="158" t="s">
        <v>202</v>
      </c>
      <c r="Y64" s="158" t="s">
        <v>203</v>
      </c>
      <c r="Z64" s="148"/>
      <c r="AA64" s="148"/>
      <c r="AB64" s="148"/>
      <c r="AC64" s="148"/>
      <c r="AD64" s="148"/>
      <c r="AE64" s="148"/>
      <c r="AF64" s="148"/>
      <c r="AG64" s="148" t="s">
        <v>204</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77">
        <v>31</v>
      </c>
      <c r="B65" s="178" t="s">
        <v>362</v>
      </c>
      <c r="C65" s="187" t="s">
        <v>363</v>
      </c>
      <c r="D65" s="179" t="s">
        <v>213</v>
      </c>
      <c r="E65" s="180">
        <v>2</v>
      </c>
      <c r="F65" s="181"/>
      <c r="G65" s="182">
        <f t="shared" si="0"/>
        <v>0</v>
      </c>
      <c r="H65" s="159"/>
      <c r="I65" s="158">
        <f t="shared" si="1"/>
        <v>0</v>
      </c>
      <c r="J65" s="159"/>
      <c r="K65" s="158">
        <f t="shared" si="2"/>
        <v>0</v>
      </c>
      <c r="L65" s="158">
        <v>21</v>
      </c>
      <c r="M65" s="158">
        <f t="shared" si="3"/>
        <v>0</v>
      </c>
      <c r="N65" s="157">
        <v>0</v>
      </c>
      <c r="O65" s="157">
        <f t="shared" si="4"/>
        <v>0</v>
      </c>
      <c r="P65" s="157">
        <v>5.0000000000000001E-3</v>
      </c>
      <c r="Q65" s="157">
        <f t="shared" si="5"/>
        <v>0.01</v>
      </c>
      <c r="R65" s="158"/>
      <c r="S65" s="158" t="s">
        <v>201</v>
      </c>
      <c r="T65" s="158" t="s">
        <v>201</v>
      </c>
      <c r="U65" s="158">
        <v>8.4000000000000005E-2</v>
      </c>
      <c r="V65" s="158">
        <f t="shared" si="6"/>
        <v>0.17</v>
      </c>
      <c r="W65" s="158"/>
      <c r="X65" s="158" t="s">
        <v>202</v>
      </c>
      <c r="Y65" s="158" t="s">
        <v>203</v>
      </c>
      <c r="Z65" s="148"/>
      <c r="AA65" s="148"/>
      <c r="AB65" s="148"/>
      <c r="AC65" s="148"/>
      <c r="AD65" s="148"/>
      <c r="AE65" s="148"/>
      <c r="AF65" s="148"/>
      <c r="AG65" s="148" t="s">
        <v>204</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77">
        <v>32</v>
      </c>
      <c r="B66" s="178" t="s">
        <v>364</v>
      </c>
      <c r="C66" s="187" t="s">
        <v>365</v>
      </c>
      <c r="D66" s="179" t="s">
        <v>213</v>
      </c>
      <c r="E66" s="180">
        <v>1</v>
      </c>
      <c r="F66" s="181"/>
      <c r="G66" s="182">
        <f t="shared" si="0"/>
        <v>0</v>
      </c>
      <c r="H66" s="159"/>
      <c r="I66" s="158">
        <f t="shared" si="1"/>
        <v>0</v>
      </c>
      <c r="J66" s="159"/>
      <c r="K66" s="158">
        <f t="shared" si="2"/>
        <v>0</v>
      </c>
      <c r="L66" s="158">
        <v>21</v>
      </c>
      <c r="M66" s="158">
        <f t="shared" si="3"/>
        <v>0</v>
      </c>
      <c r="N66" s="157">
        <v>3.8999999999999999E-4</v>
      </c>
      <c r="O66" s="157">
        <f t="shared" si="4"/>
        <v>0</v>
      </c>
      <c r="P66" s="157">
        <v>0</v>
      </c>
      <c r="Q66" s="157">
        <f t="shared" si="5"/>
        <v>0</v>
      </c>
      <c r="R66" s="158" t="s">
        <v>366</v>
      </c>
      <c r="S66" s="158" t="s">
        <v>201</v>
      </c>
      <c r="T66" s="158" t="s">
        <v>201</v>
      </c>
      <c r="U66" s="158">
        <v>0</v>
      </c>
      <c r="V66" s="158">
        <f t="shared" si="6"/>
        <v>0</v>
      </c>
      <c r="W66" s="158"/>
      <c r="X66" s="158" t="s">
        <v>367</v>
      </c>
      <c r="Y66" s="158" t="s">
        <v>203</v>
      </c>
      <c r="Z66" s="148"/>
      <c r="AA66" s="148"/>
      <c r="AB66" s="148"/>
      <c r="AC66" s="148"/>
      <c r="AD66" s="148"/>
      <c r="AE66" s="148"/>
      <c r="AF66" s="148"/>
      <c r="AG66" s="148" t="s">
        <v>368</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77">
        <v>33</v>
      </c>
      <c r="B67" s="178" t="s">
        <v>672</v>
      </c>
      <c r="C67" s="187" t="s">
        <v>673</v>
      </c>
      <c r="D67" s="179" t="s">
        <v>213</v>
      </c>
      <c r="E67" s="180">
        <v>1</v>
      </c>
      <c r="F67" s="181"/>
      <c r="G67" s="182">
        <f t="shared" si="0"/>
        <v>0</v>
      </c>
      <c r="H67" s="159"/>
      <c r="I67" s="158">
        <f t="shared" si="1"/>
        <v>0</v>
      </c>
      <c r="J67" s="159"/>
      <c r="K67" s="158">
        <f t="shared" si="2"/>
        <v>0</v>
      </c>
      <c r="L67" s="158">
        <v>21</v>
      </c>
      <c r="M67" s="158">
        <f t="shared" si="3"/>
        <v>0</v>
      </c>
      <c r="N67" s="157">
        <v>8.4999999999999995E-4</v>
      </c>
      <c r="O67" s="157">
        <f t="shared" si="4"/>
        <v>0</v>
      </c>
      <c r="P67" s="157">
        <v>0</v>
      </c>
      <c r="Q67" s="157">
        <f t="shared" si="5"/>
        <v>0</v>
      </c>
      <c r="R67" s="158" t="s">
        <v>366</v>
      </c>
      <c r="S67" s="158" t="s">
        <v>201</v>
      </c>
      <c r="T67" s="158" t="s">
        <v>201</v>
      </c>
      <c r="U67" s="158">
        <v>0</v>
      </c>
      <c r="V67" s="158">
        <f t="shared" si="6"/>
        <v>0</v>
      </c>
      <c r="W67" s="158"/>
      <c r="X67" s="158" t="s">
        <v>367</v>
      </c>
      <c r="Y67" s="158" t="s">
        <v>203</v>
      </c>
      <c r="Z67" s="148"/>
      <c r="AA67" s="148"/>
      <c r="AB67" s="148"/>
      <c r="AC67" s="148"/>
      <c r="AD67" s="148"/>
      <c r="AE67" s="148"/>
      <c r="AF67" s="148"/>
      <c r="AG67" s="148" t="s">
        <v>368</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77">
        <v>34</v>
      </c>
      <c r="B68" s="178" t="s">
        <v>371</v>
      </c>
      <c r="C68" s="187" t="s">
        <v>372</v>
      </c>
      <c r="D68" s="179" t="s">
        <v>213</v>
      </c>
      <c r="E68" s="180">
        <v>1</v>
      </c>
      <c r="F68" s="181"/>
      <c r="G68" s="182">
        <f t="shared" si="0"/>
        <v>0</v>
      </c>
      <c r="H68" s="159"/>
      <c r="I68" s="158">
        <f t="shared" si="1"/>
        <v>0</v>
      </c>
      <c r="J68" s="159"/>
      <c r="K68" s="158">
        <f t="shared" si="2"/>
        <v>0</v>
      </c>
      <c r="L68" s="158">
        <v>21</v>
      </c>
      <c r="M68" s="158">
        <f t="shared" si="3"/>
        <v>0</v>
      </c>
      <c r="N68" s="157">
        <v>3.5E-4</v>
      </c>
      <c r="O68" s="157">
        <f t="shared" si="4"/>
        <v>0</v>
      </c>
      <c r="P68" s="157">
        <v>0</v>
      </c>
      <c r="Q68" s="157">
        <f t="shared" si="5"/>
        <v>0</v>
      </c>
      <c r="R68" s="158" t="s">
        <v>366</v>
      </c>
      <c r="S68" s="158" t="s">
        <v>201</v>
      </c>
      <c r="T68" s="158" t="s">
        <v>260</v>
      </c>
      <c r="U68" s="158">
        <v>0</v>
      </c>
      <c r="V68" s="158">
        <f t="shared" si="6"/>
        <v>0</v>
      </c>
      <c r="W68" s="158"/>
      <c r="X68" s="158" t="s">
        <v>367</v>
      </c>
      <c r="Y68" s="158" t="s">
        <v>203</v>
      </c>
      <c r="Z68" s="148"/>
      <c r="AA68" s="148"/>
      <c r="AB68" s="148"/>
      <c r="AC68" s="148"/>
      <c r="AD68" s="148"/>
      <c r="AE68" s="148"/>
      <c r="AF68" s="148"/>
      <c r="AG68" s="148" t="s">
        <v>368</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77">
        <v>35</v>
      </c>
      <c r="B69" s="178" t="s">
        <v>376</v>
      </c>
      <c r="C69" s="187" t="s">
        <v>377</v>
      </c>
      <c r="D69" s="179" t="s">
        <v>378</v>
      </c>
      <c r="E69" s="180">
        <v>2</v>
      </c>
      <c r="F69" s="181"/>
      <c r="G69" s="182">
        <f t="shared" si="0"/>
        <v>0</v>
      </c>
      <c r="H69" s="159"/>
      <c r="I69" s="158">
        <f t="shared" si="1"/>
        <v>0</v>
      </c>
      <c r="J69" s="159"/>
      <c r="K69" s="158">
        <f t="shared" si="2"/>
        <v>0</v>
      </c>
      <c r="L69" s="158">
        <v>21</v>
      </c>
      <c r="M69" s="158">
        <f t="shared" si="3"/>
        <v>0</v>
      </c>
      <c r="N69" s="157">
        <v>1E-3</v>
      </c>
      <c r="O69" s="157">
        <f t="shared" si="4"/>
        <v>0</v>
      </c>
      <c r="P69" s="157">
        <v>0</v>
      </c>
      <c r="Q69" s="157">
        <f t="shared" si="5"/>
        <v>0</v>
      </c>
      <c r="R69" s="158" t="s">
        <v>366</v>
      </c>
      <c r="S69" s="158" t="s">
        <v>201</v>
      </c>
      <c r="T69" s="158" t="s">
        <v>260</v>
      </c>
      <c r="U69" s="158">
        <v>0</v>
      </c>
      <c r="V69" s="158">
        <f t="shared" si="6"/>
        <v>0</v>
      </c>
      <c r="W69" s="158"/>
      <c r="X69" s="158" t="s">
        <v>367</v>
      </c>
      <c r="Y69" s="158" t="s">
        <v>203</v>
      </c>
      <c r="Z69" s="148"/>
      <c r="AA69" s="148"/>
      <c r="AB69" s="148"/>
      <c r="AC69" s="148"/>
      <c r="AD69" s="148"/>
      <c r="AE69" s="148"/>
      <c r="AF69" s="148"/>
      <c r="AG69" s="148" t="s">
        <v>368</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77">
        <v>36</v>
      </c>
      <c r="B70" s="178" t="s">
        <v>674</v>
      </c>
      <c r="C70" s="187" t="s">
        <v>675</v>
      </c>
      <c r="D70" s="179" t="s">
        <v>213</v>
      </c>
      <c r="E70" s="180">
        <v>1</v>
      </c>
      <c r="F70" s="181"/>
      <c r="G70" s="182">
        <f t="shared" si="0"/>
        <v>0</v>
      </c>
      <c r="H70" s="159"/>
      <c r="I70" s="158">
        <f t="shared" si="1"/>
        <v>0</v>
      </c>
      <c r="J70" s="159"/>
      <c r="K70" s="158">
        <f t="shared" si="2"/>
        <v>0</v>
      </c>
      <c r="L70" s="158">
        <v>21</v>
      </c>
      <c r="M70" s="158">
        <f t="shared" si="3"/>
        <v>0</v>
      </c>
      <c r="N70" s="157">
        <v>1.6E-2</v>
      </c>
      <c r="O70" s="157">
        <f t="shared" si="4"/>
        <v>0.02</v>
      </c>
      <c r="P70" s="157">
        <v>0</v>
      </c>
      <c r="Q70" s="157">
        <f t="shared" si="5"/>
        <v>0</v>
      </c>
      <c r="R70" s="158" t="s">
        <v>366</v>
      </c>
      <c r="S70" s="158" t="s">
        <v>201</v>
      </c>
      <c r="T70" s="158" t="s">
        <v>201</v>
      </c>
      <c r="U70" s="158">
        <v>0</v>
      </c>
      <c r="V70" s="158">
        <f t="shared" si="6"/>
        <v>0</v>
      </c>
      <c r="W70" s="158"/>
      <c r="X70" s="158" t="s">
        <v>367</v>
      </c>
      <c r="Y70" s="158" t="s">
        <v>203</v>
      </c>
      <c r="Z70" s="148"/>
      <c r="AA70" s="148"/>
      <c r="AB70" s="148"/>
      <c r="AC70" s="148"/>
      <c r="AD70" s="148"/>
      <c r="AE70" s="148"/>
      <c r="AF70" s="148"/>
      <c r="AG70" s="148" t="s">
        <v>368</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2.5" outlineLevel="1" x14ac:dyDescent="0.2">
      <c r="A71" s="177">
        <v>37</v>
      </c>
      <c r="B71" s="178" t="s">
        <v>381</v>
      </c>
      <c r="C71" s="187" t="s">
        <v>382</v>
      </c>
      <c r="D71" s="179" t="s">
        <v>308</v>
      </c>
      <c r="E71" s="180">
        <v>2.0840000000000001E-2</v>
      </c>
      <c r="F71" s="181"/>
      <c r="G71" s="182">
        <f t="shared" si="0"/>
        <v>0</v>
      </c>
      <c r="H71" s="159"/>
      <c r="I71" s="158">
        <f t="shared" si="1"/>
        <v>0</v>
      </c>
      <c r="J71" s="159"/>
      <c r="K71" s="158">
        <f t="shared" si="2"/>
        <v>0</v>
      </c>
      <c r="L71" s="158">
        <v>21</v>
      </c>
      <c r="M71" s="158">
        <f t="shared" si="3"/>
        <v>0</v>
      </c>
      <c r="N71" s="157">
        <v>0</v>
      </c>
      <c r="O71" s="157">
        <f t="shared" si="4"/>
        <v>0</v>
      </c>
      <c r="P71" s="157">
        <v>0</v>
      </c>
      <c r="Q71" s="157">
        <f t="shared" si="5"/>
        <v>0</v>
      </c>
      <c r="R71" s="158"/>
      <c r="S71" s="158" t="s">
        <v>201</v>
      </c>
      <c r="T71" s="158" t="s">
        <v>201</v>
      </c>
      <c r="U71" s="158">
        <v>1.573</v>
      </c>
      <c r="V71" s="158">
        <f t="shared" si="6"/>
        <v>0.03</v>
      </c>
      <c r="W71" s="158"/>
      <c r="X71" s="158" t="s">
        <v>309</v>
      </c>
      <c r="Y71" s="158" t="s">
        <v>203</v>
      </c>
      <c r="Z71" s="148"/>
      <c r="AA71" s="148"/>
      <c r="AB71" s="148"/>
      <c r="AC71" s="148"/>
      <c r="AD71" s="148"/>
      <c r="AE71" s="148"/>
      <c r="AF71" s="148"/>
      <c r="AG71" s="148" t="s">
        <v>310</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x14ac:dyDescent="0.2">
      <c r="A72" s="164" t="s">
        <v>196</v>
      </c>
      <c r="B72" s="165" t="s">
        <v>147</v>
      </c>
      <c r="C72" s="184" t="s">
        <v>148</v>
      </c>
      <c r="D72" s="166"/>
      <c r="E72" s="167"/>
      <c r="F72" s="168"/>
      <c r="G72" s="169">
        <f>SUMIF(AG73:AG73,"&lt;&gt;NOR",G73:G73)</f>
        <v>0</v>
      </c>
      <c r="H72" s="163"/>
      <c r="I72" s="163">
        <f>SUM(I73:I73)</f>
        <v>0</v>
      </c>
      <c r="J72" s="163"/>
      <c r="K72" s="163">
        <f>SUM(K73:K73)</f>
        <v>0</v>
      </c>
      <c r="L72" s="163"/>
      <c r="M72" s="163">
        <f>SUM(M73:M73)</f>
        <v>0</v>
      </c>
      <c r="N72" s="162"/>
      <c r="O72" s="162">
        <f>SUM(O73:O73)</f>
        <v>0</v>
      </c>
      <c r="P72" s="162"/>
      <c r="Q72" s="162">
        <f>SUM(Q73:Q73)</f>
        <v>0.47</v>
      </c>
      <c r="R72" s="163"/>
      <c r="S72" s="163"/>
      <c r="T72" s="163"/>
      <c r="U72" s="163"/>
      <c r="V72" s="163">
        <f>SUM(V73:V73)</f>
        <v>2.7</v>
      </c>
      <c r="W72" s="163"/>
      <c r="X72" s="163"/>
      <c r="Y72" s="163"/>
      <c r="AG72" t="s">
        <v>197</v>
      </c>
    </row>
    <row r="73" spans="1:60" outlineLevel="1" x14ac:dyDescent="0.2">
      <c r="A73" s="177">
        <v>38</v>
      </c>
      <c r="B73" s="178" t="s">
        <v>676</v>
      </c>
      <c r="C73" s="187" t="s">
        <v>677</v>
      </c>
      <c r="D73" s="179" t="s">
        <v>209</v>
      </c>
      <c r="E73" s="180">
        <v>33.799999999999997</v>
      </c>
      <c r="F73" s="181"/>
      <c r="G73" s="182">
        <f>ROUND(E73*F73,2)</f>
        <v>0</v>
      </c>
      <c r="H73" s="159"/>
      <c r="I73" s="158">
        <f>ROUND(E73*H73,2)</f>
        <v>0</v>
      </c>
      <c r="J73" s="159"/>
      <c r="K73" s="158">
        <f>ROUND(E73*J73,2)</f>
        <v>0</v>
      </c>
      <c r="L73" s="158">
        <v>21</v>
      </c>
      <c r="M73" s="158">
        <f>G73*(1+L73/100)</f>
        <v>0</v>
      </c>
      <c r="N73" s="157">
        <v>0</v>
      </c>
      <c r="O73" s="157">
        <f>ROUND(E73*N73,2)</f>
        <v>0</v>
      </c>
      <c r="P73" s="157">
        <v>1.4E-2</v>
      </c>
      <c r="Q73" s="157">
        <f>ROUND(E73*P73,2)</f>
        <v>0.47</v>
      </c>
      <c r="R73" s="158"/>
      <c r="S73" s="158" t="s">
        <v>201</v>
      </c>
      <c r="T73" s="158" t="s">
        <v>201</v>
      </c>
      <c r="U73" s="158">
        <v>0.08</v>
      </c>
      <c r="V73" s="158">
        <f>ROUND(E73*U73,2)</f>
        <v>2.7</v>
      </c>
      <c r="W73" s="158"/>
      <c r="X73" s="158" t="s">
        <v>202</v>
      </c>
      <c r="Y73" s="158" t="s">
        <v>203</v>
      </c>
      <c r="Z73" s="148"/>
      <c r="AA73" s="148"/>
      <c r="AB73" s="148"/>
      <c r="AC73" s="148"/>
      <c r="AD73" s="148"/>
      <c r="AE73" s="148"/>
      <c r="AF73" s="148"/>
      <c r="AG73" s="148" t="s">
        <v>204</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x14ac:dyDescent="0.2">
      <c r="A74" s="164" t="s">
        <v>196</v>
      </c>
      <c r="B74" s="165" t="s">
        <v>149</v>
      </c>
      <c r="C74" s="184" t="s">
        <v>150</v>
      </c>
      <c r="D74" s="166"/>
      <c r="E74" s="167"/>
      <c r="F74" s="168"/>
      <c r="G74" s="169">
        <f>SUMIF(AG75:AG79,"&lt;&gt;NOR",G75:G79)</f>
        <v>0</v>
      </c>
      <c r="H74" s="163"/>
      <c r="I74" s="163">
        <f>SUM(I75:I79)</f>
        <v>0</v>
      </c>
      <c r="J74" s="163"/>
      <c r="K74" s="163">
        <f>SUM(K75:K79)</f>
        <v>0</v>
      </c>
      <c r="L74" s="163"/>
      <c r="M74" s="163">
        <f>SUM(M75:M79)</f>
        <v>0</v>
      </c>
      <c r="N74" s="162"/>
      <c r="O74" s="162">
        <f>SUM(O75:O79)</f>
        <v>0</v>
      </c>
      <c r="P74" s="162"/>
      <c r="Q74" s="162">
        <f>SUM(Q75:Q79)</f>
        <v>0</v>
      </c>
      <c r="R74" s="163"/>
      <c r="S74" s="163"/>
      <c r="T74" s="163"/>
      <c r="U74" s="163"/>
      <c r="V74" s="163">
        <f>SUM(V75:V79)</f>
        <v>0.39</v>
      </c>
      <c r="W74" s="163"/>
      <c r="X74" s="163"/>
      <c r="Y74" s="163"/>
      <c r="AG74" t="s">
        <v>197</v>
      </c>
    </row>
    <row r="75" spans="1:60" outlineLevel="1" x14ac:dyDescent="0.2">
      <c r="A75" s="177">
        <v>39</v>
      </c>
      <c r="B75" s="178" t="s">
        <v>678</v>
      </c>
      <c r="C75" s="187" t="s">
        <v>679</v>
      </c>
      <c r="D75" s="179" t="s">
        <v>213</v>
      </c>
      <c r="E75" s="180">
        <v>1</v>
      </c>
      <c r="F75" s="181"/>
      <c r="G75" s="182">
        <f>ROUND(E75*F75,2)</f>
        <v>0</v>
      </c>
      <c r="H75" s="159"/>
      <c r="I75" s="158">
        <f>ROUND(E75*H75,2)</f>
        <v>0</v>
      </c>
      <c r="J75" s="159"/>
      <c r="K75" s="158">
        <f>ROUND(E75*J75,2)</f>
        <v>0</v>
      </c>
      <c r="L75" s="158">
        <v>21</v>
      </c>
      <c r="M75" s="158">
        <f>G75*(1+L75/100)</f>
        <v>0</v>
      </c>
      <c r="N75" s="157">
        <v>0</v>
      </c>
      <c r="O75" s="157">
        <f>ROUND(E75*N75,2)</f>
        <v>0</v>
      </c>
      <c r="P75" s="157">
        <v>1.8E-3</v>
      </c>
      <c r="Q75" s="157">
        <f>ROUND(E75*P75,2)</f>
        <v>0</v>
      </c>
      <c r="R75" s="158"/>
      <c r="S75" s="158" t="s">
        <v>201</v>
      </c>
      <c r="T75" s="158" t="s">
        <v>201</v>
      </c>
      <c r="U75" s="158">
        <v>0.11</v>
      </c>
      <c r="V75" s="158">
        <f>ROUND(E75*U75,2)</f>
        <v>0.11</v>
      </c>
      <c r="W75" s="158"/>
      <c r="X75" s="158" t="s">
        <v>202</v>
      </c>
      <c r="Y75" s="158" t="s">
        <v>203</v>
      </c>
      <c r="Z75" s="148"/>
      <c r="AA75" s="148"/>
      <c r="AB75" s="148"/>
      <c r="AC75" s="148"/>
      <c r="AD75" s="148"/>
      <c r="AE75" s="148"/>
      <c r="AF75" s="148"/>
      <c r="AG75" s="148" t="s">
        <v>204</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77">
        <v>40</v>
      </c>
      <c r="B76" s="178" t="s">
        <v>680</v>
      </c>
      <c r="C76" s="187" t="s">
        <v>681</v>
      </c>
      <c r="D76" s="179" t="s">
        <v>213</v>
      </c>
      <c r="E76" s="180">
        <v>1</v>
      </c>
      <c r="F76" s="181"/>
      <c r="G76" s="182">
        <f>ROUND(E76*F76,2)</f>
        <v>0</v>
      </c>
      <c r="H76" s="159"/>
      <c r="I76" s="158">
        <f>ROUND(E76*H76,2)</f>
        <v>0</v>
      </c>
      <c r="J76" s="159"/>
      <c r="K76" s="158">
        <f>ROUND(E76*J76,2)</f>
        <v>0</v>
      </c>
      <c r="L76" s="158">
        <v>21</v>
      </c>
      <c r="M76" s="158">
        <f>G76*(1+L76/100)</f>
        <v>0</v>
      </c>
      <c r="N76" s="157">
        <v>1.0000000000000001E-5</v>
      </c>
      <c r="O76" s="157">
        <f>ROUND(E76*N76,2)</f>
        <v>0</v>
      </c>
      <c r="P76" s="157">
        <v>0</v>
      </c>
      <c r="Q76" s="157">
        <f>ROUND(E76*P76,2)</f>
        <v>0</v>
      </c>
      <c r="R76" s="158"/>
      <c r="S76" s="158" t="s">
        <v>201</v>
      </c>
      <c r="T76" s="158" t="s">
        <v>201</v>
      </c>
      <c r="U76" s="158">
        <v>0.28000000000000003</v>
      </c>
      <c r="V76" s="158">
        <f>ROUND(E76*U76,2)</f>
        <v>0.28000000000000003</v>
      </c>
      <c r="W76" s="158"/>
      <c r="X76" s="158" t="s">
        <v>202</v>
      </c>
      <c r="Y76" s="158" t="s">
        <v>203</v>
      </c>
      <c r="Z76" s="148"/>
      <c r="AA76" s="148"/>
      <c r="AB76" s="148"/>
      <c r="AC76" s="148"/>
      <c r="AD76" s="148"/>
      <c r="AE76" s="148"/>
      <c r="AF76" s="148"/>
      <c r="AG76" s="148" t="s">
        <v>204</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71">
        <v>41</v>
      </c>
      <c r="B77" s="172" t="s">
        <v>682</v>
      </c>
      <c r="C77" s="185" t="s">
        <v>683</v>
      </c>
      <c r="D77" s="173" t="s">
        <v>216</v>
      </c>
      <c r="E77" s="174">
        <v>0.8</v>
      </c>
      <c r="F77" s="175"/>
      <c r="G77" s="176">
        <f>ROUND(E77*F77,2)</f>
        <v>0</v>
      </c>
      <c r="H77" s="159"/>
      <c r="I77" s="158">
        <f>ROUND(E77*H77,2)</f>
        <v>0</v>
      </c>
      <c r="J77" s="159"/>
      <c r="K77" s="158">
        <f>ROUND(E77*J77,2)</f>
        <v>0</v>
      </c>
      <c r="L77" s="158">
        <v>21</v>
      </c>
      <c r="M77" s="158">
        <f>G77*(1+L77/100)</f>
        <v>0</v>
      </c>
      <c r="N77" s="157">
        <v>2E-3</v>
      </c>
      <c r="O77" s="157">
        <f>ROUND(E77*N77,2)</f>
        <v>0</v>
      </c>
      <c r="P77" s="157">
        <v>0</v>
      </c>
      <c r="Q77" s="157">
        <f>ROUND(E77*P77,2)</f>
        <v>0</v>
      </c>
      <c r="R77" s="158" t="s">
        <v>366</v>
      </c>
      <c r="S77" s="158" t="s">
        <v>201</v>
      </c>
      <c r="T77" s="158" t="s">
        <v>201</v>
      </c>
      <c r="U77" s="158">
        <v>0</v>
      </c>
      <c r="V77" s="158">
        <f>ROUND(E77*U77,2)</f>
        <v>0</v>
      </c>
      <c r="W77" s="158"/>
      <c r="X77" s="158" t="s">
        <v>367</v>
      </c>
      <c r="Y77" s="158" t="s">
        <v>203</v>
      </c>
      <c r="Z77" s="148"/>
      <c r="AA77" s="148"/>
      <c r="AB77" s="148"/>
      <c r="AC77" s="148"/>
      <c r="AD77" s="148"/>
      <c r="AE77" s="148"/>
      <c r="AF77" s="148"/>
      <c r="AG77" s="148" t="s">
        <v>368</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2" x14ac:dyDescent="0.2">
      <c r="A78" s="155"/>
      <c r="B78" s="156"/>
      <c r="C78" s="186" t="s">
        <v>684</v>
      </c>
      <c r="D78" s="160"/>
      <c r="E78" s="161">
        <v>0.8</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206</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77">
        <v>42</v>
      </c>
      <c r="B79" s="178" t="s">
        <v>685</v>
      </c>
      <c r="C79" s="187" t="s">
        <v>686</v>
      </c>
      <c r="D79" s="179" t="s">
        <v>308</v>
      </c>
      <c r="E79" s="180">
        <v>1.6100000000000001E-3</v>
      </c>
      <c r="F79" s="181"/>
      <c r="G79" s="182">
        <f>ROUND(E79*F79,2)</f>
        <v>0</v>
      </c>
      <c r="H79" s="159"/>
      <c r="I79" s="158">
        <f>ROUND(E79*H79,2)</f>
        <v>0</v>
      </c>
      <c r="J79" s="159"/>
      <c r="K79" s="158">
        <f>ROUND(E79*J79,2)</f>
        <v>0</v>
      </c>
      <c r="L79" s="158">
        <v>21</v>
      </c>
      <c r="M79" s="158">
        <f>G79*(1+L79/100)</f>
        <v>0</v>
      </c>
      <c r="N79" s="157">
        <v>0</v>
      </c>
      <c r="O79" s="157">
        <f>ROUND(E79*N79,2)</f>
        <v>0</v>
      </c>
      <c r="P79" s="157">
        <v>0</v>
      </c>
      <c r="Q79" s="157">
        <f>ROUND(E79*P79,2)</f>
        <v>0</v>
      </c>
      <c r="R79" s="158"/>
      <c r="S79" s="158" t="s">
        <v>201</v>
      </c>
      <c r="T79" s="158" t="s">
        <v>201</v>
      </c>
      <c r="U79" s="158">
        <v>2.4209999999999998</v>
      </c>
      <c r="V79" s="158">
        <f>ROUND(E79*U79,2)</f>
        <v>0</v>
      </c>
      <c r="W79" s="158"/>
      <c r="X79" s="158" t="s">
        <v>309</v>
      </c>
      <c r="Y79" s="158" t="s">
        <v>203</v>
      </c>
      <c r="Z79" s="148"/>
      <c r="AA79" s="148"/>
      <c r="AB79" s="148"/>
      <c r="AC79" s="148"/>
      <c r="AD79" s="148"/>
      <c r="AE79" s="148"/>
      <c r="AF79" s="148"/>
      <c r="AG79" s="148" t="s">
        <v>310</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x14ac:dyDescent="0.2">
      <c r="A80" s="164" t="s">
        <v>196</v>
      </c>
      <c r="B80" s="165" t="s">
        <v>151</v>
      </c>
      <c r="C80" s="184" t="s">
        <v>152</v>
      </c>
      <c r="D80" s="166"/>
      <c r="E80" s="167"/>
      <c r="F80" s="168"/>
      <c r="G80" s="169">
        <f>SUMIF(AG81:AG95,"&lt;&gt;NOR",G81:G95)</f>
        <v>0</v>
      </c>
      <c r="H80" s="163"/>
      <c r="I80" s="163">
        <f>SUM(I81:I95)</f>
        <v>0</v>
      </c>
      <c r="J80" s="163"/>
      <c r="K80" s="163">
        <f>SUM(K81:K95)</f>
        <v>0</v>
      </c>
      <c r="L80" s="163"/>
      <c r="M80" s="163">
        <f>SUM(M81:M95)</f>
        <v>0</v>
      </c>
      <c r="N80" s="162"/>
      <c r="O80" s="162">
        <f>SUM(O81:O95)</f>
        <v>0.12000000000000001</v>
      </c>
      <c r="P80" s="162"/>
      <c r="Q80" s="162">
        <f>SUM(Q81:Q95)</f>
        <v>0</v>
      </c>
      <c r="R80" s="163"/>
      <c r="S80" s="163"/>
      <c r="T80" s="163"/>
      <c r="U80" s="163"/>
      <c r="V80" s="163">
        <f>SUM(V81:V95)</f>
        <v>42.29</v>
      </c>
      <c r="W80" s="163"/>
      <c r="X80" s="163"/>
      <c r="Y80" s="163"/>
      <c r="AG80" t="s">
        <v>197</v>
      </c>
    </row>
    <row r="81" spans="1:60" outlineLevel="1" x14ac:dyDescent="0.2">
      <c r="A81" s="171">
        <v>43</v>
      </c>
      <c r="B81" s="172" t="s">
        <v>389</v>
      </c>
      <c r="C81" s="185" t="s">
        <v>390</v>
      </c>
      <c r="D81" s="173" t="s">
        <v>209</v>
      </c>
      <c r="E81" s="174">
        <v>33.799999999999997</v>
      </c>
      <c r="F81" s="175"/>
      <c r="G81" s="176">
        <f>ROUND(E81*F81,2)</f>
        <v>0</v>
      </c>
      <c r="H81" s="159"/>
      <c r="I81" s="158">
        <f>ROUND(E81*H81,2)</f>
        <v>0</v>
      </c>
      <c r="J81" s="159"/>
      <c r="K81" s="158">
        <f>ROUND(E81*J81,2)</f>
        <v>0</v>
      </c>
      <c r="L81" s="158">
        <v>21</v>
      </c>
      <c r="M81" s="158">
        <f>G81*(1+L81/100)</f>
        <v>0</v>
      </c>
      <c r="N81" s="157">
        <v>3.0000000000000001E-5</v>
      </c>
      <c r="O81" s="157">
        <f>ROUND(E81*N81,2)</f>
        <v>0</v>
      </c>
      <c r="P81" s="157">
        <v>0</v>
      </c>
      <c r="Q81" s="157">
        <f>ROUND(E81*P81,2)</f>
        <v>0</v>
      </c>
      <c r="R81" s="158"/>
      <c r="S81" s="158" t="s">
        <v>201</v>
      </c>
      <c r="T81" s="158" t="s">
        <v>201</v>
      </c>
      <c r="U81" s="158">
        <v>0.52</v>
      </c>
      <c r="V81" s="158">
        <f>ROUND(E81*U81,2)</f>
        <v>17.579999999999998</v>
      </c>
      <c r="W81" s="158"/>
      <c r="X81" s="158" t="s">
        <v>202</v>
      </c>
      <c r="Y81" s="158" t="s">
        <v>203</v>
      </c>
      <c r="Z81" s="148"/>
      <c r="AA81" s="148"/>
      <c r="AB81" s="148"/>
      <c r="AC81" s="148"/>
      <c r="AD81" s="148"/>
      <c r="AE81" s="148"/>
      <c r="AF81" s="148"/>
      <c r="AG81" s="148" t="s">
        <v>204</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
      <c r="A82" s="155"/>
      <c r="B82" s="156"/>
      <c r="C82" s="186" t="s">
        <v>656</v>
      </c>
      <c r="D82" s="160"/>
      <c r="E82" s="161">
        <v>33.799999999999997</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206</v>
      </c>
      <c r="AH82" s="148">
        <v>5</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71">
        <v>44</v>
      </c>
      <c r="B83" s="172" t="s">
        <v>391</v>
      </c>
      <c r="C83" s="185" t="s">
        <v>392</v>
      </c>
      <c r="D83" s="173" t="s">
        <v>209</v>
      </c>
      <c r="E83" s="174">
        <v>33.799999999999997</v>
      </c>
      <c r="F83" s="175"/>
      <c r="G83" s="176">
        <f>ROUND(E83*F83,2)</f>
        <v>0</v>
      </c>
      <c r="H83" s="159"/>
      <c r="I83" s="158">
        <f>ROUND(E83*H83,2)</f>
        <v>0</v>
      </c>
      <c r="J83" s="159"/>
      <c r="K83" s="158">
        <f>ROUND(E83*J83,2)</f>
        <v>0</v>
      </c>
      <c r="L83" s="158">
        <v>21</v>
      </c>
      <c r="M83" s="158">
        <f>G83*(1+L83/100)</f>
        <v>0</v>
      </c>
      <c r="N83" s="157">
        <v>3.0000000000000001E-5</v>
      </c>
      <c r="O83" s="157">
        <f>ROUND(E83*N83,2)</f>
        <v>0</v>
      </c>
      <c r="P83" s="157">
        <v>0</v>
      </c>
      <c r="Q83" s="157">
        <f>ROUND(E83*P83,2)</f>
        <v>0</v>
      </c>
      <c r="R83" s="158"/>
      <c r="S83" s="158" t="s">
        <v>201</v>
      </c>
      <c r="T83" s="158" t="s">
        <v>201</v>
      </c>
      <c r="U83" s="158">
        <v>0.48499999999999999</v>
      </c>
      <c r="V83" s="158">
        <f>ROUND(E83*U83,2)</f>
        <v>16.39</v>
      </c>
      <c r="W83" s="158"/>
      <c r="X83" s="158" t="s">
        <v>202</v>
      </c>
      <c r="Y83" s="158" t="s">
        <v>203</v>
      </c>
      <c r="Z83" s="148"/>
      <c r="AA83" s="148"/>
      <c r="AB83" s="148"/>
      <c r="AC83" s="148"/>
      <c r="AD83" s="148"/>
      <c r="AE83" s="148"/>
      <c r="AF83" s="148"/>
      <c r="AG83" s="148" t="s">
        <v>204</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2" x14ac:dyDescent="0.2">
      <c r="A84" s="155"/>
      <c r="B84" s="156"/>
      <c r="C84" s="186" t="s">
        <v>687</v>
      </c>
      <c r="D84" s="160"/>
      <c r="E84" s="161">
        <v>33.799999999999997</v>
      </c>
      <c r="F84" s="158"/>
      <c r="G84" s="158"/>
      <c r="H84" s="158"/>
      <c r="I84" s="158"/>
      <c r="J84" s="158"/>
      <c r="K84" s="158"/>
      <c r="L84" s="158"/>
      <c r="M84" s="158"/>
      <c r="N84" s="157"/>
      <c r="O84" s="157"/>
      <c r="P84" s="157"/>
      <c r="Q84" s="157"/>
      <c r="R84" s="158"/>
      <c r="S84" s="158"/>
      <c r="T84" s="158"/>
      <c r="U84" s="158"/>
      <c r="V84" s="158"/>
      <c r="W84" s="158"/>
      <c r="X84" s="158"/>
      <c r="Y84" s="158"/>
      <c r="Z84" s="148"/>
      <c r="AA84" s="148"/>
      <c r="AB84" s="148"/>
      <c r="AC84" s="148"/>
      <c r="AD84" s="148"/>
      <c r="AE84" s="148"/>
      <c r="AF84" s="148"/>
      <c r="AG84" s="148" t="s">
        <v>206</v>
      </c>
      <c r="AH84" s="148">
        <v>5</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71">
        <v>45</v>
      </c>
      <c r="B85" s="172" t="s">
        <v>394</v>
      </c>
      <c r="C85" s="185" t="s">
        <v>395</v>
      </c>
      <c r="D85" s="173" t="s">
        <v>209</v>
      </c>
      <c r="E85" s="174">
        <v>3.24</v>
      </c>
      <c r="F85" s="175"/>
      <c r="G85" s="176">
        <f>ROUND(E85*F85,2)</f>
        <v>0</v>
      </c>
      <c r="H85" s="159"/>
      <c r="I85" s="158">
        <f>ROUND(E85*H85,2)</f>
        <v>0</v>
      </c>
      <c r="J85" s="159"/>
      <c r="K85" s="158">
        <f>ROUND(E85*J85,2)</f>
        <v>0</v>
      </c>
      <c r="L85" s="158">
        <v>21</v>
      </c>
      <c r="M85" s="158">
        <f>G85*(1+L85/100)</f>
        <v>0</v>
      </c>
      <c r="N85" s="157">
        <v>0</v>
      </c>
      <c r="O85" s="157">
        <f>ROUND(E85*N85,2)</f>
        <v>0</v>
      </c>
      <c r="P85" s="157">
        <v>0</v>
      </c>
      <c r="Q85" s="157">
        <f>ROUND(E85*P85,2)</f>
        <v>0</v>
      </c>
      <c r="R85" s="158"/>
      <c r="S85" s="158" t="s">
        <v>201</v>
      </c>
      <c r="T85" s="158" t="s">
        <v>201</v>
      </c>
      <c r="U85" s="158">
        <v>0.78</v>
      </c>
      <c r="V85" s="158">
        <f>ROUND(E85*U85,2)</f>
        <v>2.5299999999999998</v>
      </c>
      <c r="W85" s="158"/>
      <c r="X85" s="158" t="s">
        <v>202</v>
      </c>
      <c r="Y85" s="158" t="s">
        <v>203</v>
      </c>
      <c r="Z85" s="148"/>
      <c r="AA85" s="148"/>
      <c r="AB85" s="148"/>
      <c r="AC85" s="148"/>
      <c r="AD85" s="148"/>
      <c r="AE85" s="148"/>
      <c r="AF85" s="148"/>
      <c r="AG85" s="148" t="s">
        <v>204</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2" x14ac:dyDescent="0.2">
      <c r="A86" s="155"/>
      <c r="B86" s="156"/>
      <c r="C86" s="186" t="s">
        <v>591</v>
      </c>
      <c r="D86" s="160"/>
      <c r="E86" s="161">
        <v>3.24</v>
      </c>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206</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71">
        <v>46</v>
      </c>
      <c r="B87" s="172" t="s">
        <v>401</v>
      </c>
      <c r="C87" s="185" t="s">
        <v>402</v>
      </c>
      <c r="D87" s="173" t="s">
        <v>209</v>
      </c>
      <c r="E87" s="174">
        <v>33.799999999999997</v>
      </c>
      <c r="F87" s="175"/>
      <c r="G87" s="176">
        <f>ROUND(E87*F87,2)</f>
        <v>0</v>
      </c>
      <c r="H87" s="159"/>
      <c r="I87" s="158">
        <f>ROUND(E87*H87,2)</f>
        <v>0</v>
      </c>
      <c r="J87" s="159"/>
      <c r="K87" s="158">
        <f>ROUND(E87*J87,2)</f>
        <v>0</v>
      </c>
      <c r="L87" s="158">
        <v>21</v>
      </c>
      <c r="M87" s="158">
        <f>G87*(1+L87/100)</f>
        <v>0</v>
      </c>
      <c r="N87" s="157">
        <v>2.0000000000000002E-5</v>
      </c>
      <c r="O87" s="157">
        <f>ROUND(E87*N87,2)</f>
        <v>0</v>
      </c>
      <c r="P87" s="157">
        <v>0</v>
      </c>
      <c r="Q87" s="157">
        <f>ROUND(E87*P87,2)</f>
        <v>0</v>
      </c>
      <c r="R87" s="158"/>
      <c r="S87" s="158" t="s">
        <v>259</v>
      </c>
      <c r="T87" s="158" t="s">
        <v>260</v>
      </c>
      <c r="U87" s="158">
        <v>0.16</v>
      </c>
      <c r="V87" s="158">
        <f>ROUND(E87*U87,2)</f>
        <v>5.41</v>
      </c>
      <c r="W87" s="158"/>
      <c r="X87" s="158" t="s">
        <v>202</v>
      </c>
      <c r="Y87" s="158" t="s">
        <v>203</v>
      </c>
      <c r="Z87" s="148"/>
      <c r="AA87" s="148"/>
      <c r="AB87" s="148"/>
      <c r="AC87" s="148"/>
      <c r="AD87" s="148"/>
      <c r="AE87" s="148"/>
      <c r="AF87" s="148"/>
      <c r="AG87" s="148" t="s">
        <v>204</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2" x14ac:dyDescent="0.2">
      <c r="A88" s="155"/>
      <c r="B88" s="156"/>
      <c r="C88" s="186" t="s">
        <v>687</v>
      </c>
      <c r="D88" s="160"/>
      <c r="E88" s="161">
        <v>33.799999999999997</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206</v>
      </c>
      <c r="AH88" s="148">
        <v>5</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77">
        <v>47</v>
      </c>
      <c r="B89" s="178" t="s">
        <v>403</v>
      </c>
      <c r="C89" s="187" t="s">
        <v>404</v>
      </c>
      <c r="D89" s="179" t="s">
        <v>405</v>
      </c>
      <c r="E89" s="180">
        <v>1</v>
      </c>
      <c r="F89" s="181"/>
      <c r="G89" s="182">
        <f t="shared" ref="G89:G95" si="7">ROUND(E89*F89,2)</f>
        <v>0</v>
      </c>
      <c r="H89" s="159"/>
      <c r="I89" s="158">
        <f t="shared" ref="I89:I95" si="8">ROUND(E89*H89,2)</f>
        <v>0</v>
      </c>
      <c r="J89" s="159"/>
      <c r="K89" s="158">
        <f t="shared" ref="K89:K95" si="9">ROUND(E89*J89,2)</f>
        <v>0</v>
      </c>
      <c r="L89" s="158">
        <v>21</v>
      </c>
      <c r="M89" s="158">
        <f t="shared" ref="M89:M95" si="10">G89*(1+L89/100)</f>
        <v>0</v>
      </c>
      <c r="N89" s="157">
        <v>1.064E-2</v>
      </c>
      <c r="O89" s="157">
        <f t="shared" ref="O89:O95" si="11">ROUND(E89*N89,2)</f>
        <v>0.01</v>
      </c>
      <c r="P89" s="157">
        <v>0</v>
      </c>
      <c r="Q89" s="157">
        <f t="shared" ref="Q89:Q95" si="12">ROUND(E89*P89,2)</f>
        <v>0</v>
      </c>
      <c r="R89" s="158"/>
      <c r="S89" s="158" t="s">
        <v>259</v>
      </c>
      <c r="T89" s="158" t="s">
        <v>260</v>
      </c>
      <c r="U89" s="158">
        <v>0</v>
      </c>
      <c r="V89" s="158">
        <f t="shared" ref="V89:V95" si="13">ROUND(E89*U89,2)</f>
        <v>0</v>
      </c>
      <c r="W89" s="158"/>
      <c r="X89" s="158" t="s">
        <v>367</v>
      </c>
      <c r="Y89" s="158" t="s">
        <v>203</v>
      </c>
      <c r="Z89" s="148"/>
      <c r="AA89" s="148"/>
      <c r="AB89" s="148"/>
      <c r="AC89" s="148"/>
      <c r="AD89" s="148"/>
      <c r="AE89" s="148"/>
      <c r="AF89" s="148"/>
      <c r="AG89" s="148" t="s">
        <v>368</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ht="22.5" outlineLevel="1" x14ac:dyDescent="0.2">
      <c r="A90" s="177">
        <v>48</v>
      </c>
      <c r="B90" s="178" t="s">
        <v>406</v>
      </c>
      <c r="C90" s="187" t="s">
        <v>407</v>
      </c>
      <c r="D90" s="179" t="s">
        <v>213</v>
      </c>
      <c r="E90" s="180">
        <v>8</v>
      </c>
      <c r="F90" s="181"/>
      <c r="G90" s="182">
        <f t="shared" si="7"/>
        <v>0</v>
      </c>
      <c r="H90" s="159"/>
      <c r="I90" s="158">
        <f t="shared" si="8"/>
        <v>0</v>
      </c>
      <c r="J90" s="159"/>
      <c r="K90" s="158">
        <f t="shared" si="9"/>
        <v>0</v>
      </c>
      <c r="L90" s="158">
        <v>21</v>
      </c>
      <c r="M90" s="158">
        <f t="shared" si="10"/>
        <v>0</v>
      </c>
      <c r="N90" s="157">
        <v>1E-3</v>
      </c>
      <c r="O90" s="157">
        <f t="shared" si="11"/>
        <v>0.01</v>
      </c>
      <c r="P90" s="157">
        <v>0</v>
      </c>
      <c r="Q90" s="157">
        <f t="shared" si="12"/>
        <v>0</v>
      </c>
      <c r="R90" s="158"/>
      <c r="S90" s="158" t="s">
        <v>259</v>
      </c>
      <c r="T90" s="158" t="s">
        <v>260</v>
      </c>
      <c r="U90" s="158">
        <v>0</v>
      </c>
      <c r="V90" s="158">
        <f t="shared" si="13"/>
        <v>0</v>
      </c>
      <c r="W90" s="158"/>
      <c r="X90" s="158" t="s">
        <v>367</v>
      </c>
      <c r="Y90" s="158" t="s">
        <v>203</v>
      </c>
      <c r="Z90" s="148"/>
      <c r="AA90" s="148"/>
      <c r="AB90" s="148"/>
      <c r="AC90" s="148"/>
      <c r="AD90" s="148"/>
      <c r="AE90" s="148"/>
      <c r="AF90" s="148"/>
      <c r="AG90" s="148" t="s">
        <v>368</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77">
        <v>49</v>
      </c>
      <c r="B91" s="178" t="s">
        <v>408</v>
      </c>
      <c r="C91" s="187" t="s">
        <v>409</v>
      </c>
      <c r="D91" s="179" t="s">
        <v>213</v>
      </c>
      <c r="E91" s="180">
        <v>27</v>
      </c>
      <c r="F91" s="181"/>
      <c r="G91" s="182">
        <f t="shared" si="7"/>
        <v>0</v>
      </c>
      <c r="H91" s="159"/>
      <c r="I91" s="158">
        <f t="shared" si="8"/>
        <v>0</v>
      </c>
      <c r="J91" s="159"/>
      <c r="K91" s="158">
        <f t="shared" si="9"/>
        <v>0</v>
      </c>
      <c r="L91" s="158">
        <v>21</v>
      </c>
      <c r="M91" s="158">
        <f t="shared" si="10"/>
        <v>0</v>
      </c>
      <c r="N91" s="157">
        <v>3.5E-4</v>
      </c>
      <c r="O91" s="157">
        <f t="shared" si="11"/>
        <v>0.01</v>
      </c>
      <c r="P91" s="157">
        <v>0</v>
      </c>
      <c r="Q91" s="157">
        <f t="shared" si="12"/>
        <v>0</v>
      </c>
      <c r="R91" s="158"/>
      <c r="S91" s="158" t="s">
        <v>259</v>
      </c>
      <c r="T91" s="158" t="s">
        <v>260</v>
      </c>
      <c r="U91" s="158">
        <v>0</v>
      </c>
      <c r="V91" s="158">
        <f t="shared" si="13"/>
        <v>0</v>
      </c>
      <c r="W91" s="158"/>
      <c r="X91" s="158" t="s">
        <v>367</v>
      </c>
      <c r="Y91" s="158" t="s">
        <v>203</v>
      </c>
      <c r="Z91" s="148"/>
      <c r="AA91" s="148"/>
      <c r="AB91" s="148"/>
      <c r="AC91" s="148"/>
      <c r="AD91" s="148"/>
      <c r="AE91" s="148"/>
      <c r="AF91" s="148"/>
      <c r="AG91" s="148" t="s">
        <v>368</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ht="22.5" outlineLevel="1" x14ac:dyDescent="0.2">
      <c r="A92" s="177">
        <v>50</v>
      </c>
      <c r="B92" s="178" t="s">
        <v>410</v>
      </c>
      <c r="C92" s="187" t="s">
        <v>411</v>
      </c>
      <c r="D92" s="179" t="s">
        <v>213</v>
      </c>
      <c r="E92" s="180">
        <v>76</v>
      </c>
      <c r="F92" s="181"/>
      <c r="G92" s="182">
        <f t="shared" si="7"/>
        <v>0</v>
      </c>
      <c r="H92" s="159"/>
      <c r="I92" s="158">
        <f t="shared" si="8"/>
        <v>0</v>
      </c>
      <c r="J92" s="159"/>
      <c r="K92" s="158">
        <f t="shared" si="9"/>
        <v>0</v>
      </c>
      <c r="L92" s="158">
        <v>21</v>
      </c>
      <c r="M92" s="158">
        <f t="shared" si="10"/>
        <v>0</v>
      </c>
      <c r="N92" s="157">
        <v>1.7000000000000001E-4</v>
      </c>
      <c r="O92" s="157">
        <f t="shared" si="11"/>
        <v>0.01</v>
      </c>
      <c r="P92" s="157">
        <v>0</v>
      </c>
      <c r="Q92" s="157">
        <f t="shared" si="12"/>
        <v>0</v>
      </c>
      <c r="R92" s="158"/>
      <c r="S92" s="158" t="s">
        <v>259</v>
      </c>
      <c r="T92" s="158" t="s">
        <v>260</v>
      </c>
      <c r="U92" s="158">
        <v>0</v>
      </c>
      <c r="V92" s="158">
        <f t="shared" si="13"/>
        <v>0</v>
      </c>
      <c r="W92" s="158"/>
      <c r="X92" s="158" t="s">
        <v>367</v>
      </c>
      <c r="Y92" s="158" t="s">
        <v>203</v>
      </c>
      <c r="Z92" s="148"/>
      <c r="AA92" s="148"/>
      <c r="AB92" s="148"/>
      <c r="AC92" s="148"/>
      <c r="AD92" s="148"/>
      <c r="AE92" s="148"/>
      <c r="AF92" s="148"/>
      <c r="AG92" s="148" t="s">
        <v>368</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77">
        <v>51</v>
      </c>
      <c r="B93" s="178" t="s">
        <v>412</v>
      </c>
      <c r="C93" s="187" t="s">
        <v>413</v>
      </c>
      <c r="D93" s="179" t="s">
        <v>213</v>
      </c>
      <c r="E93" s="180">
        <v>8</v>
      </c>
      <c r="F93" s="181"/>
      <c r="G93" s="182">
        <f t="shared" si="7"/>
        <v>0</v>
      </c>
      <c r="H93" s="159"/>
      <c r="I93" s="158">
        <f t="shared" si="8"/>
        <v>0</v>
      </c>
      <c r="J93" s="159"/>
      <c r="K93" s="158">
        <f t="shared" si="9"/>
        <v>0</v>
      </c>
      <c r="L93" s="158">
        <v>21</v>
      </c>
      <c r="M93" s="158">
        <f t="shared" si="10"/>
        <v>0</v>
      </c>
      <c r="N93" s="157">
        <v>8.0000000000000002E-3</v>
      </c>
      <c r="O93" s="157">
        <f t="shared" si="11"/>
        <v>0.06</v>
      </c>
      <c r="P93" s="157">
        <v>0</v>
      </c>
      <c r="Q93" s="157">
        <f t="shared" si="12"/>
        <v>0</v>
      </c>
      <c r="R93" s="158"/>
      <c r="S93" s="158" t="s">
        <v>259</v>
      </c>
      <c r="T93" s="158" t="s">
        <v>260</v>
      </c>
      <c r="U93" s="158">
        <v>0</v>
      </c>
      <c r="V93" s="158">
        <f t="shared" si="13"/>
        <v>0</v>
      </c>
      <c r="W93" s="158"/>
      <c r="X93" s="158" t="s">
        <v>367</v>
      </c>
      <c r="Y93" s="158" t="s">
        <v>203</v>
      </c>
      <c r="Z93" s="148"/>
      <c r="AA93" s="148"/>
      <c r="AB93" s="148"/>
      <c r="AC93" s="148"/>
      <c r="AD93" s="148"/>
      <c r="AE93" s="148"/>
      <c r="AF93" s="148"/>
      <c r="AG93" s="148" t="s">
        <v>368</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77">
        <v>52</v>
      </c>
      <c r="B94" s="178" t="s">
        <v>414</v>
      </c>
      <c r="C94" s="187" t="s">
        <v>415</v>
      </c>
      <c r="D94" s="179" t="s">
        <v>416</v>
      </c>
      <c r="E94" s="180">
        <v>6</v>
      </c>
      <c r="F94" s="181"/>
      <c r="G94" s="182">
        <f t="shared" si="7"/>
        <v>0</v>
      </c>
      <c r="H94" s="159"/>
      <c r="I94" s="158">
        <f t="shared" si="8"/>
        <v>0</v>
      </c>
      <c r="J94" s="159"/>
      <c r="K94" s="158">
        <f t="shared" si="9"/>
        <v>0</v>
      </c>
      <c r="L94" s="158">
        <v>21</v>
      </c>
      <c r="M94" s="158">
        <f t="shared" si="10"/>
        <v>0</v>
      </c>
      <c r="N94" s="157">
        <v>3.3E-3</v>
      </c>
      <c r="O94" s="157">
        <f t="shared" si="11"/>
        <v>0.02</v>
      </c>
      <c r="P94" s="157">
        <v>0</v>
      </c>
      <c r="Q94" s="157">
        <f t="shared" si="12"/>
        <v>0</v>
      </c>
      <c r="R94" s="158"/>
      <c r="S94" s="158" t="s">
        <v>259</v>
      </c>
      <c r="T94" s="158" t="s">
        <v>260</v>
      </c>
      <c r="U94" s="158">
        <v>0</v>
      </c>
      <c r="V94" s="158">
        <f t="shared" si="13"/>
        <v>0</v>
      </c>
      <c r="W94" s="158"/>
      <c r="X94" s="158" t="s">
        <v>367</v>
      </c>
      <c r="Y94" s="158" t="s">
        <v>203</v>
      </c>
      <c r="Z94" s="148"/>
      <c r="AA94" s="148"/>
      <c r="AB94" s="148"/>
      <c r="AC94" s="148"/>
      <c r="AD94" s="148"/>
      <c r="AE94" s="148"/>
      <c r="AF94" s="148"/>
      <c r="AG94" s="148" t="s">
        <v>368</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77">
        <v>53</v>
      </c>
      <c r="B95" s="178" t="s">
        <v>417</v>
      </c>
      <c r="C95" s="187" t="s">
        <v>418</v>
      </c>
      <c r="D95" s="179" t="s">
        <v>308</v>
      </c>
      <c r="E95" s="180">
        <v>0.12751000000000001</v>
      </c>
      <c r="F95" s="181"/>
      <c r="G95" s="182">
        <f t="shared" si="7"/>
        <v>0</v>
      </c>
      <c r="H95" s="159"/>
      <c r="I95" s="158">
        <f t="shared" si="8"/>
        <v>0</v>
      </c>
      <c r="J95" s="159"/>
      <c r="K95" s="158">
        <f t="shared" si="9"/>
        <v>0</v>
      </c>
      <c r="L95" s="158">
        <v>21</v>
      </c>
      <c r="M95" s="158">
        <f t="shared" si="10"/>
        <v>0</v>
      </c>
      <c r="N95" s="157">
        <v>0</v>
      </c>
      <c r="O95" s="157">
        <f t="shared" si="11"/>
        <v>0</v>
      </c>
      <c r="P95" s="157">
        <v>0</v>
      </c>
      <c r="Q95" s="157">
        <f t="shared" si="12"/>
        <v>0</v>
      </c>
      <c r="R95" s="158"/>
      <c r="S95" s="158" t="s">
        <v>201</v>
      </c>
      <c r="T95" s="158" t="s">
        <v>201</v>
      </c>
      <c r="U95" s="158">
        <v>3.0059999999999998</v>
      </c>
      <c r="V95" s="158">
        <f t="shared" si="13"/>
        <v>0.38</v>
      </c>
      <c r="W95" s="158"/>
      <c r="X95" s="158" t="s">
        <v>309</v>
      </c>
      <c r="Y95" s="158" t="s">
        <v>203</v>
      </c>
      <c r="Z95" s="148"/>
      <c r="AA95" s="148"/>
      <c r="AB95" s="148"/>
      <c r="AC95" s="148"/>
      <c r="AD95" s="148"/>
      <c r="AE95" s="148"/>
      <c r="AF95" s="148"/>
      <c r="AG95" s="148" t="s">
        <v>310</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x14ac:dyDescent="0.2">
      <c r="A96" s="164" t="s">
        <v>196</v>
      </c>
      <c r="B96" s="165" t="s">
        <v>153</v>
      </c>
      <c r="C96" s="184" t="s">
        <v>154</v>
      </c>
      <c r="D96" s="166"/>
      <c r="E96" s="167"/>
      <c r="F96" s="168"/>
      <c r="G96" s="169">
        <f>SUMIF(AG97:AG97,"&lt;&gt;NOR",G97:G97)</f>
        <v>0</v>
      </c>
      <c r="H96" s="163"/>
      <c r="I96" s="163">
        <f>SUM(I97:I97)</f>
        <v>0</v>
      </c>
      <c r="J96" s="163"/>
      <c r="K96" s="163">
        <f>SUM(K97:K97)</f>
        <v>0</v>
      </c>
      <c r="L96" s="163"/>
      <c r="M96" s="163">
        <f>SUM(M97:M97)</f>
        <v>0</v>
      </c>
      <c r="N96" s="162"/>
      <c r="O96" s="162">
        <f>SUM(O97:O97)</f>
        <v>0</v>
      </c>
      <c r="P96" s="162"/>
      <c r="Q96" s="162">
        <f>SUM(Q97:Q97)</f>
        <v>0.68</v>
      </c>
      <c r="R96" s="163"/>
      <c r="S96" s="163"/>
      <c r="T96" s="163"/>
      <c r="U96" s="163"/>
      <c r="V96" s="163">
        <f>SUM(V97:V97)</f>
        <v>6.42</v>
      </c>
      <c r="W96" s="163"/>
      <c r="X96" s="163"/>
      <c r="Y96" s="163"/>
      <c r="AG96" t="s">
        <v>197</v>
      </c>
    </row>
    <row r="97" spans="1:60" outlineLevel="1" x14ac:dyDescent="0.2">
      <c r="A97" s="177">
        <v>54</v>
      </c>
      <c r="B97" s="178" t="s">
        <v>688</v>
      </c>
      <c r="C97" s="187" t="s">
        <v>689</v>
      </c>
      <c r="D97" s="179" t="s">
        <v>209</v>
      </c>
      <c r="E97" s="180">
        <v>33.799999999999997</v>
      </c>
      <c r="F97" s="181"/>
      <c r="G97" s="182">
        <f>ROUND(E97*F97,2)</f>
        <v>0</v>
      </c>
      <c r="H97" s="159"/>
      <c r="I97" s="158">
        <f>ROUND(E97*H97,2)</f>
        <v>0</v>
      </c>
      <c r="J97" s="159"/>
      <c r="K97" s="158">
        <f>ROUND(E97*J97,2)</f>
        <v>0</v>
      </c>
      <c r="L97" s="158">
        <v>21</v>
      </c>
      <c r="M97" s="158">
        <f>G97*(1+L97/100)</f>
        <v>0</v>
      </c>
      <c r="N97" s="157">
        <v>0</v>
      </c>
      <c r="O97" s="157">
        <f>ROUND(E97*N97,2)</f>
        <v>0</v>
      </c>
      <c r="P97" s="157">
        <v>0.02</v>
      </c>
      <c r="Q97" s="157">
        <f>ROUND(E97*P97,2)</f>
        <v>0.68</v>
      </c>
      <c r="R97" s="158"/>
      <c r="S97" s="158" t="s">
        <v>201</v>
      </c>
      <c r="T97" s="158" t="s">
        <v>201</v>
      </c>
      <c r="U97" s="158">
        <v>0.19</v>
      </c>
      <c r="V97" s="158">
        <f>ROUND(E97*U97,2)</f>
        <v>6.42</v>
      </c>
      <c r="W97" s="158"/>
      <c r="X97" s="158" t="s">
        <v>202</v>
      </c>
      <c r="Y97" s="158" t="s">
        <v>203</v>
      </c>
      <c r="Z97" s="148"/>
      <c r="AA97" s="148"/>
      <c r="AB97" s="148"/>
      <c r="AC97" s="148"/>
      <c r="AD97" s="148"/>
      <c r="AE97" s="148"/>
      <c r="AF97" s="148"/>
      <c r="AG97" s="148" t="s">
        <v>204</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x14ac:dyDescent="0.2">
      <c r="A98" s="164" t="s">
        <v>196</v>
      </c>
      <c r="B98" s="165" t="s">
        <v>155</v>
      </c>
      <c r="C98" s="184" t="s">
        <v>156</v>
      </c>
      <c r="D98" s="166"/>
      <c r="E98" s="167"/>
      <c r="F98" s="168"/>
      <c r="G98" s="169">
        <f>SUMIF(AG99:AG116,"&lt;&gt;NOR",G99:G116)</f>
        <v>0</v>
      </c>
      <c r="H98" s="163"/>
      <c r="I98" s="163">
        <f>SUM(I99:I116)</f>
        <v>0</v>
      </c>
      <c r="J98" s="163"/>
      <c r="K98" s="163">
        <f>SUM(K99:K116)</f>
        <v>0</v>
      </c>
      <c r="L98" s="163"/>
      <c r="M98" s="163">
        <f>SUM(M99:M116)</f>
        <v>0</v>
      </c>
      <c r="N98" s="162"/>
      <c r="O98" s="162">
        <f>SUM(O99:O116)</f>
        <v>0.15</v>
      </c>
      <c r="P98" s="162"/>
      <c r="Q98" s="162">
        <f>SUM(Q99:Q116)</f>
        <v>0.12</v>
      </c>
      <c r="R98" s="163"/>
      <c r="S98" s="163"/>
      <c r="T98" s="163"/>
      <c r="U98" s="163"/>
      <c r="V98" s="163">
        <f>SUM(V99:V116)</f>
        <v>30.04</v>
      </c>
      <c r="W98" s="163"/>
      <c r="X98" s="163"/>
      <c r="Y98" s="163"/>
      <c r="AG98" t="s">
        <v>197</v>
      </c>
    </row>
    <row r="99" spans="1:60" ht="22.5" outlineLevel="1" x14ac:dyDescent="0.2">
      <c r="A99" s="171">
        <v>55</v>
      </c>
      <c r="B99" s="172" t="s">
        <v>419</v>
      </c>
      <c r="C99" s="185" t="s">
        <v>420</v>
      </c>
      <c r="D99" s="173" t="s">
        <v>209</v>
      </c>
      <c r="E99" s="174">
        <v>33.799999999999997</v>
      </c>
      <c r="F99" s="175"/>
      <c r="G99" s="176">
        <f>ROUND(E99*F99,2)</f>
        <v>0</v>
      </c>
      <c r="H99" s="159"/>
      <c r="I99" s="158">
        <f>ROUND(E99*H99,2)</f>
        <v>0</v>
      </c>
      <c r="J99" s="159"/>
      <c r="K99" s="158">
        <f>ROUND(E99*J99,2)</f>
        <v>0</v>
      </c>
      <c r="L99" s="158">
        <v>21</v>
      </c>
      <c r="M99" s="158">
        <f>G99*(1+L99/100)</f>
        <v>0</v>
      </c>
      <c r="N99" s="157">
        <v>0</v>
      </c>
      <c r="O99" s="157">
        <f>ROUND(E99*N99,2)</f>
        <v>0</v>
      </c>
      <c r="P99" s="157">
        <v>0</v>
      </c>
      <c r="Q99" s="157">
        <f>ROUND(E99*P99,2)</f>
        <v>0</v>
      </c>
      <c r="R99" s="158"/>
      <c r="S99" s="158" t="s">
        <v>201</v>
      </c>
      <c r="T99" s="158" t="s">
        <v>201</v>
      </c>
      <c r="U99" s="158">
        <v>1.6E-2</v>
      </c>
      <c r="V99" s="158">
        <f>ROUND(E99*U99,2)</f>
        <v>0.54</v>
      </c>
      <c r="W99" s="158"/>
      <c r="X99" s="158" t="s">
        <v>202</v>
      </c>
      <c r="Y99" s="158" t="s">
        <v>203</v>
      </c>
      <c r="Z99" s="148"/>
      <c r="AA99" s="148"/>
      <c r="AB99" s="148"/>
      <c r="AC99" s="148"/>
      <c r="AD99" s="148"/>
      <c r="AE99" s="148"/>
      <c r="AF99" s="148"/>
      <c r="AG99" s="148" t="s">
        <v>204</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2" x14ac:dyDescent="0.2">
      <c r="A100" s="155"/>
      <c r="B100" s="156"/>
      <c r="C100" s="186" t="s">
        <v>690</v>
      </c>
      <c r="D100" s="160"/>
      <c r="E100" s="161">
        <v>33.799999999999997</v>
      </c>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206</v>
      </c>
      <c r="AH100" s="148">
        <v>5</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71">
        <v>56</v>
      </c>
      <c r="B101" s="172" t="s">
        <v>422</v>
      </c>
      <c r="C101" s="185" t="s">
        <v>423</v>
      </c>
      <c r="D101" s="173" t="s">
        <v>209</v>
      </c>
      <c r="E101" s="174">
        <v>33.799999999999997</v>
      </c>
      <c r="F101" s="175"/>
      <c r="G101" s="176">
        <f>ROUND(E101*F101,2)</f>
        <v>0</v>
      </c>
      <c r="H101" s="159"/>
      <c r="I101" s="158">
        <f>ROUND(E101*H101,2)</f>
        <v>0</v>
      </c>
      <c r="J101" s="159"/>
      <c r="K101" s="158">
        <f>ROUND(E101*J101,2)</f>
        <v>0</v>
      </c>
      <c r="L101" s="158">
        <v>21</v>
      </c>
      <c r="M101" s="158">
        <f>G101*(1+L101/100)</f>
        <v>0</v>
      </c>
      <c r="N101" s="157">
        <v>0</v>
      </c>
      <c r="O101" s="157">
        <f>ROUND(E101*N101,2)</f>
        <v>0</v>
      </c>
      <c r="P101" s="157">
        <v>0</v>
      </c>
      <c r="Q101" s="157">
        <f>ROUND(E101*P101,2)</f>
        <v>0</v>
      </c>
      <c r="R101" s="158"/>
      <c r="S101" s="158" t="s">
        <v>201</v>
      </c>
      <c r="T101" s="158" t="s">
        <v>201</v>
      </c>
      <c r="U101" s="158">
        <v>4.5999999999999999E-2</v>
      </c>
      <c r="V101" s="158">
        <f>ROUND(E101*U101,2)</f>
        <v>1.55</v>
      </c>
      <c r="W101" s="158"/>
      <c r="X101" s="158" t="s">
        <v>202</v>
      </c>
      <c r="Y101" s="158" t="s">
        <v>203</v>
      </c>
      <c r="Z101" s="148"/>
      <c r="AA101" s="148"/>
      <c r="AB101" s="148"/>
      <c r="AC101" s="148"/>
      <c r="AD101" s="148"/>
      <c r="AE101" s="148"/>
      <c r="AF101" s="148"/>
      <c r="AG101" s="148" t="s">
        <v>204</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2" x14ac:dyDescent="0.2">
      <c r="A102" s="155"/>
      <c r="B102" s="156"/>
      <c r="C102" s="186" t="s">
        <v>691</v>
      </c>
      <c r="D102" s="160"/>
      <c r="E102" s="161">
        <v>33.799999999999997</v>
      </c>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206</v>
      </c>
      <c r="AH102" s="148">
        <v>5</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ht="22.5" outlineLevel="1" x14ac:dyDescent="0.2">
      <c r="A103" s="177">
        <v>57</v>
      </c>
      <c r="B103" s="178" t="s">
        <v>600</v>
      </c>
      <c r="C103" s="187" t="s">
        <v>601</v>
      </c>
      <c r="D103" s="179" t="s">
        <v>216</v>
      </c>
      <c r="E103" s="180">
        <v>22.12</v>
      </c>
      <c r="F103" s="181"/>
      <c r="G103" s="182">
        <f>ROUND(E103*F103,2)</f>
        <v>0</v>
      </c>
      <c r="H103" s="159"/>
      <c r="I103" s="158">
        <f>ROUND(E103*H103,2)</f>
        <v>0</v>
      </c>
      <c r="J103" s="159"/>
      <c r="K103" s="158">
        <f>ROUND(E103*J103,2)</f>
        <v>0</v>
      </c>
      <c r="L103" s="158">
        <v>21</v>
      </c>
      <c r="M103" s="158">
        <f>G103*(1+L103/100)</f>
        <v>0</v>
      </c>
      <c r="N103" s="157">
        <v>0</v>
      </c>
      <c r="O103" s="157">
        <f>ROUND(E103*N103,2)</f>
        <v>0</v>
      </c>
      <c r="P103" s="157">
        <v>8.0000000000000007E-5</v>
      </c>
      <c r="Q103" s="157">
        <f>ROUND(E103*P103,2)</f>
        <v>0</v>
      </c>
      <c r="R103" s="158"/>
      <c r="S103" s="158" t="s">
        <v>201</v>
      </c>
      <c r="T103" s="158" t="s">
        <v>201</v>
      </c>
      <c r="U103" s="158">
        <v>3.5000000000000003E-2</v>
      </c>
      <c r="V103" s="158">
        <f>ROUND(E103*U103,2)</f>
        <v>0.77</v>
      </c>
      <c r="W103" s="158"/>
      <c r="X103" s="158" t="s">
        <v>202</v>
      </c>
      <c r="Y103" s="158" t="s">
        <v>203</v>
      </c>
      <c r="Z103" s="148"/>
      <c r="AA103" s="148"/>
      <c r="AB103" s="148"/>
      <c r="AC103" s="148"/>
      <c r="AD103" s="148"/>
      <c r="AE103" s="148"/>
      <c r="AF103" s="148"/>
      <c r="AG103" s="148" t="s">
        <v>204</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71">
        <v>58</v>
      </c>
      <c r="B104" s="172" t="s">
        <v>425</v>
      </c>
      <c r="C104" s="185" t="s">
        <v>426</v>
      </c>
      <c r="D104" s="173" t="s">
        <v>216</v>
      </c>
      <c r="E104" s="174">
        <v>22.12</v>
      </c>
      <c r="F104" s="175"/>
      <c r="G104" s="176">
        <f>ROUND(E104*F104,2)</f>
        <v>0</v>
      </c>
      <c r="H104" s="159"/>
      <c r="I104" s="158">
        <f>ROUND(E104*H104,2)</f>
        <v>0</v>
      </c>
      <c r="J104" s="159"/>
      <c r="K104" s="158">
        <f>ROUND(E104*J104,2)</f>
        <v>0</v>
      </c>
      <c r="L104" s="158">
        <v>21</v>
      </c>
      <c r="M104" s="158">
        <f>G104*(1+L104/100)</f>
        <v>0</v>
      </c>
      <c r="N104" s="157">
        <v>3.0000000000000001E-5</v>
      </c>
      <c r="O104" s="157">
        <f>ROUND(E104*N104,2)</f>
        <v>0</v>
      </c>
      <c r="P104" s="157">
        <v>0</v>
      </c>
      <c r="Q104" s="157">
        <f>ROUND(E104*P104,2)</f>
        <v>0</v>
      </c>
      <c r="R104" s="158"/>
      <c r="S104" s="158" t="s">
        <v>201</v>
      </c>
      <c r="T104" s="158" t="s">
        <v>201</v>
      </c>
      <c r="U104" s="158">
        <v>0.13719999999999999</v>
      </c>
      <c r="V104" s="158">
        <f>ROUND(E104*U104,2)</f>
        <v>3.03</v>
      </c>
      <c r="W104" s="158"/>
      <c r="X104" s="158" t="s">
        <v>202</v>
      </c>
      <c r="Y104" s="158" t="s">
        <v>203</v>
      </c>
      <c r="Z104" s="148"/>
      <c r="AA104" s="148"/>
      <c r="AB104" s="148"/>
      <c r="AC104" s="148"/>
      <c r="AD104" s="148"/>
      <c r="AE104" s="148"/>
      <c r="AF104" s="148"/>
      <c r="AG104" s="148" t="s">
        <v>204</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2" x14ac:dyDescent="0.2">
      <c r="A105" s="155"/>
      <c r="B105" s="156"/>
      <c r="C105" s="186" t="s">
        <v>692</v>
      </c>
      <c r="D105" s="160"/>
      <c r="E105" s="161">
        <v>22.12</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206</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77">
        <v>59</v>
      </c>
      <c r="B106" s="178" t="s">
        <v>430</v>
      </c>
      <c r="C106" s="187" t="s">
        <v>431</v>
      </c>
      <c r="D106" s="179" t="s">
        <v>209</v>
      </c>
      <c r="E106" s="180">
        <v>33.799999999999997</v>
      </c>
      <c r="F106" s="181"/>
      <c r="G106" s="182">
        <f>ROUND(E106*F106,2)</f>
        <v>0</v>
      </c>
      <c r="H106" s="159"/>
      <c r="I106" s="158">
        <f>ROUND(E106*H106,2)</f>
        <v>0</v>
      </c>
      <c r="J106" s="159"/>
      <c r="K106" s="158">
        <f>ROUND(E106*J106,2)</f>
        <v>0</v>
      </c>
      <c r="L106" s="158">
        <v>21</v>
      </c>
      <c r="M106" s="158">
        <f>G106*(1+L106/100)</f>
        <v>0</v>
      </c>
      <c r="N106" s="157">
        <v>0</v>
      </c>
      <c r="O106" s="157">
        <f>ROUND(E106*N106,2)</f>
        <v>0</v>
      </c>
      <c r="P106" s="157">
        <v>3.5000000000000001E-3</v>
      </c>
      <c r="Q106" s="157">
        <f>ROUND(E106*P106,2)</f>
        <v>0.12</v>
      </c>
      <c r="R106" s="158"/>
      <c r="S106" s="158" t="s">
        <v>201</v>
      </c>
      <c r="T106" s="158" t="s">
        <v>201</v>
      </c>
      <c r="U106" s="158">
        <v>0.255</v>
      </c>
      <c r="V106" s="158">
        <f>ROUND(E106*U106,2)</f>
        <v>8.6199999999999992</v>
      </c>
      <c r="W106" s="158"/>
      <c r="X106" s="158" t="s">
        <v>202</v>
      </c>
      <c r="Y106" s="158" t="s">
        <v>203</v>
      </c>
      <c r="Z106" s="148"/>
      <c r="AA106" s="148"/>
      <c r="AB106" s="148"/>
      <c r="AC106" s="148"/>
      <c r="AD106" s="148"/>
      <c r="AE106" s="148"/>
      <c r="AF106" s="148"/>
      <c r="AG106" s="148" t="s">
        <v>204</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71">
        <v>60</v>
      </c>
      <c r="B107" s="172" t="s">
        <v>432</v>
      </c>
      <c r="C107" s="185" t="s">
        <v>433</v>
      </c>
      <c r="D107" s="173" t="s">
        <v>209</v>
      </c>
      <c r="E107" s="174">
        <v>33.799999999999997</v>
      </c>
      <c r="F107" s="175"/>
      <c r="G107" s="176">
        <f>ROUND(E107*F107,2)</f>
        <v>0</v>
      </c>
      <c r="H107" s="159"/>
      <c r="I107" s="158">
        <f>ROUND(E107*H107,2)</f>
        <v>0</v>
      </c>
      <c r="J107" s="159"/>
      <c r="K107" s="158">
        <f>ROUND(E107*J107,2)</f>
        <v>0</v>
      </c>
      <c r="L107" s="158">
        <v>21</v>
      </c>
      <c r="M107" s="158">
        <f>G107*(1+L107/100)</f>
        <v>0</v>
      </c>
      <c r="N107" s="157">
        <v>3.3E-4</v>
      </c>
      <c r="O107" s="157">
        <f>ROUND(E107*N107,2)</f>
        <v>0.01</v>
      </c>
      <c r="P107" s="157">
        <v>0</v>
      </c>
      <c r="Q107" s="157">
        <f>ROUND(E107*P107,2)</f>
        <v>0</v>
      </c>
      <c r="R107" s="158"/>
      <c r="S107" s="158" t="s">
        <v>201</v>
      </c>
      <c r="T107" s="158" t="s">
        <v>201</v>
      </c>
      <c r="U107" s="158">
        <v>0.45</v>
      </c>
      <c r="V107" s="158">
        <f>ROUND(E107*U107,2)</f>
        <v>15.21</v>
      </c>
      <c r="W107" s="158"/>
      <c r="X107" s="158" t="s">
        <v>202</v>
      </c>
      <c r="Y107" s="158" t="s">
        <v>203</v>
      </c>
      <c r="Z107" s="148"/>
      <c r="AA107" s="148"/>
      <c r="AB107" s="148"/>
      <c r="AC107" s="148"/>
      <c r="AD107" s="148"/>
      <c r="AE107" s="148"/>
      <c r="AF107" s="148"/>
      <c r="AG107" s="148" t="s">
        <v>204</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2" x14ac:dyDescent="0.2">
      <c r="A108" s="155"/>
      <c r="B108" s="156"/>
      <c r="C108" s="186" t="s">
        <v>691</v>
      </c>
      <c r="D108" s="160"/>
      <c r="E108" s="161">
        <v>33.799999999999997</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206</v>
      </c>
      <c r="AH108" s="148">
        <v>5</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71">
        <v>61</v>
      </c>
      <c r="B109" s="172" t="s">
        <v>434</v>
      </c>
      <c r="C109" s="185" t="s">
        <v>435</v>
      </c>
      <c r="D109" s="173" t="s">
        <v>216</v>
      </c>
      <c r="E109" s="174">
        <v>0.9</v>
      </c>
      <c r="F109" s="175"/>
      <c r="G109" s="176">
        <f>ROUND(E109*F109,2)</f>
        <v>0</v>
      </c>
      <c r="H109" s="159"/>
      <c r="I109" s="158">
        <f>ROUND(E109*H109,2)</f>
        <v>0</v>
      </c>
      <c r="J109" s="159"/>
      <c r="K109" s="158">
        <f>ROUND(E109*J109,2)</f>
        <v>0</v>
      </c>
      <c r="L109" s="158">
        <v>21</v>
      </c>
      <c r="M109" s="158">
        <f>G109*(1+L109/100)</f>
        <v>0</v>
      </c>
      <c r="N109" s="157">
        <v>0</v>
      </c>
      <c r="O109" s="157">
        <f>ROUND(E109*N109,2)</f>
        <v>0</v>
      </c>
      <c r="P109" s="157">
        <v>0</v>
      </c>
      <c r="Q109" s="157">
        <f>ROUND(E109*P109,2)</f>
        <v>0</v>
      </c>
      <c r="R109" s="158"/>
      <c r="S109" s="158" t="s">
        <v>201</v>
      </c>
      <c r="T109" s="158" t="s">
        <v>201</v>
      </c>
      <c r="U109" s="158">
        <v>0.152</v>
      </c>
      <c r="V109" s="158">
        <f>ROUND(E109*U109,2)</f>
        <v>0.14000000000000001</v>
      </c>
      <c r="W109" s="158"/>
      <c r="X109" s="158" t="s">
        <v>202</v>
      </c>
      <c r="Y109" s="158" t="s">
        <v>203</v>
      </c>
      <c r="Z109" s="148"/>
      <c r="AA109" s="148"/>
      <c r="AB109" s="148"/>
      <c r="AC109" s="148"/>
      <c r="AD109" s="148"/>
      <c r="AE109" s="148"/>
      <c r="AF109" s="148"/>
      <c r="AG109" s="148" t="s">
        <v>204</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
      <c r="A110" s="155"/>
      <c r="B110" s="156"/>
      <c r="C110" s="186" t="s">
        <v>436</v>
      </c>
      <c r="D110" s="160"/>
      <c r="E110" s="161">
        <v>0.9</v>
      </c>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206</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71">
        <v>62</v>
      </c>
      <c r="B111" s="172" t="s">
        <v>437</v>
      </c>
      <c r="C111" s="185" t="s">
        <v>438</v>
      </c>
      <c r="D111" s="173" t="s">
        <v>216</v>
      </c>
      <c r="E111" s="174">
        <v>26.544</v>
      </c>
      <c r="F111" s="175"/>
      <c r="G111" s="176">
        <f>ROUND(E111*F111,2)</f>
        <v>0</v>
      </c>
      <c r="H111" s="159"/>
      <c r="I111" s="158">
        <f>ROUND(E111*H111,2)</f>
        <v>0</v>
      </c>
      <c r="J111" s="159"/>
      <c r="K111" s="158">
        <f>ROUND(E111*J111,2)</f>
        <v>0</v>
      </c>
      <c r="L111" s="158">
        <v>21</v>
      </c>
      <c r="M111" s="158">
        <f>G111*(1+L111/100)</f>
        <v>0</v>
      </c>
      <c r="N111" s="157">
        <v>5.0000000000000001E-4</v>
      </c>
      <c r="O111" s="157">
        <f>ROUND(E111*N111,2)</f>
        <v>0.01</v>
      </c>
      <c r="P111" s="157">
        <v>0</v>
      </c>
      <c r="Q111" s="157">
        <f>ROUND(E111*P111,2)</f>
        <v>0</v>
      </c>
      <c r="R111" s="158" t="s">
        <v>366</v>
      </c>
      <c r="S111" s="158" t="s">
        <v>201</v>
      </c>
      <c r="T111" s="158" t="s">
        <v>201</v>
      </c>
      <c r="U111" s="158">
        <v>0</v>
      </c>
      <c r="V111" s="158">
        <f>ROUND(E111*U111,2)</f>
        <v>0</v>
      </c>
      <c r="W111" s="158"/>
      <c r="X111" s="158" t="s">
        <v>367</v>
      </c>
      <c r="Y111" s="158" t="s">
        <v>203</v>
      </c>
      <c r="Z111" s="148"/>
      <c r="AA111" s="148"/>
      <c r="AB111" s="148"/>
      <c r="AC111" s="148"/>
      <c r="AD111" s="148"/>
      <c r="AE111" s="148"/>
      <c r="AF111" s="148"/>
      <c r="AG111" s="148" t="s">
        <v>368</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2" x14ac:dyDescent="0.2">
      <c r="A112" s="155"/>
      <c r="B112" s="156"/>
      <c r="C112" s="186" t="s">
        <v>693</v>
      </c>
      <c r="D112" s="160"/>
      <c r="E112" s="161">
        <v>26.544</v>
      </c>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206</v>
      </c>
      <c r="AH112" s="148">
        <v>5</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71">
        <v>63</v>
      </c>
      <c r="B113" s="172" t="s">
        <v>440</v>
      </c>
      <c r="C113" s="185" t="s">
        <v>441</v>
      </c>
      <c r="D113" s="173" t="s">
        <v>209</v>
      </c>
      <c r="E113" s="174">
        <v>37.18</v>
      </c>
      <c r="F113" s="175"/>
      <c r="G113" s="176">
        <f>ROUND(E113*F113,2)</f>
        <v>0</v>
      </c>
      <c r="H113" s="159"/>
      <c r="I113" s="158">
        <f>ROUND(E113*H113,2)</f>
        <v>0</v>
      </c>
      <c r="J113" s="159"/>
      <c r="K113" s="158">
        <f>ROUND(E113*J113,2)</f>
        <v>0</v>
      </c>
      <c r="L113" s="158">
        <v>21</v>
      </c>
      <c r="M113" s="158">
        <f>G113*(1+L113/100)</f>
        <v>0</v>
      </c>
      <c r="N113" s="157">
        <v>3.5999999999999999E-3</v>
      </c>
      <c r="O113" s="157">
        <f>ROUND(E113*N113,2)</f>
        <v>0.13</v>
      </c>
      <c r="P113" s="157">
        <v>0</v>
      </c>
      <c r="Q113" s="157">
        <f>ROUND(E113*P113,2)</f>
        <v>0</v>
      </c>
      <c r="R113" s="158" t="s">
        <v>366</v>
      </c>
      <c r="S113" s="158" t="s">
        <v>442</v>
      </c>
      <c r="T113" s="158" t="s">
        <v>260</v>
      </c>
      <c r="U113" s="158">
        <v>0</v>
      </c>
      <c r="V113" s="158">
        <f>ROUND(E113*U113,2)</f>
        <v>0</v>
      </c>
      <c r="W113" s="158"/>
      <c r="X113" s="158" t="s">
        <v>367</v>
      </c>
      <c r="Y113" s="158" t="s">
        <v>203</v>
      </c>
      <c r="Z113" s="148"/>
      <c r="AA113" s="148"/>
      <c r="AB113" s="148"/>
      <c r="AC113" s="148"/>
      <c r="AD113" s="148"/>
      <c r="AE113" s="148"/>
      <c r="AF113" s="148"/>
      <c r="AG113" s="148" t="s">
        <v>368</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2" x14ac:dyDescent="0.2">
      <c r="A114" s="155"/>
      <c r="B114" s="156"/>
      <c r="C114" s="186" t="s">
        <v>694</v>
      </c>
      <c r="D114" s="160"/>
      <c r="E114" s="161">
        <v>37.18</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206</v>
      </c>
      <c r="AH114" s="148">
        <v>5</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ht="22.5" outlineLevel="1" x14ac:dyDescent="0.2">
      <c r="A115" s="177">
        <v>64</v>
      </c>
      <c r="B115" s="178" t="s">
        <v>444</v>
      </c>
      <c r="C115" s="187" t="s">
        <v>445</v>
      </c>
      <c r="D115" s="179" t="s">
        <v>213</v>
      </c>
      <c r="E115" s="180">
        <v>1</v>
      </c>
      <c r="F115" s="181"/>
      <c r="G115" s="182">
        <f>ROUND(E115*F115,2)</f>
        <v>0</v>
      </c>
      <c r="H115" s="159"/>
      <c r="I115" s="158">
        <f>ROUND(E115*H115,2)</f>
        <v>0</v>
      </c>
      <c r="J115" s="159"/>
      <c r="K115" s="158">
        <f>ROUND(E115*J115,2)</f>
        <v>0</v>
      </c>
      <c r="L115" s="158">
        <v>21</v>
      </c>
      <c r="M115" s="158">
        <f>G115*(1+L115/100)</f>
        <v>0</v>
      </c>
      <c r="N115" s="157">
        <v>1.3999999999999999E-4</v>
      </c>
      <c r="O115" s="157">
        <f>ROUND(E115*N115,2)</f>
        <v>0</v>
      </c>
      <c r="P115" s="157">
        <v>0</v>
      </c>
      <c r="Q115" s="157">
        <f>ROUND(E115*P115,2)</f>
        <v>0</v>
      </c>
      <c r="R115" s="158" t="s">
        <v>366</v>
      </c>
      <c r="S115" s="158" t="s">
        <v>201</v>
      </c>
      <c r="T115" s="158" t="s">
        <v>201</v>
      </c>
      <c r="U115" s="158">
        <v>0</v>
      </c>
      <c r="V115" s="158">
        <f>ROUND(E115*U115,2)</f>
        <v>0</v>
      </c>
      <c r="W115" s="158"/>
      <c r="X115" s="158" t="s">
        <v>367</v>
      </c>
      <c r="Y115" s="158" t="s">
        <v>203</v>
      </c>
      <c r="Z115" s="148"/>
      <c r="AA115" s="148"/>
      <c r="AB115" s="148"/>
      <c r="AC115" s="148"/>
      <c r="AD115" s="148"/>
      <c r="AE115" s="148"/>
      <c r="AF115" s="148"/>
      <c r="AG115" s="148" t="s">
        <v>368</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
      <c r="A116" s="177">
        <v>65</v>
      </c>
      <c r="B116" s="178" t="s">
        <v>446</v>
      </c>
      <c r="C116" s="187" t="s">
        <v>447</v>
      </c>
      <c r="D116" s="179" t="s">
        <v>308</v>
      </c>
      <c r="E116" s="180">
        <v>0.15908</v>
      </c>
      <c r="F116" s="181"/>
      <c r="G116" s="182">
        <f>ROUND(E116*F116,2)</f>
        <v>0</v>
      </c>
      <c r="H116" s="159"/>
      <c r="I116" s="158">
        <f>ROUND(E116*H116,2)</f>
        <v>0</v>
      </c>
      <c r="J116" s="159"/>
      <c r="K116" s="158">
        <f>ROUND(E116*J116,2)</f>
        <v>0</v>
      </c>
      <c r="L116" s="158">
        <v>21</v>
      </c>
      <c r="M116" s="158">
        <f>G116*(1+L116/100)</f>
        <v>0</v>
      </c>
      <c r="N116" s="157">
        <v>0</v>
      </c>
      <c r="O116" s="157">
        <f>ROUND(E116*N116,2)</f>
        <v>0</v>
      </c>
      <c r="P116" s="157">
        <v>0</v>
      </c>
      <c r="Q116" s="157">
        <f>ROUND(E116*P116,2)</f>
        <v>0</v>
      </c>
      <c r="R116" s="158"/>
      <c r="S116" s="158" t="s">
        <v>201</v>
      </c>
      <c r="T116" s="158" t="s">
        <v>201</v>
      </c>
      <c r="U116" s="158">
        <v>1.1020000000000001</v>
      </c>
      <c r="V116" s="158">
        <f>ROUND(E116*U116,2)</f>
        <v>0.18</v>
      </c>
      <c r="W116" s="158"/>
      <c r="X116" s="158" t="s">
        <v>309</v>
      </c>
      <c r="Y116" s="158" t="s">
        <v>203</v>
      </c>
      <c r="Z116" s="148"/>
      <c r="AA116" s="148"/>
      <c r="AB116" s="148"/>
      <c r="AC116" s="148"/>
      <c r="AD116" s="148"/>
      <c r="AE116" s="148"/>
      <c r="AF116" s="148"/>
      <c r="AG116" s="148" t="s">
        <v>310</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x14ac:dyDescent="0.2">
      <c r="A117" s="164" t="s">
        <v>196</v>
      </c>
      <c r="B117" s="165" t="s">
        <v>157</v>
      </c>
      <c r="C117" s="184" t="s">
        <v>158</v>
      </c>
      <c r="D117" s="166"/>
      <c r="E117" s="167"/>
      <c r="F117" s="168"/>
      <c r="G117" s="169">
        <f>SUMIF(AG118:AG127,"&lt;&gt;NOR",G118:G127)</f>
        <v>0</v>
      </c>
      <c r="H117" s="163"/>
      <c r="I117" s="163">
        <f>SUM(I118:I127)</f>
        <v>0</v>
      </c>
      <c r="J117" s="163"/>
      <c r="K117" s="163">
        <f>SUM(K118:K127)</f>
        <v>0</v>
      </c>
      <c r="L117" s="163"/>
      <c r="M117" s="163">
        <f>SUM(M118:M127)</f>
        <v>0</v>
      </c>
      <c r="N117" s="162"/>
      <c r="O117" s="162">
        <f>SUM(O118:O127)</f>
        <v>0.21000000000000002</v>
      </c>
      <c r="P117" s="162"/>
      <c r="Q117" s="162">
        <f>SUM(Q118:Q127)</f>
        <v>0</v>
      </c>
      <c r="R117" s="163"/>
      <c r="S117" s="163"/>
      <c r="T117" s="163"/>
      <c r="U117" s="163"/>
      <c r="V117" s="163">
        <f>SUM(V118:V127)</f>
        <v>4.42</v>
      </c>
      <c r="W117" s="163"/>
      <c r="X117" s="163"/>
      <c r="Y117" s="163"/>
      <c r="AG117" t="s">
        <v>197</v>
      </c>
    </row>
    <row r="118" spans="1:60" outlineLevel="1" x14ac:dyDescent="0.2">
      <c r="A118" s="171">
        <v>66</v>
      </c>
      <c r="B118" s="172" t="s">
        <v>695</v>
      </c>
      <c r="C118" s="185" t="s">
        <v>696</v>
      </c>
      <c r="D118" s="173" t="s">
        <v>209</v>
      </c>
      <c r="E118" s="174">
        <v>2.6459999999999999</v>
      </c>
      <c r="F118" s="175"/>
      <c r="G118" s="176">
        <f>ROUND(E118*F118,2)</f>
        <v>0</v>
      </c>
      <c r="H118" s="159"/>
      <c r="I118" s="158">
        <f>ROUND(E118*H118,2)</f>
        <v>0</v>
      </c>
      <c r="J118" s="159"/>
      <c r="K118" s="158">
        <f>ROUND(E118*J118,2)</f>
        <v>0</v>
      </c>
      <c r="L118" s="158">
        <v>21</v>
      </c>
      <c r="M118" s="158">
        <f>G118*(1+L118/100)</f>
        <v>0</v>
      </c>
      <c r="N118" s="157">
        <v>2.1000000000000001E-4</v>
      </c>
      <c r="O118" s="157">
        <f>ROUND(E118*N118,2)</f>
        <v>0</v>
      </c>
      <c r="P118" s="157">
        <v>0</v>
      </c>
      <c r="Q118" s="157">
        <f>ROUND(E118*P118,2)</f>
        <v>0</v>
      </c>
      <c r="R118" s="158"/>
      <c r="S118" s="158" t="s">
        <v>201</v>
      </c>
      <c r="T118" s="158" t="s">
        <v>201</v>
      </c>
      <c r="U118" s="158">
        <v>0.05</v>
      </c>
      <c r="V118" s="158">
        <f>ROUND(E118*U118,2)</f>
        <v>0.13</v>
      </c>
      <c r="W118" s="158"/>
      <c r="X118" s="158" t="s">
        <v>202</v>
      </c>
      <c r="Y118" s="158" t="s">
        <v>203</v>
      </c>
      <c r="Z118" s="148"/>
      <c r="AA118" s="148"/>
      <c r="AB118" s="148"/>
      <c r="AC118" s="148"/>
      <c r="AD118" s="148"/>
      <c r="AE118" s="148"/>
      <c r="AF118" s="148"/>
      <c r="AG118" s="148" t="s">
        <v>204</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2" x14ac:dyDescent="0.2">
      <c r="A119" s="155"/>
      <c r="B119" s="156"/>
      <c r="C119" s="248" t="s">
        <v>697</v>
      </c>
      <c r="D119" s="249"/>
      <c r="E119" s="249"/>
      <c r="F119" s="249"/>
      <c r="G119" s="249"/>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221</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2" x14ac:dyDescent="0.2">
      <c r="A120" s="155"/>
      <c r="B120" s="156"/>
      <c r="C120" s="186" t="s">
        <v>666</v>
      </c>
      <c r="D120" s="160"/>
      <c r="E120" s="161">
        <v>2.6459999999999999</v>
      </c>
      <c r="F120" s="158"/>
      <c r="G120" s="158"/>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206</v>
      </c>
      <c r="AH120" s="148">
        <v>0</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71">
        <v>67</v>
      </c>
      <c r="B121" s="172" t="s">
        <v>698</v>
      </c>
      <c r="C121" s="185" t="s">
        <v>699</v>
      </c>
      <c r="D121" s="173" t="s">
        <v>209</v>
      </c>
      <c r="E121" s="174">
        <v>2.6459999999999999</v>
      </c>
      <c r="F121" s="175"/>
      <c r="G121" s="176">
        <f>ROUND(E121*F121,2)</f>
        <v>0</v>
      </c>
      <c r="H121" s="159"/>
      <c r="I121" s="158">
        <f>ROUND(E121*H121,2)</f>
        <v>0</v>
      </c>
      <c r="J121" s="159"/>
      <c r="K121" s="158">
        <f>ROUND(E121*J121,2)</f>
        <v>0</v>
      </c>
      <c r="L121" s="158">
        <v>21</v>
      </c>
      <c r="M121" s="158">
        <f>G121*(1+L121/100)</f>
        <v>0</v>
      </c>
      <c r="N121" s="157">
        <v>5.3499999999999997E-3</v>
      </c>
      <c r="O121" s="157">
        <f>ROUND(E121*N121,2)</f>
        <v>0.01</v>
      </c>
      <c r="P121" s="157">
        <v>0</v>
      </c>
      <c r="Q121" s="157">
        <f>ROUND(E121*P121,2)</f>
        <v>0</v>
      </c>
      <c r="R121" s="158"/>
      <c r="S121" s="158" t="s">
        <v>201</v>
      </c>
      <c r="T121" s="158" t="s">
        <v>201</v>
      </c>
      <c r="U121" s="158">
        <v>1.288</v>
      </c>
      <c r="V121" s="158">
        <f>ROUND(E121*U121,2)</f>
        <v>3.41</v>
      </c>
      <c r="W121" s="158"/>
      <c r="X121" s="158" t="s">
        <v>202</v>
      </c>
      <c r="Y121" s="158" t="s">
        <v>203</v>
      </c>
      <c r="Z121" s="148"/>
      <c r="AA121" s="148"/>
      <c r="AB121" s="148"/>
      <c r="AC121" s="148"/>
      <c r="AD121" s="148"/>
      <c r="AE121" s="148"/>
      <c r="AF121" s="148"/>
      <c r="AG121" s="148" t="s">
        <v>204</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2" x14ac:dyDescent="0.2">
      <c r="A122" s="155"/>
      <c r="B122" s="156"/>
      <c r="C122" s="186" t="s">
        <v>700</v>
      </c>
      <c r="D122" s="160"/>
      <c r="E122" s="161">
        <v>2.6459999999999999</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206</v>
      </c>
      <c r="AH122" s="148">
        <v>5</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ht="22.5" outlineLevel="1" x14ac:dyDescent="0.2">
      <c r="A123" s="171">
        <v>68</v>
      </c>
      <c r="B123" s="172" t="s">
        <v>701</v>
      </c>
      <c r="C123" s="185" t="s">
        <v>702</v>
      </c>
      <c r="D123" s="173" t="s">
        <v>216</v>
      </c>
      <c r="E123" s="174">
        <v>5.07</v>
      </c>
      <c r="F123" s="175"/>
      <c r="G123" s="176">
        <f>ROUND(E123*F123,2)</f>
        <v>0</v>
      </c>
      <c r="H123" s="159"/>
      <c r="I123" s="158">
        <f>ROUND(E123*H123,2)</f>
        <v>0</v>
      </c>
      <c r="J123" s="159"/>
      <c r="K123" s="158">
        <f>ROUND(E123*J123,2)</f>
        <v>0</v>
      </c>
      <c r="L123" s="158">
        <v>21</v>
      </c>
      <c r="M123" s="158">
        <f>G123*(1+L123/100)</f>
        <v>0</v>
      </c>
      <c r="N123" s="157">
        <v>1.2999999999999999E-4</v>
      </c>
      <c r="O123" s="157">
        <f>ROUND(E123*N123,2)</f>
        <v>0</v>
      </c>
      <c r="P123" s="157">
        <v>0</v>
      </c>
      <c r="Q123" s="157">
        <f>ROUND(E123*P123,2)</f>
        <v>0</v>
      </c>
      <c r="R123" s="158"/>
      <c r="S123" s="158" t="s">
        <v>201</v>
      </c>
      <c r="T123" s="158" t="s">
        <v>201</v>
      </c>
      <c r="U123" s="158">
        <v>0.12</v>
      </c>
      <c r="V123" s="158">
        <f>ROUND(E123*U123,2)</f>
        <v>0.61</v>
      </c>
      <c r="W123" s="158"/>
      <c r="X123" s="158" t="s">
        <v>202</v>
      </c>
      <c r="Y123" s="158" t="s">
        <v>203</v>
      </c>
      <c r="Z123" s="148"/>
      <c r="AA123" s="148"/>
      <c r="AB123" s="148"/>
      <c r="AC123" s="148"/>
      <c r="AD123" s="148"/>
      <c r="AE123" s="148"/>
      <c r="AF123" s="148"/>
      <c r="AG123" s="148" t="s">
        <v>204</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
      <c r="A124" s="155"/>
      <c r="B124" s="156"/>
      <c r="C124" s="186" t="s">
        <v>703</v>
      </c>
      <c r="D124" s="160"/>
      <c r="E124" s="161">
        <v>5.07</v>
      </c>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206</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71">
        <v>69</v>
      </c>
      <c r="B125" s="172" t="s">
        <v>704</v>
      </c>
      <c r="C125" s="185" t="s">
        <v>705</v>
      </c>
      <c r="D125" s="173" t="s">
        <v>209</v>
      </c>
      <c r="E125" s="174">
        <v>2.9106000000000001</v>
      </c>
      <c r="F125" s="175"/>
      <c r="G125" s="176">
        <f>ROUND(E125*F125,2)</f>
        <v>0</v>
      </c>
      <c r="H125" s="159"/>
      <c r="I125" s="158">
        <f>ROUND(E125*H125,2)</f>
        <v>0</v>
      </c>
      <c r="J125" s="159"/>
      <c r="K125" s="158">
        <f>ROUND(E125*J125,2)</f>
        <v>0</v>
      </c>
      <c r="L125" s="158">
        <v>21</v>
      </c>
      <c r="M125" s="158">
        <f>G125*(1+L125/100)</f>
        <v>0</v>
      </c>
      <c r="N125" s="157">
        <v>6.7220000000000002E-2</v>
      </c>
      <c r="O125" s="157">
        <f>ROUND(E125*N125,2)</f>
        <v>0.2</v>
      </c>
      <c r="P125" s="157">
        <v>0</v>
      </c>
      <c r="Q125" s="157">
        <f>ROUND(E125*P125,2)</f>
        <v>0</v>
      </c>
      <c r="R125" s="158"/>
      <c r="S125" s="158" t="s">
        <v>259</v>
      </c>
      <c r="T125" s="158" t="s">
        <v>260</v>
      </c>
      <c r="U125" s="158">
        <v>0</v>
      </c>
      <c r="V125" s="158">
        <f>ROUND(E125*U125,2)</f>
        <v>0</v>
      </c>
      <c r="W125" s="158"/>
      <c r="X125" s="158" t="s">
        <v>367</v>
      </c>
      <c r="Y125" s="158" t="s">
        <v>203</v>
      </c>
      <c r="Z125" s="148"/>
      <c r="AA125" s="148"/>
      <c r="AB125" s="148"/>
      <c r="AC125" s="148"/>
      <c r="AD125" s="148"/>
      <c r="AE125" s="148"/>
      <c r="AF125" s="148"/>
      <c r="AG125" s="148" t="s">
        <v>368</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2" x14ac:dyDescent="0.2">
      <c r="A126" s="155"/>
      <c r="B126" s="156"/>
      <c r="C126" s="186" t="s">
        <v>706</v>
      </c>
      <c r="D126" s="160"/>
      <c r="E126" s="161">
        <v>2.9106000000000001</v>
      </c>
      <c r="F126" s="158"/>
      <c r="G126" s="15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206</v>
      </c>
      <c r="AH126" s="148">
        <v>5</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77">
        <v>70</v>
      </c>
      <c r="B127" s="178" t="s">
        <v>707</v>
      </c>
      <c r="C127" s="187" t="s">
        <v>708</v>
      </c>
      <c r="D127" s="179" t="s">
        <v>308</v>
      </c>
      <c r="E127" s="180">
        <v>0.21102000000000001</v>
      </c>
      <c r="F127" s="181"/>
      <c r="G127" s="182">
        <f>ROUND(E127*F127,2)</f>
        <v>0</v>
      </c>
      <c r="H127" s="159"/>
      <c r="I127" s="158">
        <f>ROUND(E127*H127,2)</f>
        <v>0</v>
      </c>
      <c r="J127" s="159"/>
      <c r="K127" s="158">
        <f>ROUND(E127*J127,2)</f>
        <v>0</v>
      </c>
      <c r="L127" s="158">
        <v>21</v>
      </c>
      <c r="M127" s="158">
        <f>G127*(1+L127/100)</f>
        <v>0</v>
      </c>
      <c r="N127" s="157">
        <v>0</v>
      </c>
      <c r="O127" s="157">
        <f>ROUND(E127*N127,2)</f>
        <v>0</v>
      </c>
      <c r="P127" s="157">
        <v>0</v>
      </c>
      <c r="Q127" s="157">
        <f>ROUND(E127*P127,2)</f>
        <v>0</v>
      </c>
      <c r="R127" s="158"/>
      <c r="S127" s="158" t="s">
        <v>201</v>
      </c>
      <c r="T127" s="158" t="s">
        <v>201</v>
      </c>
      <c r="U127" s="158">
        <v>1.2649999999999999</v>
      </c>
      <c r="V127" s="158">
        <f>ROUND(E127*U127,2)</f>
        <v>0.27</v>
      </c>
      <c r="W127" s="158"/>
      <c r="X127" s="158" t="s">
        <v>309</v>
      </c>
      <c r="Y127" s="158" t="s">
        <v>203</v>
      </c>
      <c r="Z127" s="148"/>
      <c r="AA127" s="148"/>
      <c r="AB127" s="148"/>
      <c r="AC127" s="148"/>
      <c r="AD127" s="148"/>
      <c r="AE127" s="148"/>
      <c r="AF127" s="148"/>
      <c r="AG127" s="148" t="s">
        <v>310</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x14ac:dyDescent="0.2">
      <c r="A128" s="164" t="s">
        <v>196</v>
      </c>
      <c r="B128" s="165" t="s">
        <v>159</v>
      </c>
      <c r="C128" s="184" t="s">
        <v>160</v>
      </c>
      <c r="D128" s="166"/>
      <c r="E128" s="167"/>
      <c r="F128" s="168"/>
      <c r="G128" s="169">
        <f>SUMIF(AG129:AG135,"&lt;&gt;NOR",G129:G135)</f>
        <v>0</v>
      </c>
      <c r="H128" s="163"/>
      <c r="I128" s="163">
        <f>SUM(I129:I135)</f>
        <v>0</v>
      </c>
      <c r="J128" s="163"/>
      <c r="K128" s="163">
        <f>SUM(K129:K135)</f>
        <v>0</v>
      </c>
      <c r="L128" s="163"/>
      <c r="M128" s="163">
        <f>SUM(M129:M135)</f>
        <v>0</v>
      </c>
      <c r="N128" s="162"/>
      <c r="O128" s="162">
        <f>SUM(O129:O135)</f>
        <v>0.01</v>
      </c>
      <c r="P128" s="162"/>
      <c r="Q128" s="162">
        <f>SUM(Q129:Q135)</f>
        <v>0</v>
      </c>
      <c r="R128" s="163"/>
      <c r="S128" s="163"/>
      <c r="T128" s="163"/>
      <c r="U128" s="163"/>
      <c r="V128" s="163">
        <f>SUM(V129:V135)</f>
        <v>8.76</v>
      </c>
      <c r="W128" s="163"/>
      <c r="X128" s="163"/>
      <c r="Y128" s="163"/>
      <c r="AG128" t="s">
        <v>197</v>
      </c>
    </row>
    <row r="129" spans="1:60" outlineLevel="1" x14ac:dyDescent="0.2">
      <c r="A129" s="171">
        <v>71</v>
      </c>
      <c r="B129" s="172" t="s">
        <v>448</v>
      </c>
      <c r="C129" s="185" t="s">
        <v>449</v>
      </c>
      <c r="D129" s="173" t="s">
        <v>209</v>
      </c>
      <c r="E129" s="174">
        <v>61.967100000000002</v>
      </c>
      <c r="F129" s="175"/>
      <c r="G129" s="176">
        <f>ROUND(E129*F129,2)</f>
        <v>0</v>
      </c>
      <c r="H129" s="159"/>
      <c r="I129" s="158">
        <f>ROUND(E129*H129,2)</f>
        <v>0</v>
      </c>
      <c r="J129" s="159"/>
      <c r="K129" s="158">
        <f>ROUND(E129*J129,2)</f>
        <v>0</v>
      </c>
      <c r="L129" s="158">
        <v>21</v>
      </c>
      <c r="M129" s="158">
        <f>G129*(1+L129/100)</f>
        <v>0</v>
      </c>
      <c r="N129" s="157">
        <v>6.9999999999999994E-5</v>
      </c>
      <c r="O129" s="157">
        <f>ROUND(E129*N129,2)</f>
        <v>0</v>
      </c>
      <c r="P129" s="157">
        <v>0</v>
      </c>
      <c r="Q129" s="157">
        <f>ROUND(E129*P129,2)</f>
        <v>0</v>
      </c>
      <c r="R129" s="158"/>
      <c r="S129" s="158" t="s">
        <v>201</v>
      </c>
      <c r="T129" s="158" t="s">
        <v>201</v>
      </c>
      <c r="U129" s="158">
        <v>3.2480000000000002E-2</v>
      </c>
      <c r="V129" s="158">
        <f>ROUND(E129*U129,2)</f>
        <v>2.0099999999999998</v>
      </c>
      <c r="W129" s="158"/>
      <c r="X129" s="158" t="s">
        <v>202</v>
      </c>
      <c r="Y129" s="158" t="s">
        <v>203</v>
      </c>
      <c r="Z129" s="148"/>
      <c r="AA129" s="148"/>
      <c r="AB129" s="148"/>
      <c r="AC129" s="148"/>
      <c r="AD129" s="148"/>
      <c r="AE129" s="148"/>
      <c r="AF129" s="148"/>
      <c r="AG129" s="148" t="s">
        <v>204</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2" x14ac:dyDescent="0.2">
      <c r="A130" s="155"/>
      <c r="B130" s="156"/>
      <c r="C130" s="186" t="s">
        <v>663</v>
      </c>
      <c r="D130" s="160"/>
      <c r="E130" s="161">
        <v>54.4771</v>
      </c>
      <c r="F130" s="158"/>
      <c r="G130" s="158"/>
      <c r="H130" s="158"/>
      <c r="I130" s="158"/>
      <c r="J130" s="158"/>
      <c r="K130" s="158"/>
      <c r="L130" s="158"/>
      <c r="M130" s="158"/>
      <c r="N130" s="157"/>
      <c r="O130" s="157"/>
      <c r="P130" s="157"/>
      <c r="Q130" s="157"/>
      <c r="R130" s="158"/>
      <c r="S130" s="158"/>
      <c r="T130" s="158"/>
      <c r="U130" s="158"/>
      <c r="V130" s="158"/>
      <c r="W130" s="158"/>
      <c r="X130" s="158"/>
      <c r="Y130" s="158"/>
      <c r="Z130" s="148"/>
      <c r="AA130" s="148"/>
      <c r="AB130" s="148"/>
      <c r="AC130" s="148"/>
      <c r="AD130" s="148"/>
      <c r="AE130" s="148"/>
      <c r="AF130" s="148"/>
      <c r="AG130" s="148" t="s">
        <v>206</v>
      </c>
      <c r="AH130" s="148">
        <v>5</v>
      </c>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3" x14ac:dyDescent="0.2">
      <c r="A131" s="155"/>
      <c r="B131" s="156"/>
      <c r="C131" s="186" t="s">
        <v>709</v>
      </c>
      <c r="D131" s="160"/>
      <c r="E131" s="161">
        <v>7.49</v>
      </c>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206</v>
      </c>
      <c r="AH131" s="148">
        <v>5</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
      <c r="A132" s="171">
        <v>72</v>
      </c>
      <c r="B132" s="172" t="s">
        <v>451</v>
      </c>
      <c r="C132" s="185" t="s">
        <v>452</v>
      </c>
      <c r="D132" s="173" t="s">
        <v>209</v>
      </c>
      <c r="E132" s="174">
        <v>61.967100000000002</v>
      </c>
      <c r="F132" s="175"/>
      <c r="G132" s="176">
        <f>ROUND(E132*F132,2)</f>
        <v>0</v>
      </c>
      <c r="H132" s="159"/>
      <c r="I132" s="158">
        <f>ROUND(E132*H132,2)</f>
        <v>0</v>
      </c>
      <c r="J132" s="159"/>
      <c r="K132" s="158">
        <f>ROUND(E132*J132,2)</f>
        <v>0</v>
      </c>
      <c r="L132" s="158">
        <v>21</v>
      </c>
      <c r="M132" s="158">
        <f>G132*(1+L132/100)</f>
        <v>0</v>
      </c>
      <c r="N132" s="157">
        <v>1.4999999999999999E-4</v>
      </c>
      <c r="O132" s="157">
        <f>ROUND(E132*N132,2)</f>
        <v>0.01</v>
      </c>
      <c r="P132" s="157">
        <v>0</v>
      </c>
      <c r="Q132" s="157">
        <f>ROUND(E132*P132,2)</f>
        <v>0</v>
      </c>
      <c r="R132" s="158"/>
      <c r="S132" s="158" t="s">
        <v>201</v>
      </c>
      <c r="T132" s="158" t="s">
        <v>201</v>
      </c>
      <c r="U132" s="158">
        <v>0.10191</v>
      </c>
      <c r="V132" s="158">
        <f>ROUND(E132*U132,2)</f>
        <v>6.32</v>
      </c>
      <c r="W132" s="158"/>
      <c r="X132" s="158" t="s">
        <v>202</v>
      </c>
      <c r="Y132" s="158" t="s">
        <v>203</v>
      </c>
      <c r="Z132" s="148"/>
      <c r="AA132" s="148"/>
      <c r="AB132" s="148"/>
      <c r="AC132" s="148"/>
      <c r="AD132" s="148"/>
      <c r="AE132" s="148"/>
      <c r="AF132" s="148"/>
      <c r="AG132" s="148" t="s">
        <v>204</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2" x14ac:dyDescent="0.2">
      <c r="A133" s="155"/>
      <c r="B133" s="156"/>
      <c r="C133" s="186" t="s">
        <v>710</v>
      </c>
      <c r="D133" s="160"/>
      <c r="E133" s="161">
        <v>61.967100000000002</v>
      </c>
      <c r="F133" s="158"/>
      <c r="G133" s="158"/>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206</v>
      </c>
      <c r="AH133" s="148">
        <v>5</v>
      </c>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
      <c r="A134" s="171">
        <v>73</v>
      </c>
      <c r="B134" s="172" t="s">
        <v>454</v>
      </c>
      <c r="C134" s="185" t="s">
        <v>455</v>
      </c>
      <c r="D134" s="173" t="s">
        <v>209</v>
      </c>
      <c r="E134" s="174">
        <v>61.967100000000002</v>
      </c>
      <c r="F134" s="175"/>
      <c r="G134" s="176">
        <f>ROUND(E134*F134,2)</f>
        <v>0</v>
      </c>
      <c r="H134" s="159"/>
      <c r="I134" s="158">
        <f>ROUND(E134*H134,2)</f>
        <v>0</v>
      </c>
      <c r="J134" s="159"/>
      <c r="K134" s="158">
        <f>ROUND(E134*J134,2)</f>
        <v>0</v>
      </c>
      <c r="L134" s="158">
        <v>21</v>
      </c>
      <c r="M134" s="158">
        <f>G134*(1+L134/100)</f>
        <v>0</v>
      </c>
      <c r="N134" s="157">
        <v>0</v>
      </c>
      <c r="O134" s="157">
        <f>ROUND(E134*N134,2)</f>
        <v>0</v>
      </c>
      <c r="P134" s="157">
        <v>0</v>
      </c>
      <c r="Q134" s="157">
        <f>ROUND(E134*P134,2)</f>
        <v>0</v>
      </c>
      <c r="R134" s="158"/>
      <c r="S134" s="158" t="s">
        <v>201</v>
      </c>
      <c r="T134" s="158" t="s">
        <v>201</v>
      </c>
      <c r="U134" s="158">
        <v>7.0000000000000001E-3</v>
      </c>
      <c r="V134" s="158">
        <f>ROUND(E134*U134,2)</f>
        <v>0.43</v>
      </c>
      <c r="W134" s="158"/>
      <c r="X134" s="158" t="s">
        <v>202</v>
      </c>
      <c r="Y134" s="158" t="s">
        <v>203</v>
      </c>
      <c r="Z134" s="148"/>
      <c r="AA134" s="148"/>
      <c r="AB134" s="148"/>
      <c r="AC134" s="148"/>
      <c r="AD134" s="148"/>
      <c r="AE134" s="148"/>
      <c r="AF134" s="148"/>
      <c r="AG134" s="148" t="s">
        <v>204</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2" x14ac:dyDescent="0.2">
      <c r="A135" s="155"/>
      <c r="B135" s="156"/>
      <c r="C135" s="186" t="s">
        <v>710</v>
      </c>
      <c r="D135" s="160"/>
      <c r="E135" s="161">
        <v>61.967100000000002</v>
      </c>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206</v>
      </c>
      <c r="AH135" s="148">
        <v>5</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x14ac:dyDescent="0.2">
      <c r="A136" s="164" t="s">
        <v>196</v>
      </c>
      <c r="B136" s="165" t="s">
        <v>163</v>
      </c>
      <c r="C136" s="184" t="s">
        <v>164</v>
      </c>
      <c r="D136" s="166"/>
      <c r="E136" s="167"/>
      <c r="F136" s="168"/>
      <c r="G136" s="169">
        <f>SUMIF(AG137:AG148,"&lt;&gt;NOR",G137:G148)</f>
        <v>0</v>
      </c>
      <c r="H136" s="163"/>
      <c r="I136" s="163">
        <f>SUM(I137:I148)</f>
        <v>0</v>
      </c>
      <c r="J136" s="163"/>
      <c r="K136" s="163">
        <f>SUM(K137:K148)</f>
        <v>0</v>
      </c>
      <c r="L136" s="163"/>
      <c r="M136" s="163">
        <f>SUM(M137:M148)</f>
        <v>0</v>
      </c>
      <c r="N136" s="162"/>
      <c r="O136" s="162">
        <f>SUM(O137:O148)</f>
        <v>0.59</v>
      </c>
      <c r="P136" s="162"/>
      <c r="Q136" s="162">
        <f>SUM(Q137:Q148)</f>
        <v>0.04</v>
      </c>
      <c r="R136" s="163"/>
      <c r="S136" s="163"/>
      <c r="T136" s="163"/>
      <c r="U136" s="163"/>
      <c r="V136" s="163">
        <f>SUM(V137:V148)</f>
        <v>18.149999999999999</v>
      </c>
      <c r="W136" s="163"/>
      <c r="X136" s="163"/>
      <c r="Y136" s="163"/>
      <c r="AG136" t="s">
        <v>197</v>
      </c>
    </row>
    <row r="137" spans="1:60" outlineLevel="1" x14ac:dyDescent="0.2">
      <c r="A137" s="177">
        <v>74</v>
      </c>
      <c r="B137" s="178" t="s">
        <v>456</v>
      </c>
      <c r="C137" s="187" t="s">
        <v>457</v>
      </c>
      <c r="D137" s="179" t="s">
        <v>213</v>
      </c>
      <c r="E137" s="180">
        <v>6</v>
      </c>
      <c r="F137" s="181"/>
      <c r="G137" s="182">
        <f>ROUND(E137*F137,2)</f>
        <v>0</v>
      </c>
      <c r="H137" s="159"/>
      <c r="I137" s="158">
        <f>ROUND(E137*H137,2)</f>
        <v>0</v>
      </c>
      <c r="J137" s="159"/>
      <c r="K137" s="158">
        <f>ROUND(E137*J137,2)</f>
        <v>0</v>
      </c>
      <c r="L137" s="158">
        <v>21</v>
      </c>
      <c r="M137" s="158">
        <f>G137*(1+L137/100)</f>
        <v>0</v>
      </c>
      <c r="N137" s="157">
        <v>0</v>
      </c>
      <c r="O137" s="157">
        <f>ROUND(E137*N137,2)</f>
        <v>0</v>
      </c>
      <c r="P137" s="157">
        <v>7.0000000000000001E-3</v>
      </c>
      <c r="Q137" s="157">
        <f>ROUND(E137*P137,2)</f>
        <v>0.04</v>
      </c>
      <c r="R137" s="158"/>
      <c r="S137" s="158" t="s">
        <v>201</v>
      </c>
      <c r="T137" s="158" t="s">
        <v>201</v>
      </c>
      <c r="U137" s="158">
        <v>0.215</v>
      </c>
      <c r="V137" s="158">
        <f>ROUND(E137*U137,2)</f>
        <v>1.29</v>
      </c>
      <c r="W137" s="158"/>
      <c r="X137" s="158" t="s">
        <v>202</v>
      </c>
      <c r="Y137" s="158" t="s">
        <v>203</v>
      </c>
      <c r="Z137" s="148"/>
      <c r="AA137" s="148"/>
      <c r="AB137" s="148"/>
      <c r="AC137" s="148"/>
      <c r="AD137" s="148"/>
      <c r="AE137" s="148"/>
      <c r="AF137" s="148"/>
      <c r="AG137" s="148" t="s">
        <v>204</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71">
        <v>75</v>
      </c>
      <c r="B138" s="172" t="s">
        <v>458</v>
      </c>
      <c r="C138" s="185" t="s">
        <v>459</v>
      </c>
      <c r="D138" s="173" t="s">
        <v>213</v>
      </c>
      <c r="E138" s="174">
        <v>140</v>
      </c>
      <c r="F138" s="175"/>
      <c r="G138" s="176">
        <f>ROUND(E138*F138,2)</f>
        <v>0</v>
      </c>
      <c r="H138" s="159"/>
      <c r="I138" s="158">
        <f>ROUND(E138*H138,2)</f>
        <v>0</v>
      </c>
      <c r="J138" s="159"/>
      <c r="K138" s="158">
        <f>ROUND(E138*J138,2)</f>
        <v>0</v>
      </c>
      <c r="L138" s="158">
        <v>21</v>
      </c>
      <c r="M138" s="158">
        <f>G138*(1+L138/100)</f>
        <v>0</v>
      </c>
      <c r="N138" s="157">
        <v>0</v>
      </c>
      <c r="O138" s="157">
        <f>ROUND(E138*N138,2)</f>
        <v>0</v>
      </c>
      <c r="P138" s="157">
        <v>0</v>
      </c>
      <c r="Q138" s="157">
        <f>ROUND(E138*P138,2)</f>
        <v>0</v>
      </c>
      <c r="R138" s="158"/>
      <c r="S138" s="158" t="s">
        <v>201</v>
      </c>
      <c r="T138" s="158" t="s">
        <v>201</v>
      </c>
      <c r="U138" s="158">
        <v>1.7999999999999999E-2</v>
      </c>
      <c r="V138" s="158">
        <f>ROUND(E138*U138,2)</f>
        <v>2.52</v>
      </c>
      <c r="W138" s="158"/>
      <c r="X138" s="158" t="s">
        <v>202</v>
      </c>
      <c r="Y138" s="158" t="s">
        <v>203</v>
      </c>
      <c r="Z138" s="148"/>
      <c r="AA138" s="148"/>
      <c r="AB138" s="148"/>
      <c r="AC138" s="148"/>
      <c r="AD138" s="148"/>
      <c r="AE138" s="148"/>
      <c r="AF138" s="148"/>
      <c r="AG138" s="148" t="s">
        <v>204</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2" x14ac:dyDescent="0.2">
      <c r="A139" s="155"/>
      <c r="B139" s="156"/>
      <c r="C139" s="186" t="s">
        <v>711</v>
      </c>
      <c r="D139" s="160"/>
      <c r="E139" s="161">
        <v>140</v>
      </c>
      <c r="F139" s="158"/>
      <c r="G139" s="158"/>
      <c r="H139" s="158"/>
      <c r="I139" s="158"/>
      <c r="J139" s="158"/>
      <c r="K139" s="158"/>
      <c r="L139" s="158"/>
      <c r="M139" s="158"/>
      <c r="N139" s="157"/>
      <c r="O139" s="157"/>
      <c r="P139" s="157"/>
      <c r="Q139" s="157"/>
      <c r="R139" s="158"/>
      <c r="S139" s="158"/>
      <c r="T139" s="158"/>
      <c r="U139" s="158"/>
      <c r="V139" s="158"/>
      <c r="W139" s="158"/>
      <c r="X139" s="158"/>
      <c r="Y139" s="158"/>
      <c r="Z139" s="148"/>
      <c r="AA139" s="148"/>
      <c r="AB139" s="148"/>
      <c r="AC139" s="148"/>
      <c r="AD139" s="148"/>
      <c r="AE139" s="148"/>
      <c r="AF139" s="148"/>
      <c r="AG139" s="148" t="s">
        <v>206</v>
      </c>
      <c r="AH139" s="148">
        <v>5</v>
      </c>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71">
        <v>76</v>
      </c>
      <c r="B140" s="172" t="s">
        <v>461</v>
      </c>
      <c r="C140" s="185" t="s">
        <v>462</v>
      </c>
      <c r="D140" s="173" t="s">
        <v>216</v>
      </c>
      <c r="E140" s="174">
        <v>35</v>
      </c>
      <c r="F140" s="175"/>
      <c r="G140" s="176">
        <f>ROUND(E140*F140,2)</f>
        <v>0</v>
      </c>
      <c r="H140" s="159"/>
      <c r="I140" s="158">
        <f>ROUND(E140*H140,2)</f>
        <v>0</v>
      </c>
      <c r="J140" s="159"/>
      <c r="K140" s="158">
        <f>ROUND(E140*J140,2)</f>
        <v>0</v>
      </c>
      <c r="L140" s="158">
        <v>21</v>
      </c>
      <c r="M140" s="158">
        <f>G140*(1+L140/100)</f>
        <v>0</v>
      </c>
      <c r="N140" s="157">
        <v>0</v>
      </c>
      <c r="O140" s="157">
        <f>ROUND(E140*N140,2)</f>
        <v>0</v>
      </c>
      <c r="P140" s="157">
        <v>0</v>
      </c>
      <c r="Q140" s="157">
        <f>ROUND(E140*P140,2)</f>
        <v>0</v>
      </c>
      <c r="R140" s="158"/>
      <c r="S140" s="158" t="s">
        <v>201</v>
      </c>
      <c r="T140" s="158" t="s">
        <v>201</v>
      </c>
      <c r="U140" s="158">
        <v>0.3</v>
      </c>
      <c r="V140" s="158">
        <f>ROUND(E140*U140,2)</f>
        <v>10.5</v>
      </c>
      <c r="W140" s="158"/>
      <c r="X140" s="158" t="s">
        <v>202</v>
      </c>
      <c r="Y140" s="158" t="s">
        <v>203</v>
      </c>
      <c r="Z140" s="148"/>
      <c r="AA140" s="148"/>
      <c r="AB140" s="148"/>
      <c r="AC140" s="148"/>
      <c r="AD140" s="148"/>
      <c r="AE140" s="148"/>
      <c r="AF140" s="148"/>
      <c r="AG140" s="148" t="s">
        <v>204</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2" x14ac:dyDescent="0.2">
      <c r="A141" s="155"/>
      <c r="B141" s="156"/>
      <c r="C141" s="186" t="s">
        <v>712</v>
      </c>
      <c r="D141" s="160"/>
      <c r="E141" s="161">
        <v>35</v>
      </c>
      <c r="F141" s="158"/>
      <c r="G141" s="158"/>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206</v>
      </c>
      <c r="AH141" s="148">
        <v>0</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1" x14ac:dyDescent="0.2">
      <c r="A142" s="171">
        <v>77</v>
      </c>
      <c r="B142" s="172" t="s">
        <v>464</v>
      </c>
      <c r="C142" s="185" t="s">
        <v>465</v>
      </c>
      <c r="D142" s="173" t="s">
        <v>216</v>
      </c>
      <c r="E142" s="174">
        <v>35</v>
      </c>
      <c r="F142" s="175"/>
      <c r="G142" s="176">
        <f>ROUND(E142*F142,2)</f>
        <v>0</v>
      </c>
      <c r="H142" s="159"/>
      <c r="I142" s="158">
        <f>ROUND(E142*H142,2)</f>
        <v>0</v>
      </c>
      <c r="J142" s="159"/>
      <c r="K142" s="158">
        <f>ROUND(E142*J142,2)</f>
        <v>0</v>
      </c>
      <c r="L142" s="158">
        <v>21</v>
      </c>
      <c r="M142" s="158">
        <f>G142*(1+L142/100)</f>
        <v>0</v>
      </c>
      <c r="N142" s="157">
        <v>1.685E-2</v>
      </c>
      <c r="O142" s="157">
        <f>ROUND(E142*N142,2)</f>
        <v>0.59</v>
      </c>
      <c r="P142" s="157">
        <v>0</v>
      </c>
      <c r="Q142" s="157">
        <f>ROUND(E142*P142,2)</f>
        <v>0</v>
      </c>
      <c r="R142" s="158"/>
      <c r="S142" s="158" t="s">
        <v>201</v>
      </c>
      <c r="T142" s="158" t="s">
        <v>201</v>
      </c>
      <c r="U142" s="158">
        <v>1.2E-2</v>
      </c>
      <c r="V142" s="158">
        <f>ROUND(E142*U142,2)</f>
        <v>0.42</v>
      </c>
      <c r="W142" s="158"/>
      <c r="X142" s="158" t="s">
        <v>202</v>
      </c>
      <c r="Y142" s="158" t="s">
        <v>203</v>
      </c>
      <c r="Z142" s="148"/>
      <c r="AA142" s="148"/>
      <c r="AB142" s="148"/>
      <c r="AC142" s="148"/>
      <c r="AD142" s="148"/>
      <c r="AE142" s="148"/>
      <c r="AF142" s="148"/>
      <c r="AG142" s="148" t="s">
        <v>204</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2" x14ac:dyDescent="0.2">
      <c r="A143" s="155"/>
      <c r="B143" s="156"/>
      <c r="C143" s="186" t="s">
        <v>713</v>
      </c>
      <c r="D143" s="160"/>
      <c r="E143" s="161">
        <v>35</v>
      </c>
      <c r="F143" s="158"/>
      <c r="G143" s="158"/>
      <c r="H143" s="158"/>
      <c r="I143" s="158"/>
      <c r="J143" s="158"/>
      <c r="K143" s="158"/>
      <c r="L143" s="158"/>
      <c r="M143" s="158"/>
      <c r="N143" s="157"/>
      <c r="O143" s="157"/>
      <c r="P143" s="157"/>
      <c r="Q143" s="157"/>
      <c r="R143" s="158"/>
      <c r="S143" s="158"/>
      <c r="T143" s="158"/>
      <c r="U143" s="158"/>
      <c r="V143" s="158"/>
      <c r="W143" s="158"/>
      <c r="X143" s="158"/>
      <c r="Y143" s="158"/>
      <c r="Z143" s="148"/>
      <c r="AA143" s="148"/>
      <c r="AB143" s="148"/>
      <c r="AC143" s="148"/>
      <c r="AD143" s="148"/>
      <c r="AE143" s="148"/>
      <c r="AF143" s="148"/>
      <c r="AG143" s="148" t="s">
        <v>206</v>
      </c>
      <c r="AH143" s="148">
        <v>5</v>
      </c>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1" x14ac:dyDescent="0.2">
      <c r="A144" s="171">
        <v>78</v>
      </c>
      <c r="B144" s="172" t="s">
        <v>467</v>
      </c>
      <c r="C144" s="185" t="s">
        <v>468</v>
      </c>
      <c r="D144" s="173" t="s">
        <v>216</v>
      </c>
      <c r="E144" s="174">
        <v>35</v>
      </c>
      <c r="F144" s="175"/>
      <c r="G144" s="176">
        <f>ROUND(E144*F144,2)</f>
        <v>0</v>
      </c>
      <c r="H144" s="159"/>
      <c r="I144" s="158">
        <f>ROUND(E144*H144,2)</f>
        <v>0</v>
      </c>
      <c r="J144" s="159"/>
      <c r="K144" s="158">
        <f>ROUND(E144*J144,2)</f>
        <v>0</v>
      </c>
      <c r="L144" s="158">
        <v>21</v>
      </c>
      <c r="M144" s="158">
        <f>G144*(1+L144/100)</f>
        <v>0</v>
      </c>
      <c r="N144" s="157">
        <v>0</v>
      </c>
      <c r="O144" s="157">
        <f>ROUND(E144*N144,2)</f>
        <v>0</v>
      </c>
      <c r="P144" s="157">
        <v>0</v>
      </c>
      <c r="Q144" s="157">
        <f>ROUND(E144*P144,2)</f>
        <v>0</v>
      </c>
      <c r="R144" s="158"/>
      <c r="S144" s="158" t="s">
        <v>201</v>
      </c>
      <c r="T144" s="158" t="s">
        <v>201</v>
      </c>
      <c r="U144" s="158">
        <v>1.2E-2</v>
      </c>
      <c r="V144" s="158">
        <f>ROUND(E144*U144,2)</f>
        <v>0.42</v>
      </c>
      <c r="W144" s="158"/>
      <c r="X144" s="158" t="s">
        <v>202</v>
      </c>
      <c r="Y144" s="158" t="s">
        <v>203</v>
      </c>
      <c r="Z144" s="148"/>
      <c r="AA144" s="148"/>
      <c r="AB144" s="148"/>
      <c r="AC144" s="148"/>
      <c r="AD144" s="148"/>
      <c r="AE144" s="148"/>
      <c r="AF144" s="148"/>
      <c r="AG144" s="148" t="s">
        <v>204</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2" x14ac:dyDescent="0.2">
      <c r="A145" s="155"/>
      <c r="B145" s="156"/>
      <c r="C145" s="186" t="s">
        <v>713</v>
      </c>
      <c r="D145" s="160"/>
      <c r="E145" s="161">
        <v>35</v>
      </c>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206</v>
      </c>
      <c r="AH145" s="148">
        <v>5</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
      <c r="A146" s="171">
        <v>79</v>
      </c>
      <c r="B146" s="172" t="s">
        <v>714</v>
      </c>
      <c r="C146" s="185" t="s">
        <v>715</v>
      </c>
      <c r="D146" s="173" t="s">
        <v>216</v>
      </c>
      <c r="E146" s="174">
        <v>30</v>
      </c>
      <c r="F146" s="175"/>
      <c r="G146" s="176">
        <f>ROUND(E146*F146,2)</f>
        <v>0</v>
      </c>
      <c r="H146" s="159"/>
      <c r="I146" s="158">
        <f>ROUND(E146*H146,2)</f>
        <v>0</v>
      </c>
      <c r="J146" s="159"/>
      <c r="K146" s="158">
        <f>ROUND(E146*J146,2)</f>
        <v>0</v>
      </c>
      <c r="L146" s="158">
        <v>21</v>
      </c>
      <c r="M146" s="158">
        <f>G146*(1+L146/100)</f>
        <v>0</v>
      </c>
      <c r="N146" s="157">
        <v>0</v>
      </c>
      <c r="O146" s="157">
        <f>ROUND(E146*N146,2)</f>
        <v>0</v>
      </c>
      <c r="P146" s="157">
        <v>0</v>
      </c>
      <c r="Q146" s="157">
        <f>ROUND(E146*P146,2)</f>
        <v>0</v>
      </c>
      <c r="R146" s="158"/>
      <c r="S146" s="158" t="s">
        <v>201</v>
      </c>
      <c r="T146" s="158" t="s">
        <v>201</v>
      </c>
      <c r="U146" s="158">
        <v>0.1</v>
      </c>
      <c r="V146" s="158">
        <f>ROUND(E146*U146,2)</f>
        <v>3</v>
      </c>
      <c r="W146" s="158"/>
      <c r="X146" s="158" t="s">
        <v>202</v>
      </c>
      <c r="Y146" s="158" t="s">
        <v>203</v>
      </c>
      <c r="Z146" s="148"/>
      <c r="AA146" s="148"/>
      <c r="AB146" s="148"/>
      <c r="AC146" s="148"/>
      <c r="AD146" s="148"/>
      <c r="AE146" s="148"/>
      <c r="AF146" s="148"/>
      <c r="AG146" s="148" t="s">
        <v>204</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2" x14ac:dyDescent="0.2">
      <c r="A147" s="155"/>
      <c r="B147" s="156"/>
      <c r="C147" s="186" t="s">
        <v>716</v>
      </c>
      <c r="D147" s="160"/>
      <c r="E147" s="161">
        <v>30</v>
      </c>
      <c r="F147" s="158"/>
      <c r="G147" s="158"/>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206</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1" x14ac:dyDescent="0.2">
      <c r="A148" s="177">
        <v>80</v>
      </c>
      <c r="B148" s="178" t="s">
        <v>717</v>
      </c>
      <c r="C148" s="187" t="s">
        <v>718</v>
      </c>
      <c r="D148" s="179" t="s">
        <v>213</v>
      </c>
      <c r="E148" s="180">
        <v>10</v>
      </c>
      <c r="F148" s="181"/>
      <c r="G148" s="182">
        <f>ROUND(E148*F148,2)</f>
        <v>0</v>
      </c>
      <c r="H148" s="159"/>
      <c r="I148" s="158">
        <f>ROUND(E148*H148,2)</f>
        <v>0</v>
      </c>
      <c r="J148" s="159"/>
      <c r="K148" s="158">
        <f>ROUND(E148*J148,2)</f>
        <v>0</v>
      </c>
      <c r="L148" s="158">
        <v>21</v>
      </c>
      <c r="M148" s="158">
        <f>G148*(1+L148/100)</f>
        <v>0</v>
      </c>
      <c r="N148" s="157">
        <v>0</v>
      </c>
      <c r="O148" s="157">
        <f>ROUND(E148*N148,2)</f>
        <v>0</v>
      </c>
      <c r="P148" s="157">
        <v>0</v>
      </c>
      <c r="Q148" s="157">
        <f>ROUND(E148*P148,2)</f>
        <v>0</v>
      </c>
      <c r="R148" s="158"/>
      <c r="S148" s="158" t="s">
        <v>201</v>
      </c>
      <c r="T148" s="158" t="s">
        <v>719</v>
      </c>
      <c r="U148" s="158">
        <v>0</v>
      </c>
      <c r="V148" s="158">
        <f>ROUND(E148*U148,2)</f>
        <v>0</v>
      </c>
      <c r="W148" s="158"/>
      <c r="X148" s="158" t="s">
        <v>720</v>
      </c>
      <c r="Y148" s="158" t="s">
        <v>203</v>
      </c>
      <c r="Z148" s="148"/>
      <c r="AA148" s="148"/>
      <c r="AB148" s="148"/>
      <c r="AC148" s="148"/>
      <c r="AD148" s="148"/>
      <c r="AE148" s="148"/>
      <c r="AF148" s="148"/>
      <c r="AG148" s="148" t="s">
        <v>721</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x14ac:dyDescent="0.2">
      <c r="A149" s="164" t="s">
        <v>196</v>
      </c>
      <c r="B149" s="165" t="s">
        <v>165</v>
      </c>
      <c r="C149" s="184" t="s">
        <v>166</v>
      </c>
      <c r="D149" s="166"/>
      <c r="E149" s="167"/>
      <c r="F149" s="168"/>
      <c r="G149" s="169">
        <f>SUMIF(AG150:AG177,"&lt;&gt;NOR",G150:G177)</f>
        <v>0</v>
      </c>
      <c r="H149" s="163"/>
      <c r="I149" s="163">
        <f>SUM(I150:I177)</f>
        <v>0</v>
      </c>
      <c r="J149" s="163"/>
      <c r="K149" s="163">
        <f>SUM(K150:K177)</f>
        <v>0</v>
      </c>
      <c r="L149" s="163"/>
      <c r="M149" s="163">
        <f>SUM(M150:M177)</f>
        <v>0</v>
      </c>
      <c r="N149" s="162"/>
      <c r="O149" s="162">
        <f>SUM(O150:O177)</f>
        <v>0</v>
      </c>
      <c r="P149" s="162"/>
      <c r="Q149" s="162">
        <f>SUM(Q150:Q177)</f>
        <v>0</v>
      </c>
      <c r="R149" s="163"/>
      <c r="S149" s="163"/>
      <c r="T149" s="163"/>
      <c r="U149" s="163"/>
      <c r="V149" s="163">
        <f>SUM(V150:V177)</f>
        <v>6.2099999999999991</v>
      </c>
      <c r="W149" s="163"/>
      <c r="X149" s="163"/>
      <c r="Y149" s="163"/>
      <c r="AG149" t="s">
        <v>197</v>
      </c>
    </row>
    <row r="150" spans="1:60" outlineLevel="1" x14ac:dyDescent="0.2">
      <c r="A150" s="171">
        <v>81</v>
      </c>
      <c r="B150" s="172" t="s">
        <v>469</v>
      </c>
      <c r="C150" s="185" t="s">
        <v>470</v>
      </c>
      <c r="D150" s="173" t="s">
        <v>308</v>
      </c>
      <c r="E150" s="174">
        <v>13.361840000000001</v>
      </c>
      <c r="F150" s="175"/>
      <c r="G150" s="176">
        <f>ROUND(E150*F150,2)</f>
        <v>0</v>
      </c>
      <c r="H150" s="159"/>
      <c r="I150" s="158">
        <f>ROUND(E150*H150,2)</f>
        <v>0</v>
      </c>
      <c r="J150" s="159"/>
      <c r="K150" s="158">
        <f>ROUND(E150*J150,2)</f>
        <v>0</v>
      </c>
      <c r="L150" s="158">
        <v>21</v>
      </c>
      <c r="M150" s="158">
        <f>G150*(1+L150/100)</f>
        <v>0</v>
      </c>
      <c r="N150" s="157">
        <v>0</v>
      </c>
      <c r="O150" s="157">
        <f>ROUND(E150*N150,2)</f>
        <v>0</v>
      </c>
      <c r="P150" s="157">
        <v>0</v>
      </c>
      <c r="Q150" s="157">
        <f>ROUND(E150*P150,2)</f>
        <v>0</v>
      </c>
      <c r="R150" s="158"/>
      <c r="S150" s="158" t="s">
        <v>201</v>
      </c>
      <c r="T150" s="158" t="s">
        <v>201</v>
      </c>
      <c r="U150" s="158">
        <v>0</v>
      </c>
      <c r="V150" s="158">
        <f>ROUND(E150*U150,2)</f>
        <v>0</v>
      </c>
      <c r="W150" s="158"/>
      <c r="X150" s="158" t="s">
        <v>202</v>
      </c>
      <c r="Y150" s="158" t="s">
        <v>203</v>
      </c>
      <c r="Z150" s="148"/>
      <c r="AA150" s="148"/>
      <c r="AB150" s="148"/>
      <c r="AC150" s="148"/>
      <c r="AD150" s="148"/>
      <c r="AE150" s="148"/>
      <c r="AF150" s="148"/>
      <c r="AG150" s="148" t="s">
        <v>204</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2" x14ac:dyDescent="0.2">
      <c r="A151" s="155"/>
      <c r="B151" s="156"/>
      <c r="C151" s="186" t="s">
        <v>722</v>
      </c>
      <c r="D151" s="160"/>
      <c r="E151" s="161">
        <v>4.3481899999999998</v>
      </c>
      <c r="F151" s="158"/>
      <c r="G151" s="158"/>
      <c r="H151" s="158"/>
      <c r="I151" s="158"/>
      <c r="J151" s="158"/>
      <c r="K151" s="158"/>
      <c r="L151" s="158"/>
      <c r="M151" s="158"/>
      <c r="N151" s="157"/>
      <c r="O151" s="157"/>
      <c r="P151" s="157"/>
      <c r="Q151" s="157"/>
      <c r="R151" s="158"/>
      <c r="S151" s="158"/>
      <c r="T151" s="158"/>
      <c r="U151" s="158"/>
      <c r="V151" s="158"/>
      <c r="W151" s="158"/>
      <c r="X151" s="158"/>
      <c r="Y151" s="158"/>
      <c r="Z151" s="148"/>
      <c r="AA151" s="148"/>
      <c r="AB151" s="148"/>
      <c r="AC151" s="148"/>
      <c r="AD151" s="148"/>
      <c r="AE151" s="148"/>
      <c r="AF151" s="148"/>
      <c r="AG151" s="148" t="s">
        <v>206</v>
      </c>
      <c r="AH151" s="148">
        <v>5</v>
      </c>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3" x14ac:dyDescent="0.2">
      <c r="A152" s="155"/>
      <c r="B152" s="156"/>
      <c r="C152" s="186" t="s">
        <v>723</v>
      </c>
      <c r="D152" s="160"/>
      <c r="E152" s="161">
        <v>7.8551000000000002</v>
      </c>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206</v>
      </c>
      <c r="AH152" s="148">
        <v>5</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
      <c r="A153" s="155"/>
      <c r="B153" s="156"/>
      <c r="C153" s="186" t="s">
        <v>724</v>
      </c>
      <c r="D153" s="160"/>
      <c r="E153" s="161">
        <v>0.72041999999999995</v>
      </c>
      <c r="F153" s="158"/>
      <c r="G153" s="158"/>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206</v>
      </c>
      <c r="AH153" s="148">
        <v>5</v>
      </c>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3" x14ac:dyDescent="0.2">
      <c r="A154" s="155"/>
      <c r="B154" s="156"/>
      <c r="C154" s="186" t="s">
        <v>725</v>
      </c>
      <c r="D154" s="160"/>
      <c r="E154" s="161">
        <v>0.18612000000000001</v>
      </c>
      <c r="F154" s="158"/>
      <c r="G154" s="158"/>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206</v>
      </c>
      <c r="AH154" s="148">
        <v>5</v>
      </c>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3" x14ac:dyDescent="0.2">
      <c r="A155" s="155"/>
      <c r="B155" s="156"/>
      <c r="C155" s="186" t="s">
        <v>726</v>
      </c>
      <c r="D155" s="160"/>
      <c r="E155" s="161">
        <v>0.252</v>
      </c>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206</v>
      </c>
      <c r="AH155" s="148">
        <v>5</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ht="22.5" outlineLevel="1" x14ac:dyDescent="0.2">
      <c r="A156" s="171">
        <v>82</v>
      </c>
      <c r="B156" s="172" t="s">
        <v>476</v>
      </c>
      <c r="C156" s="185" t="s">
        <v>477</v>
      </c>
      <c r="D156" s="173" t="s">
        <v>308</v>
      </c>
      <c r="E156" s="174">
        <v>0.72470000000000001</v>
      </c>
      <c r="F156" s="175"/>
      <c r="G156" s="176">
        <f>ROUND(E156*F156,2)</f>
        <v>0</v>
      </c>
      <c r="H156" s="159"/>
      <c r="I156" s="158">
        <f>ROUND(E156*H156,2)</f>
        <v>0</v>
      </c>
      <c r="J156" s="159"/>
      <c r="K156" s="158">
        <f>ROUND(E156*J156,2)</f>
        <v>0</v>
      </c>
      <c r="L156" s="158">
        <v>21</v>
      </c>
      <c r="M156" s="158">
        <f>G156*(1+L156/100)</f>
        <v>0</v>
      </c>
      <c r="N156" s="157">
        <v>0</v>
      </c>
      <c r="O156" s="157">
        <f>ROUND(E156*N156,2)</f>
        <v>0</v>
      </c>
      <c r="P156" s="157">
        <v>0</v>
      </c>
      <c r="Q156" s="157">
        <f>ROUND(E156*P156,2)</f>
        <v>0</v>
      </c>
      <c r="R156" s="158"/>
      <c r="S156" s="158" t="s">
        <v>201</v>
      </c>
      <c r="T156" s="158" t="s">
        <v>201</v>
      </c>
      <c r="U156" s="158">
        <v>0</v>
      </c>
      <c r="V156" s="158">
        <f>ROUND(E156*U156,2)</f>
        <v>0</v>
      </c>
      <c r="W156" s="158"/>
      <c r="X156" s="158" t="s">
        <v>202</v>
      </c>
      <c r="Y156" s="158" t="s">
        <v>203</v>
      </c>
      <c r="Z156" s="148"/>
      <c r="AA156" s="148"/>
      <c r="AB156" s="148"/>
      <c r="AC156" s="148"/>
      <c r="AD156" s="148"/>
      <c r="AE156" s="148"/>
      <c r="AF156" s="148"/>
      <c r="AG156" s="148" t="s">
        <v>204</v>
      </c>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2" x14ac:dyDescent="0.2">
      <c r="A157" s="155"/>
      <c r="B157" s="156"/>
      <c r="C157" s="186" t="s">
        <v>727</v>
      </c>
      <c r="D157" s="160"/>
      <c r="E157" s="161">
        <v>0.54476999999999998</v>
      </c>
      <c r="F157" s="158"/>
      <c r="G157" s="158"/>
      <c r="H157" s="158"/>
      <c r="I157" s="158"/>
      <c r="J157" s="158"/>
      <c r="K157" s="158"/>
      <c r="L157" s="158"/>
      <c r="M157" s="158"/>
      <c r="N157" s="157"/>
      <c r="O157" s="157"/>
      <c r="P157" s="157"/>
      <c r="Q157" s="157"/>
      <c r="R157" s="158"/>
      <c r="S157" s="158"/>
      <c r="T157" s="158"/>
      <c r="U157" s="158"/>
      <c r="V157" s="158"/>
      <c r="W157" s="158"/>
      <c r="X157" s="158"/>
      <c r="Y157" s="158"/>
      <c r="Z157" s="148"/>
      <c r="AA157" s="148"/>
      <c r="AB157" s="148"/>
      <c r="AC157" s="148"/>
      <c r="AD157" s="148"/>
      <c r="AE157" s="148"/>
      <c r="AF157" s="148"/>
      <c r="AG157" s="148" t="s">
        <v>206</v>
      </c>
      <c r="AH157" s="148">
        <v>7</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3" x14ac:dyDescent="0.2">
      <c r="A158" s="155"/>
      <c r="B158" s="156"/>
      <c r="C158" s="186" t="s">
        <v>728</v>
      </c>
      <c r="D158" s="160"/>
      <c r="E158" s="161">
        <v>0.17993000000000001</v>
      </c>
      <c r="F158" s="158"/>
      <c r="G158" s="158"/>
      <c r="H158" s="158"/>
      <c r="I158" s="158"/>
      <c r="J158" s="158"/>
      <c r="K158" s="158"/>
      <c r="L158" s="158"/>
      <c r="M158" s="158"/>
      <c r="N158" s="157"/>
      <c r="O158" s="157"/>
      <c r="P158" s="157"/>
      <c r="Q158" s="157"/>
      <c r="R158" s="158"/>
      <c r="S158" s="158"/>
      <c r="T158" s="158"/>
      <c r="U158" s="158"/>
      <c r="V158" s="158"/>
      <c r="W158" s="158"/>
      <c r="X158" s="158"/>
      <c r="Y158" s="158"/>
      <c r="Z158" s="148"/>
      <c r="AA158" s="148"/>
      <c r="AB158" s="148"/>
      <c r="AC158" s="148"/>
      <c r="AD158" s="148"/>
      <c r="AE158" s="148"/>
      <c r="AF158" s="148"/>
      <c r="AG158" s="148" t="s">
        <v>206</v>
      </c>
      <c r="AH158" s="148">
        <v>7</v>
      </c>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x14ac:dyDescent="0.2">
      <c r="A159" s="171">
        <v>83</v>
      </c>
      <c r="B159" s="172" t="s">
        <v>484</v>
      </c>
      <c r="C159" s="185" t="s">
        <v>485</v>
      </c>
      <c r="D159" s="173" t="s">
        <v>308</v>
      </c>
      <c r="E159" s="174">
        <v>1.30918</v>
      </c>
      <c r="F159" s="175"/>
      <c r="G159" s="176">
        <f>ROUND(E159*F159,2)</f>
        <v>0</v>
      </c>
      <c r="H159" s="159"/>
      <c r="I159" s="158">
        <f>ROUND(E159*H159,2)</f>
        <v>0</v>
      </c>
      <c r="J159" s="159"/>
      <c r="K159" s="158">
        <f>ROUND(E159*J159,2)</f>
        <v>0</v>
      </c>
      <c r="L159" s="158">
        <v>21</v>
      </c>
      <c r="M159" s="158">
        <f>G159*(1+L159/100)</f>
        <v>0</v>
      </c>
      <c r="N159" s="157">
        <v>0</v>
      </c>
      <c r="O159" s="157">
        <f>ROUND(E159*N159,2)</f>
        <v>0</v>
      </c>
      <c r="P159" s="157">
        <v>0</v>
      </c>
      <c r="Q159" s="157">
        <f>ROUND(E159*P159,2)</f>
        <v>0</v>
      </c>
      <c r="R159" s="158"/>
      <c r="S159" s="158" t="s">
        <v>201</v>
      </c>
      <c r="T159" s="158" t="s">
        <v>201</v>
      </c>
      <c r="U159" s="158">
        <v>0</v>
      </c>
      <c r="V159" s="158">
        <f>ROUND(E159*U159,2)</f>
        <v>0</v>
      </c>
      <c r="W159" s="158"/>
      <c r="X159" s="158" t="s">
        <v>202</v>
      </c>
      <c r="Y159" s="158" t="s">
        <v>203</v>
      </c>
      <c r="Z159" s="148"/>
      <c r="AA159" s="148"/>
      <c r="AB159" s="148"/>
      <c r="AC159" s="148"/>
      <c r="AD159" s="148"/>
      <c r="AE159" s="148"/>
      <c r="AF159" s="148"/>
      <c r="AG159" s="148" t="s">
        <v>204</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2" x14ac:dyDescent="0.2">
      <c r="A160" s="155"/>
      <c r="B160" s="156"/>
      <c r="C160" s="186" t="s">
        <v>729</v>
      </c>
      <c r="D160" s="160"/>
      <c r="E160" s="161"/>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206</v>
      </c>
      <c r="AH160" s="148">
        <v>7</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
      <c r="A161" s="155"/>
      <c r="B161" s="156"/>
      <c r="C161" s="186" t="s">
        <v>730</v>
      </c>
      <c r="D161" s="160"/>
      <c r="E161" s="161">
        <v>0.15998000000000001</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206</v>
      </c>
      <c r="AH161" s="148">
        <v>7</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
      <c r="A162" s="155"/>
      <c r="B162" s="156"/>
      <c r="C162" s="186" t="s">
        <v>731</v>
      </c>
      <c r="D162" s="160"/>
      <c r="E162" s="161">
        <v>0.67600000000000005</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206</v>
      </c>
      <c r="AH162" s="148">
        <v>7</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3" x14ac:dyDescent="0.2">
      <c r="A163" s="155"/>
      <c r="B163" s="156"/>
      <c r="C163" s="186" t="s">
        <v>732</v>
      </c>
      <c r="D163" s="160"/>
      <c r="E163" s="161">
        <v>0.47320000000000001</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206</v>
      </c>
      <c r="AH163" s="148">
        <v>7</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ht="22.5" outlineLevel="1" x14ac:dyDescent="0.2">
      <c r="A164" s="171">
        <v>84</v>
      </c>
      <c r="B164" s="172" t="s">
        <v>492</v>
      </c>
      <c r="C164" s="185" t="s">
        <v>493</v>
      </c>
      <c r="D164" s="173" t="s">
        <v>308</v>
      </c>
      <c r="E164" s="174">
        <v>0.12007</v>
      </c>
      <c r="F164" s="175"/>
      <c r="G164" s="176">
        <f>ROUND(E164*F164,2)</f>
        <v>0</v>
      </c>
      <c r="H164" s="159"/>
      <c r="I164" s="158">
        <f>ROUND(E164*H164,2)</f>
        <v>0</v>
      </c>
      <c r="J164" s="159"/>
      <c r="K164" s="158">
        <f>ROUND(E164*J164,2)</f>
        <v>0</v>
      </c>
      <c r="L164" s="158">
        <v>21</v>
      </c>
      <c r="M164" s="158">
        <f>G164*(1+L164/100)</f>
        <v>0</v>
      </c>
      <c r="N164" s="157">
        <v>0</v>
      </c>
      <c r="O164" s="157">
        <f>ROUND(E164*N164,2)</f>
        <v>0</v>
      </c>
      <c r="P164" s="157">
        <v>0</v>
      </c>
      <c r="Q164" s="157">
        <f>ROUND(E164*P164,2)</f>
        <v>0</v>
      </c>
      <c r="R164" s="158"/>
      <c r="S164" s="158" t="s">
        <v>201</v>
      </c>
      <c r="T164" s="158" t="s">
        <v>201</v>
      </c>
      <c r="U164" s="158">
        <v>0</v>
      </c>
      <c r="V164" s="158">
        <f>ROUND(E164*U164,2)</f>
        <v>0</v>
      </c>
      <c r="W164" s="158"/>
      <c r="X164" s="158" t="s">
        <v>202</v>
      </c>
      <c r="Y164" s="158" t="s">
        <v>203</v>
      </c>
      <c r="Z164" s="148"/>
      <c r="AA164" s="148"/>
      <c r="AB164" s="148"/>
      <c r="AC164" s="148"/>
      <c r="AD164" s="148"/>
      <c r="AE164" s="148"/>
      <c r="AF164" s="148"/>
      <c r="AG164" s="148" t="s">
        <v>204</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2" x14ac:dyDescent="0.2">
      <c r="A165" s="155"/>
      <c r="B165" s="156"/>
      <c r="C165" s="248" t="s">
        <v>494</v>
      </c>
      <c r="D165" s="249"/>
      <c r="E165" s="249"/>
      <c r="F165" s="249"/>
      <c r="G165" s="249"/>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221</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2" x14ac:dyDescent="0.2">
      <c r="A166" s="155"/>
      <c r="B166" s="156"/>
      <c r="C166" s="186" t="s">
        <v>733</v>
      </c>
      <c r="D166" s="160"/>
      <c r="E166" s="161">
        <v>0.1183</v>
      </c>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206</v>
      </c>
      <c r="AH166" s="148">
        <v>7</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3" x14ac:dyDescent="0.2">
      <c r="A167" s="155"/>
      <c r="B167" s="156"/>
      <c r="C167" s="186" t="s">
        <v>734</v>
      </c>
      <c r="D167" s="160"/>
      <c r="E167" s="161">
        <v>1.7700000000000001E-3</v>
      </c>
      <c r="F167" s="158"/>
      <c r="G167" s="158"/>
      <c r="H167" s="158"/>
      <c r="I167" s="158"/>
      <c r="J167" s="158"/>
      <c r="K167" s="158"/>
      <c r="L167" s="158"/>
      <c r="M167" s="158"/>
      <c r="N167" s="157"/>
      <c r="O167" s="157"/>
      <c r="P167" s="157"/>
      <c r="Q167" s="157"/>
      <c r="R167" s="158"/>
      <c r="S167" s="158"/>
      <c r="T167" s="158"/>
      <c r="U167" s="158"/>
      <c r="V167" s="158"/>
      <c r="W167" s="158"/>
      <c r="X167" s="158"/>
      <c r="Y167" s="158"/>
      <c r="Z167" s="148"/>
      <c r="AA167" s="148"/>
      <c r="AB167" s="148"/>
      <c r="AC167" s="148"/>
      <c r="AD167" s="148"/>
      <c r="AE167" s="148"/>
      <c r="AF167" s="148"/>
      <c r="AG167" s="148" t="s">
        <v>206</v>
      </c>
      <c r="AH167" s="148">
        <v>7</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ht="22.5" outlineLevel="1" x14ac:dyDescent="0.2">
      <c r="A168" s="171">
        <v>85</v>
      </c>
      <c r="B168" s="172" t="s">
        <v>496</v>
      </c>
      <c r="C168" s="185" t="s">
        <v>497</v>
      </c>
      <c r="D168" s="173" t="s">
        <v>308</v>
      </c>
      <c r="E168" s="174">
        <v>3.1019999999999999E-2</v>
      </c>
      <c r="F168" s="175"/>
      <c r="G168" s="176">
        <f>ROUND(E168*F168,2)</f>
        <v>0</v>
      </c>
      <c r="H168" s="159"/>
      <c r="I168" s="158">
        <f>ROUND(E168*H168,2)</f>
        <v>0</v>
      </c>
      <c r="J168" s="159"/>
      <c r="K168" s="158">
        <f>ROUND(E168*J168,2)</f>
        <v>0</v>
      </c>
      <c r="L168" s="158">
        <v>21</v>
      </c>
      <c r="M168" s="158">
        <f>G168*(1+L168/100)</f>
        <v>0</v>
      </c>
      <c r="N168" s="157">
        <v>0</v>
      </c>
      <c r="O168" s="157">
        <f>ROUND(E168*N168,2)</f>
        <v>0</v>
      </c>
      <c r="P168" s="157">
        <v>0</v>
      </c>
      <c r="Q168" s="157">
        <f>ROUND(E168*P168,2)</f>
        <v>0</v>
      </c>
      <c r="R168" s="158"/>
      <c r="S168" s="158" t="s">
        <v>201</v>
      </c>
      <c r="T168" s="158" t="s">
        <v>201</v>
      </c>
      <c r="U168" s="158">
        <v>0</v>
      </c>
      <c r="V168" s="158">
        <f>ROUND(E168*U168,2)</f>
        <v>0</v>
      </c>
      <c r="W168" s="158"/>
      <c r="X168" s="158" t="s">
        <v>202</v>
      </c>
      <c r="Y168" s="158" t="s">
        <v>203</v>
      </c>
      <c r="Z168" s="148"/>
      <c r="AA168" s="148"/>
      <c r="AB168" s="148"/>
      <c r="AC168" s="148"/>
      <c r="AD168" s="148"/>
      <c r="AE168" s="148"/>
      <c r="AF168" s="148"/>
      <c r="AG168" s="148" t="s">
        <v>204</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2" x14ac:dyDescent="0.2">
      <c r="A169" s="155"/>
      <c r="B169" s="156"/>
      <c r="C169" s="186" t="s">
        <v>735</v>
      </c>
      <c r="D169" s="160"/>
      <c r="E169" s="161">
        <v>0.01</v>
      </c>
      <c r="F169" s="158"/>
      <c r="G169" s="158"/>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206</v>
      </c>
      <c r="AH169" s="148">
        <v>7</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3" x14ac:dyDescent="0.2">
      <c r="A170" s="155"/>
      <c r="B170" s="156"/>
      <c r="C170" s="186" t="s">
        <v>736</v>
      </c>
      <c r="D170" s="160"/>
      <c r="E170" s="161">
        <v>1.56E-3</v>
      </c>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206</v>
      </c>
      <c r="AH170" s="148">
        <v>7</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
      <c r="A171" s="155"/>
      <c r="B171" s="156"/>
      <c r="C171" s="186" t="s">
        <v>737</v>
      </c>
      <c r="D171" s="160"/>
      <c r="E171" s="161">
        <v>1.9460000000000002E-2</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206</v>
      </c>
      <c r="AH171" s="148">
        <v>7</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71">
        <v>86</v>
      </c>
      <c r="B172" s="172" t="s">
        <v>501</v>
      </c>
      <c r="C172" s="185" t="s">
        <v>502</v>
      </c>
      <c r="D172" s="173" t="s">
        <v>308</v>
      </c>
      <c r="E172" s="174">
        <v>4.2000000000000003E-2</v>
      </c>
      <c r="F172" s="175"/>
      <c r="G172" s="176">
        <f>ROUND(E172*F172,2)</f>
        <v>0</v>
      </c>
      <c r="H172" s="159"/>
      <c r="I172" s="158">
        <f>ROUND(E172*H172,2)</f>
        <v>0</v>
      </c>
      <c r="J172" s="159"/>
      <c r="K172" s="158">
        <f>ROUND(E172*J172,2)</f>
        <v>0</v>
      </c>
      <c r="L172" s="158">
        <v>21</v>
      </c>
      <c r="M172" s="158">
        <f>G172*(1+L172/100)</f>
        <v>0</v>
      </c>
      <c r="N172" s="157">
        <v>0</v>
      </c>
      <c r="O172" s="157">
        <f>ROUND(E172*N172,2)</f>
        <v>0</v>
      </c>
      <c r="P172" s="157">
        <v>0</v>
      </c>
      <c r="Q172" s="157">
        <f>ROUND(E172*P172,2)</f>
        <v>0</v>
      </c>
      <c r="R172" s="158"/>
      <c r="S172" s="158" t="s">
        <v>259</v>
      </c>
      <c r="T172" s="158" t="s">
        <v>260</v>
      </c>
      <c r="U172" s="158">
        <v>0</v>
      </c>
      <c r="V172" s="158">
        <f>ROUND(E172*U172,2)</f>
        <v>0</v>
      </c>
      <c r="W172" s="158"/>
      <c r="X172" s="158" t="s">
        <v>202</v>
      </c>
      <c r="Y172" s="158" t="s">
        <v>203</v>
      </c>
      <c r="Z172" s="148"/>
      <c r="AA172" s="148"/>
      <c r="AB172" s="148"/>
      <c r="AC172" s="148"/>
      <c r="AD172" s="148"/>
      <c r="AE172" s="148"/>
      <c r="AF172" s="148"/>
      <c r="AG172" s="148" t="s">
        <v>204</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2" x14ac:dyDescent="0.2">
      <c r="A173" s="155"/>
      <c r="B173" s="156"/>
      <c r="C173" s="186" t="s">
        <v>738</v>
      </c>
      <c r="D173" s="160"/>
      <c r="E173" s="161">
        <v>4.2000000000000003E-2</v>
      </c>
      <c r="F173" s="158"/>
      <c r="G173" s="158"/>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206</v>
      </c>
      <c r="AH173" s="148">
        <v>7</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x14ac:dyDescent="0.2">
      <c r="A174" s="177">
        <v>87</v>
      </c>
      <c r="B174" s="178" t="s">
        <v>504</v>
      </c>
      <c r="C174" s="187" t="s">
        <v>505</v>
      </c>
      <c r="D174" s="179" t="s">
        <v>308</v>
      </c>
      <c r="E174" s="180">
        <v>2.2296200000000002</v>
      </c>
      <c r="F174" s="181"/>
      <c r="G174" s="182">
        <f>ROUND(E174*F174,2)</f>
        <v>0</v>
      </c>
      <c r="H174" s="159"/>
      <c r="I174" s="158">
        <f>ROUND(E174*H174,2)</f>
        <v>0</v>
      </c>
      <c r="J174" s="159"/>
      <c r="K174" s="158">
        <f>ROUND(E174*J174,2)</f>
        <v>0</v>
      </c>
      <c r="L174" s="158">
        <v>21</v>
      </c>
      <c r="M174" s="158">
        <f>G174*(1+L174/100)</f>
        <v>0</v>
      </c>
      <c r="N174" s="157">
        <v>0</v>
      </c>
      <c r="O174" s="157">
        <f>ROUND(E174*N174,2)</f>
        <v>0</v>
      </c>
      <c r="P174" s="157">
        <v>0</v>
      </c>
      <c r="Q174" s="157">
        <f>ROUND(E174*P174,2)</f>
        <v>0</v>
      </c>
      <c r="R174" s="158"/>
      <c r="S174" s="158" t="s">
        <v>201</v>
      </c>
      <c r="T174" s="158" t="s">
        <v>201</v>
      </c>
      <c r="U174" s="158">
        <v>0.93300000000000005</v>
      </c>
      <c r="V174" s="158">
        <f>ROUND(E174*U174,2)</f>
        <v>2.08</v>
      </c>
      <c r="W174" s="158"/>
      <c r="X174" s="158" t="s">
        <v>506</v>
      </c>
      <c r="Y174" s="158" t="s">
        <v>203</v>
      </c>
      <c r="Z174" s="148"/>
      <c r="AA174" s="148"/>
      <c r="AB174" s="148"/>
      <c r="AC174" s="148"/>
      <c r="AD174" s="148"/>
      <c r="AE174" s="148"/>
      <c r="AF174" s="148"/>
      <c r="AG174" s="148" t="s">
        <v>507</v>
      </c>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x14ac:dyDescent="0.2">
      <c r="A175" s="177">
        <v>88</v>
      </c>
      <c r="B175" s="178" t="s">
        <v>508</v>
      </c>
      <c r="C175" s="187" t="s">
        <v>509</v>
      </c>
      <c r="D175" s="179" t="s">
        <v>308</v>
      </c>
      <c r="E175" s="180">
        <v>2.2296200000000002</v>
      </c>
      <c r="F175" s="181"/>
      <c r="G175" s="182">
        <f>ROUND(E175*F175,2)</f>
        <v>0</v>
      </c>
      <c r="H175" s="159"/>
      <c r="I175" s="158">
        <f>ROUND(E175*H175,2)</f>
        <v>0</v>
      </c>
      <c r="J175" s="159"/>
      <c r="K175" s="158">
        <f>ROUND(E175*J175,2)</f>
        <v>0</v>
      </c>
      <c r="L175" s="158">
        <v>21</v>
      </c>
      <c r="M175" s="158">
        <f>G175*(1+L175/100)</f>
        <v>0</v>
      </c>
      <c r="N175" s="157">
        <v>0</v>
      </c>
      <c r="O175" s="157">
        <f>ROUND(E175*N175,2)</f>
        <v>0</v>
      </c>
      <c r="P175" s="157">
        <v>0</v>
      </c>
      <c r="Q175" s="157">
        <f>ROUND(E175*P175,2)</f>
        <v>0</v>
      </c>
      <c r="R175" s="158"/>
      <c r="S175" s="158" t="s">
        <v>201</v>
      </c>
      <c r="T175" s="158" t="s">
        <v>201</v>
      </c>
      <c r="U175" s="158">
        <v>0.49</v>
      </c>
      <c r="V175" s="158">
        <f>ROUND(E175*U175,2)</f>
        <v>1.0900000000000001</v>
      </c>
      <c r="W175" s="158"/>
      <c r="X175" s="158" t="s">
        <v>506</v>
      </c>
      <c r="Y175" s="158" t="s">
        <v>203</v>
      </c>
      <c r="Z175" s="148"/>
      <c r="AA175" s="148"/>
      <c r="AB175" s="148"/>
      <c r="AC175" s="148"/>
      <c r="AD175" s="148"/>
      <c r="AE175" s="148"/>
      <c r="AF175" s="148"/>
      <c r="AG175" s="148" t="s">
        <v>507</v>
      </c>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x14ac:dyDescent="0.2">
      <c r="A176" s="177">
        <v>89</v>
      </c>
      <c r="B176" s="178" t="s">
        <v>510</v>
      </c>
      <c r="C176" s="187" t="s">
        <v>511</v>
      </c>
      <c r="D176" s="179" t="s">
        <v>308</v>
      </c>
      <c r="E176" s="180">
        <v>2.2296200000000002</v>
      </c>
      <c r="F176" s="181"/>
      <c r="G176" s="182">
        <f>ROUND(E176*F176,2)</f>
        <v>0</v>
      </c>
      <c r="H176" s="159"/>
      <c r="I176" s="158">
        <f>ROUND(E176*H176,2)</f>
        <v>0</v>
      </c>
      <c r="J176" s="159"/>
      <c r="K176" s="158">
        <f>ROUND(E176*J176,2)</f>
        <v>0</v>
      </c>
      <c r="L176" s="158">
        <v>21</v>
      </c>
      <c r="M176" s="158">
        <f>G176*(1+L176/100)</f>
        <v>0</v>
      </c>
      <c r="N176" s="157">
        <v>0</v>
      </c>
      <c r="O176" s="157">
        <f>ROUND(E176*N176,2)</f>
        <v>0</v>
      </c>
      <c r="P176" s="157">
        <v>0</v>
      </c>
      <c r="Q176" s="157">
        <f>ROUND(E176*P176,2)</f>
        <v>0</v>
      </c>
      <c r="R176" s="158"/>
      <c r="S176" s="158" t="s">
        <v>201</v>
      </c>
      <c r="T176" s="158" t="s">
        <v>201</v>
      </c>
      <c r="U176" s="158">
        <v>0.94199999999999995</v>
      </c>
      <c r="V176" s="158">
        <f>ROUND(E176*U176,2)</f>
        <v>2.1</v>
      </c>
      <c r="W176" s="158"/>
      <c r="X176" s="158" t="s">
        <v>506</v>
      </c>
      <c r="Y176" s="158" t="s">
        <v>203</v>
      </c>
      <c r="Z176" s="148"/>
      <c r="AA176" s="148"/>
      <c r="AB176" s="148"/>
      <c r="AC176" s="148"/>
      <c r="AD176" s="148"/>
      <c r="AE176" s="148"/>
      <c r="AF176" s="148"/>
      <c r="AG176" s="148" t="s">
        <v>507</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
      <c r="A177" s="171">
        <v>90</v>
      </c>
      <c r="B177" s="172" t="s">
        <v>512</v>
      </c>
      <c r="C177" s="185" t="s">
        <v>513</v>
      </c>
      <c r="D177" s="173" t="s">
        <v>308</v>
      </c>
      <c r="E177" s="174">
        <v>8.9184900000000003</v>
      </c>
      <c r="F177" s="175"/>
      <c r="G177" s="176">
        <f>ROUND(E177*F177,2)</f>
        <v>0</v>
      </c>
      <c r="H177" s="159"/>
      <c r="I177" s="158">
        <f>ROUND(E177*H177,2)</f>
        <v>0</v>
      </c>
      <c r="J177" s="159"/>
      <c r="K177" s="158">
        <f>ROUND(E177*J177,2)</f>
        <v>0</v>
      </c>
      <c r="L177" s="158">
        <v>21</v>
      </c>
      <c r="M177" s="158">
        <f>G177*(1+L177/100)</f>
        <v>0</v>
      </c>
      <c r="N177" s="157">
        <v>0</v>
      </c>
      <c r="O177" s="157">
        <f>ROUND(E177*N177,2)</f>
        <v>0</v>
      </c>
      <c r="P177" s="157">
        <v>0</v>
      </c>
      <c r="Q177" s="157">
        <f>ROUND(E177*P177,2)</f>
        <v>0</v>
      </c>
      <c r="R177" s="158"/>
      <c r="S177" s="158" t="s">
        <v>201</v>
      </c>
      <c r="T177" s="158" t="s">
        <v>201</v>
      </c>
      <c r="U177" s="158">
        <v>0.105</v>
      </c>
      <c r="V177" s="158">
        <f>ROUND(E177*U177,2)</f>
        <v>0.94</v>
      </c>
      <c r="W177" s="158"/>
      <c r="X177" s="158" t="s">
        <v>506</v>
      </c>
      <c r="Y177" s="158" t="s">
        <v>203</v>
      </c>
      <c r="Z177" s="148"/>
      <c r="AA177" s="148"/>
      <c r="AB177" s="148"/>
      <c r="AC177" s="148"/>
      <c r="AD177" s="148"/>
      <c r="AE177" s="148"/>
      <c r="AF177" s="148"/>
      <c r="AG177" s="148" t="s">
        <v>507</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x14ac:dyDescent="0.2">
      <c r="A178" s="3"/>
      <c r="B178" s="4"/>
      <c r="C178" s="188"/>
      <c r="D178" s="6"/>
      <c r="E178" s="3"/>
      <c r="F178" s="3"/>
      <c r="G178" s="3"/>
      <c r="H178" s="3"/>
      <c r="I178" s="3"/>
      <c r="J178" s="3"/>
      <c r="K178" s="3"/>
      <c r="L178" s="3"/>
      <c r="M178" s="3"/>
      <c r="N178" s="3"/>
      <c r="O178" s="3"/>
      <c r="P178" s="3"/>
      <c r="Q178" s="3"/>
      <c r="R178" s="3"/>
      <c r="S178" s="3"/>
      <c r="T178" s="3"/>
      <c r="U178" s="3"/>
      <c r="V178" s="3"/>
      <c r="W178" s="3"/>
      <c r="X178" s="3"/>
      <c r="Y178" s="3"/>
      <c r="AE178">
        <v>12</v>
      </c>
      <c r="AF178">
        <v>21</v>
      </c>
      <c r="AG178" t="s">
        <v>182</v>
      </c>
    </row>
    <row r="179" spans="1:60" x14ac:dyDescent="0.2">
      <c r="A179" s="151"/>
      <c r="B179" s="152" t="s">
        <v>31</v>
      </c>
      <c r="C179" s="189"/>
      <c r="D179" s="153"/>
      <c r="E179" s="154"/>
      <c r="F179" s="154"/>
      <c r="G179" s="170">
        <f>G8+G20+G28+G31+G34+G39+G47+G49+G53+G55+G72+G74+G80+G96+G98+G117+G128+G136+G149</f>
        <v>0</v>
      </c>
      <c r="H179" s="3"/>
      <c r="I179" s="3"/>
      <c r="J179" s="3"/>
      <c r="K179" s="3"/>
      <c r="L179" s="3"/>
      <c r="M179" s="3"/>
      <c r="N179" s="3"/>
      <c r="O179" s="3"/>
      <c r="P179" s="3"/>
      <c r="Q179" s="3"/>
      <c r="R179" s="3"/>
      <c r="S179" s="3"/>
      <c r="T179" s="3"/>
      <c r="U179" s="3"/>
      <c r="V179" s="3"/>
      <c r="W179" s="3"/>
      <c r="X179" s="3"/>
      <c r="Y179" s="3"/>
      <c r="AE179">
        <f>SUMIF(L7:L177,AE178,G7:G177)</f>
        <v>0</v>
      </c>
      <c r="AF179">
        <f>SUMIF(L7:L177,AF178,G7:G177)</f>
        <v>0</v>
      </c>
      <c r="AG179" t="s">
        <v>514</v>
      </c>
    </row>
    <row r="180" spans="1:60" x14ac:dyDescent="0.2">
      <c r="A180" s="271" t="s">
        <v>515</v>
      </c>
      <c r="B180" s="271"/>
      <c r="C180" s="188"/>
      <c r="D180" s="6"/>
      <c r="E180" s="3"/>
      <c r="F180" s="3"/>
      <c r="G180" s="3"/>
      <c r="H180" s="3"/>
      <c r="I180" s="3"/>
      <c r="J180" s="3"/>
      <c r="K180" s="3"/>
      <c r="L180" s="3"/>
      <c r="M180" s="3"/>
      <c r="N180" s="3"/>
      <c r="O180" s="3"/>
      <c r="P180" s="3"/>
      <c r="Q180" s="3"/>
      <c r="R180" s="3"/>
      <c r="S180" s="3"/>
      <c r="T180" s="3"/>
      <c r="U180" s="3"/>
      <c r="V180" s="3"/>
      <c r="W180" s="3"/>
      <c r="X180" s="3"/>
      <c r="Y180" s="3"/>
    </row>
    <row r="181" spans="1:60" x14ac:dyDescent="0.2">
      <c r="A181" s="3"/>
      <c r="B181" s="4" t="s">
        <v>516</v>
      </c>
      <c r="C181" s="188" t="s">
        <v>517</v>
      </c>
      <c r="D181" s="6"/>
      <c r="E181" s="3"/>
      <c r="F181" s="3"/>
      <c r="G181" s="3"/>
      <c r="H181" s="3"/>
      <c r="I181" s="3"/>
      <c r="J181" s="3"/>
      <c r="K181" s="3"/>
      <c r="L181" s="3"/>
      <c r="M181" s="3"/>
      <c r="N181" s="3"/>
      <c r="O181" s="3"/>
      <c r="P181" s="3"/>
      <c r="Q181" s="3"/>
      <c r="R181" s="3"/>
      <c r="S181" s="3"/>
      <c r="T181" s="3"/>
      <c r="U181" s="3"/>
      <c r="V181" s="3"/>
      <c r="W181" s="3"/>
      <c r="X181" s="3"/>
      <c r="Y181" s="3"/>
      <c r="AG181" t="s">
        <v>518</v>
      </c>
    </row>
    <row r="182" spans="1:60" ht="25.5" x14ac:dyDescent="0.2">
      <c r="A182" s="3"/>
      <c r="B182" s="4" t="s">
        <v>519</v>
      </c>
      <c r="C182" s="188" t="s">
        <v>520</v>
      </c>
      <c r="D182" s="6"/>
      <c r="E182" s="3"/>
      <c r="F182" s="3"/>
      <c r="G182" s="3"/>
      <c r="H182" s="3"/>
      <c r="I182" s="3"/>
      <c r="J182" s="3"/>
      <c r="K182" s="3"/>
      <c r="L182" s="3"/>
      <c r="M182" s="3"/>
      <c r="N182" s="3"/>
      <c r="O182" s="3"/>
      <c r="P182" s="3"/>
      <c r="Q182" s="3"/>
      <c r="R182" s="3"/>
      <c r="S182" s="3"/>
      <c r="T182" s="3"/>
      <c r="U182" s="3"/>
      <c r="V182" s="3"/>
      <c r="W182" s="3"/>
      <c r="X182" s="3"/>
      <c r="Y182" s="3"/>
      <c r="AG182" t="s">
        <v>521</v>
      </c>
    </row>
    <row r="183" spans="1:60" ht="25.5" x14ac:dyDescent="0.2">
      <c r="A183" s="3"/>
      <c r="B183" s="4"/>
      <c r="C183" s="188" t="s">
        <v>522</v>
      </c>
      <c r="D183" s="6"/>
      <c r="E183" s="3"/>
      <c r="F183" s="3"/>
      <c r="G183" s="3"/>
      <c r="H183" s="3"/>
      <c r="I183" s="3"/>
      <c r="J183" s="3"/>
      <c r="K183" s="3"/>
      <c r="L183" s="3"/>
      <c r="M183" s="3"/>
      <c r="N183" s="3"/>
      <c r="O183" s="3"/>
      <c r="P183" s="3"/>
      <c r="Q183" s="3"/>
      <c r="R183" s="3"/>
      <c r="S183" s="3"/>
      <c r="T183" s="3"/>
      <c r="U183" s="3"/>
      <c r="V183" s="3"/>
      <c r="W183" s="3"/>
      <c r="X183" s="3"/>
      <c r="Y183" s="3"/>
      <c r="AG183" t="s">
        <v>523</v>
      </c>
    </row>
    <row r="184" spans="1:60" x14ac:dyDescent="0.2">
      <c r="A184" s="3"/>
      <c r="B184" s="4"/>
      <c r="C184" s="188"/>
      <c r="D184" s="6"/>
      <c r="E184" s="3"/>
      <c r="F184" s="3"/>
      <c r="G184" s="3"/>
      <c r="H184" s="3"/>
      <c r="I184" s="3"/>
      <c r="J184" s="3"/>
      <c r="K184" s="3"/>
      <c r="L184" s="3"/>
      <c r="M184" s="3"/>
      <c r="N184" s="3"/>
      <c r="O184" s="3"/>
      <c r="P184" s="3"/>
      <c r="Q184" s="3"/>
      <c r="R184" s="3"/>
      <c r="S184" s="3"/>
      <c r="T184" s="3"/>
      <c r="U184" s="3"/>
      <c r="V184" s="3"/>
      <c r="W184" s="3"/>
      <c r="X184" s="3"/>
      <c r="Y184" s="3"/>
    </row>
    <row r="185" spans="1:60" x14ac:dyDescent="0.2">
      <c r="A185" s="3"/>
      <c r="B185" s="4"/>
      <c r="C185" s="188"/>
      <c r="D185" s="6"/>
      <c r="E185" s="3"/>
      <c r="F185" s="3"/>
      <c r="G185" s="3"/>
      <c r="H185" s="3"/>
      <c r="I185" s="3"/>
      <c r="J185" s="3"/>
      <c r="K185" s="3"/>
      <c r="L185" s="3"/>
      <c r="M185" s="3"/>
      <c r="N185" s="3"/>
      <c r="O185" s="3"/>
      <c r="P185" s="3"/>
      <c r="Q185" s="3"/>
      <c r="R185" s="3"/>
      <c r="S185" s="3"/>
      <c r="T185" s="3"/>
      <c r="U185" s="3"/>
      <c r="V185" s="3"/>
      <c r="W185" s="3"/>
      <c r="X185" s="3"/>
      <c r="Y185" s="3"/>
    </row>
    <row r="186" spans="1:60" x14ac:dyDescent="0.2">
      <c r="A186" s="3"/>
      <c r="B186" s="4"/>
      <c r="C186" s="188"/>
      <c r="D186" s="6"/>
      <c r="E186" s="3"/>
      <c r="F186" s="3"/>
      <c r="G186" s="3"/>
      <c r="H186" s="3"/>
      <c r="I186" s="3"/>
      <c r="J186" s="3"/>
      <c r="K186" s="3"/>
      <c r="L186" s="3"/>
      <c r="M186" s="3"/>
      <c r="N186" s="3"/>
      <c r="O186" s="3"/>
      <c r="P186" s="3"/>
      <c r="Q186" s="3"/>
      <c r="R186" s="3"/>
      <c r="S186" s="3"/>
      <c r="T186" s="3"/>
      <c r="U186" s="3"/>
      <c r="V186" s="3"/>
      <c r="W186" s="3"/>
      <c r="X186" s="3"/>
      <c r="Y186" s="3"/>
    </row>
    <row r="187" spans="1:60" x14ac:dyDescent="0.2">
      <c r="A187" s="272" t="s">
        <v>524</v>
      </c>
      <c r="B187" s="272"/>
      <c r="C187" s="273"/>
      <c r="D187" s="6"/>
      <c r="E187" s="3"/>
      <c r="F187" s="3"/>
      <c r="G187" s="3"/>
      <c r="H187" s="3"/>
      <c r="I187" s="3"/>
      <c r="J187" s="3"/>
      <c r="K187" s="3"/>
      <c r="L187" s="3"/>
      <c r="M187" s="3"/>
      <c r="N187" s="3"/>
      <c r="O187" s="3"/>
      <c r="P187" s="3"/>
      <c r="Q187" s="3"/>
      <c r="R187" s="3"/>
      <c r="S187" s="3"/>
      <c r="T187" s="3"/>
      <c r="U187" s="3"/>
      <c r="V187" s="3"/>
      <c r="W187" s="3"/>
      <c r="X187" s="3"/>
      <c r="Y187" s="3"/>
    </row>
    <row r="188" spans="1:60" x14ac:dyDescent="0.2">
      <c r="A188" s="250"/>
      <c r="B188" s="251"/>
      <c r="C188" s="252"/>
      <c r="D188" s="251"/>
      <c r="E188" s="251"/>
      <c r="F188" s="251"/>
      <c r="G188" s="253"/>
      <c r="H188" s="3"/>
      <c r="I188" s="3"/>
      <c r="J188" s="3"/>
      <c r="K188" s="3"/>
      <c r="L188" s="3"/>
      <c r="M188" s="3"/>
      <c r="N188" s="3"/>
      <c r="O188" s="3"/>
      <c r="P188" s="3"/>
      <c r="Q188" s="3"/>
      <c r="R188" s="3"/>
      <c r="S188" s="3"/>
      <c r="T188" s="3"/>
      <c r="U188" s="3"/>
      <c r="V188" s="3"/>
      <c r="W188" s="3"/>
      <c r="X188" s="3"/>
      <c r="Y188" s="3"/>
      <c r="AG188" t="s">
        <v>525</v>
      </c>
    </row>
    <row r="189" spans="1:60" x14ac:dyDescent="0.2">
      <c r="A189" s="254"/>
      <c r="B189" s="255"/>
      <c r="C189" s="256"/>
      <c r="D189" s="255"/>
      <c r="E189" s="255"/>
      <c r="F189" s="255"/>
      <c r="G189" s="257"/>
      <c r="H189" s="3"/>
      <c r="I189" s="3"/>
      <c r="J189" s="3"/>
      <c r="K189" s="3"/>
      <c r="L189" s="3"/>
      <c r="M189" s="3"/>
      <c r="N189" s="3"/>
      <c r="O189" s="3"/>
      <c r="P189" s="3"/>
      <c r="Q189" s="3"/>
      <c r="R189" s="3"/>
      <c r="S189" s="3"/>
      <c r="T189" s="3"/>
      <c r="U189" s="3"/>
      <c r="V189" s="3"/>
      <c r="W189" s="3"/>
      <c r="X189" s="3"/>
      <c r="Y189" s="3"/>
    </row>
    <row r="190" spans="1:60" x14ac:dyDescent="0.2">
      <c r="A190" s="254"/>
      <c r="B190" s="255"/>
      <c r="C190" s="256"/>
      <c r="D190" s="255"/>
      <c r="E190" s="255"/>
      <c r="F190" s="255"/>
      <c r="G190" s="257"/>
      <c r="H190" s="3"/>
      <c r="I190" s="3"/>
      <c r="J190" s="3"/>
      <c r="K190" s="3"/>
      <c r="L190" s="3"/>
      <c r="M190" s="3"/>
      <c r="N190" s="3"/>
      <c r="O190" s="3"/>
      <c r="P190" s="3"/>
      <c r="Q190" s="3"/>
      <c r="R190" s="3"/>
      <c r="S190" s="3"/>
      <c r="T190" s="3"/>
      <c r="U190" s="3"/>
      <c r="V190" s="3"/>
      <c r="W190" s="3"/>
      <c r="X190" s="3"/>
      <c r="Y190" s="3"/>
    </row>
    <row r="191" spans="1:60" x14ac:dyDescent="0.2">
      <c r="A191" s="254"/>
      <c r="B191" s="255"/>
      <c r="C191" s="256"/>
      <c r="D191" s="255"/>
      <c r="E191" s="255"/>
      <c r="F191" s="255"/>
      <c r="G191" s="257"/>
      <c r="H191" s="3"/>
      <c r="I191" s="3"/>
      <c r="J191" s="3"/>
      <c r="K191" s="3"/>
      <c r="L191" s="3"/>
      <c r="M191" s="3"/>
      <c r="N191" s="3"/>
      <c r="O191" s="3"/>
      <c r="P191" s="3"/>
      <c r="Q191" s="3"/>
      <c r="R191" s="3"/>
      <c r="S191" s="3"/>
      <c r="T191" s="3"/>
      <c r="U191" s="3"/>
      <c r="V191" s="3"/>
      <c r="W191" s="3"/>
      <c r="X191" s="3"/>
      <c r="Y191" s="3"/>
    </row>
    <row r="192" spans="1:60" x14ac:dyDescent="0.2">
      <c r="A192" s="258"/>
      <c r="B192" s="259"/>
      <c r="C192" s="260"/>
      <c r="D192" s="259"/>
      <c r="E192" s="259"/>
      <c r="F192" s="259"/>
      <c r="G192" s="261"/>
      <c r="H192" s="3"/>
      <c r="I192" s="3"/>
      <c r="J192" s="3"/>
      <c r="K192" s="3"/>
      <c r="L192" s="3"/>
      <c r="M192" s="3"/>
      <c r="N192" s="3"/>
      <c r="O192" s="3"/>
      <c r="P192" s="3"/>
      <c r="Q192" s="3"/>
      <c r="R192" s="3"/>
      <c r="S192" s="3"/>
      <c r="T192" s="3"/>
      <c r="U192" s="3"/>
      <c r="V192" s="3"/>
      <c r="W192" s="3"/>
      <c r="X192" s="3"/>
      <c r="Y192" s="3"/>
    </row>
    <row r="193" spans="1:33" x14ac:dyDescent="0.2">
      <c r="A193" s="3"/>
      <c r="B193" s="4"/>
      <c r="C193" s="188"/>
      <c r="D193" s="6"/>
      <c r="E193" s="3"/>
      <c r="F193" s="3"/>
      <c r="G193" s="3"/>
      <c r="H193" s="3"/>
      <c r="I193" s="3"/>
      <c r="J193" s="3"/>
      <c r="K193" s="3"/>
      <c r="L193" s="3"/>
      <c r="M193" s="3"/>
      <c r="N193" s="3"/>
      <c r="O193" s="3"/>
      <c r="P193" s="3"/>
      <c r="Q193" s="3"/>
      <c r="R193" s="3"/>
      <c r="S193" s="3"/>
      <c r="T193" s="3"/>
      <c r="U193" s="3"/>
      <c r="V193" s="3"/>
      <c r="W193" s="3"/>
      <c r="X193" s="3"/>
      <c r="Y193" s="3"/>
    </row>
    <row r="194" spans="1:33" x14ac:dyDescent="0.2">
      <c r="C194" s="190"/>
      <c r="D194" s="10"/>
      <c r="AG194" t="s">
        <v>527</v>
      </c>
    </row>
    <row r="195" spans="1:33" x14ac:dyDescent="0.2">
      <c r="D195" s="10"/>
    </row>
    <row r="196" spans="1:33" x14ac:dyDescent="0.2">
      <c r="D196" s="10"/>
    </row>
    <row r="197" spans="1:33" x14ac:dyDescent="0.2">
      <c r="D197" s="10"/>
    </row>
    <row r="198" spans="1:33" x14ac:dyDescent="0.2">
      <c r="D198" s="10"/>
    </row>
    <row r="199" spans="1:33" x14ac:dyDescent="0.2">
      <c r="D199" s="10"/>
    </row>
    <row r="200" spans="1:33" x14ac:dyDescent="0.2">
      <c r="D200" s="10"/>
    </row>
    <row r="201" spans="1:33" x14ac:dyDescent="0.2">
      <c r="D201" s="10"/>
    </row>
    <row r="202" spans="1:33" x14ac:dyDescent="0.2">
      <c r="D202" s="10"/>
    </row>
    <row r="203" spans="1:33" x14ac:dyDescent="0.2">
      <c r="D203" s="10"/>
    </row>
    <row r="204" spans="1:33" x14ac:dyDescent="0.2">
      <c r="D204" s="10"/>
    </row>
    <row r="205" spans="1:33" x14ac:dyDescent="0.2">
      <c r="D205" s="10"/>
    </row>
    <row r="206" spans="1:33" x14ac:dyDescent="0.2">
      <c r="D206" s="10"/>
    </row>
    <row r="207" spans="1:33" x14ac:dyDescent="0.2">
      <c r="D207" s="10"/>
    </row>
    <row r="208" spans="1:33"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3LOBdW2n9Fx7uGg1lHX19IIWQiKOmetArpepySdTUeL1sPi0ePT6NZeYtm6f9MA4cVAwm0tYpofSzpl/fEaVQg==" saltValue="v3Rg41qrvFCBHwDV+6KSWA==" spinCount="100000" sheet="1" formatRows="0"/>
  <mergeCells count="13">
    <mergeCell ref="A1:G1"/>
    <mergeCell ref="C2:G2"/>
    <mergeCell ref="C3:G3"/>
    <mergeCell ref="C4:G4"/>
    <mergeCell ref="A180:B180"/>
    <mergeCell ref="A188:G192"/>
    <mergeCell ref="C15:G15"/>
    <mergeCell ref="C27:G27"/>
    <mergeCell ref="C30:G30"/>
    <mergeCell ref="C58:G58"/>
    <mergeCell ref="C119:G119"/>
    <mergeCell ref="C165:G165"/>
    <mergeCell ref="A187:C187"/>
  </mergeCells>
  <pageMargins left="0.59055118110236204" right="0.196850393700787" top="0.78740157499999996" bottom="0.78740157499999996" header="0.3" footer="0.3"/>
  <pageSetup paperSize="9" orientation="portrait"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01 01 Pol</vt:lpstr>
      <vt:lpstr>01 02 Pol</vt:lpstr>
      <vt:lpstr>02 01 Pol</vt:lpstr>
      <vt:lpstr>02 02 Pol</vt:lpstr>
      <vt:lpstr>02 03 Pol</vt:lpstr>
      <vt:lpstr>03 01 Pol</vt:lpstr>
      <vt:lpstr>03 02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Pol'!Názvy_tisku</vt:lpstr>
      <vt:lpstr>'01 02 Pol'!Názvy_tisku</vt:lpstr>
      <vt:lpstr>'02 01 Pol'!Názvy_tisku</vt:lpstr>
      <vt:lpstr>'02 02 Pol'!Názvy_tisku</vt:lpstr>
      <vt:lpstr>'02 03 Pol'!Názvy_tisku</vt:lpstr>
      <vt:lpstr>'03 01 Pol'!Názvy_tisku</vt:lpstr>
      <vt:lpstr>'03 02 Pol'!Názvy_tisku</vt:lpstr>
      <vt:lpstr>oadresa</vt:lpstr>
      <vt:lpstr>Stavba!Objednatel</vt:lpstr>
      <vt:lpstr>Stavba!Objekt</vt:lpstr>
      <vt:lpstr>'01 01 Pol'!Oblast_tisku</vt:lpstr>
      <vt:lpstr>'01 02 Pol'!Oblast_tisku</vt:lpstr>
      <vt:lpstr>'02 01 Pol'!Oblast_tisku</vt:lpstr>
      <vt:lpstr>'02 02 Pol'!Oblast_tisku</vt:lpstr>
      <vt:lpstr>'02 03 Pol'!Oblast_tisku</vt:lpstr>
      <vt:lpstr>'03 01 Pol'!Oblast_tisku</vt:lpstr>
      <vt:lpstr>'03 02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Eliška Janůtková</dc:creator>
  <cp:lastModifiedBy>Jurák Vítězslav</cp:lastModifiedBy>
  <cp:lastPrinted>2019-03-19T12:27:02Z</cp:lastPrinted>
  <dcterms:created xsi:type="dcterms:W3CDTF">2009-04-08T07:15:50Z</dcterms:created>
  <dcterms:modified xsi:type="dcterms:W3CDTF">2025-07-09T10:36:45Z</dcterms:modified>
</cp:coreProperties>
</file>