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2019DC.kalora.local\Users\uldrich\Dokumenty\0_projekce\00_projekt\Karlovarský kraj\Cheb\školy, školky\Gymnázium Cheb\03 výměna kotlů\rozpočty\"/>
    </mc:Choice>
  </mc:AlternateContent>
  <xr:revisionPtr revIDLastSave="0" documentId="8_{38E8FFC5-E8EA-419C-9E87-DCC33CCAC0B9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Pokyny pro vyplnění" sheetId="11" r:id="rId1"/>
    <sheet name="Stavba" sheetId="1" r:id="rId2"/>
    <sheet name="VzorPolozky" sheetId="10" state="hidden" r:id="rId3"/>
    <sheet name="01 1 Pol" sheetId="12" r:id="rId4"/>
    <sheet name="01 2 Pol" sheetId="13" r:id="rId5"/>
    <sheet name="01 3 Pol" sheetId="14" r:id="rId6"/>
  </sheets>
  <externalReferences>
    <externalReference r:id="rId7"/>
  </externalReferences>
  <definedNames>
    <definedName name="CelkemDPHVypocet" localSheetId="1">Stavba!$H$44</definedName>
    <definedName name="CenaCelkem">Stavba!$G$29</definedName>
    <definedName name="CenaCelkemBezDPH">Stavba!$G$28</definedName>
    <definedName name="CenaCelkemVypocet" localSheetId="1">Stavba!$I$44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Stavba!$E$13:$G$13</definedName>
    <definedName name="DPHSni">Stavba!$G$24</definedName>
    <definedName name="DPHZakl">Stavba!$G$26</definedName>
    <definedName name="dpsc" localSheetId="1">Stavba!$D$13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3">'01 1 Pol'!$1:$7</definedName>
    <definedName name="_xlnm.Print_Titles" localSheetId="4">'01 2 Pol'!$1:$7</definedName>
    <definedName name="_xlnm.Print_Titles" localSheetId="5">'01 3 Pol'!$1:$7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'01 1 Pol'!$A$1:$Y$121</definedName>
    <definedName name="_xlnm.Print_Area" localSheetId="4">'01 2 Pol'!$A$1:$Y$96</definedName>
    <definedName name="_xlnm.Print_Area" localSheetId="5">'01 3 Pol'!$A$1:$Y$124</definedName>
    <definedName name="_xlnm.Print_Area" localSheetId="1">Stavba!$A$1:$J$75</definedName>
    <definedName name="odic" localSheetId="1">Stavba!$I$6</definedName>
    <definedName name="oico" localSheetId="1">Stavba!$I$5</definedName>
    <definedName name="omisto" localSheetId="1">Stavba!$E$7</definedName>
    <definedName name="onazev" localSheetId="1">Stavba!$D$6</definedName>
    <definedName name="opsc" localSheetId="1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Stavba!$F$44</definedName>
    <definedName name="ZakladDPHZakl">Stavba!$G$25</definedName>
    <definedName name="ZakladDPHZaklVypocet" localSheetId="1">Stavba!$G$44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91029"/>
  <customWorkbookViews>
    <customWorkbookView name="Radim" guid="{B7E7C763-C459-487D-8ABA-5CFDDFBD5A84}" maximized="1" xWindow="-8" yWindow="-8" windowWidth="1296" windowHeight="104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4" i="1" l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G43" i="1"/>
  <c r="F43" i="1"/>
  <c r="G42" i="1"/>
  <c r="F42" i="1"/>
  <c r="G41" i="1"/>
  <c r="F41" i="1"/>
  <c r="G40" i="1"/>
  <c r="F40" i="1"/>
  <c r="G39" i="1"/>
  <c r="F39" i="1"/>
  <c r="G114" i="14"/>
  <c r="G9" i="14"/>
  <c r="G8" i="14" s="1"/>
  <c r="I9" i="14"/>
  <c r="I8" i="14" s="1"/>
  <c r="K9" i="14"/>
  <c r="K8" i="14" s="1"/>
  <c r="M9" i="14"/>
  <c r="O9" i="14"/>
  <c r="O8" i="14" s="1"/>
  <c r="Q9" i="14"/>
  <c r="Q8" i="14" s="1"/>
  <c r="V9" i="14"/>
  <c r="V8" i="14" s="1"/>
  <c r="G10" i="14"/>
  <c r="I10" i="14"/>
  <c r="K10" i="14"/>
  <c r="M10" i="14"/>
  <c r="O10" i="14"/>
  <c r="Q10" i="14"/>
  <c r="V10" i="14"/>
  <c r="G11" i="14"/>
  <c r="M11" i="14" s="1"/>
  <c r="I11" i="14"/>
  <c r="K11" i="14"/>
  <c r="O11" i="14"/>
  <c r="Q11" i="14"/>
  <c r="V11" i="14"/>
  <c r="G12" i="14"/>
  <c r="I12" i="14"/>
  <c r="K12" i="14"/>
  <c r="M12" i="14"/>
  <c r="O12" i="14"/>
  <c r="Q12" i="14"/>
  <c r="V12" i="14"/>
  <c r="G13" i="14"/>
  <c r="I13" i="14"/>
  <c r="K13" i="14"/>
  <c r="M13" i="14"/>
  <c r="O13" i="14"/>
  <c r="Q13" i="14"/>
  <c r="V13" i="14"/>
  <c r="G14" i="14"/>
  <c r="I14" i="14"/>
  <c r="K14" i="14"/>
  <c r="M14" i="14"/>
  <c r="O14" i="14"/>
  <c r="Q14" i="14"/>
  <c r="V14" i="14"/>
  <c r="G15" i="14"/>
  <c r="I15" i="14"/>
  <c r="K15" i="14"/>
  <c r="M15" i="14"/>
  <c r="O15" i="14"/>
  <c r="Q15" i="14"/>
  <c r="V15" i="14"/>
  <c r="G16" i="14"/>
  <c r="I16" i="14"/>
  <c r="K16" i="14"/>
  <c r="M16" i="14"/>
  <c r="O16" i="14"/>
  <c r="Q16" i="14"/>
  <c r="V16" i="14"/>
  <c r="G17" i="14"/>
  <c r="I17" i="14"/>
  <c r="K17" i="14"/>
  <c r="M17" i="14"/>
  <c r="O17" i="14"/>
  <c r="Q17" i="14"/>
  <c r="V17" i="14"/>
  <c r="G18" i="14"/>
  <c r="M18" i="14" s="1"/>
  <c r="I18" i="14"/>
  <c r="K18" i="14"/>
  <c r="O18" i="14"/>
  <c r="Q18" i="14"/>
  <c r="V18" i="14"/>
  <c r="G19" i="14"/>
  <c r="I19" i="14"/>
  <c r="K19" i="14"/>
  <c r="M19" i="14"/>
  <c r="O19" i="14"/>
  <c r="Q19" i="14"/>
  <c r="V19" i="14"/>
  <c r="G20" i="14"/>
  <c r="I20" i="14"/>
  <c r="K20" i="14"/>
  <c r="M20" i="14"/>
  <c r="O20" i="14"/>
  <c r="Q20" i="14"/>
  <c r="V20" i="14"/>
  <c r="G21" i="14"/>
  <c r="I21" i="14"/>
  <c r="K21" i="14"/>
  <c r="M21" i="14"/>
  <c r="O21" i="14"/>
  <c r="Q21" i="14"/>
  <c r="V21" i="14"/>
  <c r="G22" i="14"/>
  <c r="I22" i="14"/>
  <c r="K22" i="14"/>
  <c r="M22" i="14"/>
  <c r="O22" i="14"/>
  <c r="Q22" i="14"/>
  <c r="V22" i="14"/>
  <c r="G23" i="14"/>
  <c r="I23" i="14"/>
  <c r="K23" i="14"/>
  <c r="M23" i="14"/>
  <c r="O23" i="14"/>
  <c r="Q23" i="14"/>
  <c r="V23" i="14"/>
  <c r="G24" i="14"/>
  <c r="I24" i="14"/>
  <c r="K24" i="14"/>
  <c r="M24" i="14"/>
  <c r="O24" i="14"/>
  <c r="Q24" i="14"/>
  <c r="V24" i="14"/>
  <c r="G25" i="14"/>
  <c r="M25" i="14" s="1"/>
  <c r="I25" i="14"/>
  <c r="K25" i="14"/>
  <c r="O25" i="14"/>
  <c r="Q25" i="14"/>
  <c r="V25" i="14"/>
  <c r="G26" i="14"/>
  <c r="I26" i="14"/>
  <c r="K26" i="14"/>
  <c r="M26" i="14"/>
  <c r="O26" i="14"/>
  <c r="Q26" i="14"/>
  <c r="V26" i="14"/>
  <c r="G27" i="14"/>
  <c r="I27" i="14"/>
  <c r="K27" i="14"/>
  <c r="M27" i="14"/>
  <c r="O27" i="14"/>
  <c r="Q27" i="14"/>
  <c r="V27" i="14"/>
  <c r="G28" i="14"/>
  <c r="I28" i="14"/>
  <c r="K28" i="14"/>
  <c r="M28" i="14"/>
  <c r="O28" i="14"/>
  <c r="Q28" i="14"/>
  <c r="V28" i="14"/>
  <c r="G29" i="14"/>
  <c r="I29" i="14"/>
  <c r="K29" i="14"/>
  <c r="M29" i="14"/>
  <c r="O29" i="14"/>
  <c r="Q29" i="14"/>
  <c r="V29" i="14"/>
  <c r="G30" i="14"/>
  <c r="I30" i="14"/>
  <c r="K30" i="14"/>
  <c r="M30" i="14"/>
  <c r="O30" i="14"/>
  <c r="Q30" i="14"/>
  <c r="V30" i="14"/>
  <c r="G31" i="14"/>
  <c r="I31" i="14"/>
  <c r="K31" i="14"/>
  <c r="M31" i="14"/>
  <c r="O31" i="14"/>
  <c r="Q31" i="14"/>
  <c r="V31" i="14"/>
  <c r="G32" i="14"/>
  <c r="I32" i="14"/>
  <c r="K32" i="14"/>
  <c r="M32" i="14"/>
  <c r="O32" i="14"/>
  <c r="Q32" i="14"/>
  <c r="V32" i="14"/>
  <c r="G33" i="14"/>
  <c r="I33" i="14"/>
  <c r="K33" i="14"/>
  <c r="M33" i="14"/>
  <c r="O33" i="14"/>
  <c r="Q33" i="14"/>
  <c r="V33" i="14"/>
  <c r="G34" i="14"/>
  <c r="I34" i="14"/>
  <c r="K34" i="14"/>
  <c r="M34" i="14"/>
  <c r="O34" i="14"/>
  <c r="Q34" i="14"/>
  <c r="V34" i="14"/>
  <c r="G35" i="14"/>
  <c r="M35" i="14" s="1"/>
  <c r="I35" i="14"/>
  <c r="K35" i="14"/>
  <c r="O35" i="14"/>
  <c r="Q35" i="14"/>
  <c r="V35" i="14"/>
  <c r="G36" i="14"/>
  <c r="I36" i="14"/>
  <c r="K36" i="14"/>
  <c r="M36" i="14"/>
  <c r="O36" i="14"/>
  <c r="Q36" i="14"/>
  <c r="V36" i="14"/>
  <c r="G37" i="14"/>
  <c r="I37" i="14"/>
  <c r="K37" i="14"/>
  <c r="M37" i="14"/>
  <c r="O37" i="14"/>
  <c r="Q37" i="14"/>
  <c r="V37" i="14"/>
  <c r="G38" i="14"/>
  <c r="I38" i="14"/>
  <c r="K38" i="14"/>
  <c r="M38" i="14"/>
  <c r="O38" i="14"/>
  <c r="Q38" i="14"/>
  <c r="V38" i="14"/>
  <c r="G39" i="14"/>
  <c r="I39" i="14"/>
  <c r="K39" i="14"/>
  <c r="M39" i="14"/>
  <c r="O39" i="14"/>
  <c r="Q39" i="14"/>
  <c r="V39" i="14"/>
  <c r="G40" i="14"/>
  <c r="I40" i="14"/>
  <c r="K40" i="14"/>
  <c r="M40" i="14"/>
  <c r="O40" i="14"/>
  <c r="Q40" i="14"/>
  <c r="V40" i="14"/>
  <c r="G41" i="14"/>
  <c r="I41" i="14"/>
  <c r="K41" i="14"/>
  <c r="M41" i="14"/>
  <c r="O41" i="14"/>
  <c r="Q41" i="14"/>
  <c r="V41" i="14"/>
  <c r="G42" i="14"/>
  <c r="M42" i="14" s="1"/>
  <c r="I42" i="14"/>
  <c r="K42" i="14"/>
  <c r="O42" i="14"/>
  <c r="Q42" i="14"/>
  <c r="V42" i="14"/>
  <c r="G43" i="14"/>
  <c r="I43" i="14"/>
  <c r="K43" i="14"/>
  <c r="M43" i="14"/>
  <c r="O43" i="14"/>
  <c r="Q43" i="14"/>
  <c r="V43" i="14"/>
  <c r="G44" i="14"/>
  <c r="I44" i="14"/>
  <c r="K44" i="14"/>
  <c r="M44" i="14"/>
  <c r="O44" i="14"/>
  <c r="Q44" i="14"/>
  <c r="V44" i="14"/>
  <c r="G45" i="14"/>
  <c r="I45" i="14"/>
  <c r="K45" i="14"/>
  <c r="M45" i="14"/>
  <c r="O45" i="14"/>
  <c r="Q45" i="14"/>
  <c r="V45" i="14"/>
  <c r="G46" i="14"/>
  <c r="I46" i="14"/>
  <c r="K46" i="14"/>
  <c r="M46" i="14"/>
  <c r="O46" i="14"/>
  <c r="Q46" i="14"/>
  <c r="V46" i="14"/>
  <c r="G47" i="14"/>
  <c r="I47" i="14"/>
  <c r="K47" i="14"/>
  <c r="M47" i="14"/>
  <c r="O47" i="14"/>
  <c r="Q47" i="14"/>
  <c r="V47" i="14"/>
  <c r="G48" i="14"/>
  <c r="I48" i="14"/>
  <c r="K48" i="14"/>
  <c r="M48" i="14"/>
  <c r="O48" i="14"/>
  <c r="Q48" i="14"/>
  <c r="V48" i="14"/>
  <c r="G49" i="14"/>
  <c r="M49" i="14" s="1"/>
  <c r="I49" i="14"/>
  <c r="K49" i="14"/>
  <c r="O49" i="14"/>
  <c r="Q49" i="14"/>
  <c r="V49" i="14"/>
  <c r="G50" i="14"/>
  <c r="I50" i="14"/>
  <c r="K50" i="14"/>
  <c r="M50" i="14"/>
  <c r="O50" i="14"/>
  <c r="Q50" i="14"/>
  <c r="V50" i="14"/>
  <c r="G51" i="14"/>
  <c r="I51" i="14"/>
  <c r="K51" i="14"/>
  <c r="M51" i="14"/>
  <c r="O51" i="14"/>
  <c r="Q51" i="14"/>
  <c r="V51" i="14"/>
  <c r="G52" i="14"/>
  <c r="I52" i="14"/>
  <c r="K52" i="14"/>
  <c r="M52" i="14"/>
  <c r="O52" i="14"/>
  <c r="Q52" i="14"/>
  <c r="V52" i="14"/>
  <c r="G53" i="14"/>
  <c r="I53" i="14"/>
  <c r="K53" i="14"/>
  <c r="M53" i="14"/>
  <c r="O53" i="14"/>
  <c r="Q53" i="14"/>
  <c r="V53" i="14"/>
  <c r="G54" i="14"/>
  <c r="I54" i="14"/>
  <c r="K54" i="14"/>
  <c r="M54" i="14"/>
  <c r="O54" i="14"/>
  <c r="Q54" i="14"/>
  <c r="V54" i="14"/>
  <c r="G55" i="14"/>
  <c r="I55" i="14"/>
  <c r="K55" i="14"/>
  <c r="M55" i="14"/>
  <c r="O55" i="14"/>
  <c r="Q55" i="14"/>
  <c r="V55" i="14"/>
  <c r="G56" i="14"/>
  <c r="I56" i="14"/>
  <c r="K56" i="14"/>
  <c r="M56" i="14"/>
  <c r="O56" i="14"/>
  <c r="Q56" i="14"/>
  <c r="V56" i="14"/>
  <c r="G57" i="14"/>
  <c r="I57" i="14"/>
  <c r="K57" i="14"/>
  <c r="M57" i="14"/>
  <c r="O57" i="14"/>
  <c r="Q57" i="14"/>
  <c r="V57" i="14"/>
  <c r="G58" i="14"/>
  <c r="I58" i="14"/>
  <c r="K58" i="14"/>
  <c r="M58" i="14"/>
  <c r="O58" i="14"/>
  <c r="Q58" i="14"/>
  <c r="V58" i="14"/>
  <c r="G59" i="14"/>
  <c r="M59" i="14" s="1"/>
  <c r="I59" i="14"/>
  <c r="K59" i="14"/>
  <c r="O59" i="14"/>
  <c r="Q59" i="14"/>
  <c r="V59" i="14"/>
  <c r="G60" i="14"/>
  <c r="I60" i="14"/>
  <c r="K60" i="14"/>
  <c r="M60" i="14"/>
  <c r="O60" i="14"/>
  <c r="Q60" i="14"/>
  <c r="V60" i="14"/>
  <c r="G61" i="14"/>
  <c r="I61" i="14"/>
  <c r="K61" i="14"/>
  <c r="M61" i="14"/>
  <c r="O61" i="14"/>
  <c r="Q61" i="14"/>
  <c r="V61" i="14"/>
  <c r="G62" i="14"/>
  <c r="I62" i="14"/>
  <c r="K62" i="14"/>
  <c r="M62" i="14"/>
  <c r="O62" i="14"/>
  <c r="Q62" i="14"/>
  <c r="V62" i="14"/>
  <c r="G63" i="14"/>
  <c r="I63" i="14"/>
  <c r="K63" i="14"/>
  <c r="M63" i="14"/>
  <c r="O63" i="14"/>
  <c r="Q63" i="14"/>
  <c r="V63" i="14"/>
  <c r="G64" i="14"/>
  <c r="I64" i="14"/>
  <c r="K64" i="14"/>
  <c r="M64" i="14"/>
  <c r="O64" i="14"/>
  <c r="Q64" i="14"/>
  <c r="V64" i="14"/>
  <c r="G65" i="14"/>
  <c r="I65" i="14"/>
  <c r="K65" i="14"/>
  <c r="M65" i="14"/>
  <c r="O65" i="14"/>
  <c r="Q65" i="14"/>
  <c r="V65" i="14"/>
  <c r="G66" i="14"/>
  <c r="M66" i="14" s="1"/>
  <c r="I66" i="14"/>
  <c r="K66" i="14"/>
  <c r="O66" i="14"/>
  <c r="Q66" i="14"/>
  <c r="V66" i="14"/>
  <c r="G67" i="14"/>
  <c r="I67" i="14"/>
  <c r="K67" i="14"/>
  <c r="M67" i="14"/>
  <c r="O67" i="14"/>
  <c r="Q67" i="14"/>
  <c r="V67" i="14"/>
  <c r="G68" i="14"/>
  <c r="I68" i="14"/>
  <c r="K68" i="14"/>
  <c r="M68" i="14"/>
  <c r="O68" i="14"/>
  <c r="Q68" i="14"/>
  <c r="V68" i="14"/>
  <c r="G69" i="14"/>
  <c r="I69" i="14"/>
  <c r="K69" i="14"/>
  <c r="M69" i="14"/>
  <c r="O69" i="14"/>
  <c r="Q69" i="14"/>
  <c r="V69" i="14"/>
  <c r="G70" i="14"/>
  <c r="I70" i="14"/>
  <c r="K70" i="14"/>
  <c r="M70" i="14"/>
  <c r="O70" i="14"/>
  <c r="Q70" i="14"/>
  <c r="V70" i="14"/>
  <c r="G71" i="14"/>
  <c r="I71" i="14"/>
  <c r="K71" i="14"/>
  <c r="M71" i="14"/>
  <c r="O71" i="14"/>
  <c r="Q71" i="14"/>
  <c r="V71" i="14"/>
  <c r="G72" i="14"/>
  <c r="I72" i="14"/>
  <c r="K72" i="14"/>
  <c r="M72" i="14"/>
  <c r="O72" i="14"/>
  <c r="Q72" i="14"/>
  <c r="V72" i="14"/>
  <c r="G73" i="14"/>
  <c r="M73" i="14" s="1"/>
  <c r="I73" i="14"/>
  <c r="K73" i="14"/>
  <c r="O73" i="14"/>
  <c r="Q73" i="14"/>
  <c r="V73" i="14"/>
  <c r="G74" i="14"/>
  <c r="I74" i="14"/>
  <c r="K74" i="14"/>
  <c r="M74" i="14"/>
  <c r="O74" i="14"/>
  <c r="Q74" i="14"/>
  <c r="V74" i="14"/>
  <c r="G76" i="14"/>
  <c r="G75" i="14" s="1"/>
  <c r="I76" i="14"/>
  <c r="I75" i="14" s="1"/>
  <c r="K76" i="14"/>
  <c r="K75" i="14" s="1"/>
  <c r="M76" i="14"/>
  <c r="O76" i="14"/>
  <c r="Q76" i="14"/>
  <c r="V76" i="14"/>
  <c r="G77" i="14"/>
  <c r="I77" i="14"/>
  <c r="K77" i="14"/>
  <c r="M77" i="14"/>
  <c r="O77" i="14"/>
  <c r="Q77" i="14"/>
  <c r="V77" i="14"/>
  <c r="G78" i="14"/>
  <c r="I78" i="14"/>
  <c r="K78" i="14"/>
  <c r="M78" i="14"/>
  <c r="O78" i="14"/>
  <c r="Q78" i="14"/>
  <c r="V78" i="14"/>
  <c r="G79" i="14"/>
  <c r="I79" i="14"/>
  <c r="K79" i="14"/>
  <c r="M79" i="14"/>
  <c r="O79" i="14"/>
  <c r="O75" i="14" s="1"/>
  <c r="Q79" i="14"/>
  <c r="Q75" i="14" s="1"/>
  <c r="V79" i="14"/>
  <c r="V75" i="14" s="1"/>
  <c r="G80" i="14"/>
  <c r="I80" i="14"/>
  <c r="K80" i="14"/>
  <c r="M80" i="14"/>
  <c r="O80" i="14"/>
  <c r="Q80" i="14"/>
  <c r="V80" i="14"/>
  <c r="G81" i="14"/>
  <c r="I81" i="14"/>
  <c r="K81" i="14"/>
  <c r="M81" i="14"/>
  <c r="O81" i="14"/>
  <c r="Q81" i="14"/>
  <c r="V81" i="14"/>
  <c r="G82" i="14"/>
  <c r="I82" i="14"/>
  <c r="K82" i="14"/>
  <c r="M82" i="14"/>
  <c r="O82" i="14"/>
  <c r="Q82" i="14"/>
  <c r="V82" i="14"/>
  <c r="G83" i="14"/>
  <c r="M83" i="14" s="1"/>
  <c r="I83" i="14"/>
  <c r="K83" i="14"/>
  <c r="O83" i="14"/>
  <c r="Q83" i="14"/>
  <c r="V83" i="14"/>
  <c r="G84" i="14"/>
  <c r="I84" i="14"/>
  <c r="K84" i="14"/>
  <c r="M84" i="14"/>
  <c r="O84" i="14"/>
  <c r="Q84" i="14"/>
  <c r="V84" i="14"/>
  <c r="G85" i="14"/>
  <c r="I85" i="14"/>
  <c r="K85" i="14"/>
  <c r="M85" i="14"/>
  <c r="O85" i="14"/>
  <c r="Q85" i="14"/>
  <c r="V85" i="14"/>
  <c r="G86" i="14"/>
  <c r="I86" i="14"/>
  <c r="K86" i="14"/>
  <c r="M86" i="14"/>
  <c r="O86" i="14"/>
  <c r="Q86" i="14"/>
  <c r="V86" i="14"/>
  <c r="G87" i="14"/>
  <c r="I87" i="14"/>
  <c r="K87" i="14"/>
  <c r="M87" i="14"/>
  <c r="O87" i="14"/>
  <c r="Q87" i="14"/>
  <c r="V87" i="14"/>
  <c r="G88" i="14"/>
  <c r="I88" i="14"/>
  <c r="K88" i="14"/>
  <c r="M88" i="14"/>
  <c r="O88" i="14"/>
  <c r="Q88" i="14"/>
  <c r="V88" i="14"/>
  <c r="G89" i="14"/>
  <c r="I89" i="14"/>
  <c r="K89" i="14"/>
  <c r="M89" i="14"/>
  <c r="O89" i="14"/>
  <c r="Q89" i="14"/>
  <c r="V89" i="14"/>
  <c r="G90" i="14"/>
  <c r="M90" i="14" s="1"/>
  <c r="I90" i="14"/>
  <c r="K90" i="14"/>
  <c r="O90" i="14"/>
  <c r="Q90" i="14"/>
  <c r="V90" i="14"/>
  <c r="G92" i="14"/>
  <c r="G91" i="14" s="1"/>
  <c r="I92" i="14"/>
  <c r="I91" i="14" s="1"/>
  <c r="K92" i="14"/>
  <c r="K91" i="14" s="1"/>
  <c r="M92" i="14"/>
  <c r="O92" i="14"/>
  <c r="O91" i="14" s="1"/>
  <c r="Q92" i="14"/>
  <c r="Q91" i="14" s="1"/>
  <c r="V92" i="14"/>
  <c r="V91" i="14" s="1"/>
  <c r="G93" i="14"/>
  <c r="I93" i="14"/>
  <c r="K93" i="14"/>
  <c r="M93" i="14"/>
  <c r="O93" i="14"/>
  <c r="Q93" i="14"/>
  <c r="V93" i="14"/>
  <c r="G94" i="14"/>
  <c r="I94" i="14"/>
  <c r="K94" i="14"/>
  <c r="M94" i="14"/>
  <c r="O94" i="14"/>
  <c r="Q94" i="14"/>
  <c r="V94" i="14"/>
  <c r="G95" i="14"/>
  <c r="I95" i="14"/>
  <c r="K95" i="14"/>
  <c r="M95" i="14"/>
  <c r="O95" i="14"/>
  <c r="Q95" i="14"/>
  <c r="V95" i="14"/>
  <c r="G96" i="14"/>
  <c r="I96" i="14"/>
  <c r="K96" i="14"/>
  <c r="M96" i="14"/>
  <c r="O96" i="14"/>
  <c r="Q96" i="14"/>
  <c r="V96" i="14"/>
  <c r="G97" i="14"/>
  <c r="M97" i="14" s="1"/>
  <c r="I97" i="14"/>
  <c r="K97" i="14"/>
  <c r="O97" i="14"/>
  <c r="Q97" i="14"/>
  <c r="V97" i="14"/>
  <c r="G98" i="14"/>
  <c r="I98" i="14"/>
  <c r="K98" i="14"/>
  <c r="M98" i="14"/>
  <c r="O98" i="14"/>
  <c r="Q98" i="14"/>
  <c r="V98" i="14"/>
  <c r="G99" i="14"/>
  <c r="I99" i="14"/>
  <c r="K99" i="14"/>
  <c r="M99" i="14"/>
  <c r="O99" i="14"/>
  <c r="Q99" i="14"/>
  <c r="V99" i="14"/>
  <c r="G100" i="14"/>
  <c r="I100" i="14"/>
  <c r="K100" i="14"/>
  <c r="M100" i="14"/>
  <c r="O100" i="14"/>
  <c r="Q100" i="14"/>
  <c r="V100" i="14"/>
  <c r="G101" i="14"/>
  <c r="I101" i="14"/>
  <c r="K101" i="14"/>
  <c r="M101" i="14"/>
  <c r="O101" i="14"/>
  <c r="Q101" i="14"/>
  <c r="V101" i="14"/>
  <c r="G102" i="14"/>
  <c r="I102" i="14"/>
  <c r="K102" i="14"/>
  <c r="M102" i="14"/>
  <c r="O102" i="14"/>
  <c r="Q102" i="14"/>
  <c r="V102" i="14"/>
  <c r="G103" i="14"/>
  <c r="I103" i="14"/>
  <c r="K103" i="14"/>
  <c r="M103" i="14"/>
  <c r="O103" i="14"/>
  <c r="Q103" i="14"/>
  <c r="V103" i="14"/>
  <c r="G104" i="14"/>
  <c r="I104" i="14"/>
  <c r="K104" i="14"/>
  <c r="M104" i="14"/>
  <c r="O104" i="14"/>
  <c r="Q104" i="14"/>
  <c r="V104" i="14"/>
  <c r="G105" i="14"/>
  <c r="I105" i="14"/>
  <c r="K105" i="14"/>
  <c r="M105" i="14"/>
  <c r="O105" i="14"/>
  <c r="Q105" i="14"/>
  <c r="V105" i="14"/>
  <c r="G106" i="14"/>
  <c r="I106" i="14"/>
  <c r="K106" i="14"/>
  <c r="M106" i="14"/>
  <c r="O106" i="14"/>
  <c r="Q106" i="14"/>
  <c r="V106" i="14"/>
  <c r="G107" i="14"/>
  <c r="M107" i="14" s="1"/>
  <c r="I107" i="14"/>
  <c r="K107" i="14"/>
  <c r="O107" i="14"/>
  <c r="Q107" i="14"/>
  <c r="V107" i="14"/>
  <c r="G108" i="14"/>
  <c r="I108" i="14"/>
  <c r="K108" i="14"/>
  <c r="M108" i="14"/>
  <c r="O108" i="14"/>
  <c r="Q108" i="14"/>
  <c r="V108" i="14"/>
  <c r="V109" i="14"/>
  <c r="G110" i="14"/>
  <c r="G109" i="14" s="1"/>
  <c r="I110" i="14"/>
  <c r="I109" i="14" s="1"/>
  <c r="K110" i="14"/>
  <c r="K109" i="14" s="1"/>
  <c r="M110" i="14"/>
  <c r="M109" i="14" s="1"/>
  <c r="O110" i="14"/>
  <c r="O109" i="14" s="1"/>
  <c r="Q110" i="14"/>
  <c r="Q109" i="14" s="1"/>
  <c r="V110" i="14"/>
  <c r="G111" i="14"/>
  <c r="I111" i="14"/>
  <c r="K111" i="14"/>
  <c r="M111" i="14"/>
  <c r="O111" i="14"/>
  <c r="Q111" i="14"/>
  <c r="V111" i="14"/>
  <c r="G112" i="14"/>
  <c r="I112" i="14"/>
  <c r="K112" i="14"/>
  <c r="M112" i="14"/>
  <c r="O112" i="14"/>
  <c r="Q112" i="14"/>
  <c r="V112" i="14"/>
  <c r="AE114" i="14"/>
  <c r="G86" i="13"/>
  <c r="G9" i="13"/>
  <c r="G8" i="13" s="1"/>
  <c r="I9" i="13"/>
  <c r="I8" i="13" s="1"/>
  <c r="K9" i="13"/>
  <c r="K8" i="13" s="1"/>
  <c r="M9" i="13"/>
  <c r="M8" i="13" s="1"/>
  <c r="O9" i="13"/>
  <c r="O8" i="13" s="1"/>
  <c r="Q9" i="13"/>
  <c r="Q8" i="13" s="1"/>
  <c r="V9" i="13"/>
  <c r="V8" i="13" s="1"/>
  <c r="O10" i="13"/>
  <c r="Q10" i="13"/>
  <c r="V10" i="13"/>
  <c r="G11" i="13"/>
  <c r="M11" i="13" s="1"/>
  <c r="M10" i="13" s="1"/>
  <c r="I11" i="13"/>
  <c r="I10" i="13" s="1"/>
  <c r="K11" i="13"/>
  <c r="K10" i="13" s="1"/>
  <c r="O11" i="13"/>
  <c r="Q11" i="13"/>
  <c r="V11" i="13"/>
  <c r="G13" i="13"/>
  <c r="G12" i="13" s="1"/>
  <c r="I13" i="13"/>
  <c r="I12" i="13" s="1"/>
  <c r="K13" i="13"/>
  <c r="K12" i="13" s="1"/>
  <c r="M13" i="13"/>
  <c r="M12" i="13" s="1"/>
  <c r="O13" i="13"/>
  <c r="O12" i="13" s="1"/>
  <c r="Q13" i="13"/>
  <c r="Q12" i="13" s="1"/>
  <c r="V13" i="13"/>
  <c r="V12" i="13" s="1"/>
  <c r="G14" i="13"/>
  <c r="I14" i="13"/>
  <c r="K14" i="13"/>
  <c r="M14" i="13"/>
  <c r="O14" i="13"/>
  <c r="Q14" i="13"/>
  <c r="G15" i="13"/>
  <c r="I15" i="13"/>
  <c r="K15" i="13"/>
  <c r="M15" i="13"/>
  <c r="O15" i="13"/>
  <c r="Q15" i="13"/>
  <c r="V15" i="13"/>
  <c r="V14" i="13" s="1"/>
  <c r="G16" i="13"/>
  <c r="I16" i="13"/>
  <c r="K16" i="13"/>
  <c r="M16" i="13"/>
  <c r="O16" i="13"/>
  <c r="Q16" i="13"/>
  <c r="V16" i="13"/>
  <c r="G17" i="13"/>
  <c r="I17" i="13"/>
  <c r="K17" i="13"/>
  <c r="M17" i="13"/>
  <c r="O17" i="13"/>
  <c r="Q17" i="13"/>
  <c r="V17" i="13"/>
  <c r="G18" i="13"/>
  <c r="I18" i="13"/>
  <c r="G19" i="13"/>
  <c r="I19" i="13"/>
  <c r="K19" i="13"/>
  <c r="K18" i="13" s="1"/>
  <c r="M19" i="13"/>
  <c r="M18" i="13" s="1"/>
  <c r="O19" i="13"/>
  <c r="O18" i="13" s="1"/>
  <c r="Q19" i="13"/>
  <c r="Q18" i="13" s="1"/>
  <c r="V19" i="13"/>
  <c r="V18" i="13" s="1"/>
  <c r="G20" i="13"/>
  <c r="I20" i="13"/>
  <c r="K20" i="13"/>
  <c r="M20" i="13"/>
  <c r="O20" i="13"/>
  <c r="Q20" i="13"/>
  <c r="V20" i="13"/>
  <c r="G21" i="13"/>
  <c r="I21" i="13"/>
  <c r="K21" i="13"/>
  <c r="M21" i="13"/>
  <c r="O21" i="13"/>
  <c r="Q21" i="13"/>
  <c r="V21" i="13"/>
  <c r="G23" i="13"/>
  <c r="G22" i="13" s="1"/>
  <c r="I23" i="13"/>
  <c r="I22" i="13" s="1"/>
  <c r="K23" i="13"/>
  <c r="K22" i="13" s="1"/>
  <c r="M23" i="13"/>
  <c r="O23" i="13"/>
  <c r="O22" i="13" s="1"/>
  <c r="Q23" i="13"/>
  <c r="Q22" i="13" s="1"/>
  <c r="V23" i="13"/>
  <c r="V22" i="13" s="1"/>
  <c r="G24" i="13"/>
  <c r="I24" i="13"/>
  <c r="K24" i="13"/>
  <c r="M24" i="13"/>
  <c r="O24" i="13"/>
  <c r="Q24" i="13"/>
  <c r="V24" i="13"/>
  <c r="G25" i="13"/>
  <c r="M25" i="13" s="1"/>
  <c r="I25" i="13"/>
  <c r="K25" i="13"/>
  <c r="O25" i="13"/>
  <c r="Q25" i="13"/>
  <c r="V25" i="13"/>
  <c r="G26" i="13"/>
  <c r="I26" i="13"/>
  <c r="K26" i="13"/>
  <c r="M26" i="13"/>
  <c r="O26" i="13"/>
  <c r="Q26" i="13"/>
  <c r="V26" i="13"/>
  <c r="G27" i="13"/>
  <c r="I27" i="13"/>
  <c r="K27" i="13"/>
  <c r="M27" i="13"/>
  <c r="O27" i="13"/>
  <c r="Q27" i="13"/>
  <c r="V27" i="13"/>
  <c r="G28" i="13"/>
  <c r="I28" i="13"/>
  <c r="K28" i="13"/>
  <c r="M28" i="13"/>
  <c r="O28" i="13"/>
  <c r="Q28" i="13"/>
  <c r="V28" i="13"/>
  <c r="G29" i="13"/>
  <c r="I29" i="13"/>
  <c r="K29" i="13"/>
  <c r="M29" i="13"/>
  <c r="O29" i="13"/>
  <c r="Q29" i="13"/>
  <c r="V29" i="13"/>
  <c r="G30" i="13"/>
  <c r="I30" i="13"/>
  <c r="K30" i="13"/>
  <c r="M30" i="13"/>
  <c r="O30" i="13"/>
  <c r="Q30" i="13"/>
  <c r="V30" i="13"/>
  <c r="G31" i="13"/>
  <c r="I31" i="13"/>
  <c r="K31" i="13"/>
  <c r="M31" i="13"/>
  <c r="O31" i="13"/>
  <c r="Q31" i="13"/>
  <c r="V31" i="13"/>
  <c r="G32" i="13"/>
  <c r="I32" i="13"/>
  <c r="K32" i="13"/>
  <c r="M32" i="13"/>
  <c r="O32" i="13"/>
  <c r="Q32" i="13"/>
  <c r="V32" i="13"/>
  <c r="G33" i="13"/>
  <c r="I33" i="13"/>
  <c r="K33" i="13"/>
  <c r="M33" i="13"/>
  <c r="O33" i="13"/>
  <c r="Q33" i="13"/>
  <c r="V33" i="13"/>
  <c r="G34" i="13"/>
  <c r="I34" i="13"/>
  <c r="K34" i="13"/>
  <c r="M34" i="13"/>
  <c r="O34" i="13"/>
  <c r="Q34" i="13"/>
  <c r="V34" i="13"/>
  <c r="G35" i="13"/>
  <c r="M35" i="13" s="1"/>
  <c r="I35" i="13"/>
  <c r="K35" i="13"/>
  <c r="O35" i="13"/>
  <c r="Q35" i="13"/>
  <c r="V35" i="13"/>
  <c r="G36" i="13"/>
  <c r="I36" i="13"/>
  <c r="K36" i="13"/>
  <c r="M36" i="13"/>
  <c r="O36" i="13"/>
  <c r="Q36" i="13"/>
  <c r="V36" i="13"/>
  <c r="G37" i="13"/>
  <c r="I37" i="13"/>
  <c r="K37" i="13"/>
  <c r="M37" i="13"/>
  <c r="O37" i="13"/>
  <c r="Q37" i="13"/>
  <c r="V37" i="13"/>
  <c r="G38" i="13"/>
  <c r="I38" i="13"/>
  <c r="K38" i="13"/>
  <c r="M38" i="13"/>
  <c r="O38" i="13"/>
  <c r="Q38" i="13"/>
  <c r="V38" i="13"/>
  <c r="G39" i="13"/>
  <c r="I39" i="13"/>
  <c r="K39" i="13"/>
  <c r="M39" i="13"/>
  <c r="O39" i="13"/>
  <c r="Q39" i="13"/>
  <c r="V39" i="13"/>
  <c r="G40" i="13"/>
  <c r="I40" i="13"/>
  <c r="K40" i="13"/>
  <c r="M40" i="13"/>
  <c r="O40" i="13"/>
  <c r="Q40" i="13"/>
  <c r="V40" i="13"/>
  <c r="G41" i="13"/>
  <c r="I41" i="13"/>
  <c r="K41" i="13"/>
  <c r="M41" i="13"/>
  <c r="O41" i="13"/>
  <c r="Q41" i="13"/>
  <c r="V41" i="13"/>
  <c r="G42" i="13"/>
  <c r="M42" i="13" s="1"/>
  <c r="I42" i="13"/>
  <c r="K42" i="13"/>
  <c r="O42" i="13"/>
  <c r="Q42" i="13"/>
  <c r="V42" i="13"/>
  <c r="G43" i="13"/>
  <c r="I43" i="13"/>
  <c r="K43" i="13"/>
  <c r="M43" i="13"/>
  <c r="O43" i="13"/>
  <c r="Q43" i="13"/>
  <c r="V43" i="13"/>
  <c r="G44" i="13"/>
  <c r="I44" i="13"/>
  <c r="K44" i="13"/>
  <c r="M44" i="13"/>
  <c r="O44" i="13"/>
  <c r="Q44" i="13"/>
  <c r="V44" i="13"/>
  <c r="G45" i="13"/>
  <c r="I45" i="13"/>
  <c r="K45" i="13"/>
  <c r="M45" i="13"/>
  <c r="O45" i="13"/>
  <c r="Q45" i="13"/>
  <c r="V45" i="13"/>
  <c r="G46" i="13"/>
  <c r="I46" i="13"/>
  <c r="K46" i="13"/>
  <c r="M46" i="13"/>
  <c r="O46" i="13"/>
  <c r="Q46" i="13"/>
  <c r="V46" i="13"/>
  <c r="G47" i="13"/>
  <c r="I47" i="13"/>
  <c r="K47" i="13"/>
  <c r="M47" i="13"/>
  <c r="O47" i="13"/>
  <c r="Q47" i="13"/>
  <c r="V47" i="13"/>
  <c r="G48" i="13"/>
  <c r="I48" i="13"/>
  <c r="K48" i="13"/>
  <c r="M48" i="13"/>
  <c r="O48" i="13"/>
  <c r="Q48" i="13"/>
  <c r="V48" i="13"/>
  <c r="G49" i="13"/>
  <c r="M49" i="13" s="1"/>
  <c r="I49" i="13"/>
  <c r="K49" i="13"/>
  <c r="O49" i="13"/>
  <c r="Q49" i="13"/>
  <c r="V49" i="13"/>
  <c r="G51" i="13"/>
  <c r="G50" i="13" s="1"/>
  <c r="I51" i="13"/>
  <c r="I50" i="13" s="1"/>
  <c r="K51" i="13"/>
  <c r="K50" i="13" s="1"/>
  <c r="M51" i="13"/>
  <c r="M50" i="13" s="1"/>
  <c r="O51" i="13"/>
  <c r="O50" i="13" s="1"/>
  <c r="Q51" i="13"/>
  <c r="Q50" i="13" s="1"/>
  <c r="V51" i="13"/>
  <c r="V50" i="13" s="1"/>
  <c r="G52" i="13"/>
  <c r="I52" i="13"/>
  <c r="K52" i="13"/>
  <c r="M52" i="13"/>
  <c r="O52" i="13"/>
  <c r="Q52" i="13"/>
  <c r="V52" i="13"/>
  <c r="G53" i="13"/>
  <c r="I53" i="13"/>
  <c r="K53" i="13"/>
  <c r="M53" i="13"/>
  <c r="O53" i="13"/>
  <c r="Q53" i="13"/>
  <c r="V53" i="13"/>
  <c r="G55" i="13"/>
  <c r="G54" i="13" s="1"/>
  <c r="I55" i="13"/>
  <c r="I54" i="13" s="1"/>
  <c r="K55" i="13"/>
  <c r="K54" i="13" s="1"/>
  <c r="M55" i="13"/>
  <c r="M54" i="13" s="1"/>
  <c r="O55" i="13"/>
  <c r="O54" i="13" s="1"/>
  <c r="Q55" i="13"/>
  <c r="Q54" i="13" s="1"/>
  <c r="V55" i="13"/>
  <c r="V54" i="13" s="1"/>
  <c r="G57" i="13"/>
  <c r="G56" i="13" s="1"/>
  <c r="I57" i="13"/>
  <c r="I56" i="13" s="1"/>
  <c r="K57" i="13"/>
  <c r="K56" i="13" s="1"/>
  <c r="M57" i="13"/>
  <c r="M56" i="13" s="1"/>
  <c r="O57" i="13"/>
  <c r="O56" i="13" s="1"/>
  <c r="Q57" i="13"/>
  <c r="Q56" i="13" s="1"/>
  <c r="V57" i="13"/>
  <c r="V56" i="13" s="1"/>
  <c r="G59" i="13"/>
  <c r="M59" i="13" s="1"/>
  <c r="I59" i="13"/>
  <c r="I58" i="13" s="1"/>
  <c r="K59" i="13"/>
  <c r="K58" i="13" s="1"/>
  <c r="O59" i="13"/>
  <c r="Q59" i="13"/>
  <c r="V59" i="13"/>
  <c r="G60" i="13"/>
  <c r="I60" i="13"/>
  <c r="K60" i="13"/>
  <c r="M60" i="13"/>
  <c r="O60" i="13"/>
  <c r="Q60" i="13"/>
  <c r="V60" i="13"/>
  <c r="G61" i="13"/>
  <c r="I61" i="13"/>
  <c r="K61" i="13"/>
  <c r="M61" i="13"/>
  <c r="O61" i="13"/>
  <c r="Q61" i="13"/>
  <c r="V61" i="13"/>
  <c r="G62" i="13"/>
  <c r="I62" i="13"/>
  <c r="K62" i="13"/>
  <c r="M62" i="13"/>
  <c r="O62" i="13"/>
  <c r="O58" i="13" s="1"/>
  <c r="Q62" i="13"/>
  <c r="Q58" i="13" s="1"/>
  <c r="V62" i="13"/>
  <c r="G63" i="13"/>
  <c r="I63" i="13"/>
  <c r="K63" i="13"/>
  <c r="M63" i="13"/>
  <c r="O63" i="13"/>
  <c r="Q63" i="13"/>
  <c r="V63" i="13"/>
  <c r="G64" i="13"/>
  <c r="I64" i="13"/>
  <c r="K64" i="13"/>
  <c r="M64" i="13"/>
  <c r="O64" i="13"/>
  <c r="Q64" i="13"/>
  <c r="V64" i="13"/>
  <c r="G65" i="13"/>
  <c r="I65" i="13"/>
  <c r="K65" i="13"/>
  <c r="M65" i="13"/>
  <c r="O65" i="13"/>
  <c r="Q65" i="13"/>
  <c r="V65" i="13"/>
  <c r="V58" i="13" s="1"/>
  <c r="G66" i="13"/>
  <c r="M66" i="13" s="1"/>
  <c r="I66" i="13"/>
  <c r="K66" i="13"/>
  <c r="O66" i="13"/>
  <c r="Q66" i="13"/>
  <c r="V66" i="13"/>
  <c r="G67" i="13"/>
  <c r="I67" i="13"/>
  <c r="K67" i="13"/>
  <c r="M67" i="13"/>
  <c r="O67" i="13"/>
  <c r="Q67" i="13"/>
  <c r="V67" i="13"/>
  <c r="G68" i="13"/>
  <c r="I68" i="13"/>
  <c r="K68" i="13"/>
  <c r="M68" i="13"/>
  <c r="O68" i="13"/>
  <c r="Q68" i="13"/>
  <c r="V68" i="13"/>
  <c r="G69" i="13"/>
  <c r="I69" i="13"/>
  <c r="K69" i="13"/>
  <c r="M69" i="13"/>
  <c r="O69" i="13"/>
  <c r="Q69" i="13"/>
  <c r="V69" i="13"/>
  <c r="G70" i="13"/>
  <c r="I70" i="13"/>
  <c r="K70" i="13"/>
  <c r="M70" i="13"/>
  <c r="O70" i="13"/>
  <c r="Q70" i="13"/>
  <c r="V70" i="13"/>
  <c r="G71" i="13"/>
  <c r="I71" i="13"/>
  <c r="K71" i="13"/>
  <c r="M71" i="13"/>
  <c r="O71" i="13"/>
  <c r="Q71" i="13"/>
  <c r="V71" i="13"/>
  <c r="I72" i="13"/>
  <c r="K72" i="13"/>
  <c r="O72" i="13"/>
  <c r="Q72" i="13"/>
  <c r="V72" i="13"/>
  <c r="G73" i="13"/>
  <c r="M73" i="13" s="1"/>
  <c r="M72" i="13" s="1"/>
  <c r="I73" i="13"/>
  <c r="K73" i="13"/>
  <c r="O73" i="13"/>
  <c r="Q73" i="13"/>
  <c r="V73" i="13"/>
  <c r="G75" i="13"/>
  <c r="G74" i="13" s="1"/>
  <c r="I75" i="13"/>
  <c r="I74" i="13" s="1"/>
  <c r="K75" i="13"/>
  <c r="K74" i="13" s="1"/>
  <c r="M75" i="13"/>
  <c r="O75" i="13"/>
  <c r="O74" i="13" s="1"/>
  <c r="Q75" i="13"/>
  <c r="Q74" i="13" s="1"/>
  <c r="V75" i="13"/>
  <c r="V74" i="13" s="1"/>
  <c r="G76" i="13"/>
  <c r="I76" i="13"/>
  <c r="K76" i="13"/>
  <c r="M76" i="13"/>
  <c r="O76" i="13"/>
  <c r="Q76" i="13"/>
  <c r="V76" i="13"/>
  <c r="G77" i="13"/>
  <c r="I77" i="13"/>
  <c r="K77" i="13"/>
  <c r="M77" i="13"/>
  <c r="O77" i="13"/>
  <c r="Q77" i="13"/>
  <c r="V77" i="13"/>
  <c r="G78" i="13"/>
  <c r="I78" i="13"/>
  <c r="K78" i="13"/>
  <c r="M78" i="13"/>
  <c r="O78" i="13"/>
  <c r="Q78" i="13"/>
  <c r="V78" i="13"/>
  <c r="G79" i="13"/>
  <c r="I79" i="13"/>
  <c r="K79" i="13"/>
  <c r="M79" i="13"/>
  <c r="O79" i="13"/>
  <c r="Q79" i="13"/>
  <c r="V79" i="13"/>
  <c r="G80" i="13"/>
  <c r="I80" i="13"/>
  <c r="K80" i="13"/>
  <c r="M80" i="13"/>
  <c r="O80" i="13"/>
  <c r="Q80" i="13"/>
  <c r="V80" i="13"/>
  <c r="G81" i="13"/>
  <c r="I81" i="13"/>
  <c r="K81" i="13"/>
  <c r="M81" i="13"/>
  <c r="O81" i="13"/>
  <c r="Q81" i="13"/>
  <c r="V81" i="13"/>
  <c r="G82" i="13"/>
  <c r="I82" i="13"/>
  <c r="K82" i="13"/>
  <c r="M82" i="13"/>
  <c r="O82" i="13"/>
  <c r="Q82" i="13"/>
  <c r="V82" i="13"/>
  <c r="G83" i="13"/>
  <c r="M83" i="13" s="1"/>
  <c r="I83" i="13"/>
  <c r="K83" i="13"/>
  <c r="O83" i="13"/>
  <c r="Q83" i="13"/>
  <c r="V83" i="13"/>
  <c r="G84" i="13"/>
  <c r="I84" i="13"/>
  <c r="K84" i="13"/>
  <c r="M84" i="13"/>
  <c r="O84" i="13"/>
  <c r="Q84" i="13"/>
  <c r="V84" i="13"/>
  <c r="AE86" i="13"/>
  <c r="G111" i="12"/>
  <c r="G9" i="12"/>
  <c r="G8" i="12" s="1"/>
  <c r="I9" i="12"/>
  <c r="I8" i="12" s="1"/>
  <c r="K9" i="12"/>
  <c r="K8" i="12" s="1"/>
  <c r="M9" i="12"/>
  <c r="O9" i="12"/>
  <c r="O8" i="12" s="1"/>
  <c r="Q9" i="12"/>
  <c r="Q8" i="12" s="1"/>
  <c r="V9" i="12"/>
  <c r="V8" i="12" s="1"/>
  <c r="G10" i="12"/>
  <c r="I10" i="12"/>
  <c r="K10" i="12"/>
  <c r="M10" i="12"/>
  <c r="O10" i="12"/>
  <c r="Q10" i="12"/>
  <c r="V10" i="12"/>
  <c r="G11" i="12"/>
  <c r="M11" i="12" s="1"/>
  <c r="I11" i="12"/>
  <c r="K11" i="12"/>
  <c r="O11" i="12"/>
  <c r="Q11" i="12"/>
  <c r="V11" i="12"/>
  <c r="G12" i="12"/>
  <c r="I12" i="12"/>
  <c r="K12" i="12"/>
  <c r="M12" i="12"/>
  <c r="O12" i="12"/>
  <c r="Q12" i="12"/>
  <c r="V12" i="12"/>
  <c r="G13" i="12"/>
  <c r="I13" i="12"/>
  <c r="K13" i="12"/>
  <c r="M13" i="12"/>
  <c r="O13" i="12"/>
  <c r="Q13" i="12"/>
  <c r="V13" i="12"/>
  <c r="G14" i="12"/>
  <c r="I14" i="12"/>
  <c r="K14" i="12"/>
  <c r="M14" i="12"/>
  <c r="O14" i="12"/>
  <c r="Q14" i="12"/>
  <c r="V14" i="12"/>
  <c r="G15" i="12"/>
  <c r="I15" i="12"/>
  <c r="K15" i="12"/>
  <c r="M15" i="12"/>
  <c r="O15" i="12"/>
  <c r="Q15" i="12"/>
  <c r="V15" i="12"/>
  <c r="G16" i="12"/>
  <c r="I16" i="12"/>
  <c r="K16" i="12"/>
  <c r="M16" i="12"/>
  <c r="O16" i="12"/>
  <c r="Q16" i="12"/>
  <c r="V16" i="12"/>
  <c r="G17" i="12"/>
  <c r="I17" i="12"/>
  <c r="K17" i="12"/>
  <c r="M17" i="12"/>
  <c r="O17" i="12"/>
  <c r="Q17" i="12"/>
  <c r="V17" i="12"/>
  <c r="G18" i="12"/>
  <c r="M18" i="12" s="1"/>
  <c r="I18" i="12"/>
  <c r="K18" i="12"/>
  <c r="O18" i="12"/>
  <c r="Q18" i="12"/>
  <c r="V18" i="12"/>
  <c r="G19" i="12"/>
  <c r="I19" i="12"/>
  <c r="K19" i="12"/>
  <c r="M19" i="12"/>
  <c r="O19" i="12"/>
  <c r="Q19" i="12"/>
  <c r="V19" i="12"/>
  <c r="G20" i="12"/>
  <c r="I20" i="12"/>
  <c r="K20" i="12"/>
  <c r="M20" i="12"/>
  <c r="O20" i="12"/>
  <c r="Q20" i="12"/>
  <c r="V20" i="12"/>
  <c r="G21" i="12"/>
  <c r="I21" i="12"/>
  <c r="K21" i="12"/>
  <c r="M21" i="12"/>
  <c r="O21" i="12"/>
  <c r="Q21" i="12"/>
  <c r="V21" i="12"/>
  <c r="G22" i="12"/>
  <c r="I22" i="12"/>
  <c r="K22" i="12"/>
  <c r="M22" i="12"/>
  <c r="O22" i="12"/>
  <c r="Q22" i="12"/>
  <c r="V22" i="12"/>
  <c r="G23" i="12"/>
  <c r="I23" i="12"/>
  <c r="K23" i="12"/>
  <c r="M23" i="12"/>
  <c r="O23" i="12"/>
  <c r="Q23" i="12"/>
  <c r="V23" i="12"/>
  <c r="I24" i="12"/>
  <c r="K24" i="12"/>
  <c r="O24" i="12"/>
  <c r="Q24" i="12"/>
  <c r="V24" i="12"/>
  <c r="G25" i="12"/>
  <c r="G24" i="12" s="1"/>
  <c r="I25" i="12"/>
  <c r="K25" i="12"/>
  <c r="O25" i="12"/>
  <c r="Q25" i="12"/>
  <c r="V25" i="12"/>
  <c r="G26" i="12"/>
  <c r="I26" i="12"/>
  <c r="K26" i="12"/>
  <c r="M26" i="12"/>
  <c r="O26" i="12"/>
  <c r="Q26" i="12"/>
  <c r="V26" i="12"/>
  <c r="G28" i="12"/>
  <c r="G27" i="12" s="1"/>
  <c r="I28" i="12"/>
  <c r="I27" i="12" s="1"/>
  <c r="K28" i="12"/>
  <c r="K27" i="12" s="1"/>
  <c r="M28" i="12"/>
  <c r="M27" i="12" s="1"/>
  <c r="O28" i="12"/>
  <c r="Q28" i="12"/>
  <c r="V28" i="12"/>
  <c r="G29" i="12"/>
  <c r="I29" i="12"/>
  <c r="K29" i="12"/>
  <c r="M29" i="12"/>
  <c r="O29" i="12"/>
  <c r="Q29" i="12"/>
  <c r="V29" i="12"/>
  <c r="G30" i="12"/>
  <c r="I30" i="12"/>
  <c r="K30" i="12"/>
  <c r="M30" i="12"/>
  <c r="O30" i="12"/>
  <c r="Q30" i="12"/>
  <c r="V30" i="12"/>
  <c r="G31" i="12"/>
  <c r="I31" i="12"/>
  <c r="K31" i="12"/>
  <c r="M31" i="12"/>
  <c r="O31" i="12"/>
  <c r="O27" i="12" s="1"/>
  <c r="Q31" i="12"/>
  <c r="Q27" i="12" s="1"/>
  <c r="V31" i="12"/>
  <c r="V27" i="12" s="1"/>
  <c r="G32" i="12"/>
  <c r="I32" i="12"/>
  <c r="K32" i="12"/>
  <c r="M32" i="12"/>
  <c r="O32" i="12"/>
  <c r="Q32" i="12"/>
  <c r="V32" i="12"/>
  <c r="G33" i="12"/>
  <c r="I33" i="12"/>
  <c r="K33" i="12"/>
  <c r="M33" i="12"/>
  <c r="O33" i="12"/>
  <c r="Q33" i="12"/>
  <c r="V33" i="12"/>
  <c r="G34" i="12"/>
  <c r="I34" i="12"/>
  <c r="K34" i="12"/>
  <c r="M34" i="12"/>
  <c r="O34" i="12"/>
  <c r="Q34" i="12"/>
  <c r="V34" i="12"/>
  <c r="G35" i="12"/>
  <c r="M35" i="12" s="1"/>
  <c r="I35" i="12"/>
  <c r="K35" i="12"/>
  <c r="O35" i="12"/>
  <c r="Q35" i="12"/>
  <c r="V35" i="12"/>
  <c r="G36" i="12"/>
  <c r="I36" i="12"/>
  <c r="K36" i="12"/>
  <c r="M36" i="12"/>
  <c r="O36" i="12"/>
  <c r="Q36" i="12"/>
  <c r="V36" i="12"/>
  <c r="G37" i="12"/>
  <c r="I37" i="12"/>
  <c r="K37" i="12"/>
  <c r="M37" i="12"/>
  <c r="O37" i="12"/>
  <c r="Q37" i="12"/>
  <c r="V37" i="12"/>
  <c r="G38" i="12"/>
  <c r="I38" i="12"/>
  <c r="K38" i="12"/>
  <c r="M38" i="12"/>
  <c r="O38" i="12"/>
  <c r="Q38" i="12"/>
  <c r="V38" i="12"/>
  <c r="G39" i="12"/>
  <c r="I39" i="12"/>
  <c r="K39" i="12"/>
  <c r="M39" i="12"/>
  <c r="O39" i="12"/>
  <c r="Q39" i="12"/>
  <c r="V39" i="12"/>
  <c r="G40" i="12"/>
  <c r="I40" i="12"/>
  <c r="K40" i="12"/>
  <c r="M40" i="12"/>
  <c r="O40" i="12"/>
  <c r="Q40" i="12"/>
  <c r="V40" i="12"/>
  <c r="G41" i="12"/>
  <c r="I41" i="12"/>
  <c r="K41" i="12"/>
  <c r="M41" i="12"/>
  <c r="O41" i="12"/>
  <c r="Q41" i="12"/>
  <c r="V41" i="12"/>
  <c r="G42" i="12"/>
  <c r="M42" i="12" s="1"/>
  <c r="I42" i="12"/>
  <c r="K42" i="12"/>
  <c r="O42" i="12"/>
  <c r="Q42" i="12"/>
  <c r="V42" i="12"/>
  <c r="G44" i="12"/>
  <c r="G43" i="12" s="1"/>
  <c r="I44" i="12"/>
  <c r="I43" i="12" s="1"/>
  <c r="K44" i="12"/>
  <c r="K43" i="12" s="1"/>
  <c r="M44" i="12"/>
  <c r="O44" i="12"/>
  <c r="O43" i="12" s="1"/>
  <c r="Q44" i="12"/>
  <c r="Q43" i="12" s="1"/>
  <c r="V44" i="12"/>
  <c r="V43" i="12" s="1"/>
  <c r="G45" i="12"/>
  <c r="I45" i="12"/>
  <c r="K45" i="12"/>
  <c r="M45" i="12"/>
  <c r="O45" i="12"/>
  <c r="Q45" i="12"/>
  <c r="V45" i="12"/>
  <c r="G46" i="12"/>
  <c r="I46" i="12"/>
  <c r="K46" i="12"/>
  <c r="M46" i="12"/>
  <c r="O46" i="12"/>
  <c r="Q46" i="12"/>
  <c r="V46" i="12"/>
  <c r="G47" i="12"/>
  <c r="I47" i="12"/>
  <c r="K47" i="12"/>
  <c r="M47" i="12"/>
  <c r="O47" i="12"/>
  <c r="Q47" i="12"/>
  <c r="V47" i="12"/>
  <c r="G48" i="12"/>
  <c r="I48" i="12"/>
  <c r="K48" i="12"/>
  <c r="M48" i="12"/>
  <c r="O48" i="12"/>
  <c r="Q48" i="12"/>
  <c r="V48" i="12"/>
  <c r="G49" i="12"/>
  <c r="M49" i="12" s="1"/>
  <c r="I49" i="12"/>
  <c r="K49" i="12"/>
  <c r="O49" i="12"/>
  <c r="Q49" i="12"/>
  <c r="V49" i="12"/>
  <c r="G50" i="12"/>
  <c r="I50" i="12"/>
  <c r="K50" i="12"/>
  <c r="M50" i="12"/>
  <c r="O50" i="12"/>
  <c r="Q50" i="12"/>
  <c r="V50" i="12"/>
  <c r="G52" i="12"/>
  <c r="G51" i="12" s="1"/>
  <c r="I52" i="12"/>
  <c r="I51" i="12" s="1"/>
  <c r="K52" i="12"/>
  <c r="K51" i="12" s="1"/>
  <c r="M52" i="12"/>
  <c r="M51" i="12" s="1"/>
  <c r="O52" i="12"/>
  <c r="Q52" i="12"/>
  <c r="V52" i="12"/>
  <c r="G53" i="12"/>
  <c r="I53" i="12"/>
  <c r="K53" i="12"/>
  <c r="M53" i="12"/>
  <c r="O53" i="12"/>
  <c r="Q53" i="12"/>
  <c r="V53" i="12"/>
  <c r="G54" i="12"/>
  <c r="I54" i="12"/>
  <c r="K54" i="12"/>
  <c r="M54" i="12"/>
  <c r="O54" i="12"/>
  <c r="Q54" i="12"/>
  <c r="V54" i="12"/>
  <c r="G55" i="12"/>
  <c r="I55" i="12"/>
  <c r="K55" i="12"/>
  <c r="M55" i="12"/>
  <c r="O55" i="12"/>
  <c r="O51" i="12" s="1"/>
  <c r="Q55" i="12"/>
  <c r="Q51" i="12" s="1"/>
  <c r="V55" i="12"/>
  <c r="V51" i="12" s="1"/>
  <c r="G56" i="12"/>
  <c r="I56" i="12"/>
  <c r="K56" i="12"/>
  <c r="M56" i="12"/>
  <c r="O56" i="12"/>
  <c r="Q56" i="12"/>
  <c r="V56" i="12"/>
  <c r="G57" i="12"/>
  <c r="I57" i="12"/>
  <c r="K57" i="12"/>
  <c r="M57" i="12"/>
  <c r="O57" i="12"/>
  <c r="Q57" i="12"/>
  <c r="V57" i="12"/>
  <c r="G58" i="12"/>
  <c r="I58" i="12"/>
  <c r="K58" i="12"/>
  <c r="M58" i="12"/>
  <c r="O58" i="12"/>
  <c r="Q58" i="12"/>
  <c r="V58" i="12"/>
  <c r="G59" i="12"/>
  <c r="M59" i="12" s="1"/>
  <c r="I59" i="12"/>
  <c r="K59" i="12"/>
  <c r="O59" i="12"/>
  <c r="Q59" i="12"/>
  <c r="V59" i="12"/>
  <c r="G60" i="12"/>
  <c r="I60" i="12"/>
  <c r="K60" i="12"/>
  <c r="M60" i="12"/>
  <c r="O60" i="12"/>
  <c r="Q60" i="12"/>
  <c r="V60" i="12"/>
  <c r="G61" i="12"/>
  <c r="I61" i="12"/>
  <c r="K61" i="12"/>
  <c r="M61" i="12"/>
  <c r="O61" i="12"/>
  <c r="Q61" i="12"/>
  <c r="V61" i="12"/>
  <c r="G62" i="12"/>
  <c r="I62" i="12"/>
  <c r="K62" i="12"/>
  <c r="M62" i="12"/>
  <c r="O62" i="12"/>
  <c r="Q62" i="12"/>
  <c r="V62" i="12"/>
  <c r="G63" i="12"/>
  <c r="I63" i="12"/>
  <c r="K63" i="12"/>
  <c r="M63" i="12"/>
  <c r="O63" i="12"/>
  <c r="Q63" i="12"/>
  <c r="V63" i="12"/>
  <c r="G64" i="12"/>
  <c r="I64" i="12"/>
  <c r="K64" i="12"/>
  <c r="M64" i="12"/>
  <c r="O64" i="12"/>
  <c r="Q64" i="12"/>
  <c r="V64" i="12"/>
  <c r="K65" i="12"/>
  <c r="O65" i="12"/>
  <c r="Q65" i="12"/>
  <c r="V65" i="12"/>
  <c r="G66" i="12"/>
  <c r="M66" i="12" s="1"/>
  <c r="M65" i="12" s="1"/>
  <c r="I66" i="12"/>
  <c r="I65" i="12" s="1"/>
  <c r="K66" i="12"/>
  <c r="O66" i="12"/>
  <c r="Q66" i="12"/>
  <c r="V66" i="12"/>
  <c r="G67" i="12"/>
  <c r="I67" i="12"/>
  <c r="K67" i="12"/>
  <c r="M67" i="12"/>
  <c r="O67" i="12"/>
  <c r="Q67" i="12"/>
  <c r="V67" i="12"/>
  <c r="G69" i="12"/>
  <c r="G68" i="12" s="1"/>
  <c r="I69" i="12"/>
  <c r="I68" i="12" s="1"/>
  <c r="K69" i="12"/>
  <c r="K68" i="12" s="1"/>
  <c r="M69" i="12"/>
  <c r="O69" i="12"/>
  <c r="O68" i="12" s="1"/>
  <c r="Q69" i="12"/>
  <c r="V69" i="12"/>
  <c r="G70" i="12"/>
  <c r="I70" i="12"/>
  <c r="K70" i="12"/>
  <c r="M70" i="12"/>
  <c r="O70" i="12"/>
  <c r="Q70" i="12"/>
  <c r="V70" i="12"/>
  <c r="G71" i="12"/>
  <c r="I71" i="12"/>
  <c r="K71" i="12"/>
  <c r="M71" i="12"/>
  <c r="O71" i="12"/>
  <c r="Q71" i="12"/>
  <c r="V71" i="12"/>
  <c r="G72" i="12"/>
  <c r="I72" i="12"/>
  <c r="K72" i="12"/>
  <c r="M72" i="12"/>
  <c r="O72" i="12"/>
  <c r="Q72" i="12"/>
  <c r="Q68" i="12" s="1"/>
  <c r="V72" i="12"/>
  <c r="V68" i="12" s="1"/>
  <c r="G73" i="12"/>
  <c r="M73" i="12" s="1"/>
  <c r="I73" i="12"/>
  <c r="K73" i="12"/>
  <c r="O73" i="12"/>
  <c r="Q73" i="12"/>
  <c r="V73" i="12"/>
  <c r="G74" i="12"/>
  <c r="I74" i="12"/>
  <c r="K74" i="12"/>
  <c r="M74" i="12"/>
  <c r="O74" i="12"/>
  <c r="Q74" i="12"/>
  <c r="V74" i="12"/>
  <c r="G75" i="12"/>
  <c r="I75" i="12"/>
  <c r="K75" i="12"/>
  <c r="M75" i="12"/>
  <c r="O75" i="12"/>
  <c r="Q75" i="12"/>
  <c r="V75" i="12"/>
  <c r="G76" i="12"/>
  <c r="I76" i="12"/>
  <c r="K76" i="12"/>
  <c r="M76" i="12"/>
  <c r="O76" i="12"/>
  <c r="Q76" i="12"/>
  <c r="V76" i="12"/>
  <c r="G77" i="12"/>
  <c r="I77" i="12"/>
  <c r="K77" i="12"/>
  <c r="M77" i="12"/>
  <c r="O77" i="12"/>
  <c r="Q77" i="12"/>
  <c r="V77" i="12"/>
  <c r="G78" i="12"/>
  <c r="I78" i="12"/>
  <c r="K78" i="12"/>
  <c r="M78" i="12"/>
  <c r="O78" i="12"/>
  <c r="Q78" i="12"/>
  <c r="V78" i="12"/>
  <c r="G79" i="12"/>
  <c r="I79" i="12"/>
  <c r="K79" i="12"/>
  <c r="M79" i="12"/>
  <c r="O79" i="12"/>
  <c r="Q79" i="12"/>
  <c r="V79" i="12"/>
  <c r="G80" i="12"/>
  <c r="I80" i="12"/>
  <c r="K80" i="12"/>
  <c r="M80" i="12"/>
  <c r="O80" i="12"/>
  <c r="Q80" i="12"/>
  <c r="V80" i="12"/>
  <c r="G81" i="12"/>
  <c r="I81" i="12"/>
  <c r="K81" i="12"/>
  <c r="M81" i="12"/>
  <c r="O81" i="12"/>
  <c r="Q81" i="12"/>
  <c r="V81" i="12"/>
  <c r="G82" i="12"/>
  <c r="I82" i="12"/>
  <c r="K82" i="12"/>
  <c r="M82" i="12"/>
  <c r="O82" i="12"/>
  <c r="Q82" i="12"/>
  <c r="V82" i="12"/>
  <c r="G83" i="12"/>
  <c r="M83" i="12" s="1"/>
  <c r="I83" i="12"/>
  <c r="K83" i="12"/>
  <c r="O83" i="12"/>
  <c r="Q83" i="12"/>
  <c r="V83" i="12"/>
  <c r="G85" i="12"/>
  <c r="G84" i="12" s="1"/>
  <c r="I85" i="12"/>
  <c r="I84" i="12" s="1"/>
  <c r="K85" i="12"/>
  <c r="K84" i="12" s="1"/>
  <c r="M85" i="12"/>
  <c r="O85" i="12"/>
  <c r="O84" i="12" s="1"/>
  <c r="Q85" i="12"/>
  <c r="Q84" i="12" s="1"/>
  <c r="V85" i="12"/>
  <c r="V84" i="12" s="1"/>
  <c r="G86" i="12"/>
  <c r="I86" i="12"/>
  <c r="K86" i="12"/>
  <c r="M86" i="12"/>
  <c r="O86" i="12"/>
  <c r="Q86" i="12"/>
  <c r="V86" i="12"/>
  <c r="G87" i="12"/>
  <c r="I87" i="12"/>
  <c r="K87" i="12"/>
  <c r="M87" i="12"/>
  <c r="O87" i="12"/>
  <c r="Q87" i="12"/>
  <c r="V87" i="12"/>
  <c r="G88" i="12"/>
  <c r="I88" i="12"/>
  <c r="K88" i="12"/>
  <c r="M88" i="12"/>
  <c r="O88" i="12"/>
  <c r="Q88" i="12"/>
  <c r="V88" i="12"/>
  <c r="G89" i="12"/>
  <c r="I89" i="12"/>
  <c r="K89" i="12"/>
  <c r="M89" i="12"/>
  <c r="O89" i="12"/>
  <c r="Q89" i="12"/>
  <c r="V89" i="12"/>
  <c r="G90" i="12"/>
  <c r="M90" i="12" s="1"/>
  <c r="I90" i="12"/>
  <c r="K90" i="12"/>
  <c r="O90" i="12"/>
  <c r="Q90" i="12"/>
  <c r="V90" i="12"/>
  <c r="G91" i="12"/>
  <c r="I91" i="12"/>
  <c r="K91" i="12"/>
  <c r="M91" i="12"/>
  <c r="O91" i="12"/>
  <c r="Q91" i="12"/>
  <c r="V91" i="12"/>
  <c r="G92" i="12"/>
  <c r="I92" i="12"/>
  <c r="K92" i="12"/>
  <c r="M92" i="12"/>
  <c r="O92" i="12"/>
  <c r="Q92" i="12"/>
  <c r="V92" i="12"/>
  <c r="G93" i="12"/>
  <c r="I93" i="12"/>
  <c r="K93" i="12"/>
  <c r="M93" i="12"/>
  <c r="O93" i="12"/>
  <c r="Q93" i="12"/>
  <c r="V93" i="12"/>
  <c r="G94" i="12"/>
  <c r="I94" i="12"/>
  <c r="K94" i="12"/>
  <c r="M94" i="12"/>
  <c r="O94" i="12"/>
  <c r="Q94" i="12"/>
  <c r="V94" i="12"/>
  <c r="G95" i="12"/>
  <c r="I95" i="12"/>
  <c r="K95" i="12"/>
  <c r="M95" i="12"/>
  <c r="O95" i="12"/>
  <c r="Q95" i="12"/>
  <c r="V95" i="12"/>
  <c r="G96" i="12"/>
  <c r="I96" i="12"/>
  <c r="K96" i="12"/>
  <c r="M96" i="12"/>
  <c r="O96" i="12"/>
  <c r="Q96" i="12"/>
  <c r="V96" i="12"/>
  <c r="G97" i="12"/>
  <c r="M97" i="12" s="1"/>
  <c r="I97" i="12"/>
  <c r="K97" i="12"/>
  <c r="O97" i="12"/>
  <c r="Q97" i="12"/>
  <c r="V97" i="12"/>
  <c r="G98" i="12"/>
  <c r="I98" i="12"/>
  <c r="K98" i="12"/>
  <c r="M98" i="12"/>
  <c r="O98" i="12"/>
  <c r="Q98" i="12"/>
  <c r="V98" i="12"/>
  <c r="G99" i="12"/>
  <c r="I99" i="12"/>
  <c r="K99" i="12"/>
  <c r="M99" i="12"/>
  <c r="O99" i="12"/>
  <c r="Q99" i="12"/>
  <c r="V99" i="12"/>
  <c r="G100" i="12"/>
  <c r="I100" i="12"/>
  <c r="K100" i="12"/>
  <c r="M100" i="12"/>
  <c r="O100" i="12"/>
  <c r="Q100" i="12"/>
  <c r="V100" i="12"/>
  <c r="G101" i="12"/>
  <c r="I101" i="12"/>
  <c r="K101" i="12"/>
  <c r="M101" i="12"/>
  <c r="O101" i="12"/>
  <c r="Q101" i="12"/>
  <c r="V101" i="12"/>
  <c r="G102" i="12"/>
  <c r="I102" i="12"/>
  <c r="K102" i="12"/>
  <c r="M102" i="12"/>
  <c r="O102" i="12"/>
  <c r="Q102" i="12"/>
  <c r="V102" i="12"/>
  <c r="G103" i="12"/>
  <c r="I103" i="12"/>
  <c r="K103" i="12"/>
  <c r="M103" i="12"/>
  <c r="O103" i="12"/>
  <c r="Q103" i="12"/>
  <c r="V103" i="12"/>
  <c r="G104" i="12"/>
  <c r="I104" i="12"/>
  <c r="K104" i="12"/>
  <c r="M104" i="12"/>
  <c r="O104" i="12"/>
  <c r="Q104" i="12"/>
  <c r="V104" i="12"/>
  <c r="G105" i="12"/>
  <c r="I105" i="12"/>
  <c r="K105" i="12"/>
  <c r="M105" i="12"/>
  <c r="O105" i="12"/>
  <c r="Q105" i="12"/>
  <c r="V105" i="12"/>
  <c r="O106" i="12"/>
  <c r="Q106" i="12"/>
  <c r="V106" i="12"/>
  <c r="G107" i="12"/>
  <c r="M107" i="12" s="1"/>
  <c r="M106" i="12" s="1"/>
  <c r="I107" i="12"/>
  <c r="I106" i="12" s="1"/>
  <c r="K107" i="12"/>
  <c r="K106" i="12" s="1"/>
  <c r="O107" i="12"/>
  <c r="Q107" i="12"/>
  <c r="V107" i="12"/>
  <c r="G108" i="12"/>
  <c r="I108" i="12"/>
  <c r="K108" i="12"/>
  <c r="M108" i="12"/>
  <c r="O108" i="12"/>
  <c r="Q108" i="12"/>
  <c r="V108" i="12"/>
  <c r="G109" i="12"/>
  <c r="I109" i="12"/>
  <c r="K109" i="12"/>
  <c r="M109" i="12"/>
  <c r="O109" i="12"/>
  <c r="Q109" i="12"/>
  <c r="V109" i="12"/>
  <c r="AE111" i="12"/>
  <c r="I20" i="1"/>
  <c r="I19" i="1"/>
  <c r="I18" i="1"/>
  <c r="I17" i="1"/>
  <c r="I16" i="1"/>
  <c r="I75" i="1"/>
  <c r="J65" i="1" s="1"/>
  <c r="F44" i="1"/>
  <c r="G23" i="1" s="1"/>
  <c r="G44" i="1"/>
  <c r="G25" i="1" s="1"/>
  <c r="A25" i="1" s="1"/>
  <c r="A26" i="1" s="1"/>
  <c r="G26" i="1" s="1"/>
  <c r="H43" i="1"/>
  <c r="I43" i="1" s="1"/>
  <c r="H42" i="1"/>
  <c r="I42" i="1" s="1"/>
  <c r="H41" i="1"/>
  <c r="I41" i="1" s="1"/>
  <c r="H40" i="1"/>
  <c r="I40" i="1" s="1"/>
  <c r="H39" i="1"/>
  <c r="I39" i="1" s="1"/>
  <c r="I44" i="1" s="1"/>
  <c r="J28" i="1"/>
  <c r="J26" i="1"/>
  <c r="G38" i="1"/>
  <c r="F38" i="1"/>
  <c r="J23" i="1"/>
  <c r="J24" i="1"/>
  <c r="J25" i="1"/>
  <c r="J27" i="1"/>
  <c r="E24" i="1"/>
  <c r="E26" i="1"/>
  <c r="J74" i="1" l="1"/>
  <c r="J73" i="1"/>
  <c r="J72" i="1"/>
  <c r="J71" i="1"/>
  <c r="J70" i="1"/>
  <c r="J54" i="1"/>
  <c r="J55" i="1"/>
  <c r="J56" i="1"/>
  <c r="J57" i="1"/>
  <c r="J69" i="1"/>
  <c r="J58" i="1"/>
  <c r="J68" i="1"/>
  <c r="J59" i="1"/>
  <c r="J67" i="1"/>
  <c r="J60" i="1"/>
  <c r="J66" i="1"/>
  <c r="J61" i="1"/>
  <c r="J62" i="1"/>
  <c r="J52" i="1"/>
  <c r="J64" i="1"/>
  <c r="J51" i="1"/>
  <c r="J63" i="1"/>
  <c r="J53" i="1"/>
  <c r="G28" i="1"/>
  <c r="A23" i="1"/>
  <c r="A24" i="1" s="1"/>
  <c r="G24" i="1" s="1"/>
  <c r="A27" i="1" s="1"/>
  <c r="A29" i="1" s="1"/>
  <c r="G29" i="1" s="1"/>
  <c r="G27" i="1" s="1"/>
  <c r="M91" i="14"/>
  <c r="M8" i="14"/>
  <c r="M75" i="14"/>
  <c r="AF114" i="14"/>
  <c r="M74" i="13"/>
  <c r="M58" i="13"/>
  <c r="M22" i="13"/>
  <c r="G72" i="13"/>
  <c r="G58" i="13"/>
  <c r="G10" i="13"/>
  <c r="AF86" i="13"/>
  <c r="M68" i="12"/>
  <c r="M84" i="12"/>
  <c r="M8" i="12"/>
  <c r="M43" i="12"/>
  <c r="G65" i="12"/>
  <c r="G106" i="12"/>
  <c r="M25" i="12"/>
  <c r="M24" i="12" s="1"/>
  <c r="AF111" i="12"/>
  <c r="I21" i="1"/>
  <c r="J43" i="1"/>
  <c r="J40" i="1"/>
  <c r="J42" i="1"/>
  <c r="J41" i="1"/>
  <c r="J39" i="1"/>
  <c r="J44" i="1" s="1"/>
  <c r="H44" i="1"/>
  <c r="J75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  <author>Pavel Veternik</author>
  </authors>
  <commentList>
    <comment ref="D11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00000000-0006-0000-0100-000004000000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 xr:uid="{00000000-0006-0000-0100-000005000000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 shapeId="0" xr:uid="{00000000-0006-0000-0100-000006000000}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Tomáš Brožek</author>
  </authors>
  <commentList>
    <comment ref="S6" authorId="0" shapeId="0" xr:uid="{8EF5F66A-9ECF-4492-BAB3-0949349FAE64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48CF7804-2AC9-4905-8914-82E58E75955C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Tomáš Brožek</author>
  </authors>
  <commentList>
    <comment ref="S6" authorId="0" shapeId="0" xr:uid="{03DAA8F7-63CE-487C-9442-4C675DCB76EC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2E0EE48B-54D2-46ED-9D84-89D567C8D85D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Tomáš Brožek</author>
  </authors>
  <commentList>
    <comment ref="S6" authorId="0" shapeId="0" xr:uid="{E6F5DEE1-706A-4FEA-8BF3-B1009C68611B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C4A78E24-8B0C-4997-A65C-B97D77A4BC1F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<sst xmlns="http://schemas.openxmlformats.org/spreadsheetml/2006/main" count="2458" uniqueCount="669">
  <si>
    <t>%</t>
  </si>
  <si>
    <t>Cena celkem</t>
  </si>
  <si>
    <t>Za zhotovitele</t>
  </si>
  <si>
    <t>Za objednatele</t>
  </si>
  <si>
    <t>Položkový rozpočet stavby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</si>
  <si>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</si>
  <si>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</si>
  <si>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</si>
  <si>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</si>
  <si>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</si>
  <si>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</si>
  <si>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</si>
  <si>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</si>
  <si>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</si>
  <si>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</si>
  <si>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</si>
  <si>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</si>
  <si>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</si>
  <si>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</si>
  <si>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</si>
  <si>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</si>
  <si>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</si>
  <si>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</si>
  <si>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</si>
  <si>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</si>
  <si>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</si>
  <si>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</si>
  <si>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</si>
  <si>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</si>
  <si>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</si>
  <si>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</si>
  <si>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</si>
  <si>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</si>
  <si>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</si>
  <si>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</si>
  <si>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</si>
  <si>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</si>
  <si>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</si>
  <si>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</si>
  <si>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</si>
  <si>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</si>
  <si>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</si>
  <si>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</si>
  <si>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 xml:space="preserve">25PM220 </t>
  </si>
  <si>
    <t>Gymnázium Cheb - výměna kotlů</t>
  </si>
  <si>
    <t>Stavba</t>
  </si>
  <si>
    <t>01</t>
  </si>
  <si>
    <t>Objekt</t>
  </si>
  <si>
    <t>1</t>
  </si>
  <si>
    <t>Ústřední vytápění - základní řešení</t>
  </si>
  <si>
    <t>2</t>
  </si>
  <si>
    <t>Vnitřní STL a NTL plynovod</t>
  </si>
  <si>
    <t>3</t>
  </si>
  <si>
    <t xml:space="preserve">Měření a regulace - základní řešení </t>
  </si>
  <si>
    <t>Celkem za stavbu</t>
  </si>
  <si>
    <t>CZK</t>
  </si>
  <si>
    <t>Rekapitulace dílů</t>
  </si>
  <si>
    <t>Typ dílu</t>
  </si>
  <si>
    <t>0</t>
  </si>
  <si>
    <t>Nepřiřazený díl</t>
  </si>
  <si>
    <t>Demontáže</t>
  </si>
  <si>
    <t>Odkouření</t>
  </si>
  <si>
    <t>Strojní zařízení</t>
  </si>
  <si>
    <t>4</t>
  </si>
  <si>
    <t>Armatury</t>
  </si>
  <si>
    <t>5</t>
  </si>
  <si>
    <t>Potrubí</t>
  </si>
  <si>
    <t>6</t>
  </si>
  <si>
    <t>Nátěry</t>
  </si>
  <si>
    <t>61</t>
  </si>
  <si>
    <t>Úpravy povrchů vnitřní</t>
  </si>
  <si>
    <t>8</t>
  </si>
  <si>
    <t>Ostatní</t>
  </si>
  <si>
    <t>9</t>
  </si>
  <si>
    <t>Stavební práce</t>
  </si>
  <si>
    <t>95</t>
  </si>
  <si>
    <t>Dokončovací konstrukce na pozemních stavbách</t>
  </si>
  <si>
    <t>96</t>
  </si>
  <si>
    <t>Bourání konstrukcí</t>
  </si>
  <si>
    <t>PD</t>
  </si>
  <si>
    <t>Projektová dokumentace</t>
  </si>
  <si>
    <t>7</t>
  </si>
  <si>
    <t>Izolace vč. příslušentví</t>
  </si>
  <si>
    <t>723</t>
  </si>
  <si>
    <t>Vnitřní plynovod</t>
  </si>
  <si>
    <t>733</t>
  </si>
  <si>
    <t>Rozvod potrubí</t>
  </si>
  <si>
    <t>767</t>
  </si>
  <si>
    <t>Konstrukce zámečnické</t>
  </si>
  <si>
    <t>783</t>
  </si>
  <si>
    <t>799</t>
  </si>
  <si>
    <t>M21</t>
  </si>
  <si>
    <t>Elektromontáže</t>
  </si>
  <si>
    <t>M22</t>
  </si>
  <si>
    <t>Montáž sdělovací a zabezp. techniky</t>
  </si>
  <si>
    <t>M23</t>
  </si>
  <si>
    <t>Montáže potrubí</t>
  </si>
  <si>
    <t>ON</t>
  </si>
  <si>
    <t>VN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</si>
  <si>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</si>
  <si>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</si>
  <si>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</si>
  <si>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</si>
  <si>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</si>
  <si>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</si>
  <si>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</si>
  <si>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</si>
  <si>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</si>
  <si>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</si>
  <si>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</si>
  <si>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</si>
  <si>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</si>
  <si>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</si>
  <si>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</si>
  <si>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</si>
  <si>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</si>
  <si>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</si>
  <si>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</si>
  <si>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</si>
  <si>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</si>
  <si>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</si>
  <si>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</si>
  <si>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</si>
  <si>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</si>
  <si>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Stav položky</t>
  </si>
  <si>
    <t>Díl:</t>
  </si>
  <si>
    <t>DIL</t>
  </si>
  <si>
    <t>722130801R00</t>
  </si>
  <si>
    <t>Demontáž potrubí ocelových závitových, DN 25 mm</t>
  </si>
  <si>
    <t>m</t>
  </si>
  <si>
    <t>Vlastní</t>
  </si>
  <si>
    <t>Kalkul</t>
  </si>
  <si>
    <t>Práce</t>
  </si>
  <si>
    <t>Běžná</t>
  </si>
  <si>
    <t>POL1_1</t>
  </si>
  <si>
    <t>722130803R00</t>
  </si>
  <si>
    <t>Demontáž potrubí ocelových závitových, DN 50 mm</t>
  </si>
  <si>
    <t>722130804R00</t>
  </si>
  <si>
    <t>Demontáž potrubí ocelových závitových, DN 65 mm</t>
  </si>
  <si>
    <t>722130805R00</t>
  </si>
  <si>
    <t>Demontáž potrubí ocelových závitových, DN 80 mm</t>
  </si>
  <si>
    <t>722211813R00</t>
  </si>
  <si>
    <t>Demontáž armatur vodovodních se dvěma přírubami DN80 mm</t>
  </si>
  <si>
    <t>kus</t>
  </si>
  <si>
    <t>731100804R00_48</t>
  </si>
  <si>
    <t>Demontáž kotle Buderus G424 – 331 LZ: 331 kW</t>
  </si>
  <si>
    <t>731301000T00_9</t>
  </si>
  <si>
    <t>Demontáž jednovrstvý kouřovod DN400</t>
  </si>
  <si>
    <t>731301000T00_OP</t>
  </si>
  <si>
    <t>Demontáž třívrstvý kouřovod DN500/600</t>
  </si>
  <si>
    <t>732420813R00_78</t>
  </si>
  <si>
    <t>Demontáž čerpadel oběhových_čerpadlo Grundfos UPS50-120/2 (F)</t>
  </si>
  <si>
    <t>733120836R00</t>
  </si>
  <si>
    <t>Demontáž potrubí z hladkých trubek D 159</t>
  </si>
  <si>
    <t>734200822R00</t>
  </si>
  <si>
    <t>Demontáž armatur se 2závity do G 1</t>
  </si>
  <si>
    <t>734200824R00</t>
  </si>
  <si>
    <t>Demontáž armatur se 2závity do G 2</t>
  </si>
  <si>
    <t>998XDE201T00</t>
  </si>
  <si>
    <t>Přesun hmot pro demontáže, výšky do 6 m</t>
  </si>
  <si>
    <t>Pol    16</t>
  </si>
  <si>
    <t>Spalinové cesty, včetně revize  - další popis viz PD atechnická specifikace</t>
  </si>
  <si>
    <t>ks</t>
  </si>
  <si>
    <t>713111262R00_47</t>
  </si>
  <si>
    <t>Začištění prostupu nového kouřovodu</t>
  </si>
  <si>
    <t>Specifikace</t>
  </si>
  <si>
    <t>POL3_0</t>
  </si>
  <si>
    <t>731249132T00</t>
  </si>
  <si>
    <t>Montáž kotle ocel.teplov.,kapalina/plyn do 600 kW</t>
  </si>
  <si>
    <t>Pol0019</t>
  </si>
  <si>
    <t>2x kotel; rozsah výkonu jednoho kotle 71-449 kW (80/60°C), další popis viz PD a technická specifikace</t>
  </si>
  <si>
    <t>Pol0020</t>
  </si>
  <si>
    <t>Kotlová regulace pro ovládání, řízení, komunikaci -dodávka MaR</t>
  </si>
  <si>
    <t>Pol0021</t>
  </si>
  <si>
    <t>Klapka sání vzduchu s pohonem</t>
  </si>
  <si>
    <t>Pol0022</t>
  </si>
  <si>
    <t>Plynový filtr</t>
  </si>
  <si>
    <t>Pol0038</t>
  </si>
  <si>
    <t>Systémový snímač výstupní teploty</t>
  </si>
  <si>
    <t>Pol0039</t>
  </si>
  <si>
    <t>Sada modul 0-10V pro komunikaci s nadřazenou regulací</t>
  </si>
  <si>
    <t>Pol0040</t>
  </si>
  <si>
    <t>Mezipřírubová armatura DN 100 - výstup, pro osazeníčidel</t>
  </si>
  <si>
    <t>Pol0041</t>
  </si>
  <si>
    <t>Sada jištění pro splnění bezpečnostních požadavků EN12828, kotle &gt; 300 kW</t>
  </si>
  <si>
    <t>Pol0042</t>
  </si>
  <si>
    <t>Hydraulická propojovací sada, společný vstup a výstupvody, vč. uzávěrů a pohonů</t>
  </si>
  <si>
    <t>Pol0043</t>
  </si>
  <si>
    <t>Hydraulická klapka DN 100 bez pohonu, s pákou</t>
  </si>
  <si>
    <t>Pol0044</t>
  </si>
  <si>
    <t>Neutralizační box</t>
  </si>
  <si>
    <t>732199100RM1</t>
  </si>
  <si>
    <t>Montáž orientačního štítku včetně dodávky štítku</t>
  </si>
  <si>
    <t>998731201R00</t>
  </si>
  <si>
    <t>Přesun hmot pro kotelny, výšky do 6 m</t>
  </si>
  <si>
    <t>998732201R00</t>
  </si>
  <si>
    <t>Přesun hmot pro strojovny, výšky do 6 m</t>
  </si>
  <si>
    <t>734235121R00</t>
  </si>
  <si>
    <t>Kohout kulový,2xvnitřní záv. DN 15</t>
  </si>
  <si>
    <t>734235123R00</t>
  </si>
  <si>
    <t>Kohout kulový,2xvnitřní záv.  DN 25</t>
  </si>
  <si>
    <t>734245426R00</t>
  </si>
  <si>
    <t>Klapka zpětná,2xvnitřní závit  DN 50</t>
  </si>
  <si>
    <t>734213112R00</t>
  </si>
  <si>
    <t>Ventil automatický odvzdušňovací, DN 15</t>
  </si>
  <si>
    <t>734421130V01</t>
  </si>
  <si>
    <t>Manometr 0÷6 bar vč. manokohoutu a manosmyčky</t>
  </si>
  <si>
    <t>734255144R00</t>
  </si>
  <si>
    <t>Ventil pojistný, DN 32 x 4,0 bar</t>
  </si>
  <si>
    <t>998734201R00</t>
  </si>
  <si>
    <t>Přesun hmot pro armatury, výšky do 6 m</t>
  </si>
  <si>
    <t>31946311R</t>
  </si>
  <si>
    <t>Příruba přivařovací s krkem PN 6 DN 125</t>
  </si>
  <si>
    <t>51656551</t>
  </si>
  <si>
    <t>Redukce DN125-DN150</t>
  </si>
  <si>
    <t>721176102R00</t>
  </si>
  <si>
    <t>Potrubí HT připojovací, D 40 x 1,8 mm</t>
  </si>
  <si>
    <t>733111315R00</t>
  </si>
  <si>
    <t>Potrubí závit. běžné svařované v kotelnách DN 25</t>
  </si>
  <si>
    <t>733111317R00</t>
  </si>
  <si>
    <t>Potrubí závit. běžné svařované v kotelnách DN 40</t>
  </si>
  <si>
    <t>733111318R00</t>
  </si>
  <si>
    <t>Potrubí závit. běžné svařované v kotelnách DN 50</t>
  </si>
  <si>
    <t>733121222R00</t>
  </si>
  <si>
    <t>Potrubí hladké bezešvé v kotelnách D 76 x 3,2 mm</t>
  </si>
  <si>
    <t>733121228R00</t>
  </si>
  <si>
    <t>Potrubí hladké bezešvé v kotelnách D 108 x 4,0 mm</t>
  </si>
  <si>
    <t>733121232R00</t>
  </si>
  <si>
    <t>Potrubí hladké bezešvé v kotelnách D 133 x 4,5 mm</t>
  </si>
  <si>
    <t>733121235R00</t>
  </si>
  <si>
    <t>Potrubí hladké bezešvé v kotelnách D 159 x 4,5 mm</t>
  </si>
  <si>
    <t>767995100T01</t>
  </si>
  <si>
    <t>Kovové konstrukce objímky, závěsy, nosníky</t>
  </si>
  <si>
    <t>kg</t>
  </si>
  <si>
    <t>998722201R00</t>
  </si>
  <si>
    <t>Přesun hmot pro vnitřní vodovod, výšky do 6 m</t>
  </si>
  <si>
    <t>998733201R00</t>
  </si>
  <si>
    <t>Přesun hmot pro rozvody potrubí, výšky do 6 m</t>
  </si>
  <si>
    <t>4721615615</t>
  </si>
  <si>
    <t>Nátěr syntentický potrubí do DN 50 mm Z+ 2X</t>
  </si>
  <si>
    <t>4859589456</t>
  </si>
  <si>
    <t>Nátěr syntetický potrubí do DN 100 mm Z+ 2x</t>
  </si>
  <si>
    <t>13135616</t>
  </si>
  <si>
    <t>Pouzdro potrubní 159/80 z kamenné vlny kašírované Alfólií</t>
  </si>
  <si>
    <t>47147</t>
  </si>
  <si>
    <t>Pouzdro potrubní 60/50 z kamenné vlny kašírované Al fólií</t>
  </si>
  <si>
    <t>56155165</t>
  </si>
  <si>
    <t>Pouzdro potrubní 48/40 z kamenné vlny kašírované Al fólií</t>
  </si>
  <si>
    <t>626252</t>
  </si>
  <si>
    <t>Pouzdro potrubní  76/50 z kamenné vlny kašírované Alfólií</t>
  </si>
  <si>
    <t>655619999</t>
  </si>
  <si>
    <t>Pouzdro potrubní 108/60 z kamenné vlny kašírované Alfólií</t>
  </si>
  <si>
    <t>POL1_7</t>
  </si>
  <si>
    <t>655665565</t>
  </si>
  <si>
    <t>Pouzdro potrubní 133/80 z kamenné vlny kašírované Alfólií</t>
  </si>
  <si>
    <t>7415557</t>
  </si>
  <si>
    <t>Pouzdro potrubní  28/25 z kamenné vlny kašírované Alfólií</t>
  </si>
  <si>
    <t>713462133T00</t>
  </si>
  <si>
    <t>Montáž izolace potrubí včet. ohybů, skruž PE D 25</t>
  </si>
  <si>
    <t>713462136T00</t>
  </si>
  <si>
    <t>Montáž izolace potrubí včet. ohybů, skruž PE D 50</t>
  </si>
  <si>
    <t>713462137T00</t>
  </si>
  <si>
    <t>Montáž izolace potrubí včet. ohybů, skruž PE D 63</t>
  </si>
  <si>
    <t>713462138T00</t>
  </si>
  <si>
    <t>Montáž izolace potrubí včet. ohybů, skruž PE D 75</t>
  </si>
  <si>
    <t>713462140T00</t>
  </si>
  <si>
    <t>Montáž izolace potrubí včet. ohybů, skruž PE D 110</t>
  </si>
  <si>
    <t>713462141T00</t>
  </si>
  <si>
    <t>Montáž izolace potrubí včet. ohybů, skruž PE D 135</t>
  </si>
  <si>
    <t>713462142T00</t>
  </si>
  <si>
    <t>Montáž izolace potrubí včet. ohybů, skruž PE D 160</t>
  </si>
  <si>
    <t>998713201R00</t>
  </si>
  <si>
    <t>Přesun hmot pro izolace tepelné, výšky do 6 m</t>
  </si>
  <si>
    <t>171156461200R_7989</t>
  </si>
  <si>
    <t>Mechanizace pro stěhování - jeřábnické práce</t>
  </si>
  <si>
    <t>hod</t>
  </si>
  <si>
    <t>220711605R00</t>
  </si>
  <si>
    <t>Zkušební provoz - uvedení do provozu</t>
  </si>
  <si>
    <t>h</t>
  </si>
  <si>
    <t>230170013R00_47</t>
  </si>
  <si>
    <t>Zkouška těsnosti</t>
  </si>
  <si>
    <t>230240018T00</t>
  </si>
  <si>
    <t>Specifikace postupu svařování</t>
  </si>
  <si>
    <t>230240115T00_01</t>
  </si>
  <si>
    <t>Vizuální kontroly před a po tlakové zkoušce</t>
  </si>
  <si>
    <t>55655694</t>
  </si>
  <si>
    <t>Plán BOZP a PO</t>
  </si>
  <si>
    <t>722290234R00</t>
  </si>
  <si>
    <t>Proplach a dezinfekce vodovodního potrubí DN 80 mm</t>
  </si>
  <si>
    <t>900      V02_48</t>
  </si>
  <si>
    <t>Vypuštění topného systému</t>
  </si>
  <si>
    <t>735500001T00_XC</t>
  </si>
  <si>
    <t>Napuštění vody do top. systému</t>
  </si>
  <si>
    <t>7521253326ONT00_966</t>
  </si>
  <si>
    <t>Odvzdušnění topného systému</t>
  </si>
  <si>
    <t>Pol0081</t>
  </si>
  <si>
    <t>Stavební zkoušky - kontrola materiálů a prací</t>
  </si>
  <si>
    <t>Pol0083</t>
  </si>
  <si>
    <t>Zkouška dilatační</t>
  </si>
  <si>
    <t>Pol0085</t>
  </si>
  <si>
    <t>Hydrostatická tlaková zkouška</t>
  </si>
  <si>
    <t>900V01</t>
  </si>
  <si>
    <t>Topná zkouška a zaregulování Topná zkouška dle ČSN060310</t>
  </si>
  <si>
    <t>Pol0088</t>
  </si>
  <si>
    <t>Konečná dokumentace</t>
  </si>
  <si>
    <t>Pol0089</t>
  </si>
  <si>
    <t>Pomocné konstrukce, lešení</t>
  </si>
  <si>
    <t>Pol0091</t>
  </si>
  <si>
    <t>Dokumentace výrobní a dílenská</t>
  </si>
  <si>
    <t>Indiv</t>
  </si>
  <si>
    <t>OPN</t>
  </si>
  <si>
    <t>POL13_0</t>
  </si>
  <si>
    <t>Pol0092</t>
  </si>
  <si>
    <t>Dokumentace skutečného stavu</t>
  </si>
  <si>
    <t>Pol0094</t>
  </si>
  <si>
    <t>Vypracování návrhu provozního řádu</t>
  </si>
  <si>
    <t>Pol0095</t>
  </si>
  <si>
    <t>Příplatek za práci v kotelnách, strojovnách</t>
  </si>
  <si>
    <t>Pol0096</t>
  </si>
  <si>
    <t>Odborná prohlídka a uvedení do provozu</t>
  </si>
  <si>
    <t>005124010R</t>
  </si>
  <si>
    <t>Koordinační činnost</t>
  </si>
  <si>
    <t>1001T</t>
  </si>
  <si>
    <t>Kompletační činnost</t>
  </si>
  <si>
    <t>005121 R</t>
  </si>
  <si>
    <t>Zařízení staveniště</t>
  </si>
  <si>
    <t>SUM</t>
  </si>
  <si>
    <t>Poznámky uchazeče k zadání</t>
  </si>
  <si>
    <t>POPUZIV</t>
  </si>
  <si>
    <t>END</t>
  </si>
  <si>
    <t>612409991R00_789</t>
  </si>
  <si>
    <t>Stavební začištění rozšířené niky</t>
  </si>
  <si>
    <t>55167561T</t>
  </si>
  <si>
    <t>Dvířka HUP 55x55 cm</t>
  </si>
  <si>
    <t>POL3_</t>
  </si>
  <si>
    <t>952902110R00</t>
  </si>
  <si>
    <t>Zametání v místnostech, chodbách, na  schodišti a na půdách</t>
  </si>
  <si>
    <t>m2</t>
  </si>
  <si>
    <t>RTS 26/ I</t>
  </si>
  <si>
    <t>962051210T00</t>
  </si>
  <si>
    <t>Vrtání příček železobetonových průměr 100 mm</t>
  </si>
  <si>
    <t>968072455R00</t>
  </si>
  <si>
    <t>Vybourání kovových dveřních zárubní pl. do 2 m2</t>
  </si>
  <si>
    <t>971033181R00</t>
  </si>
  <si>
    <t>Vybourání otvorů zeď cihel. d=6 cm, tl. 90 cm, MVC</t>
  </si>
  <si>
    <t>Pol__0033</t>
  </si>
  <si>
    <t>Dílenská dokumentace</t>
  </si>
  <si>
    <t>Pol__0034</t>
  </si>
  <si>
    <t>Výrobní dokumentace</t>
  </si>
  <si>
    <t>Pol__0032</t>
  </si>
  <si>
    <t>PD - skutečného stavu</t>
  </si>
  <si>
    <t>VRN</t>
  </si>
  <si>
    <t>POL99_8</t>
  </si>
  <si>
    <t>723214117T00</t>
  </si>
  <si>
    <t>Armatury - filtr plynový FO 40F-K</t>
  </si>
  <si>
    <t>soubor</t>
  </si>
  <si>
    <t>723110207R00</t>
  </si>
  <si>
    <t>Potrubí ocelové závitové černé šroubované DN 50 mm</t>
  </si>
  <si>
    <t>723120202R00</t>
  </si>
  <si>
    <t>Potrubí ocelové závitové černé svařované DN 15 mm</t>
  </si>
  <si>
    <t>723150343R00</t>
  </si>
  <si>
    <t>Zhotovení redukce kováním přes 1DN, DN 50/32 mm</t>
  </si>
  <si>
    <t>723150345R00</t>
  </si>
  <si>
    <t>Zhotovení redukce kováním přes 1DN, DN 80/50 mm</t>
  </si>
  <si>
    <t>723150369R00</t>
  </si>
  <si>
    <t>Potrubí ocelové černé svařované - chráničky D 89/3,6 mm</t>
  </si>
  <si>
    <t>723190206R00</t>
  </si>
  <si>
    <t>Přípojka plynovodu, trubky závitové černé DN 40 mm</t>
  </si>
  <si>
    <t>723190901R00</t>
  </si>
  <si>
    <t>Uzavření nebo otevření plynového potrubí</t>
  </si>
  <si>
    <t>723190907R00</t>
  </si>
  <si>
    <t>Odvzdušnění a napuštění plynového potrubí</t>
  </si>
  <si>
    <t>723190919R00</t>
  </si>
  <si>
    <t>Navaření odbočky na plynové potrubí DN 80 mm</t>
  </si>
  <si>
    <t>723190906T00</t>
  </si>
  <si>
    <t>Odplynění a vypuštění plynového potrubí</t>
  </si>
  <si>
    <t>723214122R00</t>
  </si>
  <si>
    <t>Filtr plynový C 26-604-540, DN 50 mm, spoj s navařením přírub, ocel</t>
  </si>
  <si>
    <t>723225113R00</t>
  </si>
  <si>
    <t>Ventil vzorkovací přímý, vnitřní závit MET IVAR.8104R, DN 15 mm</t>
  </si>
  <si>
    <t>723237213R00</t>
  </si>
  <si>
    <t>Kohout kulový, 2x vnitřní závit, GIACOMINI R950, DN 15 mm</t>
  </si>
  <si>
    <t>723237218R00</t>
  </si>
  <si>
    <t>Kohout kulový, 2x vnitřní závit, GIACOMINI R950, DN 50 mm</t>
  </si>
  <si>
    <t>723290821R00</t>
  </si>
  <si>
    <t>Přesun vybouraných hmot - plynovody, H do 6 m</t>
  </si>
  <si>
    <t>t</t>
  </si>
  <si>
    <t>POL1_</t>
  </si>
  <si>
    <t>731190941R00</t>
  </si>
  <si>
    <t>Výměna pružiny a seřízení u stávajícího regulátoru tlaku plynu J.B.Rombach, DN50, typ 243-12-52,, zm</t>
  </si>
  <si>
    <t>734209118R00</t>
  </si>
  <si>
    <t>Montáž armatur závitových,se 2závity, G 2</t>
  </si>
  <si>
    <t>734421160V01</t>
  </si>
  <si>
    <t>Tlakoměr deformační 0-10 MPa č. 03322, D 100 bez smyčky</t>
  </si>
  <si>
    <t>Pol__0026</t>
  </si>
  <si>
    <t xml:space="preserve">Autorizované uvedení plynového spotřebiče do provozu, zaškolení obsluhy </t>
  </si>
  <si>
    <t>Pol__0029</t>
  </si>
  <si>
    <t>Funkční zkouška regulátoru tlaku plynu</t>
  </si>
  <si>
    <t>4221067077T</t>
  </si>
  <si>
    <t>STLventil havarijní EVH 1050* 2/P  DN 50 Peveko</t>
  </si>
  <si>
    <t>42272610R</t>
  </si>
  <si>
    <t>Smyčka kondenzační zahnutá č.v. 178067 M 20 x 1,5 mm</t>
  </si>
  <si>
    <t>SPCM</t>
  </si>
  <si>
    <t>PRM034T</t>
  </si>
  <si>
    <t>Manokohout třícestný M20x1,5 Mosazný</t>
  </si>
  <si>
    <t>998723101R00</t>
  </si>
  <si>
    <t>Přesun hmot pro vnitřní plynovod, v objektech výšky do 6 m</t>
  </si>
  <si>
    <t>Přesun hmot</t>
  </si>
  <si>
    <t>POL7_</t>
  </si>
  <si>
    <t>998734101R00</t>
  </si>
  <si>
    <t>Přesun hmot pro armatury, v objektech výšky do 6 m</t>
  </si>
  <si>
    <t>733120819R00</t>
  </si>
  <si>
    <t>Demontáž potrubí z hladkých trubek D 60,3</t>
  </si>
  <si>
    <t>733193917R00</t>
  </si>
  <si>
    <t>Oprava-zaslepení potrubí dýnkem D 51 mm</t>
  </si>
  <si>
    <t>998733101R00</t>
  </si>
  <si>
    <t>Přesun hmot pro rozvody potrubí, v objektech výšky do 6 m</t>
  </si>
  <si>
    <t>Kovové konstrukce objímky, závěsy, nosníky HILTI, SIKLA a pod.</t>
  </si>
  <si>
    <t>Pol__0031</t>
  </si>
  <si>
    <t>Nátěr syntetický potrubí do DN80 mm  Z + 2x</t>
  </si>
  <si>
    <t>Pol__0049</t>
  </si>
  <si>
    <t>Vedlejší rozpočtové náklady</t>
  </si>
  <si>
    <t>Pol__0050</t>
  </si>
  <si>
    <t>Hodinová mzda pro nepředvídané práce, stavbou způsobené změny, které nemohou být v jednotkových cenách vyúčtovány, práce budou uznány jen tehdy, budou-li prokázány dokladem</t>
  </si>
  <si>
    <t>Kč/hod</t>
  </si>
  <si>
    <t>Pol__0051</t>
  </si>
  <si>
    <t>Jiné materiály, montáž, atd., neuvedené výše, ale které je nutné zahrnout do celkového rozsahu prací podle výkresů a praxe dodavatele, uveďte podrobný popis a cenovou kalkulaci</t>
  </si>
  <si>
    <t>Pol__0052</t>
  </si>
  <si>
    <t>Činnost koordinátora bezpečnosti práce (zákon č. 309/2006 Sb., o zajištění dalších podmínek bezpečnosti a ochrany zdraví při práci)</t>
  </si>
  <si>
    <t>Pol__0055</t>
  </si>
  <si>
    <t>Opatření k zajištění bezpečnosti účastníků stavby</t>
  </si>
  <si>
    <t>Pol__0056</t>
  </si>
  <si>
    <t>Pojištění stavby</t>
  </si>
  <si>
    <t>Pol__0058</t>
  </si>
  <si>
    <t xml:space="preserve">Popladky za dopravu a uložení veškerých odpadů </t>
  </si>
  <si>
    <t>Pol__0059</t>
  </si>
  <si>
    <t>Specifikace rizik a možných příčin navýšení rozsah prací při realizaci stavby</t>
  </si>
  <si>
    <t>Pol__0060</t>
  </si>
  <si>
    <t>Revize protipožárních uzávěrů vč. výkresové dokumentace</t>
  </si>
  <si>
    <t>Pol__0061</t>
  </si>
  <si>
    <t>Vyhotovení dokumentace k legalizaci zdroje (revize, atesty, prohláš. atd.)</t>
  </si>
  <si>
    <t>Náklady na energie související s realizací stavby</t>
  </si>
  <si>
    <t>Soubor</t>
  </si>
  <si>
    <t>Pol__0054</t>
  </si>
  <si>
    <t xml:space="preserve">Koordinační a kompletační činnost dodavatele </t>
  </si>
  <si>
    <t>POL99_2</t>
  </si>
  <si>
    <t>Pol__0057</t>
  </si>
  <si>
    <t>210220391R00</t>
  </si>
  <si>
    <t>Vodivé spojení ochranné trubky s vodičem, oboustr.</t>
  </si>
  <si>
    <t>230240000T00</t>
  </si>
  <si>
    <t>Revize výchozí NTL plynovodu 5 kPa</t>
  </si>
  <si>
    <t>230240001T00</t>
  </si>
  <si>
    <t xml:space="preserve">Revize výchozí STL plynovodu 280 kPa </t>
  </si>
  <si>
    <t>230240005T00</t>
  </si>
  <si>
    <t>Revize výchozí průmyslového spotřebiče</t>
  </si>
  <si>
    <t>230240020T00</t>
  </si>
  <si>
    <t>Revizní kniha plynového spotřebiče</t>
  </si>
  <si>
    <t>230240115T00</t>
  </si>
  <si>
    <t>Vizuelní kontrola svarů - nedestr.zk. DN150-200</t>
  </si>
  <si>
    <t>230120045R00</t>
  </si>
  <si>
    <t>Čištění potrubí profukováním nebo proplach. DN 80</t>
  </si>
  <si>
    <t>230170002R00</t>
  </si>
  <si>
    <t>Příprava pro zkoušku těsnosti, DN 50 - 80</t>
  </si>
  <si>
    <t>sada</t>
  </si>
  <si>
    <t>230194003R00</t>
  </si>
  <si>
    <t>Utěsnění chráničky manžetou DN 100</t>
  </si>
  <si>
    <t>230230017R00</t>
  </si>
  <si>
    <t>Hlavní tlaková zkouška vzduchem 0,6 MPa, DN 80</t>
  </si>
  <si>
    <t>230260012R00/8</t>
  </si>
  <si>
    <t>Funkční zkouška bezpečnostního rychlouzávěru</t>
  </si>
  <si>
    <t>CYKYJ3x15</t>
  </si>
  <si>
    <t>kabel (dříve CYKY 3Cx1.5)</t>
  </si>
  <si>
    <t>CYKYO4x15</t>
  </si>
  <si>
    <t>kabel (dříve CYKY 4Bx1.5)</t>
  </si>
  <si>
    <t>DIN lišta</t>
  </si>
  <si>
    <t>lišta DIN</t>
  </si>
  <si>
    <t>kontroler</t>
  </si>
  <si>
    <t>DDC program. kontroler (16AI, 8AO, 32BI, 32BO, ethernet)</t>
  </si>
  <si>
    <t>P16</t>
  </si>
  <si>
    <t>těsnicí vývodka P16</t>
  </si>
  <si>
    <t>PG11</t>
  </si>
  <si>
    <t>těsnicí vývodka PG11</t>
  </si>
  <si>
    <t>PG21</t>
  </si>
  <si>
    <t>těsnicí vývodka PG21</t>
  </si>
  <si>
    <t>Pol__0017T00</t>
  </si>
  <si>
    <t>montážní práce v rozvaděči RM</t>
  </si>
  <si>
    <t>Pol__0049T00</t>
  </si>
  <si>
    <t>další drobný materiál</t>
  </si>
  <si>
    <t>Pol__0062</t>
  </si>
  <si>
    <t>další drobný montážní materiál</t>
  </si>
  <si>
    <t>Pol__0096</t>
  </si>
  <si>
    <t>další montážní práce</t>
  </si>
  <si>
    <t>QM0</t>
  </si>
  <si>
    <t>hlavní vypínač (vačkový, 3F, 25A)</t>
  </si>
  <si>
    <t>R..</t>
  </si>
  <si>
    <t>rele na DIN, cívka 24VDC</t>
  </si>
  <si>
    <t>UTP Cat5E</t>
  </si>
  <si>
    <t>Ethernet kabel</t>
  </si>
  <si>
    <t>BT…</t>
  </si>
  <si>
    <t>příložný teploměr (odporový, Pt1000 nebo Ni1000)</t>
  </si>
  <si>
    <t>R-položka</t>
  </si>
  <si>
    <t>POL12_0</t>
  </si>
  <si>
    <t>dispeč. systém</t>
  </si>
  <si>
    <t>přidání DDC kontroléru do disp. systému (vč. licence)</t>
  </si>
  <si>
    <t>FA…</t>
  </si>
  <si>
    <t>1F jistič 6A typ C</t>
  </si>
  <si>
    <t>1F jistič 6A typ B</t>
  </si>
  <si>
    <t>SL1</t>
  </si>
  <si>
    <t>elektrovodné zařízení (rele)</t>
  </si>
  <si>
    <t>275V/3+1</t>
  </si>
  <si>
    <t>kombinovaná přepěťová ochrana 3F (stupeň  1+2)</t>
  </si>
  <si>
    <t>BAP</t>
  </si>
  <si>
    <t>bezp. armatura plynu plynu, 230VAC, NC (dodávka plynoinstalace)</t>
  </si>
  <si>
    <t>BP1,BP2</t>
  </si>
  <si>
    <t>čidlo tlaku, vnější závit G1/2", 24VDC, 0-6bar, 0-10V</t>
  </si>
  <si>
    <t>jímkový teploměr (odpor. Pt1000 nebo Ni1000), vč. jímky 150mm</t>
  </si>
  <si>
    <t>BT5</t>
  </si>
  <si>
    <t>venkovní teploměr (odporový, Pt1000 nebo Ni1000)</t>
  </si>
  <si>
    <t>BTp</t>
  </si>
  <si>
    <t>prostorový teploměr (odporový, Pt1000 nebo Ni1000)</t>
  </si>
  <si>
    <t>CY 10</t>
  </si>
  <si>
    <t>propojovací vodič žlutozelený</t>
  </si>
  <si>
    <t>CY 16</t>
  </si>
  <si>
    <t>CYKY-J 5x10</t>
  </si>
  <si>
    <t>kabel (dříve CYKY 5Cx10)</t>
  </si>
  <si>
    <t>upgrade stávajícího disp. systému do aktuální verze</t>
  </si>
  <si>
    <t>Eth. switch</t>
  </si>
  <si>
    <t>průmyslový ethernet switch, 5 Port, 10/100Mbps</t>
  </si>
  <si>
    <t>FA..</t>
  </si>
  <si>
    <t>3F jistič 10A typ B</t>
  </si>
  <si>
    <t>FA.., FAZ1</t>
  </si>
  <si>
    <t>1F jistič 10A typ B</t>
  </si>
  <si>
    <t>1F jistič 6A typ C, pom. kontakty</t>
  </si>
  <si>
    <t>FU0</t>
  </si>
  <si>
    <t>3F jistič 25A typ B</t>
  </si>
  <si>
    <t>GSM</t>
  </si>
  <si>
    <t>GSM modem včetně záložního bateriového modulu</t>
  </si>
  <si>
    <t>HL0</t>
  </si>
  <si>
    <t>indikační dioda LED 24VDC, bílá</t>
  </si>
  <si>
    <t>HL1</t>
  </si>
  <si>
    <t>indikační dioda LED 24VDC, žlutá</t>
  </si>
  <si>
    <t>HL2</t>
  </si>
  <si>
    <t>indikační dioda LED 24VDC, červená</t>
  </si>
  <si>
    <t>JYTY-O 2x1</t>
  </si>
  <si>
    <t>kabel (dříve JYTY 2x1)</t>
  </si>
  <si>
    <t>JYTY-O 4x1</t>
  </si>
  <si>
    <t>kabel (dříve JYTY 4x1)</t>
  </si>
  <si>
    <t>JYTY-O 7x1</t>
  </si>
  <si>
    <t>kabel (dříve JYTY 7x1)</t>
  </si>
  <si>
    <t>kabel</t>
  </si>
  <si>
    <t>ethernet patch kabel UTP Cat5E, délka 2m</t>
  </si>
  <si>
    <t>KM01-05</t>
  </si>
  <si>
    <t>stykač vč. pom. kont. (nebo instal. rele), c. 24VDC</t>
  </si>
  <si>
    <t>LV 40</t>
  </si>
  <si>
    <t>lišta vkládací</t>
  </si>
  <si>
    <t>MIX1, MIX4</t>
  </si>
  <si>
    <t>3-cestná směšovací armatura DN50, Kvs40, pohon 24VDC, 0-10V</t>
  </si>
  <si>
    <t>MIX2, MIX3</t>
  </si>
  <si>
    <t>3-cestná směšovací armatura DN50, Kvs60, pohon 24VDC, 0-10V</t>
  </si>
  <si>
    <t>panel</t>
  </si>
  <si>
    <t>dotykový ovládací terminál 7",  grafický, barevný</t>
  </si>
  <si>
    <t>pojistka</t>
  </si>
  <si>
    <t>pojistkový držák vč. pojistky (RSP4)</t>
  </si>
  <si>
    <t>PVC 16</t>
  </si>
  <si>
    <t>ochraná trubka PVC 16 mm tuhá</t>
  </si>
  <si>
    <t>Q11,Q21</t>
  </si>
  <si>
    <t>dvoustupňový detektor úniku plynu (metan)</t>
  </si>
  <si>
    <t>Q12,Q22</t>
  </si>
  <si>
    <t>dvoustupňový detektor úniku plynu (CO)</t>
  </si>
  <si>
    <t>RM</t>
  </si>
  <si>
    <t>nástěnný rozvaděč (1200x800x400)</t>
  </si>
  <si>
    <t>rošt</t>
  </si>
  <si>
    <t>rošt Merkur 50x50mm vč. příslušenství</t>
  </si>
  <si>
    <t>SA01-05</t>
  </si>
  <si>
    <t>ovládací přepínač 0-I-A  (pro čerpadla)</t>
  </si>
  <si>
    <t>SA1</t>
  </si>
  <si>
    <t>ovládací přepínač 0-I (start kotelny)</t>
  </si>
  <si>
    <t>SB0</t>
  </si>
  <si>
    <t>hřibový spínač T6J vč. krabice</t>
  </si>
  <si>
    <t>SB1</t>
  </si>
  <si>
    <t>kvitovací tlačítko (Schneider XB4)</t>
  </si>
  <si>
    <t>sonda pro elektrovodné zařízení (zaplavení podlahy)</t>
  </si>
  <si>
    <t>ST1</t>
  </si>
  <si>
    <t>omezovač teploty (termostat), příložný, 15-95°C</t>
  </si>
  <si>
    <t>svorka</t>
  </si>
  <si>
    <t>řadová svorka (RSA 2,5, 10)</t>
  </si>
  <si>
    <t>YA1</t>
  </si>
  <si>
    <t>solenoidní ventil, DN15, 230VAC, NC</t>
  </si>
  <si>
    <t>zásuvka</t>
  </si>
  <si>
    <t>1-fázová dvouzásuvka na DIN</t>
  </si>
  <si>
    <t>zdroj 24VDC</t>
  </si>
  <si>
    <t>stabilizovaný zdroj 24VDC / 5A</t>
  </si>
  <si>
    <t>žlab</t>
  </si>
  <si>
    <t>žlab perforovaný 60*60</t>
  </si>
  <si>
    <t>rele na DIN, cívka 230VAC</t>
  </si>
  <si>
    <t>POL12_1</t>
  </si>
  <si>
    <t>004111030T</t>
  </si>
  <si>
    <t>210190003R00</t>
  </si>
  <si>
    <t>Montáž celoplechových rozvodnic do váhy 100 kg</t>
  </si>
  <si>
    <t>210800548R00</t>
  </si>
  <si>
    <t>Vodič H07V-U (CY) 10 mm2 uložený pevně</t>
  </si>
  <si>
    <t>210800549R00</t>
  </si>
  <si>
    <t>Vodič H07V-U (CY) 16 mm2 uložený pevně</t>
  </si>
  <si>
    <t>210810005R00</t>
  </si>
  <si>
    <t>Kabel CYKY-m 750 V 3 x 1,5 mm2 volně uložený</t>
  </si>
  <si>
    <t>210810009R00</t>
  </si>
  <si>
    <t>Kabel CYKY-m 750 V 4 x 1,5 mm2 volně uložený</t>
  </si>
  <si>
    <t>210810017R00</t>
  </si>
  <si>
    <t>Kabel CYKY-m 750 V 5 žil,4 až 25 mm2,volně uložený</t>
  </si>
  <si>
    <t>210810045R00</t>
  </si>
  <si>
    <t>Kabel CYKY-m 750 V 3 x 1,5 mm2 pevně uložený</t>
  </si>
  <si>
    <t>210810049R00</t>
  </si>
  <si>
    <t>Kabel CYKY-m 750 V 4 x 1,5 mm2 pevně uložený</t>
  </si>
  <si>
    <t>210810057R00</t>
  </si>
  <si>
    <t>Kabel CYKY-m 750 V 5 žil 4 až 16 mm pevně uložený</t>
  </si>
  <si>
    <t>210860201R00</t>
  </si>
  <si>
    <t>Kabel speciální JYTY s Al 2 x 1 mm volně uložený</t>
  </si>
  <si>
    <t>210860202R00</t>
  </si>
  <si>
    <t>Kabel speciální JYTY s Al 4 x 1 mm volně uložený</t>
  </si>
  <si>
    <t>POL1_0</t>
  </si>
  <si>
    <t>210860203R00</t>
  </si>
  <si>
    <t>Kabel speciální JYTY s Al 7 x 1 mm volně uložený</t>
  </si>
  <si>
    <t>210860221R00</t>
  </si>
  <si>
    <t>Kabel speciální JYTY s Al 2 x 1 mm pevně uložený</t>
  </si>
  <si>
    <t>210860222R00</t>
  </si>
  <si>
    <t>Kabel speciální JYTY s Al 4 x 1 mm pevně uložený</t>
  </si>
  <si>
    <t>210860223R00</t>
  </si>
  <si>
    <t>Kabel speciální JYTY s Al 7 x 1 mm pevně uložený</t>
  </si>
  <si>
    <t>222260571R00</t>
  </si>
  <si>
    <t>Trubka plast. tuhá 16 na příchytkách vč.příchytek</t>
  </si>
  <si>
    <t>222260607R00</t>
  </si>
  <si>
    <t>Lišta vkládací LV 40x40, na úchyt.body,zavíčkování</t>
  </si>
  <si>
    <t>222260721R00</t>
  </si>
  <si>
    <t>Žlab MARS 62/50mm, přísluš. na úchyt.body,zavíkov.</t>
  </si>
  <si>
    <t>222280501R00</t>
  </si>
  <si>
    <t>kabel UTP Cat5E</t>
  </si>
  <si>
    <t>222490571R00</t>
  </si>
  <si>
    <t>GSM brána</t>
  </si>
  <si>
    <t>222611111R00</t>
  </si>
  <si>
    <t>Montáž termostatu stonkového, nebo jímkového, včetně zapojení</t>
  </si>
  <si>
    <t>222611121R00</t>
  </si>
  <si>
    <t>Montáž manostatu včetně zapojení</t>
  </si>
  <si>
    <t>222611131R00</t>
  </si>
  <si>
    <t>Montáž snímače tlaku aktivního 0-10 V/ 4-20 mA, včetně zapojení</t>
  </si>
  <si>
    <t>222611141R00</t>
  </si>
  <si>
    <t xml:space="preserve">Montáž teploměru pasivního včetně zapojení </t>
  </si>
  <si>
    <t>222611151R00</t>
  </si>
  <si>
    <t>Montáž snímače plynů aktivního (CO, CO2, intenzita plynu, apod.)</t>
  </si>
  <si>
    <t>222611211R00</t>
  </si>
  <si>
    <t xml:space="preserve">Montáž servopohonu 230/ 24 V, 0-10 V/ 4-20 mA, včetně zapojení </t>
  </si>
  <si>
    <t>222611213R00</t>
  </si>
  <si>
    <t>Montáž servopohonu včetně zapojení 230/ 24 V ON-OFF</t>
  </si>
  <si>
    <t>222611215R00</t>
  </si>
  <si>
    <t>Montáž zapojení koncových kontaktů, pohonů, protipožárních klapek, apod.</t>
  </si>
  <si>
    <t>222611221R00</t>
  </si>
  <si>
    <t>Montáž zapojení signalizace poruchy, ovládání, apod.</t>
  </si>
  <si>
    <t>222611231R00</t>
  </si>
  <si>
    <t xml:space="preserve">Zapojení napájení a ovládání motorů, čerpadel, ventilátorů, 1f, exter. ovládání, poruch, do 1 kW </t>
  </si>
  <si>
    <t>222611241R00</t>
  </si>
  <si>
    <t xml:space="preserve">Zapojení napájení a ovládání motorů, čerpadel, ventilátorů, 1f, exter. ovládání, poruch, do 5 kW </t>
  </si>
  <si>
    <t>222612131R00</t>
  </si>
  <si>
    <t>Programování PLC/DDC</t>
  </si>
  <si>
    <t>DB</t>
  </si>
  <si>
    <t>005231010R</t>
  </si>
  <si>
    <t>Revize elektroinstalace</t>
  </si>
  <si>
    <t>005231020R</t>
  </si>
  <si>
    <t>Zaškolení obsluhy</t>
  </si>
  <si>
    <t>005241010R</t>
  </si>
  <si>
    <t xml:space="preserve">Dokumentace skutečného provedení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</si>
</sst>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0000"/>
  </numFmts>
  <fonts count="17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charset val="238"/>
    </font>
    <font>
      <sz val="8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60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Alignment="1">
      <alignment wrapText="1"/>
    </xf>
    <xf numFmtId="49" fontId="6" fillId="3" borderId="0" xfId="0" applyNumberFormat="1" applyFont="1" applyFill="1" applyAlignment="1">
      <alignment horizontal="left" vertical="center" wrapText="1"/>
    </xf>
    <xf numFmtId="0" fontId="0" fillId="3" borderId="1" xfId="0" applyFill="1" applyBorder="1" applyAlignment="1">
      <alignment horizontal="left" vertical="center" indent="1"/>
    </xf>
    <xf numFmtId="0" fontId="8" fillId="3" borderId="0" xfId="0" applyFont="1" applyFill="1" applyAlignment="1">
      <alignment horizontal="left" vertical="center" wrapText="1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 applyAlignment="1">
      <alignment wrapText="1"/>
    </xf>
    <xf numFmtId="0" fontId="8" fillId="3" borderId="6" xfId="0" applyFont="1" applyFill="1" applyBorder="1" applyAlignment="1">
      <alignment horizontal="left" vertical="center" wrapText="1"/>
    </xf>
    <xf numFmtId="49" fontId="8" fillId="4" borderId="0" xfId="0" applyNumberFormat="1" applyFont="1" applyFill="1" applyAlignment="1" applyProtection="1">
      <alignment horizontal="left" vertical="center"/>
      <protection locked="0"/>
    </xf>
    <xf numFmtId="49" fontId="8" fillId="4" borderId="6" xfId="0" applyNumberFormat="1" applyFont="1" applyFill="1" applyBorder="1" applyAlignment="1" applyProtection="1">
      <alignment horizontal="left" vertical="center" wrapText="1"/>
      <protection locked="0"/>
    </xf>
    <xf numFmtId="4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5" borderId="30" xfId="0" applyNumberFormat="1" applyFont="1" applyFill="1" applyBorder="1" applyAlignment="1">
      <alignment vertical="center"/>
    </xf>
    <xf numFmtId="4" fontId="7" fillId="5" borderId="31" xfId="0" applyNumberFormat="1" applyFont="1" applyFill="1" applyBorder="1" applyAlignment="1">
      <alignment vertical="center" wrapText="1"/>
    </xf>
    <xf numFmtId="4" fontId="10" fillId="5" borderId="32" xfId="0" applyNumberFormat="1" applyFont="1" applyFill="1" applyBorder="1" applyAlignment="1">
      <alignment horizontal="center" vertical="center" wrapText="1" shrinkToFit="1"/>
    </xf>
    <xf numFmtId="4" fontId="7" fillId="5" borderId="32" xfId="0" applyNumberFormat="1" applyFont="1" applyFill="1" applyBorder="1" applyAlignment="1">
      <alignment horizontal="center" vertical="center" wrapText="1" shrinkToFit="1"/>
    </xf>
    <xf numFmtId="3" fontId="7" fillId="5" borderId="32" xfId="0" applyNumberFormat="1" applyFont="1" applyFill="1" applyBorder="1" applyAlignment="1">
      <alignment horizontal="center" vertical="center" wrapText="1"/>
    </xf>
    <xf numFmtId="4" fontId="0" fillId="0" borderId="33" xfId="0" applyNumberFormat="1" applyBorder="1" applyAlignment="1">
      <alignment vertical="center"/>
    </xf>
    <xf numFmtId="4" fontId="3" fillId="0" borderId="35" xfId="0" applyNumberFormat="1" applyFont="1" applyBorder="1" applyAlignment="1">
      <alignment horizontal="right" vertical="center" wrapText="1" shrinkToFit="1"/>
    </xf>
    <xf numFmtId="4" fontId="3" fillId="0" borderId="35" xfId="0" applyNumberFormat="1" applyFont="1" applyBorder="1" applyAlignment="1">
      <alignment horizontal="right" vertical="center" shrinkToFit="1"/>
    </xf>
    <xf numFmtId="4" fontId="0" fillId="0" borderId="35" xfId="0" applyNumberFormat="1" applyBorder="1" applyAlignment="1">
      <alignment vertical="center" shrinkToFit="1"/>
    </xf>
    <xf numFmtId="3" fontId="0" fillId="0" borderId="35" xfId="0" applyNumberFormat="1" applyBorder="1" applyAlignment="1">
      <alignment vertical="center"/>
    </xf>
    <xf numFmtId="4" fontId="8" fillId="0" borderId="33" xfId="0" applyNumberFormat="1" applyFont="1" applyBorder="1" applyAlignment="1">
      <alignment vertical="center"/>
    </xf>
    <xf numFmtId="4" fontId="8" fillId="0" borderId="35" xfId="0" applyNumberFormat="1" applyFont="1" applyBorder="1" applyAlignment="1">
      <alignment vertical="center" wrapText="1" shrinkToFit="1"/>
    </xf>
    <xf numFmtId="4" fontId="8" fillId="0" borderId="35" xfId="0" applyNumberFormat="1" applyFont="1" applyBorder="1" applyAlignment="1">
      <alignment vertical="center" shrinkToFit="1"/>
    </xf>
    <xf numFmtId="3" fontId="8" fillId="0" borderId="35" xfId="0" applyNumberFormat="1" applyFont="1" applyBorder="1" applyAlignment="1">
      <alignment vertical="center"/>
    </xf>
    <xf numFmtId="4" fontId="0" fillId="0" borderId="33" xfId="0" applyNumberFormat="1" applyBorder="1" applyAlignment="1">
      <alignment horizontal="left" vertical="center"/>
    </xf>
    <xf numFmtId="4" fontId="0" fillId="0" borderId="35" xfId="0" applyNumberFormat="1" applyBorder="1" applyAlignment="1">
      <alignment vertical="center" wrapText="1" shrinkToFit="1"/>
    </xf>
    <xf numFmtId="4" fontId="0" fillId="3" borderId="39" xfId="0" applyNumberFormat="1" applyFill="1" applyBorder="1" applyAlignment="1">
      <alignment vertical="center" wrapText="1" shrinkToFit="1"/>
    </xf>
    <xf numFmtId="4" fontId="0" fillId="3" borderId="39" xfId="0" applyNumberFormat="1" applyFill="1" applyBorder="1" applyAlignment="1">
      <alignment vertical="center" shrinkToFit="1"/>
    </xf>
    <xf numFmtId="3" fontId="0" fillId="3" borderId="39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4" fontId="4" fillId="3" borderId="7" xfId="0" applyNumberFormat="1" applyFont="1" applyFill="1" applyBorder="1" applyAlignment="1">
      <alignment horizontal="lef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 applyAlignment="1">
      <alignment wrapText="1"/>
    </xf>
    <xf numFmtId="0" fontId="0" fillId="3" borderId="7" xfId="0" applyFill="1" applyBorder="1"/>
    <xf numFmtId="49" fontId="8" fillId="3" borderId="13" xfId="0" applyNumberFormat="1" applyFont="1" applyFill="1" applyBorder="1" applyAlignment="1">
      <alignment horizontal="left" vertical="center"/>
    </xf>
    <xf numFmtId="0" fontId="6" fillId="0" borderId="0" xfId="0" applyFont="1"/>
    <xf numFmtId="49" fontId="0" fillId="0" borderId="0" xfId="0" applyNumberFormat="1"/>
    <xf numFmtId="0" fontId="15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0" fontId="15" fillId="5" borderId="30" xfId="0" applyFont="1" applyFill="1" applyBorder="1" applyAlignment="1">
      <alignment horizontal="center" vertical="center" wrapText="1"/>
    </xf>
    <xf numFmtId="0" fontId="15" fillId="5" borderId="31" xfId="0" applyFont="1" applyFill="1" applyBorder="1" applyAlignment="1">
      <alignment horizontal="center" vertical="center" wrapText="1"/>
    </xf>
    <xf numFmtId="0" fontId="15" fillId="5" borderId="32" xfId="0" applyFont="1" applyFill="1" applyBorder="1" applyAlignment="1">
      <alignment horizontal="center" vertical="center" wrapText="1"/>
    </xf>
    <xf numFmtId="49" fontId="7" fillId="0" borderId="33" xfId="0" applyNumberFormat="1" applyFont="1" applyBorder="1" applyAlignment="1">
      <alignment vertical="center"/>
    </xf>
    <xf numFmtId="0" fontId="7" fillId="3" borderId="36" xfId="0" applyFont="1" applyFill="1" applyBorder="1" applyAlignment="1">
      <alignment vertical="center"/>
    </xf>
    <xf numFmtId="0" fontId="7" fillId="3" borderId="36" xfId="0" applyFont="1" applyFill="1" applyBorder="1" applyAlignment="1">
      <alignment vertical="center" wrapText="1"/>
    </xf>
    <xf numFmtId="0" fontId="7" fillId="3" borderId="37" xfId="0" applyFont="1" applyFill="1" applyBorder="1" applyAlignment="1">
      <alignment vertical="center" wrapText="1"/>
    </xf>
    <xf numFmtId="164" fontId="7" fillId="0" borderId="35" xfId="0" applyNumberFormat="1" applyFont="1" applyBorder="1" applyAlignment="1">
      <alignment vertical="center"/>
    </xf>
    <xf numFmtId="164" fontId="7" fillId="3" borderId="39" xfId="0" applyNumberFormat="1" applyFont="1" applyFill="1" applyBorder="1" applyAlignment="1">
      <alignment vertical="center"/>
    </xf>
    <xf numFmtId="164" fontId="0" fillId="0" borderId="0" xfId="0" applyNumberFormat="1"/>
    <xf numFmtId="4" fontId="7" fillId="0" borderId="35" xfId="0" applyNumberFormat="1" applyFont="1" applyBorder="1" applyAlignment="1">
      <alignment horizontal="center" vertical="center"/>
    </xf>
    <xf numFmtId="4" fontId="7" fillId="0" borderId="35" xfId="0" applyNumberFormat="1" applyFont="1" applyBorder="1" applyAlignment="1">
      <alignment vertical="center"/>
    </xf>
    <xf numFmtId="4" fontId="7" fillId="3" borderId="39" xfId="0" applyNumberFormat="1" applyFont="1" applyFill="1" applyBorder="1" applyAlignment="1">
      <alignment horizontal="center" vertical="center"/>
    </xf>
    <xf numFmtId="4" fontId="7" fillId="3" borderId="39" xfId="0" applyNumberFormat="1" applyFont="1" applyFill="1" applyBorder="1" applyAlignment="1">
      <alignment vertical="center"/>
    </xf>
    <xf numFmtId="49" fontId="0" fillId="0" borderId="1" xfId="0" applyNumberFormat="1" applyBorder="1"/>
    <xf numFmtId="0" fontId="0" fillId="3" borderId="21" xfId="0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5" borderId="15" xfId="0" applyFill="1" applyBorder="1"/>
    <xf numFmtId="0" fontId="0" fillId="5" borderId="21" xfId="0" applyFill="1" applyBorder="1"/>
    <xf numFmtId="0" fontId="0" fillId="5" borderId="21" xfId="0" applyFill="1" applyBorder="1" applyAlignment="1">
      <alignment horizontal="center"/>
    </xf>
    <xf numFmtId="49" fontId="0" fillId="5" borderId="21" xfId="0" applyNumberFormat="1" applyFill="1" applyBorder="1"/>
    <xf numFmtId="0" fontId="0" fillId="5" borderId="21" xfId="0" applyFill="1" applyBorder="1" applyAlignment="1">
      <alignment wrapText="1"/>
    </xf>
    <xf numFmtId="0" fontId="16" fillId="0" borderId="0" xfId="0" applyFont="1"/>
    <xf numFmtId="165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8" fillId="3" borderId="15" xfId="0" applyFont="1" applyFill="1" applyBorder="1" applyAlignment="1">
      <alignment vertical="top"/>
    </xf>
    <xf numFmtId="49" fontId="8" fillId="3" borderId="12" xfId="0" applyNumberFormat="1" applyFont="1" applyFill="1" applyBorder="1" applyAlignment="1">
      <alignment vertical="top"/>
    </xf>
    <xf numFmtId="0" fontId="8" fillId="3" borderId="12" xfId="0" applyFont="1" applyFill="1" applyBorder="1" applyAlignment="1">
      <alignment horizontal="center" vertical="top"/>
    </xf>
    <xf numFmtId="0" fontId="8" fillId="3" borderId="12" xfId="0" applyFont="1" applyFill="1" applyBorder="1" applyAlignment="1">
      <alignment vertical="top"/>
    </xf>
    <xf numFmtId="165" fontId="16" fillId="0" borderId="0" xfId="0" applyNumberFormat="1" applyFont="1" applyAlignment="1">
      <alignment vertical="top" shrinkToFit="1"/>
    </xf>
    <xf numFmtId="4" fontId="16" fillId="0" borderId="0" xfId="0" applyNumberFormat="1" applyFont="1" applyAlignment="1">
      <alignment vertical="top" shrinkToFit="1"/>
    </xf>
    <xf numFmtId="4" fontId="16" fillId="4" borderId="0" xfId="0" applyNumberFormat="1" applyFont="1" applyFill="1" applyAlignment="1" applyProtection="1">
      <alignment vertical="top" shrinkToFit="1"/>
      <protection locked="0"/>
    </xf>
    <xf numFmtId="165" fontId="8" fillId="3" borderId="0" xfId="0" applyNumberFormat="1" applyFont="1" applyFill="1" applyAlignment="1">
      <alignment vertical="top" shrinkToFit="1"/>
    </xf>
    <xf numFmtId="4" fontId="8" fillId="3" borderId="0" xfId="0" applyNumberFormat="1" applyFont="1" applyFill="1" applyAlignment="1">
      <alignment vertical="top" shrinkToFit="1"/>
    </xf>
    <xf numFmtId="0" fontId="8" fillId="3" borderId="29" xfId="0" applyFont="1" applyFill="1" applyBorder="1" applyAlignment="1">
      <alignment vertical="top"/>
    </xf>
    <xf numFmtId="49" fontId="8" fillId="3" borderId="18" xfId="0" applyNumberFormat="1" applyFont="1" applyFill="1" applyBorder="1" applyAlignment="1">
      <alignment vertical="top"/>
    </xf>
    <xf numFmtId="0" fontId="8" fillId="3" borderId="18" xfId="0" applyFont="1" applyFill="1" applyBorder="1" applyAlignment="1">
      <alignment horizontal="center" vertical="top" shrinkToFit="1"/>
    </xf>
    <xf numFmtId="165" fontId="8" fillId="3" borderId="18" xfId="0" applyNumberFormat="1" applyFont="1" applyFill="1" applyBorder="1" applyAlignment="1">
      <alignment vertical="top" shrinkToFit="1"/>
    </xf>
    <xf numFmtId="4" fontId="8" fillId="3" borderId="18" xfId="0" applyNumberFormat="1" applyFont="1" applyFill="1" applyBorder="1" applyAlignment="1">
      <alignment vertical="top" shrinkToFit="1"/>
    </xf>
    <xf numFmtId="4" fontId="8" fillId="3" borderId="40" xfId="0" applyNumberFormat="1" applyFont="1" applyFill="1" applyBorder="1" applyAlignment="1">
      <alignment vertical="top" shrinkToFit="1"/>
    </xf>
    <xf numFmtId="4" fontId="8" fillId="3" borderId="22" xfId="0" applyNumberFormat="1" applyFont="1" applyFill="1" applyBorder="1" applyAlignment="1">
      <alignment vertical="top" shrinkToFit="1"/>
    </xf>
    <xf numFmtId="0" fontId="16" fillId="0" borderId="41" xfId="0" applyFont="1" applyBorder="1" applyAlignment="1">
      <alignment vertical="top"/>
    </xf>
    <xf numFmtId="49" fontId="16" fillId="0" borderId="42" xfId="0" applyNumberFormat="1" applyFont="1" applyBorder="1" applyAlignment="1">
      <alignment vertical="top"/>
    </xf>
    <xf numFmtId="0" fontId="16" fillId="0" borderId="42" xfId="0" applyFont="1" applyBorder="1" applyAlignment="1">
      <alignment horizontal="center" vertical="top" shrinkToFit="1"/>
    </xf>
    <xf numFmtId="165" fontId="16" fillId="0" borderId="42" xfId="0" applyNumberFormat="1" applyFont="1" applyBorder="1" applyAlignment="1">
      <alignment vertical="top" shrinkToFit="1"/>
    </xf>
    <xf numFmtId="4" fontId="16" fillId="4" borderId="42" xfId="0" applyNumberFormat="1" applyFont="1" applyFill="1" applyBorder="1" applyAlignment="1" applyProtection="1">
      <alignment vertical="top" shrinkToFit="1"/>
      <protection locked="0"/>
    </xf>
    <xf numFmtId="4" fontId="16" fillId="0" borderId="43" xfId="0" applyNumberFormat="1" applyFont="1" applyBorder="1" applyAlignment="1">
      <alignment vertical="top" shrinkToFit="1"/>
    </xf>
    <xf numFmtId="0" fontId="16" fillId="0" borderId="44" xfId="0" applyFont="1" applyBorder="1" applyAlignment="1">
      <alignment vertical="top"/>
    </xf>
    <xf numFmtId="49" fontId="16" fillId="0" borderId="45" xfId="0" applyNumberFormat="1" applyFont="1" applyBorder="1" applyAlignment="1">
      <alignment vertical="top"/>
    </xf>
    <xf numFmtId="0" fontId="16" fillId="0" borderId="45" xfId="0" applyFont="1" applyBorder="1" applyAlignment="1">
      <alignment horizontal="center" vertical="top" shrinkToFit="1"/>
    </xf>
    <xf numFmtId="165" fontId="16" fillId="0" borderId="45" xfId="0" applyNumberFormat="1" applyFont="1" applyBorder="1" applyAlignment="1">
      <alignment vertical="top" shrinkToFit="1"/>
    </xf>
    <xf numFmtId="4" fontId="16" fillId="4" borderId="45" xfId="0" applyNumberFormat="1" applyFont="1" applyFill="1" applyBorder="1" applyAlignment="1" applyProtection="1">
      <alignment vertical="top" shrinkToFit="1"/>
      <protection locked="0"/>
    </xf>
    <xf numFmtId="4" fontId="16" fillId="0" borderId="46" xfId="0" applyNumberFormat="1" applyFont="1" applyBorder="1" applyAlignment="1">
      <alignment vertical="top" shrinkToFit="1"/>
    </xf>
    <xf numFmtId="49" fontId="8" fillId="3" borderId="18" xfId="0" applyNumberFormat="1" applyFont="1" applyFill="1" applyBorder="1" applyAlignment="1">
      <alignment horizontal="left" vertical="top" wrapText="1"/>
    </xf>
    <xf numFmtId="49" fontId="16" fillId="0" borderId="45" xfId="0" applyNumberFormat="1" applyFont="1" applyBorder="1" applyAlignment="1">
      <alignment horizontal="left" vertical="top" wrapText="1"/>
    </xf>
    <xf numFmtId="49" fontId="16" fillId="0" borderId="42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8" fillId="3" borderId="1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0" fontId="3" fillId="2" borderId="0" xfId="0" applyFont="1" applyFill="1" applyAlignment="1">
      <alignment horizontal="left" wrapText="1"/>
    </xf>
    <xf numFmtId="49" fontId="7" fillId="0" borderId="33" xfId="0" applyNumberFormat="1" applyFont="1" applyBorder="1" applyAlignment="1">
      <alignment vertical="center" wrapText="1"/>
    </xf>
    <xf numFmtId="49" fontId="7" fillId="0" borderId="34" xfId="0" applyNumberFormat="1" applyFont="1" applyBorder="1" applyAlignment="1">
      <alignment vertical="center" wrapText="1"/>
    </xf>
    <xf numFmtId="4" fontId="0" fillId="3" borderId="36" xfId="0" applyNumberFormat="1" applyFill="1" applyBorder="1" applyAlignment="1">
      <alignment vertical="center"/>
    </xf>
    <xf numFmtId="4" fontId="0" fillId="3" borderId="37" xfId="0" applyNumberFormat="1" applyFill="1" applyBorder="1" applyAlignment="1">
      <alignment vertical="center"/>
    </xf>
    <xf numFmtId="4" fontId="0" fillId="3" borderId="38" xfId="0" applyNumberFormat="1" applyFill="1" applyBorder="1" applyAlignment="1">
      <alignment vertical="center"/>
    </xf>
    <xf numFmtId="4" fontId="0" fillId="0" borderId="34" xfId="0" applyNumberFormat="1" applyBorder="1" applyAlignment="1">
      <alignment vertical="center" wrapText="1"/>
    </xf>
    <xf numFmtId="4" fontId="8" fillId="0" borderId="34" xfId="0" applyNumberFormat="1" applyFont="1" applyBorder="1" applyAlignment="1">
      <alignment vertical="center" wrapText="1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16" xfId="0" applyNumberFormat="1" applyFont="1" applyBorder="1" applyAlignment="1">
      <alignment horizontal="right" vertical="center" indent="1"/>
    </xf>
    <xf numFmtId="4" fontId="12" fillId="3" borderId="7" xfId="0" applyNumberFormat="1" applyFont="1" applyFill="1" applyBorder="1" applyAlignment="1">
      <alignment horizontal="right" vertical="center"/>
    </xf>
    <xf numFmtId="2" fontId="12" fillId="3" borderId="7" xfId="0" applyNumberFormat="1" applyFont="1" applyFill="1" applyBorder="1" applyAlignment="1">
      <alignment horizontal="right" vertical="center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49" fontId="8" fillId="4" borderId="0" xfId="0" applyNumberFormat="1" applyFont="1" applyFill="1" applyAlignment="1" applyProtection="1">
      <alignment horizontal="left" vertical="center"/>
      <protection locked="0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49" fontId="8" fillId="4" borderId="6" xfId="0" applyNumberFormat="1" applyFont="1" applyFill="1" applyBorder="1" applyAlignment="1" applyProtection="1">
      <alignment horizontal="left" vertical="center"/>
      <protection locked="0"/>
    </xf>
    <xf numFmtId="49" fontId="0" fillId="4" borderId="6" xfId="0" applyNumberFormat="1" applyFill="1" applyBorder="1" applyAlignment="1" applyProtection="1">
      <alignment horizontal="left" vertical="center"/>
      <protection locked="0"/>
    </xf>
    <xf numFmtId="0" fontId="8" fillId="0" borderId="18" xfId="0" applyFont="1" applyBorder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0" fontId="8" fillId="3" borderId="0" xfId="0" applyFont="1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1" fontId="0" fillId="0" borderId="6" xfId="0" applyNumberFormat="1" applyBorder="1" applyAlignment="1">
      <alignment horizontal="right" indent="1"/>
    </xf>
    <xf numFmtId="49" fontId="8" fillId="4" borderId="18" xfId="0" applyNumberFormat="1" applyFont="1" applyFill="1" applyBorder="1" applyAlignment="1" applyProtection="1">
      <alignment horizontal="left" vertical="center"/>
      <protection locked="0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22" xfId="0" applyNumberFormat="1" applyFont="1" applyBorder="1" applyAlignment="1">
      <alignment horizontal="right" vertical="center" inden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6" fillId="0" borderId="0" xfId="0" applyFont="1" applyAlignment="1">
      <alignment horizontal="center"/>
    </xf>
    <xf numFmtId="49" fontId="0" fillId="0" borderId="12" xfId="0" applyNumberForma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  <xf numFmtId="0" fontId="0" fillId="4" borderId="29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horizontal="left" vertical="top" wrapText="1"/>
      <protection locked="0"/>
    </xf>
    <xf numFmtId="0" fontId="0" fillId="4" borderId="40" xfId="0" applyFill="1" applyBorder="1" applyAlignment="1" applyProtection="1">
      <alignment vertical="top" wrapText="1"/>
      <protection locked="0"/>
    </xf>
    <xf numFmtId="0" fontId="0" fillId="4" borderId="26" xfId="0" applyFill="1" applyBorder="1" applyAlignment="1" applyProtection="1">
      <alignment vertical="top" wrapText="1"/>
      <protection locked="0"/>
    </xf>
    <xf numFmtId="0" fontId="0" fillId="4" borderId="0" xfId="0" applyFill="1" applyAlignment="1" applyProtection="1">
      <alignment vertical="top" wrapText="1"/>
      <protection locked="0"/>
    </xf>
    <xf numFmtId="0" fontId="0" fillId="4" borderId="0" xfId="0" applyFill="1" applyAlignment="1" applyProtection="1">
      <alignment horizontal="left" vertical="top" wrapText="1"/>
      <protection locked="0"/>
    </xf>
    <xf numFmtId="0" fontId="0" fillId="4" borderId="27" xfId="0" applyFill="1" applyBorder="1" applyAlignment="1" applyProtection="1">
      <alignment vertical="top" wrapText="1"/>
      <protection locked="0"/>
    </xf>
    <xf numFmtId="0" fontId="0" fillId="4" borderId="10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horizontal="left" vertical="top" wrapText="1"/>
      <protection locked="0"/>
    </xf>
    <xf numFmtId="0" fontId="0" fillId="4" borderId="28" xfId="0" applyFill="1" applyBorder="1" applyAlignment="1" applyProtection="1">
      <alignment vertical="top" wrapText="1"/>
      <protection locked="0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2019Dc\BUILDpowerS\Templates\Rozpocty\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G2"/>
  <sheetViews>
    <sheetView tabSelected="1" workbookViewId="0">
      <selection activeCell="C19" sqref="C19"/>
    </sheetView>
  </sheetViews>
  <sheetFormatPr defaultRowHeight="12.75" x14ac:dyDescent="0.2"/>
  <sheetData>
    <row r="1" spans="1:7" x14ac:dyDescent="0.2">
      <c r="A1" s="21" t="s">
        <v>40</v>
      </c>
    </row>
    <row r="2" spans="1:7" ht="57.75" customHeight="1" x14ac:dyDescent="0.2">
      <c r="A2" s="183" t="s">
        <v>41</v>
      </c>
      <c r="B2" s="183"/>
      <c r="C2" s="183"/>
      <c r="D2" s="183"/>
      <c r="E2" s="183"/>
      <c r="F2" s="183"/>
      <c r="G2" s="183"/>
    </row>
  </sheetData>
  <sheetProtection algorithmName="SHA-512" hashValue="LlNkqHyUVNwqgmUNOZVa5jd8G9sB/dtzsYcPAu9abLSGkS+A/n6R3la/vHL+FJ5iBQ6pbcxbclgMgBIAuz77Zw==" saltValue="r72fatFNvG+Bgx0e7pLM7g==" spinCount="100000" sheet="1" formatRows="0"/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112">
    <tabColor rgb="FF66FF66"/>
  </sheetPr>
  <dimension ref="A1:O78"/>
  <sheetViews>
    <sheetView showGridLines="0" topLeftCell="B1" zoomScaleNormal="100" zoomScaleSheetLayoutView="75" workbookViewId="0">
      <selection activeCell="B1" sqref="B1:J1"/>
    </sheetView>
  </sheetViews>
  <sheetFormatPr defaultColWidth="9" defaultRowHeight="12.75" x14ac:dyDescent="0.2"/>
  <cols>
    <col min="1" max="1" width="8.42578125" hidden="1" customWidth="1"/>
    <col min="2" max="2" width="13.42578125" customWidth="1"/>
    <col min="3" max="3" width="7.42578125" style="52" customWidth="1"/>
    <col min="4" max="4" width="13" style="52" customWidth="1"/>
    <col min="5" max="5" width="9.7109375" style="52" customWidth="1"/>
    <col min="6" max="6" width="11.7109375" customWidth="1"/>
    <col min="7" max="9" width="13" customWidth="1"/>
    <col min="10" max="10" width="5.5703125" customWidth="1"/>
    <col min="11" max="11" width="4.28515625" customWidth="1"/>
    <col min="12" max="15" width="10.7109375" customWidth="1"/>
  </cols>
  <sheetData>
    <row r="1" spans="1:15" ht="33.75" customHeight="1" x14ac:dyDescent="0.2">
      <c r="A1" s="47" t="s">
        <v>38</v>
      </c>
      <c r="B1" s="218" t="s">
        <v>4</v>
      </c>
      <c r="C1" s="219"/>
      <c r="D1" s="219"/>
      <c r="E1" s="219"/>
      <c r="F1" s="219"/>
      <c r="G1" s="219"/>
      <c r="H1" s="219"/>
      <c r="I1" s="219"/>
      <c r="J1" s="220"/>
    </row>
    <row r="2" spans="1:15" ht="36" customHeight="1" x14ac:dyDescent="0.2">
      <c r="A2" s="2"/>
      <c r="B2" s="76" t="s">
        <v>24</v>
      </c>
      <c r="C2" s="77"/>
      <c r="D2" s="78" t="s">
        <v>43</v>
      </c>
      <c r="E2" s="224" t="s">
        <v>44</v>
      </c>
      <c r="F2" s="225"/>
      <c r="G2" s="225"/>
      <c r="H2" s="225"/>
      <c r="I2" s="225"/>
      <c r="J2" s="226"/>
      <c r="O2" s="1"/>
    </row>
    <row r="3" spans="1:15" ht="27" hidden="1" customHeight="1" x14ac:dyDescent="0.2">
      <c r="A3" s="2"/>
      <c r="B3" s="79"/>
      <c r="C3" s="77"/>
      <c r="D3" s="80"/>
      <c r="E3" s="227"/>
      <c r="F3" s="228"/>
      <c r="G3" s="228"/>
      <c r="H3" s="228"/>
      <c r="I3" s="228"/>
      <c r="J3" s="229"/>
    </row>
    <row r="4" spans="1:15" ht="23.25" customHeight="1" x14ac:dyDescent="0.2">
      <c r="A4" s="2"/>
      <c r="B4" s="81"/>
      <c r="C4" s="82"/>
      <c r="D4" s="83"/>
      <c r="E4" s="208"/>
      <c r="F4" s="208"/>
      <c r="G4" s="208"/>
      <c r="H4" s="208"/>
      <c r="I4" s="208"/>
      <c r="J4" s="209"/>
    </row>
    <row r="5" spans="1:15" ht="24" customHeight="1" x14ac:dyDescent="0.2">
      <c r="A5" s="2"/>
      <c r="B5" s="31" t="s">
        <v>23</v>
      </c>
      <c r="D5" s="212"/>
      <c r="E5" s="213"/>
      <c r="F5" s="213"/>
      <c r="G5" s="213"/>
      <c r="H5" s="18" t="s">
        <v>42</v>
      </c>
      <c r="I5" s="22"/>
      <c r="J5" s="8"/>
    </row>
    <row r="6" spans="1:15" ht="15.75" customHeight="1" x14ac:dyDescent="0.2">
      <c r="A6" s="2"/>
      <c r="B6" s="28"/>
      <c r="C6" s="55"/>
      <c r="D6" s="214"/>
      <c r="E6" s="215"/>
      <c r="F6" s="215"/>
      <c r="G6" s="215"/>
      <c r="H6" s="18" t="s">
        <v>36</v>
      </c>
      <c r="I6" s="22"/>
      <c r="J6" s="8"/>
    </row>
    <row r="7" spans="1:15" ht="15.75" customHeight="1" x14ac:dyDescent="0.2">
      <c r="A7" s="2"/>
      <c r="B7" s="29"/>
      <c r="C7" s="56"/>
      <c r="D7" s="53"/>
      <c r="E7" s="216"/>
      <c r="F7" s="217"/>
      <c r="G7" s="217"/>
      <c r="H7" s="24"/>
      <c r="I7" s="23"/>
      <c r="J7" s="34"/>
    </row>
    <row r="8" spans="1:15" ht="24" hidden="1" customHeight="1" x14ac:dyDescent="0.2">
      <c r="A8" s="2"/>
      <c r="B8" s="31" t="s">
        <v>21</v>
      </c>
      <c r="D8" s="51"/>
      <c r="H8" s="18" t="s">
        <v>42</v>
      </c>
      <c r="I8" s="22"/>
      <c r="J8" s="8"/>
    </row>
    <row r="9" spans="1:15" ht="15.75" hidden="1" customHeight="1" x14ac:dyDescent="0.2">
      <c r="A9" s="2"/>
      <c r="B9" s="2"/>
      <c r="D9" s="51"/>
      <c r="H9" s="18" t="s">
        <v>36</v>
      </c>
      <c r="I9" s="22"/>
      <c r="J9" s="8"/>
    </row>
    <row r="10" spans="1:15" ht="15.75" hidden="1" customHeight="1" x14ac:dyDescent="0.2">
      <c r="A10" s="2"/>
      <c r="B10" s="35"/>
      <c r="C10" s="56"/>
      <c r="D10" s="53"/>
      <c r="E10" s="57"/>
      <c r="F10" s="24"/>
      <c r="G10" s="14"/>
      <c r="H10" s="14"/>
      <c r="I10" s="36"/>
      <c r="J10" s="34"/>
    </row>
    <row r="11" spans="1:15" ht="24" customHeight="1" x14ac:dyDescent="0.2">
      <c r="A11" s="2"/>
      <c r="B11" s="31" t="s">
        <v>20</v>
      </c>
      <c r="D11" s="231"/>
      <c r="E11" s="231"/>
      <c r="F11" s="231"/>
      <c r="G11" s="231"/>
      <c r="H11" s="18" t="s">
        <v>42</v>
      </c>
      <c r="I11" s="84"/>
      <c r="J11" s="8"/>
    </row>
    <row r="12" spans="1:15" ht="15.75" customHeight="1" x14ac:dyDescent="0.2">
      <c r="A12" s="2"/>
      <c r="B12" s="28"/>
      <c r="C12" s="55"/>
      <c r="D12" s="207"/>
      <c r="E12" s="207"/>
      <c r="F12" s="207"/>
      <c r="G12" s="207"/>
      <c r="H12" s="18" t="s">
        <v>36</v>
      </c>
      <c r="I12" s="84"/>
      <c r="J12" s="8"/>
    </row>
    <row r="13" spans="1:15" ht="15.75" customHeight="1" x14ac:dyDescent="0.2">
      <c r="A13" s="2"/>
      <c r="B13" s="29"/>
      <c r="C13" s="56"/>
      <c r="D13" s="85"/>
      <c r="E13" s="210"/>
      <c r="F13" s="211"/>
      <c r="G13" s="211"/>
      <c r="H13" s="19"/>
      <c r="I13" s="23"/>
      <c r="J13" s="34"/>
    </row>
    <row r="14" spans="1:15" ht="24" customHeight="1" x14ac:dyDescent="0.2">
      <c r="A14" s="2"/>
      <c r="B14" s="43" t="s">
        <v>22</v>
      </c>
      <c r="C14" s="58"/>
      <c r="D14" s="59"/>
      <c r="E14" s="60"/>
      <c r="F14" s="44"/>
      <c r="G14" s="44"/>
      <c r="H14" s="45"/>
      <c r="I14" s="44"/>
      <c r="J14" s="46"/>
    </row>
    <row r="15" spans="1:15" ht="32.25" customHeight="1" x14ac:dyDescent="0.2">
      <c r="A15" s="2"/>
      <c r="B15" s="35" t="s">
        <v>34</v>
      </c>
      <c r="C15" s="61"/>
      <c r="D15" s="54"/>
      <c r="E15" s="230"/>
      <c r="F15" s="230"/>
      <c r="G15" s="232"/>
      <c r="H15" s="232"/>
      <c r="I15" s="232" t="s">
        <v>31</v>
      </c>
      <c r="J15" s="233"/>
    </row>
    <row r="16" spans="1:15" ht="23.25" customHeight="1" x14ac:dyDescent="0.2">
      <c r="A16" s="138" t="s">
        <v>26</v>
      </c>
      <c r="B16" s="38" t="s">
        <v>26</v>
      </c>
      <c r="C16" s="62"/>
      <c r="D16" s="63"/>
      <c r="E16" s="196"/>
      <c r="F16" s="197"/>
      <c r="G16" s="196"/>
      <c r="H16" s="197"/>
      <c r="I16" s="196">
        <f>SUMIF(F51:F74,A16,I51:I74)+SUMIF(F51:F74,"PSU",I51:I74)</f>
        <v>0</v>
      </c>
      <c r="J16" s="198"/>
    </row>
    <row r="17" spans="1:10" ht="23.25" customHeight="1" x14ac:dyDescent="0.2">
      <c r="A17" s="138" t="s">
        <v>27</v>
      </c>
      <c r="B17" s="38" t="s">
        <v>27</v>
      </c>
      <c r="C17" s="62"/>
      <c r="D17" s="63"/>
      <c r="E17" s="196"/>
      <c r="F17" s="197"/>
      <c r="G17" s="196"/>
      <c r="H17" s="197"/>
      <c r="I17" s="196">
        <f>SUMIF(F51:F74,A17,I51:I74)</f>
        <v>0</v>
      </c>
      <c r="J17" s="198"/>
    </row>
    <row r="18" spans="1:10" ht="23.25" customHeight="1" x14ac:dyDescent="0.2">
      <c r="A18" s="138" t="s">
        <v>28</v>
      </c>
      <c r="B18" s="38" t="s">
        <v>28</v>
      </c>
      <c r="C18" s="62"/>
      <c r="D18" s="63"/>
      <c r="E18" s="196"/>
      <c r="F18" s="197"/>
      <c r="G18" s="196"/>
      <c r="H18" s="197"/>
      <c r="I18" s="196">
        <f>SUMIF(F51:F74,A18,I51:I74)</f>
        <v>0</v>
      </c>
      <c r="J18" s="198"/>
    </row>
    <row r="19" spans="1:10" ht="23.25" customHeight="1" x14ac:dyDescent="0.2">
      <c r="A19" s="138" t="s">
        <v>98</v>
      </c>
      <c r="B19" s="38" t="s">
        <v>29</v>
      </c>
      <c r="C19" s="62"/>
      <c r="D19" s="63"/>
      <c r="E19" s="196"/>
      <c r="F19" s="197"/>
      <c r="G19" s="196"/>
      <c r="H19" s="197"/>
      <c r="I19" s="196">
        <f>SUMIF(F51:F74,A19,I51:I74)</f>
        <v>0</v>
      </c>
      <c r="J19" s="198"/>
    </row>
    <row r="20" spans="1:10" ht="23.25" customHeight="1" x14ac:dyDescent="0.2">
      <c r="A20" s="138" t="s">
        <v>97</v>
      </c>
      <c r="B20" s="38" t="s">
        <v>30</v>
      </c>
      <c r="C20" s="62"/>
      <c r="D20" s="63"/>
      <c r="E20" s="196"/>
      <c r="F20" s="197"/>
      <c r="G20" s="196"/>
      <c r="H20" s="197"/>
      <c r="I20" s="196">
        <f>SUMIF(F51:F74,A20,I51:I74)</f>
        <v>0</v>
      </c>
      <c r="J20" s="198"/>
    </row>
    <row r="21" spans="1:10" ht="23.25" customHeight="1" x14ac:dyDescent="0.2">
      <c r="A21" s="2"/>
      <c r="B21" s="48" t="s">
        <v>31</v>
      </c>
      <c r="C21" s="64"/>
      <c r="D21" s="65"/>
      <c r="E21" s="199"/>
      <c r="F21" s="234"/>
      <c r="G21" s="199"/>
      <c r="H21" s="234"/>
      <c r="I21" s="199">
        <f>SUM(I16:J20)</f>
        <v>0</v>
      </c>
      <c r="J21" s="200"/>
    </row>
    <row r="22" spans="1:10" ht="33" customHeight="1" x14ac:dyDescent="0.2">
      <c r="A22" s="2"/>
      <c r="B22" s="42" t="s">
        <v>35</v>
      </c>
      <c r="C22" s="62"/>
      <c r="D22" s="63"/>
      <c r="E22" s="66"/>
      <c r="F22" s="39"/>
      <c r="G22" s="33"/>
      <c r="H22" s="33"/>
      <c r="I22" s="33"/>
      <c r="J22" s="40"/>
    </row>
    <row r="23" spans="1:10" ht="23.25" customHeight="1" x14ac:dyDescent="0.2">
      <c r="A23" s="2">
        <f>ZakladDPHSni*SazbaDPH1/100</f>
        <v>0</v>
      </c>
      <c r="B23" s="38" t="s">
        <v>13</v>
      </c>
      <c r="C23" s="62"/>
      <c r="D23" s="63"/>
      <c r="E23" s="67">
        <v>12</v>
      </c>
      <c r="F23" s="39" t="s">
        <v>0</v>
      </c>
      <c r="G23" s="194">
        <f>ZakladDPHSniVypocet</f>
        <v>0</v>
      </c>
      <c r="H23" s="195"/>
      <c r="I23" s="195"/>
      <c r="J23" s="40" t="str">
        <f t="shared" ref="J23:J28" si="0">Mena</f>
        <v>CZK</v>
      </c>
    </row>
    <row r="24" spans="1:10" ht="23.25" customHeight="1" x14ac:dyDescent="0.2">
      <c r="A24" s="2">
        <f>(A23-INT(A23))*100</f>
        <v>0</v>
      </c>
      <c r="B24" s="38" t="s">
        <v>14</v>
      </c>
      <c r="C24" s="62"/>
      <c r="D24" s="63"/>
      <c r="E24" s="67">
        <f>SazbaDPH1</f>
        <v>12</v>
      </c>
      <c r="F24" s="39" t="s">
        <v>0</v>
      </c>
      <c r="G24" s="192">
        <f>IF((((A24/10)-INT(A24/10))*100)&gt;50, ROUNDUP(A23, 1), ROUNDDOWN(A23, 1))</f>
        <v>0</v>
      </c>
      <c r="H24" s="193"/>
      <c r="I24" s="193"/>
      <c r="J24" s="40" t="str">
        <f t="shared" si="0"/>
        <v>CZK</v>
      </c>
    </row>
    <row r="25" spans="1:10" ht="23.25" customHeight="1" x14ac:dyDescent="0.2">
      <c r="A25" s="2">
        <f>ZakladDPHZakl*SazbaDPH2/100</f>
        <v>0</v>
      </c>
      <c r="B25" s="38" t="s">
        <v>15</v>
      </c>
      <c r="C25" s="62"/>
      <c r="D25" s="63"/>
      <c r="E25" s="67">
        <v>21</v>
      </c>
      <c r="F25" s="39" t="s">
        <v>0</v>
      </c>
      <c r="G25" s="194">
        <f>ZakladDPHZaklVypocet</f>
        <v>0</v>
      </c>
      <c r="H25" s="195"/>
      <c r="I25" s="195"/>
      <c r="J25" s="40" t="str">
        <f t="shared" si="0"/>
        <v>CZK</v>
      </c>
    </row>
    <row r="26" spans="1:10" ht="23.25" customHeight="1" x14ac:dyDescent="0.2">
      <c r="A26" s="2">
        <f>(A25-INT(A25))*100</f>
        <v>0</v>
      </c>
      <c r="B26" s="32" t="s">
        <v>16</v>
      </c>
      <c r="C26" s="68"/>
      <c r="D26" s="54"/>
      <c r="E26" s="69">
        <f>SazbaDPH2</f>
        <v>21</v>
      </c>
      <c r="F26" s="30" t="s">
        <v>0</v>
      </c>
      <c r="G26" s="221">
        <f>IF((((A26/10)-INT(A26/10))*100)&gt;50, ROUNDUP(A25, 1), ROUNDDOWN(A25, 1))</f>
        <v>0</v>
      </c>
      <c r="H26" s="222"/>
      <c r="I26" s="222"/>
      <c r="J26" s="37" t="str">
        <f t="shared" si="0"/>
        <v>CZK</v>
      </c>
    </row>
    <row r="27" spans="1:10" ht="23.25" customHeight="1" thickBot="1" x14ac:dyDescent="0.25">
      <c r="A27" s="2">
        <f>ZakladDPHSni+DPHSni+ZakladDPHZakl+DPHZakl</f>
        <v>0</v>
      </c>
      <c r="B27" s="31" t="s">
        <v>5</v>
      </c>
      <c r="C27" s="70"/>
      <c r="D27" s="71"/>
      <c r="E27" s="70"/>
      <c r="F27" s="16"/>
      <c r="G27" s="223">
        <f>CenaCelkem-(ZakladDPHSni+DPHSni+ZakladDPHZakl+DPHZakl)</f>
        <v>0</v>
      </c>
      <c r="H27" s="223"/>
      <c r="I27" s="223"/>
      <c r="J27" s="41" t="str">
        <f t="shared" si="0"/>
        <v>CZK</v>
      </c>
    </row>
    <row r="28" spans="1:10" ht="27.75" hidden="1" customHeight="1" thickBot="1" x14ac:dyDescent="0.25">
      <c r="A28" s="2"/>
      <c r="B28" s="111" t="s">
        <v>25</v>
      </c>
      <c r="C28" s="112"/>
      <c r="D28" s="112"/>
      <c r="E28" s="113"/>
      <c r="F28" s="114"/>
      <c r="G28" s="202">
        <f>ZakladDPHSniVypocet+ZakladDPHZaklVypocet</f>
        <v>0</v>
      </c>
      <c r="H28" s="202"/>
      <c r="I28" s="202"/>
      <c r="J28" s="115" t="str">
        <f t="shared" si="0"/>
        <v>CZK</v>
      </c>
    </row>
    <row r="29" spans="1:10" ht="27.75" customHeight="1" thickBot="1" x14ac:dyDescent="0.25">
      <c r="A29" s="2">
        <f>(A27-INT(A27))*100</f>
        <v>0</v>
      </c>
      <c r="B29" s="111" t="s">
        <v>37</v>
      </c>
      <c r="C29" s="116"/>
      <c r="D29" s="116"/>
      <c r="E29" s="116"/>
      <c r="F29" s="117"/>
      <c r="G29" s="201">
        <f>IF(A29&gt;50, ROUNDUP(A27, 0), ROUNDDOWN(A27, 0))</f>
        <v>0</v>
      </c>
      <c r="H29" s="201"/>
      <c r="I29" s="201"/>
      <c r="J29" s="118" t="s">
        <v>55</v>
      </c>
    </row>
    <row r="30" spans="1:10" ht="12.75" customHeight="1" x14ac:dyDescent="0.2">
      <c r="A30" s="2"/>
      <c r="B30" s="2"/>
      <c r="J30" s="9"/>
    </row>
    <row r="31" spans="1:10" ht="30" customHeight="1" x14ac:dyDescent="0.2">
      <c r="A31" s="2"/>
      <c r="B31" s="2"/>
      <c r="J31" s="9"/>
    </row>
    <row r="32" spans="1:10" ht="18.75" customHeight="1" x14ac:dyDescent="0.2">
      <c r="A32" s="2"/>
      <c r="B32" s="17"/>
      <c r="C32" s="72" t="s">
        <v>12</v>
      </c>
      <c r="D32" s="73"/>
      <c r="E32" s="73"/>
      <c r="F32" s="15" t="s">
        <v>11</v>
      </c>
      <c r="G32" s="26"/>
      <c r="H32" s="27"/>
      <c r="I32" s="26"/>
      <c r="J32" s="9"/>
    </row>
    <row r="33" spans="1:10" ht="47.25" customHeight="1" x14ac:dyDescent="0.2">
      <c r="A33" s="2"/>
      <c r="B33" s="2"/>
      <c r="J33" s="9"/>
    </row>
    <row r="34" spans="1:10" s="21" customFormat="1" ht="18.75" customHeight="1" x14ac:dyDescent="0.2">
      <c r="A34" s="20"/>
      <c r="B34" s="20"/>
      <c r="C34" s="74"/>
      <c r="D34" s="203"/>
      <c r="E34" s="204"/>
      <c r="G34" s="205"/>
      <c r="H34" s="206"/>
      <c r="I34" s="206"/>
      <c r="J34" s="25"/>
    </row>
    <row r="35" spans="1:10" ht="12.75" customHeight="1" x14ac:dyDescent="0.2">
      <c r="A35" s="2"/>
      <c r="B35" s="2"/>
      <c r="D35" s="191" t="s">
        <v>2</v>
      </c>
      <c r="E35" s="191"/>
      <c r="H35" s="10" t="s">
        <v>3</v>
      </c>
      <c r="J35" s="9"/>
    </row>
    <row r="36" spans="1:10" ht="13.5" customHeight="1" thickBot="1" x14ac:dyDescent="0.25">
      <c r="A36" s="11"/>
      <c r="B36" s="11"/>
      <c r="C36" s="75"/>
      <c r="D36" s="75"/>
      <c r="E36" s="75"/>
      <c r="F36" s="12"/>
      <c r="G36" s="12"/>
      <c r="H36" s="12"/>
      <c r="I36" s="12"/>
      <c r="J36" s="13"/>
    </row>
    <row r="37" spans="1:10" ht="27" customHeight="1" x14ac:dyDescent="0.2">
      <c r="B37" s="88" t="s">
        <v>17</v>
      </c>
      <c r="C37" s="89"/>
      <c r="D37" s="89"/>
      <c r="E37" s="89"/>
      <c r="F37" s="90"/>
      <c r="G37" s="90"/>
      <c r="H37" s="90"/>
      <c r="I37" s="90"/>
      <c r="J37" s="91"/>
    </row>
    <row r="38" spans="1:10" ht="25.5" customHeight="1" x14ac:dyDescent="0.2">
      <c r="A38" s="87" t="s">
        <v>39</v>
      </c>
      <c r="B38" s="92" t="s">
        <v>18</v>
      </c>
      <c r="C38" s="93" t="s">
        <v>6</v>
      </c>
      <c r="D38" s="93"/>
      <c r="E38" s="93"/>
      <c r="F38" s="94" t="str">
        <f>B23</f>
        <v>Základ pro sníženou DPH</v>
      </c>
      <c r="G38" s="94" t="str">
        <f>B25</f>
        <v>Základ pro základní DPH</v>
      </c>
      <c r="H38" s="95" t="s">
        <v>19</v>
      </c>
      <c r="I38" s="95" t="s">
        <v>1</v>
      </c>
      <c r="J38" s="96" t="s">
        <v>0</v>
      </c>
    </row>
    <row r="39" spans="1:10" ht="25.5" hidden="1" customHeight="1" x14ac:dyDescent="0.2">
      <c r="A39" s="87">
        <v>1</v>
      </c>
      <c r="B39" s="97" t="s">
        <v>45</v>
      </c>
      <c r="C39" s="189"/>
      <c r="D39" s="189"/>
      <c r="E39" s="189"/>
      <c r="F39" s="98">
        <f>'01 1 Pol'!AE111+'01 2 Pol'!AE86+'01 3 Pol'!AE114</f>
        <v>0</v>
      </c>
      <c r="G39" s="99">
        <f>'01 1 Pol'!AF111+'01 2 Pol'!AF86+'01 3 Pol'!AF114</f>
        <v>0</v>
      </c>
      <c r="H39" s="100">
        <f>(F39*SazbaDPH1/100)+(G39*SazbaDPH2/100)</f>
        <v>0</v>
      </c>
      <c r="I39" s="100">
        <f>F39+G39+H39</f>
        <v>0</v>
      </c>
      <c r="J39" s="101" t="str">
        <f>IF(_xlfn.SINGLE(CenaCelkemVypocet)=0,"",I39/_xlfn.SINGLE(CenaCelkemVypocet)*100)</f>
        <v/>
      </c>
    </row>
    <row r="40" spans="1:10" ht="25.5" customHeight="1" x14ac:dyDescent="0.2">
      <c r="A40" s="87">
        <v>2</v>
      </c>
      <c r="B40" s="102" t="s">
        <v>46</v>
      </c>
      <c r="C40" s="190" t="s">
        <v>47</v>
      </c>
      <c r="D40" s="190"/>
      <c r="E40" s="190"/>
      <c r="F40" s="103">
        <f>'01 1 Pol'!AE111+'01 2 Pol'!AE86+'01 3 Pol'!AE114</f>
        <v>0</v>
      </c>
      <c r="G40" s="104">
        <f>'01 1 Pol'!AF111+'01 2 Pol'!AF86+'01 3 Pol'!AF114</f>
        <v>0</v>
      </c>
      <c r="H40" s="104">
        <f>(F40*SazbaDPH1/100)+(G40*SazbaDPH2/100)</f>
        <v>0</v>
      </c>
      <c r="I40" s="104">
        <f>F40+G40+H40</f>
        <v>0</v>
      </c>
      <c r="J40" s="105" t="str">
        <f>IF(_xlfn.SINGLE(CenaCelkemVypocet)=0,"",I40/_xlfn.SINGLE(CenaCelkemVypocet)*100)</f>
        <v/>
      </c>
    </row>
    <row r="41" spans="1:10" ht="25.5" customHeight="1" x14ac:dyDescent="0.2">
      <c r="A41" s="87">
        <v>3</v>
      </c>
      <c r="B41" s="106" t="s">
        <v>48</v>
      </c>
      <c r="C41" s="189" t="s">
        <v>49</v>
      </c>
      <c r="D41" s="189"/>
      <c r="E41" s="189"/>
      <c r="F41" s="107">
        <f>'01 1 Pol'!AE111</f>
        <v>0</v>
      </c>
      <c r="G41" s="100">
        <f>'01 1 Pol'!AF111</f>
        <v>0</v>
      </c>
      <c r="H41" s="100">
        <f>(F41*SazbaDPH1/100)+(G41*SazbaDPH2/100)</f>
        <v>0</v>
      </c>
      <c r="I41" s="100">
        <f>F41+G41+H41</f>
        <v>0</v>
      </c>
      <c r="J41" s="101" t="str">
        <f>IF(_xlfn.SINGLE(CenaCelkemVypocet)=0,"",I41/_xlfn.SINGLE(CenaCelkemVypocet)*100)</f>
        <v/>
      </c>
    </row>
    <row r="42" spans="1:10" ht="25.5" customHeight="1" x14ac:dyDescent="0.2">
      <c r="A42" s="87">
        <v>3</v>
      </c>
      <c r="B42" s="106" t="s">
        <v>50</v>
      </c>
      <c r="C42" s="189" t="s">
        <v>51</v>
      </c>
      <c r="D42" s="189"/>
      <c r="E42" s="189"/>
      <c r="F42" s="107">
        <f>'01 2 Pol'!AE86</f>
        <v>0</v>
      </c>
      <c r="G42" s="100">
        <f>'01 2 Pol'!AF86</f>
        <v>0</v>
      </c>
      <c r="H42" s="100">
        <f>(F42*SazbaDPH1/100)+(G42*SazbaDPH2/100)</f>
        <v>0</v>
      </c>
      <c r="I42" s="100">
        <f>F42+G42+H42</f>
        <v>0</v>
      </c>
      <c r="J42" s="101" t="str">
        <f>IF(_xlfn.SINGLE(CenaCelkemVypocet)=0,"",I42/_xlfn.SINGLE(CenaCelkemVypocet)*100)</f>
        <v/>
      </c>
    </row>
    <row r="43" spans="1:10" ht="25.5" customHeight="1" x14ac:dyDescent="0.2">
      <c r="A43" s="87">
        <v>3</v>
      </c>
      <c r="B43" s="106" t="s">
        <v>52</v>
      </c>
      <c r="C43" s="189" t="s">
        <v>53</v>
      </c>
      <c r="D43" s="189"/>
      <c r="E43" s="189"/>
      <c r="F43" s="107">
        <f>'01 3 Pol'!AE114</f>
        <v>0</v>
      </c>
      <c r="G43" s="100">
        <f>'01 3 Pol'!AF114</f>
        <v>0</v>
      </c>
      <c r="H43" s="100">
        <f>(F43*SazbaDPH1/100)+(G43*SazbaDPH2/100)</f>
        <v>0</v>
      </c>
      <c r="I43" s="100">
        <f>F43+G43+H43</f>
        <v>0</v>
      </c>
      <c r="J43" s="101" t="str">
        <f>IF(_xlfn.SINGLE(CenaCelkemVypocet)=0,"",I43/_xlfn.SINGLE(CenaCelkemVypocet)*100)</f>
        <v/>
      </c>
    </row>
    <row r="44" spans="1:10" ht="25.5" customHeight="1" x14ac:dyDescent="0.2">
      <c r="A44" s="87"/>
      <c r="B44" s="186" t="s">
        <v>54</v>
      </c>
      <c r="C44" s="187"/>
      <c r="D44" s="187"/>
      <c r="E44" s="188"/>
      <c r="F44" s="108">
        <f>SUMIF(A39:A43,"=1",F39:F43)</f>
        <v>0</v>
      </c>
      <c r="G44" s="109">
        <f>SUMIF(A39:A43,"=1",G39:G43)</f>
        <v>0</v>
      </c>
      <c r="H44" s="109">
        <f>SUMIF(A39:A43,"=1",H39:H43)</f>
        <v>0</v>
      </c>
      <c r="I44" s="109">
        <f>SUMIF(A39:A43,"=1",I39:I43)</f>
        <v>0</v>
      </c>
      <c r="J44" s="110">
        <f>SUMIF(A39:A43,"=1",J39:J43)</f>
        <v>0</v>
      </c>
    </row>
    <row r="48" spans="1:10" ht="15.75" x14ac:dyDescent="0.25">
      <c r="B48" s="119" t="s">
        <v>56</v>
      </c>
    </row>
    <row r="50" spans="1:10" ht="25.5" customHeight="1" x14ac:dyDescent="0.2">
      <c r="A50" s="121"/>
      <c r="B50" s="124" t="s">
        <v>18</v>
      </c>
      <c r="C50" s="124" t="s">
        <v>6</v>
      </c>
      <c r="D50" s="125"/>
      <c r="E50" s="125"/>
      <c r="F50" s="126" t="s">
        <v>57</v>
      </c>
      <c r="G50" s="126"/>
      <c r="H50" s="126"/>
      <c r="I50" s="126" t="s">
        <v>31</v>
      </c>
      <c r="J50" s="126" t="s">
        <v>0</v>
      </c>
    </row>
    <row r="51" spans="1:10" ht="36.75" customHeight="1" x14ac:dyDescent="0.2">
      <c r="A51" s="122"/>
      <c r="B51" s="127" t="s">
        <v>58</v>
      </c>
      <c r="C51" s="184" t="s">
        <v>59</v>
      </c>
      <c r="D51" s="185"/>
      <c r="E51" s="185"/>
      <c r="F51" s="134" t="s">
        <v>26</v>
      </c>
      <c r="G51" s="135"/>
      <c r="H51" s="135"/>
      <c r="I51" s="135">
        <f>'01 3 Pol'!G8</f>
        <v>0</v>
      </c>
      <c r="J51" s="131" t="str">
        <f>IF(I75=0,"",I51/I75*100)</f>
        <v/>
      </c>
    </row>
    <row r="52" spans="1:10" ht="36.75" customHeight="1" x14ac:dyDescent="0.2">
      <c r="A52" s="122"/>
      <c r="B52" s="127" t="s">
        <v>48</v>
      </c>
      <c r="C52" s="184" t="s">
        <v>60</v>
      </c>
      <c r="D52" s="185"/>
      <c r="E52" s="185"/>
      <c r="F52" s="134" t="s">
        <v>26</v>
      </c>
      <c r="G52" s="135"/>
      <c r="H52" s="135"/>
      <c r="I52" s="135">
        <f>'01 1 Pol'!G8</f>
        <v>0</v>
      </c>
      <c r="J52" s="131" t="str">
        <f>IF(I75=0,"",I52/I75*100)</f>
        <v/>
      </c>
    </row>
    <row r="53" spans="1:10" ht="36.75" customHeight="1" x14ac:dyDescent="0.2">
      <c r="A53" s="122"/>
      <c r="B53" s="127" t="s">
        <v>50</v>
      </c>
      <c r="C53" s="184" t="s">
        <v>61</v>
      </c>
      <c r="D53" s="185"/>
      <c r="E53" s="185"/>
      <c r="F53" s="134" t="s">
        <v>26</v>
      </c>
      <c r="G53" s="135"/>
      <c r="H53" s="135"/>
      <c r="I53" s="135">
        <f>'01 1 Pol'!G24</f>
        <v>0</v>
      </c>
      <c r="J53" s="131" t="str">
        <f>IF(I75=0,"",I53/I75*100)</f>
        <v/>
      </c>
    </row>
    <row r="54" spans="1:10" ht="36.75" customHeight="1" x14ac:dyDescent="0.2">
      <c r="A54" s="122"/>
      <c r="B54" s="127" t="s">
        <v>52</v>
      </c>
      <c r="C54" s="184" t="s">
        <v>62</v>
      </c>
      <c r="D54" s="185"/>
      <c r="E54" s="185"/>
      <c r="F54" s="134" t="s">
        <v>26</v>
      </c>
      <c r="G54" s="135"/>
      <c r="H54" s="135"/>
      <c r="I54" s="135">
        <f>'01 1 Pol'!G27</f>
        <v>0</v>
      </c>
      <c r="J54" s="131" t="str">
        <f>IF(I75=0,"",I54/I75*100)</f>
        <v/>
      </c>
    </row>
    <row r="55" spans="1:10" ht="36.75" customHeight="1" x14ac:dyDescent="0.2">
      <c r="A55" s="122"/>
      <c r="B55" s="127" t="s">
        <v>63</v>
      </c>
      <c r="C55" s="184" t="s">
        <v>64</v>
      </c>
      <c r="D55" s="185"/>
      <c r="E55" s="185"/>
      <c r="F55" s="134" t="s">
        <v>26</v>
      </c>
      <c r="G55" s="135"/>
      <c r="H55" s="135"/>
      <c r="I55" s="135">
        <f>'01 1 Pol'!G43</f>
        <v>0</v>
      </c>
      <c r="J55" s="131" t="str">
        <f>IF(I75=0,"",I55/I75*100)</f>
        <v/>
      </c>
    </row>
    <row r="56" spans="1:10" ht="36.75" customHeight="1" x14ac:dyDescent="0.2">
      <c r="A56" s="122"/>
      <c r="B56" s="127" t="s">
        <v>65</v>
      </c>
      <c r="C56" s="184" t="s">
        <v>66</v>
      </c>
      <c r="D56" s="185"/>
      <c r="E56" s="185"/>
      <c r="F56" s="134" t="s">
        <v>26</v>
      </c>
      <c r="G56" s="135"/>
      <c r="H56" s="135"/>
      <c r="I56" s="135">
        <f>'01 1 Pol'!G51</f>
        <v>0</v>
      </c>
      <c r="J56" s="131" t="str">
        <f>IF(I75=0,"",I56/I75*100)</f>
        <v/>
      </c>
    </row>
    <row r="57" spans="1:10" ht="36.75" customHeight="1" x14ac:dyDescent="0.2">
      <c r="A57" s="122"/>
      <c r="B57" s="127" t="s">
        <v>67</v>
      </c>
      <c r="C57" s="184" t="s">
        <v>68</v>
      </c>
      <c r="D57" s="185"/>
      <c r="E57" s="185"/>
      <c r="F57" s="134" t="s">
        <v>26</v>
      </c>
      <c r="G57" s="135"/>
      <c r="H57" s="135"/>
      <c r="I57" s="135">
        <f>'01 1 Pol'!G65</f>
        <v>0</v>
      </c>
      <c r="J57" s="131" t="str">
        <f>IF(I75=0,"",I57/I75*100)</f>
        <v/>
      </c>
    </row>
    <row r="58" spans="1:10" ht="36.75" customHeight="1" x14ac:dyDescent="0.2">
      <c r="A58" s="122"/>
      <c r="B58" s="127" t="s">
        <v>69</v>
      </c>
      <c r="C58" s="184" t="s">
        <v>70</v>
      </c>
      <c r="D58" s="185"/>
      <c r="E58" s="185"/>
      <c r="F58" s="134" t="s">
        <v>26</v>
      </c>
      <c r="G58" s="135"/>
      <c r="H58" s="135"/>
      <c r="I58" s="135">
        <f>'01 2 Pol'!G8</f>
        <v>0</v>
      </c>
      <c r="J58" s="131" t="str">
        <f>IF(I75=0,"",I58/I75*100)</f>
        <v/>
      </c>
    </row>
    <row r="59" spans="1:10" ht="36.75" customHeight="1" x14ac:dyDescent="0.2">
      <c r="A59" s="122"/>
      <c r="B59" s="127" t="s">
        <v>71</v>
      </c>
      <c r="C59" s="184" t="s">
        <v>72</v>
      </c>
      <c r="D59" s="185"/>
      <c r="E59" s="185"/>
      <c r="F59" s="134" t="s">
        <v>26</v>
      </c>
      <c r="G59" s="135"/>
      <c r="H59" s="135"/>
      <c r="I59" s="135">
        <f>'01 1 Pol'!G84</f>
        <v>0</v>
      </c>
      <c r="J59" s="131" t="str">
        <f>IF(I75=0,"",I59/I75*100)</f>
        <v/>
      </c>
    </row>
    <row r="60" spans="1:10" ht="36.75" customHeight="1" x14ac:dyDescent="0.2">
      <c r="A60" s="122"/>
      <c r="B60" s="127" t="s">
        <v>73</v>
      </c>
      <c r="C60" s="184" t="s">
        <v>74</v>
      </c>
      <c r="D60" s="185"/>
      <c r="E60" s="185"/>
      <c r="F60" s="134" t="s">
        <v>26</v>
      </c>
      <c r="G60" s="135"/>
      <c r="H60" s="135"/>
      <c r="I60" s="135">
        <f>'01 2 Pol'!G10</f>
        <v>0</v>
      </c>
      <c r="J60" s="131" t="str">
        <f>IF(I75=0,"",I60/I75*100)</f>
        <v/>
      </c>
    </row>
    <row r="61" spans="1:10" ht="36.75" customHeight="1" x14ac:dyDescent="0.2">
      <c r="A61" s="122"/>
      <c r="B61" s="127" t="s">
        <v>73</v>
      </c>
      <c r="C61" s="184" t="s">
        <v>29</v>
      </c>
      <c r="D61" s="185"/>
      <c r="E61" s="185"/>
      <c r="F61" s="134" t="s">
        <v>26</v>
      </c>
      <c r="G61" s="135"/>
      <c r="H61" s="135"/>
      <c r="I61" s="135">
        <f>'01 1 Pol'!G106</f>
        <v>0</v>
      </c>
      <c r="J61" s="131" t="str">
        <f>IF(I75=0,"",I61/I75*100)</f>
        <v/>
      </c>
    </row>
    <row r="62" spans="1:10" ht="36.75" customHeight="1" x14ac:dyDescent="0.2">
      <c r="A62" s="122"/>
      <c r="B62" s="127" t="s">
        <v>75</v>
      </c>
      <c r="C62" s="184" t="s">
        <v>76</v>
      </c>
      <c r="D62" s="185"/>
      <c r="E62" s="185"/>
      <c r="F62" s="134" t="s">
        <v>26</v>
      </c>
      <c r="G62" s="135"/>
      <c r="H62" s="135"/>
      <c r="I62" s="135">
        <f>'01 2 Pol'!G12</f>
        <v>0</v>
      </c>
      <c r="J62" s="131" t="str">
        <f>IF(I75=0,"",I62/I75*100)</f>
        <v/>
      </c>
    </row>
    <row r="63" spans="1:10" ht="36.75" customHeight="1" x14ac:dyDescent="0.2">
      <c r="A63" s="122"/>
      <c r="B63" s="127" t="s">
        <v>77</v>
      </c>
      <c r="C63" s="184" t="s">
        <v>78</v>
      </c>
      <c r="D63" s="185"/>
      <c r="E63" s="185"/>
      <c r="F63" s="134" t="s">
        <v>26</v>
      </c>
      <c r="G63" s="135"/>
      <c r="H63" s="135"/>
      <c r="I63" s="135">
        <f>'01 2 Pol'!G14</f>
        <v>0</v>
      </c>
      <c r="J63" s="131" t="str">
        <f>IF(I75=0,"",I63/I75*100)</f>
        <v/>
      </c>
    </row>
    <row r="64" spans="1:10" ht="36.75" customHeight="1" x14ac:dyDescent="0.2">
      <c r="A64" s="122"/>
      <c r="B64" s="127" t="s">
        <v>79</v>
      </c>
      <c r="C64" s="184" t="s">
        <v>80</v>
      </c>
      <c r="D64" s="185"/>
      <c r="E64" s="185"/>
      <c r="F64" s="134" t="s">
        <v>26</v>
      </c>
      <c r="G64" s="135"/>
      <c r="H64" s="135"/>
      <c r="I64" s="135">
        <f>'01 2 Pol'!G18</f>
        <v>0</v>
      </c>
      <c r="J64" s="131" t="str">
        <f>IF(I75=0,"",I64/I75*100)</f>
        <v/>
      </c>
    </row>
    <row r="65" spans="1:10" ht="36.75" customHeight="1" x14ac:dyDescent="0.2">
      <c r="A65" s="122"/>
      <c r="B65" s="127" t="s">
        <v>81</v>
      </c>
      <c r="C65" s="184" t="s">
        <v>82</v>
      </c>
      <c r="D65" s="185"/>
      <c r="E65" s="185"/>
      <c r="F65" s="134" t="s">
        <v>27</v>
      </c>
      <c r="G65" s="135"/>
      <c r="H65" s="135"/>
      <c r="I65" s="135">
        <f>'01 1 Pol'!G68</f>
        <v>0</v>
      </c>
      <c r="J65" s="131" t="str">
        <f>IF(I75=0,"",I65/I75*100)</f>
        <v/>
      </c>
    </row>
    <row r="66" spans="1:10" ht="36.75" customHeight="1" x14ac:dyDescent="0.2">
      <c r="A66" s="122"/>
      <c r="B66" s="127" t="s">
        <v>83</v>
      </c>
      <c r="C66" s="184" t="s">
        <v>84</v>
      </c>
      <c r="D66" s="185"/>
      <c r="E66" s="185"/>
      <c r="F66" s="134" t="s">
        <v>27</v>
      </c>
      <c r="G66" s="135"/>
      <c r="H66" s="135"/>
      <c r="I66" s="135">
        <f>'01 2 Pol'!G22</f>
        <v>0</v>
      </c>
      <c r="J66" s="131" t="str">
        <f>IF(I75=0,"",I66/I75*100)</f>
        <v/>
      </c>
    </row>
    <row r="67" spans="1:10" ht="36.75" customHeight="1" x14ac:dyDescent="0.2">
      <c r="A67" s="122"/>
      <c r="B67" s="127" t="s">
        <v>85</v>
      </c>
      <c r="C67" s="184" t="s">
        <v>86</v>
      </c>
      <c r="D67" s="185"/>
      <c r="E67" s="185"/>
      <c r="F67" s="134" t="s">
        <v>27</v>
      </c>
      <c r="G67" s="135"/>
      <c r="H67" s="135"/>
      <c r="I67" s="135">
        <f>'01 2 Pol'!G50</f>
        <v>0</v>
      </c>
      <c r="J67" s="131" t="str">
        <f>IF(I75=0,"",I67/I75*100)</f>
        <v/>
      </c>
    </row>
    <row r="68" spans="1:10" ht="36.75" customHeight="1" x14ac:dyDescent="0.2">
      <c r="A68" s="122"/>
      <c r="B68" s="127" t="s">
        <v>87</v>
      </c>
      <c r="C68" s="184" t="s">
        <v>88</v>
      </c>
      <c r="D68" s="185"/>
      <c r="E68" s="185"/>
      <c r="F68" s="134" t="s">
        <v>27</v>
      </c>
      <c r="G68" s="135"/>
      <c r="H68" s="135"/>
      <c r="I68" s="135">
        <f>'01 2 Pol'!G54</f>
        <v>0</v>
      </c>
      <c r="J68" s="131" t="str">
        <f>IF(I75=0,"",I68/I75*100)</f>
        <v/>
      </c>
    </row>
    <row r="69" spans="1:10" ht="36.75" customHeight="1" x14ac:dyDescent="0.2">
      <c r="A69" s="122"/>
      <c r="B69" s="127" t="s">
        <v>89</v>
      </c>
      <c r="C69" s="184" t="s">
        <v>68</v>
      </c>
      <c r="D69" s="185"/>
      <c r="E69" s="185"/>
      <c r="F69" s="134" t="s">
        <v>27</v>
      </c>
      <c r="G69" s="135"/>
      <c r="H69" s="135"/>
      <c r="I69" s="135">
        <f>'01 2 Pol'!G56</f>
        <v>0</v>
      </c>
      <c r="J69" s="131" t="str">
        <f>IF(I75=0,"",I69/I75*100)</f>
        <v/>
      </c>
    </row>
    <row r="70" spans="1:10" ht="36.75" customHeight="1" x14ac:dyDescent="0.2">
      <c r="A70" s="122"/>
      <c r="B70" s="127" t="s">
        <v>90</v>
      </c>
      <c r="C70" s="184" t="s">
        <v>72</v>
      </c>
      <c r="D70" s="185"/>
      <c r="E70" s="185"/>
      <c r="F70" s="134" t="s">
        <v>27</v>
      </c>
      <c r="G70" s="135"/>
      <c r="H70" s="135"/>
      <c r="I70" s="135">
        <f>'01 2 Pol'!G58</f>
        <v>0</v>
      </c>
      <c r="J70" s="131" t="str">
        <f>IF(I75=0,"",I70/I75*100)</f>
        <v/>
      </c>
    </row>
    <row r="71" spans="1:10" ht="36.75" customHeight="1" x14ac:dyDescent="0.2">
      <c r="A71" s="122"/>
      <c r="B71" s="127" t="s">
        <v>91</v>
      </c>
      <c r="C71" s="184" t="s">
        <v>92</v>
      </c>
      <c r="D71" s="185"/>
      <c r="E71" s="185"/>
      <c r="F71" s="134" t="s">
        <v>28</v>
      </c>
      <c r="G71" s="135"/>
      <c r="H71" s="135"/>
      <c r="I71" s="135">
        <f>'01 2 Pol'!G72+'01 3 Pol'!G75</f>
        <v>0</v>
      </c>
      <c r="J71" s="131" t="str">
        <f>IF(I75=0,"",I71/I75*100)</f>
        <v/>
      </c>
    </row>
    <row r="72" spans="1:10" ht="36.75" customHeight="1" x14ac:dyDescent="0.2">
      <c r="A72" s="122"/>
      <c r="B72" s="127" t="s">
        <v>93</v>
      </c>
      <c r="C72" s="184" t="s">
        <v>94</v>
      </c>
      <c r="D72" s="185"/>
      <c r="E72" s="185"/>
      <c r="F72" s="134" t="s">
        <v>28</v>
      </c>
      <c r="G72" s="135"/>
      <c r="H72" s="135"/>
      <c r="I72" s="135">
        <f>'01 3 Pol'!G91</f>
        <v>0</v>
      </c>
      <c r="J72" s="131" t="str">
        <f>IF(I75=0,"",I72/I75*100)</f>
        <v/>
      </c>
    </row>
    <row r="73" spans="1:10" ht="36.75" customHeight="1" x14ac:dyDescent="0.2">
      <c r="A73" s="122"/>
      <c r="B73" s="127" t="s">
        <v>95</v>
      </c>
      <c r="C73" s="184" t="s">
        <v>96</v>
      </c>
      <c r="D73" s="185"/>
      <c r="E73" s="185"/>
      <c r="F73" s="134" t="s">
        <v>28</v>
      </c>
      <c r="G73" s="135"/>
      <c r="H73" s="135"/>
      <c r="I73" s="135">
        <f>'01 2 Pol'!G74</f>
        <v>0</v>
      </c>
      <c r="J73" s="131" t="str">
        <f>IF(I75=0,"",I73/I75*100)</f>
        <v/>
      </c>
    </row>
    <row r="74" spans="1:10" ht="36.75" customHeight="1" x14ac:dyDescent="0.2">
      <c r="A74" s="122"/>
      <c r="B74" s="127" t="s">
        <v>97</v>
      </c>
      <c r="C74" s="184" t="s">
        <v>30</v>
      </c>
      <c r="D74" s="185"/>
      <c r="E74" s="185"/>
      <c r="F74" s="134" t="s">
        <v>97</v>
      </c>
      <c r="G74" s="135"/>
      <c r="H74" s="135"/>
      <c r="I74" s="135">
        <f>'01 3 Pol'!G109</f>
        <v>0</v>
      </c>
      <c r="J74" s="131" t="str">
        <f>IF(I75=0,"",I74/I75*100)</f>
        <v/>
      </c>
    </row>
    <row r="75" spans="1:10" ht="25.5" customHeight="1" x14ac:dyDescent="0.2">
      <c r="A75" s="123"/>
      <c r="B75" s="128" t="s">
        <v>1</v>
      </c>
      <c r="C75" s="129"/>
      <c r="D75" s="130"/>
      <c r="E75" s="130"/>
      <c r="F75" s="136"/>
      <c r="G75" s="137"/>
      <c r="H75" s="137"/>
      <c r="I75" s="137">
        <f>SUM(I51:I74)</f>
        <v>0</v>
      </c>
      <c r="J75" s="132">
        <f>SUM(J51:J74)</f>
        <v>0</v>
      </c>
    </row>
    <row r="76" spans="1:10" x14ac:dyDescent="0.2">
      <c r="F76" s="86"/>
      <c r="G76" s="86"/>
      <c r="H76" s="86"/>
      <c r="I76" s="86"/>
      <c r="J76" s="133"/>
    </row>
    <row r="77" spans="1:10" x14ac:dyDescent="0.2">
      <c r="F77" s="86"/>
      <c r="G77" s="86"/>
      <c r="H77" s="86"/>
      <c r="I77" s="86"/>
      <c r="J77" s="133"/>
    </row>
    <row r="78" spans="1:10" x14ac:dyDescent="0.2">
      <c r="F78" s="86"/>
      <c r="G78" s="86"/>
      <c r="H78" s="86"/>
      <c r="I78" s="86"/>
      <c r="J78" s="133"/>
    </row>
  </sheetData>
  <sheetProtection algorithmName="SHA-512" hashValue="B2jDSJDSJXerRMBEnSQSKlRUN6GIAD2Ct7f4R7hn3adMFYNu+a9Oiy11CYzVtU4/42Q6Vn5qI04DUCwM+3PrNQ==" saltValue="83/l5Mjp9uGCs3wjxERPOg==" spinCount="100000" sheet="1" formatRows="0"/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71"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C39:E39"/>
    <mergeCell ref="C40:E40"/>
    <mergeCell ref="C41:E41"/>
    <mergeCell ref="C42:E42"/>
    <mergeCell ref="C43:E43"/>
    <mergeCell ref="B44:E44"/>
    <mergeCell ref="C51:E51"/>
    <mergeCell ref="C52:E52"/>
    <mergeCell ref="C53:E53"/>
    <mergeCell ref="C54:E54"/>
    <mergeCell ref="C55:E55"/>
    <mergeCell ref="C56:E56"/>
    <mergeCell ref="C57:E57"/>
    <mergeCell ref="C58:E58"/>
    <mergeCell ref="C59:E59"/>
    <mergeCell ref="C60:E60"/>
    <mergeCell ref="C61:E61"/>
    <mergeCell ref="C62:E62"/>
    <mergeCell ref="C63:E63"/>
    <mergeCell ref="C64:E64"/>
    <mergeCell ref="C65:E65"/>
    <mergeCell ref="C66:E66"/>
    <mergeCell ref="C67:E67"/>
    <mergeCell ref="C68:E68"/>
    <mergeCell ref="C69:E69"/>
    <mergeCell ref="C70:E70"/>
    <mergeCell ref="C71:E71"/>
    <mergeCell ref="C72:E72"/>
    <mergeCell ref="C73:E73"/>
    <mergeCell ref="C74:E74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1" manualBreakCount="1">
    <brk id="36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RowHeight="12.75" x14ac:dyDescent="0.2"/>
  <cols>
    <col min="1" max="1" width="4.28515625" style="3" customWidth="1"/>
    <col min="2" max="2" width="14.42578125" style="3" customWidth="1"/>
    <col min="3" max="3" width="38.28515625" style="7" customWidth="1"/>
    <col min="4" max="4" width="4.5703125" style="3" customWidth="1"/>
    <col min="5" max="5" width="10.5703125" style="3" customWidth="1"/>
    <col min="6" max="6" width="9.85546875" style="3" customWidth="1"/>
    <col min="7" max="7" width="12.7109375" style="3" customWidth="1"/>
    <col min="8" max="16384" width="9.140625" style="3"/>
  </cols>
  <sheetData>
    <row r="1" spans="1:7" ht="15.75" x14ac:dyDescent="0.2">
      <c r="A1" s="235" t="s">
        <v>7</v>
      </c>
      <c r="B1" s="235"/>
      <c r="C1" s="236"/>
      <c r="D1" s="235"/>
      <c r="E1" s="235"/>
      <c r="F1" s="235"/>
      <c r="G1" s="235"/>
    </row>
    <row r="2" spans="1:7" ht="24.95" customHeight="1" x14ac:dyDescent="0.2">
      <c r="A2" s="50" t="s">
        <v>8</v>
      </c>
      <c r="B2" s="49"/>
      <c r="C2" s="237"/>
      <c r="D2" s="237"/>
      <c r="E2" s="237"/>
      <c r="F2" s="237"/>
      <c r="G2" s="238"/>
    </row>
    <row r="3" spans="1:7" ht="24.95" customHeight="1" x14ac:dyDescent="0.2">
      <c r="A3" s="50" t="s">
        <v>9</v>
      </c>
      <c r="B3" s="49"/>
      <c r="C3" s="237"/>
      <c r="D3" s="237"/>
      <c r="E3" s="237"/>
      <c r="F3" s="237"/>
      <c r="G3" s="238"/>
    </row>
    <row r="4" spans="1:7" ht="24.95" customHeight="1" x14ac:dyDescent="0.2">
      <c r="A4" s="50" t="s">
        <v>10</v>
      </c>
      <c r="B4" s="49"/>
      <c r="C4" s="237"/>
      <c r="D4" s="237"/>
      <c r="E4" s="237"/>
      <c r="F4" s="237"/>
      <c r="G4" s="238"/>
    </row>
    <row r="5" spans="1:7" x14ac:dyDescent="0.2">
      <c r="B5" s="4"/>
      <c r="C5" s="5"/>
      <c r="D5" s="6"/>
    </row>
  </sheetData>
  <sheetProtection algorithmName="SHA-512" hashValue="Jt4msvkUvzjyc+ihOTDMbvsu0ZsggFFvJZkGR1MCxksmeu2179pkOCp7hnWwO4feancNaZU0Mj7O/Hfwen10OA==" saltValue="ipFMmLxOSBRITDQuys7jIA==" spinCount="100000" sheet="1" formatRows="0"/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0F6475-858B-49CC-8E51-38AAF04BF7AA}">
  <sheetPr>
    <outlinePr summaryBelow="0"/>
  </sheetPr>
  <dimension ref="A1:BH5000"/>
  <sheetViews>
    <sheetView workbookViewId="0">
      <pane ySplit="7" topLeftCell="A8" activePane="bottomLeft" state="frozen"/>
      <selection pane="bottomLeft" activeCell="A8" sqref="A8"/>
    </sheetView>
  </sheetViews>
  <sheetFormatPr defaultRowHeight="12.75" outlineLevelRow="1" x14ac:dyDescent="0.2"/>
  <cols>
    <col min="1" max="1" width="3.42578125" customWidth="1"/>
    <col min="2" max="2" width="12.5703125" style="120" customWidth="1"/>
    <col min="3" max="3" width="38.28515625" style="120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25" width="0" hidden="1" customWidth="1"/>
    <col min="29" max="29" width="0" hidden="1" customWidth="1"/>
    <col min="31" max="41" width="0" hidden="1" customWidth="1"/>
  </cols>
  <sheetData>
    <row r="1" spans="1:60" ht="15.75" customHeight="1" x14ac:dyDescent="0.25">
      <c r="A1" s="239" t="s">
        <v>7</v>
      </c>
      <c r="B1" s="239"/>
      <c r="C1" s="239"/>
      <c r="D1" s="239"/>
      <c r="E1" s="239"/>
      <c r="F1" s="239"/>
      <c r="G1" s="239"/>
      <c r="AG1" t="s">
        <v>99</v>
      </c>
    </row>
    <row r="2" spans="1:60" ht="24.95" customHeight="1" x14ac:dyDescent="0.2">
      <c r="A2" s="50" t="s">
        <v>8</v>
      </c>
      <c r="B2" s="49" t="s">
        <v>43</v>
      </c>
      <c r="C2" s="240" t="s">
        <v>44</v>
      </c>
      <c r="D2" s="241"/>
      <c r="E2" s="241"/>
      <c r="F2" s="241"/>
      <c r="G2" s="242"/>
      <c r="AG2" t="s">
        <v>100</v>
      </c>
    </row>
    <row r="3" spans="1:60" ht="24.95" customHeight="1" x14ac:dyDescent="0.2">
      <c r="A3" s="50" t="s">
        <v>9</v>
      </c>
      <c r="B3" s="49" t="s">
        <v>46</v>
      </c>
      <c r="C3" s="240" t="s">
        <v>47</v>
      </c>
      <c r="D3" s="241"/>
      <c r="E3" s="241"/>
      <c r="F3" s="241"/>
      <c r="G3" s="242"/>
      <c r="AC3" s="120" t="s">
        <v>100</v>
      </c>
      <c r="AG3" t="s">
        <v>101</v>
      </c>
    </row>
    <row r="4" spans="1:60" ht="24.95" customHeight="1" x14ac:dyDescent="0.2">
      <c r="A4" s="139" t="s">
        <v>10</v>
      </c>
      <c r="B4" s="140" t="s">
        <v>48</v>
      </c>
      <c r="C4" s="243" t="s">
        <v>49</v>
      </c>
      <c r="D4" s="244"/>
      <c r="E4" s="244"/>
      <c r="F4" s="244"/>
      <c r="G4" s="245"/>
      <c r="AG4" t="s">
        <v>102</v>
      </c>
    </row>
    <row r="5" spans="1:60" x14ac:dyDescent="0.2">
      <c r="D5" s="10"/>
    </row>
    <row r="6" spans="1:60" ht="38.25" x14ac:dyDescent="0.2">
      <c r="A6" s="142" t="s">
        <v>103</v>
      </c>
      <c r="B6" s="144" t="s">
        <v>104</v>
      </c>
      <c r="C6" s="144" t="s">
        <v>105</v>
      </c>
      <c r="D6" s="143" t="s">
        <v>106</v>
      </c>
      <c r="E6" s="142" t="s">
        <v>107</v>
      </c>
      <c r="F6" s="141" t="s">
        <v>108</v>
      </c>
      <c r="G6" s="142" t="s">
        <v>31</v>
      </c>
      <c r="H6" s="145" t="s">
        <v>32</v>
      </c>
      <c r="I6" s="145" t="s">
        <v>109</v>
      </c>
      <c r="J6" s="145" t="s">
        <v>33</v>
      </c>
      <c r="K6" s="145" t="s">
        <v>110</v>
      </c>
      <c r="L6" s="145" t="s">
        <v>111</v>
      </c>
      <c r="M6" s="145" t="s">
        <v>112</v>
      </c>
      <c r="N6" s="145" t="s">
        <v>113</v>
      </c>
      <c r="O6" s="145" t="s">
        <v>114</v>
      </c>
      <c r="P6" s="145" t="s">
        <v>115</v>
      </c>
      <c r="Q6" s="145" t="s">
        <v>116</v>
      </c>
      <c r="R6" s="145" t="s">
        <v>117</v>
      </c>
      <c r="S6" s="145" t="s">
        <v>118</v>
      </c>
      <c r="T6" s="145" t="s">
        <v>119</v>
      </c>
      <c r="U6" s="145" t="s">
        <v>120</v>
      </c>
      <c r="V6" s="145" t="s">
        <v>121</v>
      </c>
      <c r="W6" s="145" t="s">
        <v>122</v>
      </c>
      <c r="X6" s="145" t="s">
        <v>123</v>
      </c>
      <c r="Y6" s="145" t="s">
        <v>124</v>
      </c>
    </row>
    <row r="7" spans="1:60" hidden="1" x14ac:dyDescent="0.2">
      <c r="A7" s="3"/>
      <c r="B7" s="4"/>
      <c r="C7" s="4"/>
      <c r="D7" s="6"/>
      <c r="E7" s="147"/>
      <c r="F7" s="148"/>
      <c r="G7" s="148"/>
      <c r="H7" s="148"/>
      <c r="I7" s="148"/>
      <c r="J7" s="148"/>
      <c r="K7" s="148"/>
      <c r="L7" s="148"/>
      <c r="M7" s="148"/>
      <c r="N7" s="147"/>
      <c r="O7" s="147"/>
      <c r="P7" s="147"/>
      <c r="Q7" s="147"/>
      <c r="R7" s="148"/>
      <c r="S7" s="148"/>
      <c r="T7" s="148"/>
      <c r="U7" s="148"/>
      <c r="V7" s="148"/>
      <c r="W7" s="148"/>
      <c r="X7" s="148"/>
      <c r="Y7" s="148"/>
    </row>
    <row r="8" spans="1:60" x14ac:dyDescent="0.2">
      <c r="A8" s="158" t="s">
        <v>125</v>
      </c>
      <c r="B8" s="159" t="s">
        <v>48</v>
      </c>
      <c r="C8" s="177" t="s">
        <v>60</v>
      </c>
      <c r="D8" s="160"/>
      <c r="E8" s="161"/>
      <c r="F8" s="162"/>
      <c r="G8" s="163">
        <f>SUMIF(AG9:AG23,"&lt;&gt;NOR",G9:G23)</f>
        <v>0</v>
      </c>
      <c r="H8" s="157"/>
      <c r="I8" s="157">
        <f>SUM(I9:I23)</f>
        <v>0</v>
      </c>
      <c r="J8" s="157"/>
      <c r="K8" s="157">
        <f>SUM(K9:K23)</f>
        <v>0</v>
      </c>
      <c r="L8" s="157"/>
      <c r="M8" s="157">
        <f>SUM(M9:M23)</f>
        <v>0</v>
      </c>
      <c r="N8" s="156"/>
      <c r="O8" s="156">
        <f>SUM(O9:O23)</f>
        <v>0</v>
      </c>
      <c r="P8" s="156"/>
      <c r="Q8" s="156">
        <f>SUM(Q9:Q23)</f>
        <v>0</v>
      </c>
      <c r="R8" s="157"/>
      <c r="S8" s="157"/>
      <c r="T8" s="157"/>
      <c r="U8" s="157"/>
      <c r="V8" s="157">
        <f>SUM(V9:V23)</f>
        <v>0</v>
      </c>
      <c r="W8" s="157"/>
      <c r="X8" s="157"/>
      <c r="Y8" s="157"/>
      <c r="AG8" t="s">
        <v>126</v>
      </c>
    </row>
    <row r="9" spans="1:60" outlineLevel="1" x14ac:dyDescent="0.2">
      <c r="A9" s="171">
        <v>1</v>
      </c>
      <c r="B9" s="172" t="s">
        <v>127</v>
      </c>
      <c r="C9" s="178" t="s">
        <v>128</v>
      </c>
      <c r="D9" s="173" t="s">
        <v>129</v>
      </c>
      <c r="E9" s="174">
        <v>3</v>
      </c>
      <c r="F9" s="175"/>
      <c r="G9" s="176">
        <f t="shared" ref="G9:G23" si="0">ROUND(E9*F9,2)</f>
        <v>0</v>
      </c>
      <c r="H9" s="155"/>
      <c r="I9" s="154">
        <f t="shared" ref="I9:I23" si="1">ROUND(E9*H9,2)</f>
        <v>0</v>
      </c>
      <c r="J9" s="155"/>
      <c r="K9" s="154">
        <f t="shared" ref="K9:K23" si="2">ROUND(E9*J9,2)</f>
        <v>0</v>
      </c>
      <c r="L9" s="154">
        <v>21</v>
      </c>
      <c r="M9" s="154">
        <f t="shared" ref="M9:M23" si="3">G9*(1+L9/100)</f>
        <v>0</v>
      </c>
      <c r="N9" s="153">
        <v>0</v>
      </c>
      <c r="O9" s="153">
        <f t="shared" ref="O9:O23" si="4">ROUND(E9*N9,2)</f>
        <v>0</v>
      </c>
      <c r="P9" s="153">
        <v>0</v>
      </c>
      <c r="Q9" s="153">
        <f t="shared" ref="Q9:Q23" si="5">ROUND(E9*P9,2)</f>
        <v>0</v>
      </c>
      <c r="R9" s="154"/>
      <c r="S9" s="154" t="s">
        <v>130</v>
      </c>
      <c r="T9" s="154" t="s">
        <v>131</v>
      </c>
      <c r="U9" s="154">
        <v>0</v>
      </c>
      <c r="V9" s="154">
        <f t="shared" ref="V9:V23" si="6">ROUND(E9*U9,2)</f>
        <v>0</v>
      </c>
      <c r="W9" s="154"/>
      <c r="X9" s="154" t="s">
        <v>132</v>
      </c>
      <c r="Y9" s="154" t="s">
        <v>133</v>
      </c>
      <c r="Z9" s="146"/>
      <c r="AA9" s="146"/>
      <c r="AB9" s="146"/>
      <c r="AC9" s="146"/>
      <c r="AD9" s="146"/>
      <c r="AE9" s="146"/>
      <c r="AF9" s="146"/>
      <c r="AG9" s="146" t="s">
        <v>134</v>
      </c>
      <c r="AH9" s="146"/>
      <c r="AI9" s="146"/>
      <c r="AJ9" s="146"/>
      <c r="AK9" s="146"/>
      <c r="AL9" s="146"/>
      <c r="AM9" s="146"/>
      <c r="AN9" s="146"/>
      <c r="AO9" s="146"/>
      <c r="AP9" s="146"/>
      <c r="AQ9" s="146"/>
      <c r="AR9" s="146"/>
      <c r="AS9" s="146"/>
      <c r="AT9" s="146"/>
      <c r="AU9" s="146"/>
      <c r="AV9" s="146"/>
      <c r="AW9" s="146"/>
      <c r="AX9" s="146"/>
      <c r="AY9" s="146"/>
      <c r="AZ9" s="146"/>
      <c r="BA9" s="146"/>
      <c r="BB9" s="146"/>
      <c r="BC9" s="146"/>
      <c r="BD9" s="146"/>
      <c r="BE9" s="146"/>
      <c r="BF9" s="146"/>
      <c r="BG9" s="146"/>
      <c r="BH9" s="146"/>
    </row>
    <row r="10" spans="1:60" outlineLevel="1" x14ac:dyDescent="0.2">
      <c r="A10" s="171">
        <v>2</v>
      </c>
      <c r="B10" s="172" t="s">
        <v>135</v>
      </c>
      <c r="C10" s="178" t="s">
        <v>136</v>
      </c>
      <c r="D10" s="173" t="s">
        <v>129</v>
      </c>
      <c r="E10" s="174">
        <v>8</v>
      </c>
      <c r="F10" s="175"/>
      <c r="G10" s="176">
        <f t="shared" si="0"/>
        <v>0</v>
      </c>
      <c r="H10" s="155"/>
      <c r="I10" s="154">
        <f t="shared" si="1"/>
        <v>0</v>
      </c>
      <c r="J10" s="155"/>
      <c r="K10" s="154">
        <f t="shared" si="2"/>
        <v>0</v>
      </c>
      <c r="L10" s="154">
        <v>21</v>
      </c>
      <c r="M10" s="154">
        <f t="shared" si="3"/>
        <v>0</v>
      </c>
      <c r="N10" s="153">
        <v>0</v>
      </c>
      <c r="O10" s="153">
        <f t="shared" si="4"/>
        <v>0</v>
      </c>
      <c r="P10" s="153">
        <v>0</v>
      </c>
      <c r="Q10" s="153">
        <f t="shared" si="5"/>
        <v>0</v>
      </c>
      <c r="R10" s="154"/>
      <c r="S10" s="154" t="s">
        <v>130</v>
      </c>
      <c r="T10" s="154" t="s">
        <v>131</v>
      </c>
      <c r="U10" s="154">
        <v>0</v>
      </c>
      <c r="V10" s="154">
        <f t="shared" si="6"/>
        <v>0</v>
      </c>
      <c r="W10" s="154"/>
      <c r="X10" s="154" t="s">
        <v>132</v>
      </c>
      <c r="Y10" s="154" t="s">
        <v>133</v>
      </c>
      <c r="Z10" s="146"/>
      <c r="AA10" s="146"/>
      <c r="AB10" s="146"/>
      <c r="AC10" s="146"/>
      <c r="AD10" s="146"/>
      <c r="AE10" s="146"/>
      <c r="AF10" s="146"/>
      <c r="AG10" s="146" t="s">
        <v>134</v>
      </c>
      <c r="AH10" s="146"/>
      <c r="AI10" s="146"/>
      <c r="AJ10" s="146"/>
      <c r="AK10" s="146"/>
      <c r="AL10" s="146"/>
      <c r="AM10" s="146"/>
      <c r="AN10" s="146"/>
      <c r="AO10" s="146"/>
      <c r="AP10" s="146"/>
      <c r="AQ10" s="146"/>
      <c r="AR10" s="146"/>
      <c r="AS10" s="146"/>
      <c r="AT10" s="146"/>
      <c r="AU10" s="146"/>
      <c r="AV10" s="146"/>
      <c r="AW10" s="146"/>
      <c r="AX10" s="146"/>
      <c r="AY10" s="146"/>
      <c r="AZ10" s="146"/>
      <c r="BA10" s="146"/>
      <c r="BB10" s="146"/>
      <c r="BC10" s="146"/>
      <c r="BD10" s="146"/>
      <c r="BE10" s="146"/>
      <c r="BF10" s="146"/>
      <c r="BG10" s="146"/>
      <c r="BH10" s="146"/>
    </row>
    <row r="11" spans="1:60" outlineLevel="1" x14ac:dyDescent="0.2">
      <c r="A11" s="171">
        <v>3</v>
      </c>
      <c r="B11" s="172" t="s">
        <v>137</v>
      </c>
      <c r="C11" s="178" t="s">
        <v>138</v>
      </c>
      <c r="D11" s="173" t="s">
        <v>129</v>
      </c>
      <c r="E11" s="174">
        <v>2</v>
      </c>
      <c r="F11" s="175"/>
      <c r="G11" s="176">
        <f t="shared" si="0"/>
        <v>0</v>
      </c>
      <c r="H11" s="155"/>
      <c r="I11" s="154">
        <f t="shared" si="1"/>
        <v>0</v>
      </c>
      <c r="J11" s="155"/>
      <c r="K11" s="154">
        <f t="shared" si="2"/>
        <v>0</v>
      </c>
      <c r="L11" s="154">
        <v>21</v>
      </c>
      <c r="M11" s="154">
        <f t="shared" si="3"/>
        <v>0</v>
      </c>
      <c r="N11" s="153">
        <v>0</v>
      </c>
      <c r="O11" s="153">
        <f t="shared" si="4"/>
        <v>0</v>
      </c>
      <c r="P11" s="153">
        <v>0</v>
      </c>
      <c r="Q11" s="153">
        <f t="shared" si="5"/>
        <v>0</v>
      </c>
      <c r="R11" s="154"/>
      <c r="S11" s="154" t="s">
        <v>130</v>
      </c>
      <c r="T11" s="154" t="s">
        <v>131</v>
      </c>
      <c r="U11" s="154">
        <v>0</v>
      </c>
      <c r="V11" s="154">
        <f t="shared" si="6"/>
        <v>0</v>
      </c>
      <c r="W11" s="154"/>
      <c r="X11" s="154" t="s">
        <v>132</v>
      </c>
      <c r="Y11" s="154" t="s">
        <v>133</v>
      </c>
      <c r="Z11" s="146"/>
      <c r="AA11" s="146"/>
      <c r="AB11" s="146"/>
      <c r="AC11" s="146"/>
      <c r="AD11" s="146"/>
      <c r="AE11" s="146"/>
      <c r="AF11" s="146"/>
      <c r="AG11" s="146" t="s">
        <v>134</v>
      </c>
      <c r="AH11" s="146"/>
      <c r="AI11" s="146"/>
      <c r="AJ11" s="146"/>
      <c r="AK11" s="146"/>
      <c r="AL11" s="146"/>
      <c r="AM11" s="146"/>
      <c r="AN11" s="146"/>
      <c r="AO11" s="146"/>
      <c r="AP11" s="146"/>
      <c r="AQ11" s="146"/>
      <c r="AR11" s="146"/>
      <c r="AS11" s="146"/>
      <c r="AT11" s="146"/>
      <c r="AU11" s="146"/>
      <c r="AV11" s="146"/>
      <c r="AW11" s="146"/>
      <c r="AX11" s="146"/>
      <c r="AY11" s="146"/>
      <c r="AZ11" s="146"/>
      <c r="BA11" s="146"/>
      <c r="BB11" s="146"/>
      <c r="BC11" s="146"/>
      <c r="BD11" s="146"/>
      <c r="BE11" s="146"/>
      <c r="BF11" s="146"/>
      <c r="BG11" s="146"/>
      <c r="BH11" s="146"/>
    </row>
    <row r="12" spans="1:60" outlineLevel="1" x14ac:dyDescent="0.2">
      <c r="A12" s="171">
        <v>4</v>
      </c>
      <c r="B12" s="172" t="s">
        <v>139</v>
      </c>
      <c r="C12" s="178" t="s">
        <v>140</v>
      </c>
      <c r="D12" s="173" t="s">
        <v>129</v>
      </c>
      <c r="E12" s="174">
        <v>12</v>
      </c>
      <c r="F12" s="175"/>
      <c r="G12" s="176">
        <f t="shared" si="0"/>
        <v>0</v>
      </c>
      <c r="H12" s="155"/>
      <c r="I12" s="154">
        <f t="shared" si="1"/>
        <v>0</v>
      </c>
      <c r="J12" s="155"/>
      <c r="K12" s="154">
        <f t="shared" si="2"/>
        <v>0</v>
      </c>
      <c r="L12" s="154">
        <v>21</v>
      </c>
      <c r="M12" s="154">
        <f t="shared" si="3"/>
        <v>0</v>
      </c>
      <c r="N12" s="153">
        <v>0</v>
      </c>
      <c r="O12" s="153">
        <f t="shared" si="4"/>
        <v>0</v>
      </c>
      <c r="P12" s="153">
        <v>0</v>
      </c>
      <c r="Q12" s="153">
        <f t="shared" si="5"/>
        <v>0</v>
      </c>
      <c r="R12" s="154"/>
      <c r="S12" s="154" t="s">
        <v>130</v>
      </c>
      <c r="T12" s="154" t="s">
        <v>131</v>
      </c>
      <c r="U12" s="154">
        <v>0</v>
      </c>
      <c r="V12" s="154">
        <f t="shared" si="6"/>
        <v>0</v>
      </c>
      <c r="W12" s="154"/>
      <c r="X12" s="154" t="s">
        <v>132</v>
      </c>
      <c r="Y12" s="154" t="s">
        <v>133</v>
      </c>
      <c r="Z12" s="146"/>
      <c r="AA12" s="146"/>
      <c r="AB12" s="146"/>
      <c r="AC12" s="146"/>
      <c r="AD12" s="146"/>
      <c r="AE12" s="146"/>
      <c r="AF12" s="146"/>
      <c r="AG12" s="146" t="s">
        <v>134</v>
      </c>
      <c r="AH12" s="146"/>
      <c r="AI12" s="146"/>
      <c r="AJ12" s="146"/>
      <c r="AK12" s="146"/>
      <c r="AL12" s="146"/>
      <c r="AM12" s="146"/>
      <c r="AN12" s="146"/>
      <c r="AO12" s="146"/>
      <c r="AP12" s="146"/>
      <c r="AQ12" s="146"/>
      <c r="AR12" s="146"/>
      <c r="AS12" s="146"/>
      <c r="AT12" s="146"/>
      <c r="AU12" s="146"/>
      <c r="AV12" s="146"/>
      <c r="AW12" s="146"/>
      <c r="AX12" s="146"/>
      <c r="AY12" s="146"/>
      <c r="AZ12" s="146"/>
      <c r="BA12" s="146"/>
      <c r="BB12" s="146"/>
      <c r="BC12" s="146"/>
      <c r="BD12" s="146"/>
      <c r="BE12" s="146"/>
      <c r="BF12" s="146"/>
      <c r="BG12" s="146"/>
      <c r="BH12" s="146"/>
    </row>
    <row r="13" spans="1:60" ht="22.5" outlineLevel="1" x14ac:dyDescent="0.2">
      <c r="A13" s="171">
        <v>5</v>
      </c>
      <c r="B13" s="172" t="s">
        <v>141</v>
      </c>
      <c r="C13" s="178" t="s">
        <v>142</v>
      </c>
      <c r="D13" s="173" t="s">
        <v>143</v>
      </c>
      <c r="E13" s="174">
        <v>3</v>
      </c>
      <c r="F13" s="175"/>
      <c r="G13" s="176">
        <f t="shared" si="0"/>
        <v>0</v>
      </c>
      <c r="H13" s="155"/>
      <c r="I13" s="154">
        <f t="shared" si="1"/>
        <v>0</v>
      </c>
      <c r="J13" s="155"/>
      <c r="K13" s="154">
        <f t="shared" si="2"/>
        <v>0</v>
      </c>
      <c r="L13" s="154">
        <v>21</v>
      </c>
      <c r="M13" s="154">
        <f t="shared" si="3"/>
        <v>0</v>
      </c>
      <c r="N13" s="153">
        <v>0</v>
      </c>
      <c r="O13" s="153">
        <f t="shared" si="4"/>
        <v>0</v>
      </c>
      <c r="P13" s="153">
        <v>0</v>
      </c>
      <c r="Q13" s="153">
        <f t="shared" si="5"/>
        <v>0</v>
      </c>
      <c r="R13" s="154"/>
      <c r="S13" s="154" t="s">
        <v>130</v>
      </c>
      <c r="T13" s="154" t="s">
        <v>131</v>
      </c>
      <c r="U13" s="154">
        <v>0</v>
      </c>
      <c r="V13" s="154">
        <f t="shared" si="6"/>
        <v>0</v>
      </c>
      <c r="W13" s="154"/>
      <c r="X13" s="154" t="s">
        <v>132</v>
      </c>
      <c r="Y13" s="154" t="s">
        <v>133</v>
      </c>
      <c r="Z13" s="146"/>
      <c r="AA13" s="146"/>
      <c r="AB13" s="146"/>
      <c r="AC13" s="146"/>
      <c r="AD13" s="146"/>
      <c r="AE13" s="146"/>
      <c r="AF13" s="146"/>
      <c r="AG13" s="146" t="s">
        <v>134</v>
      </c>
      <c r="AH13" s="146"/>
      <c r="AI13" s="146"/>
      <c r="AJ13" s="146"/>
      <c r="AK13" s="146"/>
      <c r="AL13" s="146"/>
      <c r="AM13" s="146"/>
      <c r="AN13" s="146"/>
      <c r="AO13" s="146"/>
      <c r="AP13" s="146"/>
      <c r="AQ13" s="146"/>
      <c r="AR13" s="146"/>
      <c r="AS13" s="146"/>
      <c r="AT13" s="146"/>
      <c r="AU13" s="146"/>
      <c r="AV13" s="146"/>
      <c r="AW13" s="146"/>
      <c r="AX13" s="146"/>
      <c r="AY13" s="146"/>
      <c r="AZ13" s="146"/>
      <c r="BA13" s="146"/>
      <c r="BB13" s="146"/>
      <c r="BC13" s="146"/>
      <c r="BD13" s="146"/>
      <c r="BE13" s="146"/>
      <c r="BF13" s="146"/>
      <c r="BG13" s="146"/>
      <c r="BH13" s="146"/>
    </row>
    <row r="14" spans="1:60" ht="22.5" outlineLevel="1" x14ac:dyDescent="0.2">
      <c r="A14" s="171">
        <v>6</v>
      </c>
      <c r="B14" s="172" t="s">
        <v>141</v>
      </c>
      <c r="C14" s="178" t="s">
        <v>142</v>
      </c>
      <c r="D14" s="173" t="s">
        <v>143</v>
      </c>
      <c r="E14" s="174">
        <v>6</v>
      </c>
      <c r="F14" s="175"/>
      <c r="G14" s="176">
        <f t="shared" si="0"/>
        <v>0</v>
      </c>
      <c r="H14" s="155"/>
      <c r="I14" s="154">
        <f t="shared" si="1"/>
        <v>0</v>
      </c>
      <c r="J14" s="155"/>
      <c r="K14" s="154">
        <f t="shared" si="2"/>
        <v>0</v>
      </c>
      <c r="L14" s="154">
        <v>21</v>
      </c>
      <c r="M14" s="154">
        <f t="shared" si="3"/>
        <v>0</v>
      </c>
      <c r="N14" s="153">
        <v>0</v>
      </c>
      <c r="O14" s="153">
        <f t="shared" si="4"/>
        <v>0</v>
      </c>
      <c r="P14" s="153">
        <v>0</v>
      </c>
      <c r="Q14" s="153">
        <f t="shared" si="5"/>
        <v>0</v>
      </c>
      <c r="R14" s="154"/>
      <c r="S14" s="154" t="s">
        <v>130</v>
      </c>
      <c r="T14" s="154" t="s">
        <v>131</v>
      </c>
      <c r="U14" s="154">
        <v>0</v>
      </c>
      <c r="V14" s="154">
        <f t="shared" si="6"/>
        <v>0</v>
      </c>
      <c r="W14" s="154"/>
      <c r="X14" s="154" t="s">
        <v>132</v>
      </c>
      <c r="Y14" s="154" t="s">
        <v>133</v>
      </c>
      <c r="Z14" s="146"/>
      <c r="AA14" s="146"/>
      <c r="AB14" s="146"/>
      <c r="AC14" s="146"/>
      <c r="AD14" s="146"/>
      <c r="AE14" s="146"/>
      <c r="AF14" s="146"/>
      <c r="AG14" s="146" t="s">
        <v>134</v>
      </c>
      <c r="AH14" s="146"/>
      <c r="AI14" s="146"/>
      <c r="AJ14" s="146"/>
      <c r="AK14" s="146"/>
      <c r="AL14" s="146"/>
      <c r="AM14" s="146"/>
      <c r="AN14" s="146"/>
      <c r="AO14" s="146"/>
      <c r="AP14" s="146"/>
      <c r="AQ14" s="146"/>
      <c r="AR14" s="146"/>
      <c r="AS14" s="146"/>
      <c r="AT14" s="146"/>
      <c r="AU14" s="146"/>
      <c r="AV14" s="146"/>
      <c r="AW14" s="146"/>
      <c r="AX14" s="146"/>
      <c r="AY14" s="146"/>
      <c r="AZ14" s="146"/>
      <c r="BA14" s="146"/>
      <c r="BB14" s="146"/>
      <c r="BC14" s="146"/>
      <c r="BD14" s="146"/>
      <c r="BE14" s="146"/>
      <c r="BF14" s="146"/>
      <c r="BG14" s="146"/>
      <c r="BH14" s="146"/>
    </row>
    <row r="15" spans="1:60" outlineLevel="1" x14ac:dyDescent="0.2">
      <c r="A15" s="171">
        <v>7</v>
      </c>
      <c r="B15" s="172" t="s">
        <v>144</v>
      </c>
      <c r="C15" s="178" t="s">
        <v>145</v>
      </c>
      <c r="D15" s="173" t="s">
        <v>143</v>
      </c>
      <c r="E15" s="174">
        <v>3</v>
      </c>
      <c r="F15" s="175"/>
      <c r="G15" s="176">
        <f t="shared" si="0"/>
        <v>0</v>
      </c>
      <c r="H15" s="155"/>
      <c r="I15" s="154">
        <f t="shared" si="1"/>
        <v>0</v>
      </c>
      <c r="J15" s="155"/>
      <c r="K15" s="154">
        <f t="shared" si="2"/>
        <v>0</v>
      </c>
      <c r="L15" s="154">
        <v>21</v>
      </c>
      <c r="M15" s="154">
        <f t="shared" si="3"/>
        <v>0</v>
      </c>
      <c r="N15" s="153">
        <v>0</v>
      </c>
      <c r="O15" s="153">
        <f t="shared" si="4"/>
        <v>0</v>
      </c>
      <c r="P15" s="153">
        <v>0</v>
      </c>
      <c r="Q15" s="153">
        <f t="shared" si="5"/>
        <v>0</v>
      </c>
      <c r="R15" s="154"/>
      <c r="S15" s="154" t="s">
        <v>130</v>
      </c>
      <c r="T15" s="154" t="s">
        <v>131</v>
      </c>
      <c r="U15" s="154">
        <v>0</v>
      </c>
      <c r="V15" s="154">
        <f t="shared" si="6"/>
        <v>0</v>
      </c>
      <c r="W15" s="154"/>
      <c r="X15" s="154" t="s">
        <v>132</v>
      </c>
      <c r="Y15" s="154" t="s">
        <v>133</v>
      </c>
      <c r="Z15" s="146"/>
      <c r="AA15" s="146"/>
      <c r="AB15" s="146"/>
      <c r="AC15" s="146"/>
      <c r="AD15" s="146"/>
      <c r="AE15" s="146"/>
      <c r="AF15" s="146"/>
      <c r="AG15" s="146" t="s">
        <v>134</v>
      </c>
      <c r="AH15" s="146"/>
      <c r="AI15" s="146"/>
      <c r="AJ15" s="146"/>
      <c r="AK15" s="146"/>
      <c r="AL15" s="146"/>
      <c r="AM15" s="146"/>
      <c r="AN15" s="146"/>
      <c r="AO15" s="146"/>
      <c r="AP15" s="146"/>
      <c r="AQ15" s="146"/>
      <c r="AR15" s="146"/>
      <c r="AS15" s="146"/>
      <c r="AT15" s="146"/>
      <c r="AU15" s="146"/>
      <c r="AV15" s="146"/>
      <c r="AW15" s="146"/>
      <c r="AX15" s="146"/>
      <c r="AY15" s="146"/>
      <c r="AZ15" s="146"/>
      <c r="BA15" s="146"/>
      <c r="BB15" s="146"/>
      <c r="BC15" s="146"/>
      <c r="BD15" s="146"/>
      <c r="BE15" s="146"/>
      <c r="BF15" s="146"/>
      <c r="BG15" s="146"/>
      <c r="BH15" s="146"/>
    </row>
    <row r="16" spans="1:60" outlineLevel="1" x14ac:dyDescent="0.2">
      <c r="A16" s="171">
        <v>8</v>
      </c>
      <c r="B16" s="172" t="s">
        <v>146</v>
      </c>
      <c r="C16" s="178" t="s">
        <v>147</v>
      </c>
      <c r="D16" s="173" t="s">
        <v>143</v>
      </c>
      <c r="E16" s="174">
        <v>3</v>
      </c>
      <c r="F16" s="175"/>
      <c r="G16" s="176">
        <f t="shared" si="0"/>
        <v>0</v>
      </c>
      <c r="H16" s="155"/>
      <c r="I16" s="154">
        <f t="shared" si="1"/>
        <v>0</v>
      </c>
      <c r="J16" s="155"/>
      <c r="K16" s="154">
        <f t="shared" si="2"/>
        <v>0</v>
      </c>
      <c r="L16" s="154">
        <v>21</v>
      </c>
      <c r="M16" s="154">
        <f t="shared" si="3"/>
        <v>0</v>
      </c>
      <c r="N16" s="153">
        <v>0</v>
      </c>
      <c r="O16" s="153">
        <f t="shared" si="4"/>
        <v>0</v>
      </c>
      <c r="P16" s="153">
        <v>0</v>
      </c>
      <c r="Q16" s="153">
        <f t="shared" si="5"/>
        <v>0</v>
      </c>
      <c r="R16" s="154"/>
      <c r="S16" s="154" t="s">
        <v>130</v>
      </c>
      <c r="T16" s="154" t="s">
        <v>131</v>
      </c>
      <c r="U16" s="154">
        <v>0</v>
      </c>
      <c r="V16" s="154">
        <f t="shared" si="6"/>
        <v>0</v>
      </c>
      <c r="W16" s="154"/>
      <c r="X16" s="154" t="s">
        <v>132</v>
      </c>
      <c r="Y16" s="154" t="s">
        <v>133</v>
      </c>
      <c r="Z16" s="146"/>
      <c r="AA16" s="146"/>
      <c r="AB16" s="146"/>
      <c r="AC16" s="146"/>
      <c r="AD16" s="146"/>
      <c r="AE16" s="146"/>
      <c r="AF16" s="146"/>
      <c r="AG16" s="146" t="s">
        <v>134</v>
      </c>
      <c r="AH16" s="146"/>
      <c r="AI16" s="146"/>
      <c r="AJ16" s="146"/>
      <c r="AK16" s="146"/>
      <c r="AL16" s="146"/>
      <c r="AM16" s="146"/>
      <c r="AN16" s="146"/>
      <c r="AO16" s="146"/>
      <c r="AP16" s="146"/>
      <c r="AQ16" s="146"/>
      <c r="AR16" s="146"/>
      <c r="AS16" s="146"/>
      <c r="AT16" s="146"/>
      <c r="AU16" s="146"/>
      <c r="AV16" s="146"/>
      <c r="AW16" s="146"/>
      <c r="AX16" s="146"/>
      <c r="AY16" s="146"/>
      <c r="AZ16" s="146"/>
      <c r="BA16" s="146"/>
      <c r="BB16" s="146"/>
      <c r="BC16" s="146"/>
      <c r="BD16" s="146"/>
      <c r="BE16" s="146"/>
      <c r="BF16" s="146"/>
      <c r="BG16" s="146"/>
      <c r="BH16" s="146"/>
    </row>
    <row r="17" spans="1:60" outlineLevel="1" x14ac:dyDescent="0.2">
      <c r="A17" s="171">
        <v>9</v>
      </c>
      <c r="B17" s="172" t="s">
        <v>148</v>
      </c>
      <c r="C17" s="178" t="s">
        <v>149</v>
      </c>
      <c r="D17" s="173" t="s">
        <v>143</v>
      </c>
      <c r="E17" s="174">
        <v>10</v>
      </c>
      <c r="F17" s="175"/>
      <c r="G17" s="176">
        <f t="shared" si="0"/>
        <v>0</v>
      </c>
      <c r="H17" s="155"/>
      <c r="I17" s="154">
        <f t="shared" si="1"/>
        <v>0</v>
      </c>
      <c r="J17" s="155"/>
      <c r="K17" s="154">
        <f t="shared" si="2"/>
        <v>0</v>
      </c>
      <c r="L17" s="154">
        <v>21</v>
      </c>
      <c r="M17" s="154">
        <f t="shared" si="3"/>
        <v>0</v>
      </c>
      <c r="N17" s="153">
        <v>0</v>
      </c>
      <c r="O17" s="153">
        <f t="shared" si="4"/>
        <v>0</v>
      </c>
      <c r="P17" s="153">
        <v>0</v>
      </c>
      <c r="Q17" s="153">
        <f t="shared" si="5"/>
        <v>0</v>
      </c>
      <c r="R17" s="154"/>
      <c r="S17" s="154" t="s">
        <v>130</v>
      </c>
      <c r="T17" s="154" t="s">
        <v>131</v>
      </c>
      <c r="U17" s="154">
        <v>0</v>
      </c>
      <c r="V17" s="154">
        <f t="shared" si="6"/>
        <v>0</v>
      </c>
      <c r="W17" s="154"/>
      <c r="X17" s="154" t="s">
        <v>132</v>
      </c>
      <c r="Y17" s="154" t="s">
        <v>133</v>
      </c>
      <c r="Z17" s="146"/>
      <c r="AA17" s="146"/>
      <c r="AB17" s="146"/>
      <c r="AC17" s="146"/>
      <c r="AD17" s="146"/>
      <c r="AE17" s="146"/>
      <c r="AF17" s="146"/>
      <c r="AG17" s="146" t="s">
        <v>134</v>
      </c>
      <c r="AH17" s="146"/>
      <c r="AI17" s="146"/>
      <c r="AJ17" s="146"/>
      <c r="AK17" s="146"/>
      <c r="AL17" s="146"/>
      <c r="AM17" s="146"/>
      <c r="AN17" s="146"/>
      <c r="AO17" s="146"/>
      <c r="AP17" s="146"/>
      <c r="AQ17" s="146"/>
      <c r="AR17" s="146"/>
      <c r="AS17" s="146"/>
      <c r="AT17" s="146"/>
      <c r="AU17" s="146"/>
      <c r="AV17" s="146"/>
      <c r="AW17" s="146"/>
      <c r="AX17" s="146"/>
      <c r="AY17" s="146"/>
      <c r="AZ17" s="146"/>
      <c r="BA17" s="146"/>
      <c r="BB17" s="146"/>
      <c r="BC17" s="146"/>
      <c r="BD17" s="146"/>
      <c r="BE17" s="146"/>
      <c r="BF17" s="146"/>
      <c r="BG17" s="146"/>
      <c r="BH17" s="146"/>
    </row>
    <row r="18" spans="1:60" ht="22.5" outlineLevel="1" x14ac:dyDescent="0.2">
      <c r="A18" s="171">
        <v>10</v>
      </c>
      <c r="B18" s="172" t="s">
        <v>150</v>
      </c>
      <c r="C18" s="178" t="s">
        <v>151</v>
      </c>
      <c r="D18" s="173" t="s">
        <v>143</v>
      </c>
      <c r="E18" s="174">
        <v>3</v>
      </c>
      <c r="F18" s="175"/>
      <c r="G18" s="176">
        <f t="shared" si="0"/>
        <v>0</v>
      </c>
      <c r="H18" s="155"/>
      <c r="I18" s="154">
        <f t="shared" si="1"/>
        <v>0</v>
      </c>
      <c r="J18" s="155"/>
      <c r="K18" s="154">
        <f t="shared" si="2"/>
        <v>0</v>
      </c>
      <c r="L18" s="154">
        <v>21</v>
      </c>
      <c r="M18" s="154">
        <f t="shared" si="3"/>
        <v>0</v>
      </c>
      <c r="N18" s="153">
        <v>0</v>
      </c>
      <c r="O18" s="153">
        <f t="shared" si="4"/>
        <v>0</v>
      </c>
      <c r="P18" s="153">
        <v>0</v>
      </c>
      <c r="Q18" s="153">
        <f t="shared" si="5"/>
        <v>0</v>
      </c>
      <c r="R18" s="154"/>
      <c r="S18" s="154" t="s">
        <v>130</v>
      </c>
      <c r="T18" s="154" t="s">
        <v>131</v>
      </c>
      <c r="U18" s="154">
        <v>0</v>
      </c>
      <c r="V18" s="154">
        <f t="shared" si="6"/>
        <v>0</v>
      </c>
      <c r="W18" s="154"/>
      <c r="X18" s="154" t="s">
        <v>132</v>
      </c>
      <c r="Y18" s="154" t="s">
        <v>133</v>
      </c>
      <c r="Z18" s="146"/>
      <c r="AA18" s="146"/>
      <c r="AB18" s="146"/>
      <c r="AC18" s="146"/>
      <c r="AD18" s="146"/>
      <c r="AE18" s="146"/>
      <c r="AF18" s="146"/>
      <c r="AG18" s="146" t="s">
        <v>134</v>
      </c>
      <c r="AH18" s="146"/>
      <c r="AI18" s="146"/>
      <c r="AJ18" s="146"/>
      <c r="AK18" s="146"/>
      <c r="AL18" s="146"/>
      <c r="AM18" s="146"/>
      <c r="AN18" s="146"/>
      <c r="AO18" s="146"/>
      <c r="AP18" s="146"/>
      <c r="AQ18" s="146"/>
      <c r="AR18" s="146"/>
      <c r="AS18" s="146"/>
      <c r="AT18" s="146"/>
      <c r="AU18" s="146"/>
      <c r="AV18" s="146"/>
      <c r="AW18" s="146"/>
      <c r="AX18" s="146"/>
      <c r="AY18" s="146"/>
      <c r="AZ18" s="146"/>
      <c r="BA18" s="146"/>
      <c r="BB18" s="146"/>
      <c r="BC18" s="146"/>
      <c r="BD18" s="146"/>
      <c r="BE18" s="146"/>
      <c r="BF18" s="146"/>
      <c r="BG18" s="146"/>
      <c r="BH18" s="146"/>
    </row>
    <row r="19" spans="1:60" outlineLevel="1" x14ac:dyDescent="0.2">
      <c r="A19" s="171">
        <v>11</v>
      </c>
      <c r="B19" s="172" t="s">
        <v>152</v>
      </c>
      <c r="C19" s="178" t="s">
        <v>153</v>
      </c>
      <c r="D19" s="173" t="s">
        <v>129</v>
      </c>
      <c r="E19" s="174">
        <v>12</v>
      </c>
      <c r="F19" s="175"/>
      <c r="G19" s="176">
        <f t="shared" si="0"/>
        <v>0</v>
      </c>
      <c r="H19" s="155"/>
      <c r="I19" s="154">
        <f t="shared" si="1"/>
        <v>0</v>
      </c>
      <c r="J19" s="155"/>
      <c r="K19" s="154">
        <f t="shared" si="2"/>
        <v>0</v>
      </c>
      <c r="L19" s="154">
        <v>21</v>
      </c>
      <c r="M19" s="154">
        <f t="shared" si="3"/>
        <v>0</v>
      </c>
      <c r="N19" s="153">
        <v>0</v>
      </c>
      <c r="O19" s="153">
        <f t="shared" si="4"/>
        <v>0</v>
      </c>
      <c r="P19" s="153">
        <v>0</v>
      </c>
      <c r="Q19" s="153">
        <f t="shared" si="5"/>
        <v>0</v>
      </c>
      <c r="R19" s="154"/>
      <c r="S19" s="154" t="s">
        <v>130</v>
      </c>
      <c r="T19" s="154" t="s">
        <v>131</v>
      </c>
      <c r="U19" s="154">
        <v>0</v>
      </c>
      <c r="V19" s="154">
        <f t="shared" si="6"/>
        <v>0</v>
      </c>
      <c r="W19" s="154"/>
      <c r="X19" s="154" t="s">
        <v>132</v>
      </c>
      <c r="Y19" s="154" t="s">
        <v>133</v>
      </c>
      <c r="Z19" s="146"/>
      <c r="AA19" s="146"/>
      <c r="AB19" s="146"/>
      <c r="AC19" s="146"/>
      <c r="AD19" s="146"/>
      <c r="AE19" s="146"/>
      <c r="AF19" s="146"/>
      <c r="AG19" s="146" t="s">
        <v>134</v>
      </c>
      <c r="AH19" s="146"/>
      <c r="AI19" s="146"/>
      <c r="AJ19" s="146"/>
      <c r="AK19" s="146"/>
      <c r="AL19" s="146"/>
      <c r="AM19" s="146"/>
      <c r="AN19" s="146"/>
      <c r="AO19" s="146"/>
      <c r="AP19" s="146"/>
      <c r="AQ19" s="146"/>
      <c r="AR19" s="146"/>
      <c r="AS19" s="146"/>
      <c r="AT19" s="146"/>
      <c r="AU19" s="146"/>
      <c r="AV19" s="146"/>
      <c r="AW19" s="146"/>
      <c r="AX19" s="146"/>
      <c r="AY19" s="146"/>
      <c r="AZ19" s="146"/>
      <c r="BA19" s="146"/>
      <c r="BB19" s="146"/>
      <c r="BC19" s="146"/>
      <c r="BD19" s="146"/>
      <c r="BE19" s="146"/>
      <c r="BF19" s="146"/>
      <c r="BG19" s="146"/>
      <c r="BH19" s="146"/>
    </row>
    <row r="20" spans="1:60" outlineLevel="1" x14ac:dyDescent="0.2">
      <c r="A20" s="171">
        <v>12</v>
      </c>
      <c r="B20" s="172" t="s">
        <v>154</v>
      </c>
      <c r="C20" s="178" t="s">
        <v>155</v>
      </c>
      <c r="D20" s="173" t="s">
        <v>143</v>
      </c>
      <c r="E20" s="174">
        <v>3</v>
      </c>
      <c r="F20" s="175"/>
      <c r="G20" s="176">
        <f t="shared" si="0"/>
        <v>0</v>
      </c>
      <c r="H20" s="155"/>
      <c r="I20" s="154">
        <f t="shared" si="1"/>
        <v>0</v>
      </c>
      <c r="J20" s="155"/>
      <c r="K20" s="154">
        <f t="shared" si="2"/>
        <v>0</v>
      </c>
      <c r="L20" s="154">
        <v>21</v>
      </c>
      <c r="M20" s="154">
        <f t="shared" si="3"/>
        <v>0</v>
      </c>
      <c r="N20" s="153">
        <v>0</v>
      </c>
      <c r="O20" s="153">
        <f t="shared" si="4"/>
        <v>0</v>
      </c>
      <c r="P20" s="153">
        <v>0</v>
      </c>
      <c r="Q20" s="153">
        <f t="shared" si="5"/>
        <v>0</v>
      </c>
      <c r="R20" s="154"/>
      <c r="S20" s="154" t="s">
        <v>130</v>
      </c>
      <c r="T20" s="154" t="s">
        <v>131</v>
      </c>
      <c r="U20" s="154">
        <v>0</v>
      </c>
      <c r="V20" s="154">
        <f t="shared" si="6"/>
        <v>0</v>
      </c>
      <c r="W20" s="154"/>
      <c r="X20" s="154" t="s">
        <v>132</v>
      </c>
      <c r="Y20" s="154" t="s">
        <v>133</v>
      </c>
      <c r="Z20" s="146"/>
      <c r="AA20" s="146"/>
      <c r="AB20" s="146"/>
      <c r="AC20" s="146"/>
      <c r="AD20" s="146"/>
      <c r="AE20" s="146"/>
      <c r="AF20" s="146"/>
      <c r="AG20" s="146" t="s">
        <v>134</v>
      </c>
      <c r="AH20" s="146"/>
      <c r="AI20" s="146"/>
      <c r="AJ20" s="146"/>
      <c r="AK20" s="146"/>
      <c r="AL20" s="146"/>
      <c r="AM20" s="146"/>
      <c r="AN20" s="146"/>
      <c r="AO20" s="146"/>
      <c r="AP20" s="146"/>
      <c r="AQ20" s="146"/>
      <c r="AR20" s="146"/>
      <c r="AS20" s="146"/>
      <c r="AT20" s="146"/>
      <c r="AU20" s="146"/>
      <c r="AV20" s="146"/>
      <c r="AW20" s="146"/>
      <c r="AX20" s="146"/>
      <c r="AY20" s="146"/>
      <c r="AZ20" s="146"/>
      <c r="BA20" s="146"/>
      <c r="BB20" s="146"/>
      <c r="BC20" s="146"/>
      <c r="BD20" s="146"/>
      <c r="BE20" s="146"/>
      <c r="BF20" s="146"/>
      <c r="BG20" s="146"/>
      <c r="BH20" s="146"/>
    </row>
    <row r="21" spans="1:60" outlineLevel="1" x14ac:dyDescent="0.2">
      <c r="A21" s="171">
        <v>13</v>
      </c>
      <c r="B21" s="172" t="s">
        <v>156</v>
      </c>
      <c r="C21" s="178" t="s">
        <v>157</v>
      </c>
      <c r="D21" s="173" t="s">
        <v>143</v>
      </c>
      <c r="E21" s="174">
        <v>3</v>
      </c>
      <c r="F21" s="175"/>
      <c r="G21" s="176">
        <f t="shared" si="0"/>
        <v>0</v>
      </c>
      <c r="H21" s="155"/>
      <c r="I21" s="154">
        <f t="shared" si="1"/>
        <v>0</v>
      </c>
      <c r="J21" s="155"/>
      <c r="K21" s="154">
        <f t="shared" si="2"/>
        <v>0</v>
      </c>
      <c r="L21" s="154">
        <v>21</v>
      </c>
      <c r="M21" s="154">
        <f t="shared" si="3"/>
        <v>0</v>
      </c>
      <c r="N21" s="153">
        <v>0</v>
      </c>
      <c r="O21" s="153">
        <f t="shared" si="4"/>
        <v>0</v>
      </c>
      <c r="P21" s="153">
        <v>0</v>
      </c>
      <c r="Q21" s="153">
        <f t="shared" si="5"/>
        <v>0</v>
      </c>
      <c r="R21" s="154"/>
      <c r="S21" s="154" t="s">
        <v>130</v>
      </c>
      <c r="T21" s="154" t="s">
        <v>131</v>
      </c>
      <c r="U21" s="154">
        <v>0</v>
      </c>
      <c r="V21" s="154">
        <f t="shared" si="6"/>
        <v>0</v>
      </c>
      <c r="W21" s="154"/>
      <c r="X21" s="154" t="s">
        <v>132</v>
      </c>
      <c r="Y21" s="154" t="s">
        <v>133</v>
      </c>
      <c r="Z21" s="146"/>
      <c r="AA21" s="146"/>
      <c r="AB21" s="146"/>
      <c r="AC21" s="146"/>
      <c r="AD21" s="146"/>
      <c r="AE21" s="146"/>
      <c r="AF21" s="146"/>
      <c r="AG21" s="146" t="s">
        <v>134</v>
      </c>
      <c r="AH21" s="146"/>
      <c r="AI21" s="146"/>
      <c r="AJ21" s="146"/>
      <c r="AK21" s="146"/>
      <c r="AL21" s="146"/>
      <c r="AM21" s="146"/>
      <c r="AN21" s="146"/>
      <c r="AO21" s="146"/>
      <c r="AP21" s="146"/>
      <c r="AQ21" s="146"/>
      <c r="AR21" s="146"/>
      <c r="AS21" s="146"/>
      <c r="AT21" s="146"/>
      <c r="AU21" s="146"/>
      <c r="AV21" s="146"/>
      <c r="AW21" s="146"/>
      <c r="AX21" s="146"/>
      <c r="AY21" s="146"/>
      <c r="AZ21" s="146"/>
      <c r="BA21" s="146"/>
      <c r="BB21" s="146"/>
      <c r="BC21" s="146"/>
      <c r="BD21" s="146"/>
      <c r="BE21" s="146"/>
      <c r="BF21" s="146"/>
      <c r="BG21" s="146"/>
      <c r="BH21" s="146"/>
    </row>
    <row r="22" spans="1:60" outlineLevel="1" x14ac:dyDescent="0.2">
      <c r="A22" s="171">
        <v>14</v>
      </c>
      <c r="B22" s="172" t="s">
        <v>156</v>
      </c>
      <c r="C22" s="178" t="s">
        <v>157</v>
      </c>
      <c r="D22" s="173" t="s">
        <v>143</v>
      </c>
      <c r="E22" s="174">
        <v>3</v>
      </c>
      <c r="F22" s="175"/>
      <c r="G22" s="176">
        <f t="shared" si="0"/>
        <v>0</v>
      </c>
      <c r="H22" s="155"/>
      <c r="I22" s="154">
        <f t="shared" si="1"/>
        <v>0</v>
      </c>
      <c r="J22" s="155"/>
      <c r="K22" s="154">
        <f t="shared" si="2"/>
        <v>0</v>
      </c>
      <c r="L22" s="154">
        <v>21</v>
      </c>
      <c r="M22" s="154">
        <f t="shared" si="3"/>
        <v>0</v>
      </c>
      <c r="N22" s="153">
        <v>0</v>
      </c>
      <c r="O22" s="153">
        <f t="shared" si="4"/>
        <v>0</v>
      </c>
      <c r="P22" s="153">
        <v>0</v>
      </c>
      <c r="Q22" s="153">
        <f t="shared" si="5"/>
        <v>0</v>
      </c>
      <c r="R22" s="154"/>
      <c r="S22" s="154" t="s">
        <v>130</v>
      </c>
      <c r="T22" s="154" t="s">
        <v>131</v>
      </c>
      <c r="U22" s="154">
        <v>0</v>
      </c>
      <c r="V22" s="154">
        <f t="shared" si="6"/>
        <v>0</v>
      </c>
      <c r="W22" s="154"/>
      <c r="X22" s="154" t="s">
        <v>132</v>
      </c>
      <c r="Y22" s="154" t="s">
        <v>133</v>
      </c>
      <c r="Z22" s="146"/>
      <c r="AA22" s="146"/>
      <c r="AB22" s="146"/>
      <c r="AC22" s="146"/>
      <c r="AD22" s="146"/>
      <c r="AE22" s="146"/>
      <c r="AF22" s="146"/>
      <c r="AG22" s="146" t="s">
        <v>134</v>
      </c>
      <c r="AH22" s="146"/>
      <c r="AI22" s="146"/>
      <c r="AJ22" s="146"/>
      <c r="AK22" s="146"/>
      <c r="AL22" s="146"/>
      <c r="AM22" s="146"/>
      <c r="AN22" s="146"/>
      <c r="AO22" s="146"/>
      <c r="AP22" s="146"/>
      <c r="AQ22" s="146"/>
      <c r="AR22" s="146"/>
      <c r="AS22" s="146"/>
      <c r="AT22" s="146"/>
      <c r="AU22" s="146"/>
      <c r="AV22" s="146"/>
      <c r="AW22" s="146"/>
      <c r="AX22" s="146"/>
      <c r="AY22" s="146"/>
      <c r="AZ22" s="146"/>
      <c r="BA22" s="146"/>
      <c r="BB22" s="146"/>
      <c r="BC22" s="146"/>
      <c r="BD22" s="146"/>
      <c r="BE22" s="146"/>
      <c r="BF22" s="146"/>
      <c r="BG22" s="146"/>
      <c r="BH22" s="146"/>
    </row>
    <row r="23" spans="1:60" outlineLevel="1" x14ac:dyDescent="0.2">
      <c r="A23" s="171">
        <v>15</v>
      </c>
      <c r="B23" s="172" t="s">
        <v>158</v>
      </c>
      <c r="C23" s="178" t="s">
        <v>159</v>
      </c>
      <c r="D23" s="173" t="s">
        <v>0</v>
      </c>
      <c r="E23" s="174">
        <v>15538.02</v>
      </c>
      <c r="F23" s="175"/>
      <c r="G23" s="176">
        <f t="shared" si="0"/>
        <v>0</v>
      </c>
      <c r="H23" s="155"/>
      <c r="I23" s="154">
        <f t="shared" si="1"/>
        <v>0</v>
      </c>
      <c r="J23" s="155"/>
      <c r="K23" s="154">
        <f t="shared" si="2"/>
        <v>0</v>
      </c>
      <c r="L23" s="154">
        <v>21</v>
      </c>
      <c r="M23" s="154">
        <f t="shared" si="3"/>
        <v>0</v>
      </c>
      <c r="N23" s="153">
        <v>0</v>
      </c>
      <c r="O23" s="153">
        <f t="shared" si="4"/>
        <v>0</v>
      </c>
      <c r="P23" s="153">
        <v>0</v>
      </c>
      <c r="Q23" s="153">
        <f t="shared" si="5"/>
        <v>0</v>
      </c>
      <c r="R23" s="154"/>
      <c r="S23" s="154" t="s">
        <v>130</v>
      </c>
      <c r="T23" s="154" t="s">
        <v>131</v>
      </c>
      <c r="U23" s="154">
        <v>0</v>
      </c>
      <c r="V23" s="154">
        <f t="shared" si="6"/>
        <v>0</v>
      </c>
      <c r="W23" s="154"/>
      <c r="X23" s="154" t="s">
        <v>132</v>
      </c>
      <c r="Y23" s="154" t="s">
        <v>133</v>
      </c>
      <c r="Z23" s="146"/>
      <c r="AA23" s="146"/>
      <c r="AB23" s="146"/>
      <c r="AC23" s="146"/>
      <c r="AD23" s="146"/>
      <c r="AE23" s="146"/>
      <c r="AF23" s="146"/>
      <c r="AG23" s="146" t="s">
        <v>134</v>
      </c>
      <c r="AH23" s="146"/>
      <c r="AI23" s="146"/>
      <c r="AJ23" s="146"/>
      <c r="AK23" s="146"/>
      <c r="AL23" s="146"/>
      <c r="AM23" s="146"/>
      <c r="AN23" s="146"/>
      <c r="AO23" s="146"/>
      <c r="AP23" s="146"/>
      <c r="AQ23" s="146"/>
      <c r="AR23" s="146"/>
      <c r="AS23" s="146"/>
      <c r="AT23" s="146"/>
      <c r="AU23" s="146"/>
      <c r="AV23" s="146"/>
      <c r="AW23" s="146"/>
      <c r="AX23" s="146"/>
      <c r="AY23" s="146"/>
      <c r="AZ23" s="146"/>
      <c r="BA23" s="146"/>
      <c r="BB23" s="146"/>
      <c r="BC23" s="146"/>
      <c r="BD23" s="146"/>
      <c r="BE23" s="146"/>
      <c r="BF23" s="146"/>
      <c r="BG23" s="146"/>
      <c r="BH23" s="146"/>
    </row>
    <row r="24" spans="1:60" x14ac:dyDescent="0.2">
      <c r="A24" s="158" t="s">
        <v>125</v>
      </c>
      <c r="B24" s="159" t="s">
        <v>50</v>
      </c>
      <c r="C24" s="177" t="s">
        <v>61</v>
      </c>
      <c r="D24" s="160"/>
      <c r="E24" s="161"/>
      <c r="F24" s="162"/>
      <c r="G24" s="163">
        <f>SUMIF(AG25:AG26,"&lt;&gt;NOR",G25:G26)</f>
        <v>0</v>
      </c>
      <c r="H24" s="157"/>
      <c r="I24" s="157">
        <f>SUM(I25:I26)</f>
        <v>0</v>
      </c>
      <c r="J24" s="157"/>
      <c r="K24" s="157">
        <f>SUM(K25:K26)</f>
        <v>0</v>
      </c>
      <c r="L24" s="157"/>
      <c r="M24" s="157">
        <f>SUM(M25:M26)</f>
        <v>0</v>
      </c>
      <c r="N24" s="156"/>
      <c r="O24" s="156">
        <f>SUM(O25:O26)</f>
        <v>0</v>
      </c>
      <c r="P24" s="156"/>
      <c r="Q24" s="156">
        <f>SUM(Q25:Q26)</f>
        <v>0</v>
      </c>
      <c r="R24" s="157"/>
      <c r="S24" s="157"/>
      <c r="T24" s="157"/>
      <c r="U24" s="157"/>
      <c r="V24" s="157">
        <f>SUM(V25:V26)</f>
        <v>0</v>
      </c>
      <c r="W24" s="157"/>
      <c r="X24" s="157"/>
      <c r="Y24" s="157"/>
      <c r="AG24" t="s">
        <v>126</v>
      </c>
    </row>
    <row r="25" spans="1:60" ht="22.5" outlineLevel="1" x14ac:dyDescent="0.2">
      <c r="A25" s="171">
        <v>16</v>
      </c>
      <c r="B25" s="172" t="s">
        <v>160</v>
      </c>
      <c r="C25" s="178" t="s">
        <v>161</v>
      </c>
      <c r="D25" s="173" t="s">
        <v>162</v>
      </c>
      <c r="E25" s="174">
        <v>1</v>
      </c>
      <c r="F25" s="175"/>
      <c r="G25" s="176">
        <f>ROUND(E25*F25,2)</f>
        <v>0</v>
      </c>
      <c r="H25" s="155"/>
      <c r="I25" s="154">
        <f>ROUND(E25*H25,2)</f>
        <v>0</v>
      </c>
      <c r="J25" s="155"/>
      <c r="K25" s="154">
        <f>ROUND(E25*J25,2)</f>
        <v>0</v>
      </c>
      <c r="L25" s="154">
        <v>21</v>
      </c>
      <c r="M25" s="154">
        <f>G25*(1+L25/100)</f>
        <v>0</v>
      </c>
      <c r="N25" s="153">
        <v>0</v>
      </c>
      <c r="O25" s="153">
        <f>ROUND(E25*N25,2)</f>
        <v>0</v>
      </c>
      <c r="P25" s="153">
        <v>0</v>
      </c>
      <c r="Q25" s="153">
        <f>ROUND(E25*P25,2)</f>
        <v>0</v>
      </c>
      <c r="R25" s="154"/>
      <c r="S25" s="154" t="s">
        <v>130</v>
      </c>
      <c r="T25" s="154" t="s">
        <v>131</v>
      </c>
      <c r="U25" s="154">
        <v>0</v>
      </c>
      <c r="V25" s="154">
        <f>ROUND(E25*U25,2)</f>
        <v>0</v>
      </c>
      <c r="W25" s="154"/>
      <c r="X25" s="154" t="s">
        <v>132</v>
      </c>
      <c r="Y25" s="154" t="s">
        <v>133</v>
      </c>
      <c r="Z25" s="146"/>
      <c r="AA25" s="146"/>
      <c r="AB25" s="146"/>
      <c r="AC25" s="146"/>
      <c r="AD25" s="146"/>
      <c r="AE25" s="146"/>
      <c r="AF25" s="146"/>
      <c r="AG25" s="146" t="s">
        <v>134</v>
      </c>
      <c r="AH25" s="146"/>
      <c r="AI25" s="146"/>
      <c r="AJ25" s="146"/>
      <c r="AK25" s="146"/>
      <c r="AL25" s="146"/>
      <c r="AM25" s="146"/>
      <c r="AN25" s="146"/>
      <c r="AO25" s="146"/>
      <c r="AP25" s="146"/>
      <c r="AQ25" s="146"/>
      <c r="AR25" s="146"/>
      <c r="AS25" s="146"/>
      <c r="AT25" s="146"/>
      <c r="AU25" s="146"/>
      <c r="AV25" s="146"/>
      <c r="AW25" s="146"/>
      <c r="AX25" s="146"/>
      <c r="AY25" s="146"/>
      <c r="AZ25" s="146"/>
      <c r="BA25" s="146"/>
      <c r="BB25" s="146"/>
      <c r="BC25" s="146"/>
      <c r="BD25" s="146"/>
      <c r="BE25" s="146"/>
      <c r="BF25" s="146"/>
      <c r="BG25" s="146"/>
      <c r="BH25" s="146"/>
    </row>
    <row r="26" spans="1:60" outlineLevel="1" x14ac:dyDescent="0.2">
      <c r="A26" s="171">
        <v>17</v>
      </c>
      <c r="B26" s="172" t="s">
        <v>163</v>
      </c>
      <c r="C26" s="178" t="s">
        <v>164</v>
      </c>
      <c r="D26" s="173" t="s">
        <v>143</v>
      </c>
      <c r="E26" s="174">
        <v>1</v>
      </c>
      <c r="F26" s="175"/>
      <c r="G26" s="176">
        <f>ROUND(E26*F26,2)</f>
        <v>0</v>
      </c>
      <c r="H26" s="155"/>
      <c r="I26" s="154">
        <f>ROUND(E26*H26,2)</f>
        <v>0</v>
      </c>
      <c r="J26" s="155"/>
      <c r="K26" s="154">
        <f>ROUND(E26*J26,2)</f>
        <v>0</v>
      </c>
      <c r="L26" s="154">
        <v>21</v>
      </c>
      <c r="M26" s="154">
        <f>G26*(1+L26/100)</f>
        <v>0</v>
      </c>
      <c r="N26" s="153">
        <v>0</v>
      </c>
      <c r="O26" s="153">
        <f>ROUND(E26*N26,2)</f>
        <v>0</v>
      </c>
      <c r="P26" s="153">
        <v>0</v>
      </c>
      <c r="Q26" s="153">
        <f>ROUND(E26*P26,2)</f>
        <v>0</v>
      </c>
      <c r="R26" s="154"/>
      <c r="S26" s="154" t="s">
        <v>130</v>
      </c>
      <c r="T26" s="154" t="s">
        <v>131</v>
      </c>
      <c r="U26" s="154">
        <v>0</v>
      </c>
      <c r="V26" s="154">
        <f>ROUND(E26*U26,2)</f>
        <v>0</v>
      </c>
      <c r="W26" s="154"/>
      <c r="X26" s="154" t="s">
        <v>165</v>
      </c>
      <c r="Y26" s="154" t="s">
        <v>133</v>
      </c>
      <c r="Z26" s="146"/>
      <c r="AA26" s="146"/>
      <c r="AB26" s="146"/>
      <c r="AC26" s="146"/>
      <c r="AD26" s="146"/>
      <c r="AE26" s="146"/>
      <c r="AF26" s="146"/>
      <c r="AG26" s="146" t="s">
        <v>166</v>
      </c>
      <c r="AH26" s="146"/>
      <c r="AI26" s="146"/>
      <c r="AJ26" s="146"/>
      <c r="AK26" s="146"/>
      <c r="AL26" s="146"/>
      <c r="AM26" s="146"/>
      <c r="AN26" s="146"/>
      <c r="AO26" s="146"/>
      <c r="AP26" s="146"/>
      <c r="AQ26" s="146"/>
      <c r="AR26" s="146"/>
      <c r="AS26" s="146"/>
      <c r="AT26" s="146"/>
      <c r="AU26" s="146"/>
      <c r="AV26" s="146"/>
      <c r="AW26" s="146"/>
      <c r="AX26" s="146"/>
      <c r="AY26" s="146"/>
      <c r="AZ26" s="146"/>
      <c r="BA26" s="146"/>
      <c r="BB26" s="146"/>
      <c r="BC26" s="146"/>
      <c r="BD26" s="146"/>
      <c r="BE26" s="146"/>
      <c r="BF26" s="146"/>
      <c r="BG26" s="146"/>
      <c r="BH26" s="146"/>
    </row>
    <row r="27" spans="1:60" x14ac:dyDescent="0.2">
      <c r="A27" s="158" t="s">
        <v>125</v>
      </c>
      <c r="B27" s="159" t="s">
        <v>52</v>
      </c>
      <c r="C27" s="177" t="s">
        <v>62</v>
      </c>
      <c r="D27" s="160"/>
      <c r="E27" s="161"/>
      <c r="F27" s="162"/>
      <c r="G27" s="163">
        <f>SUMIF(AG28:AG42,"&lt;&gt;NOR",G28:G42)</f>
        <v>0</v>
      </c>
      <c r="H27" s="157"/>
      <c r="I27" s="157">
        <f>SUM(I28:I42)</f>
        <v>0</v>
      </c>
      <c r="J27" s="157"/>
      <c r="K27" s="157">
        <f>SUM(K28:K42)</f>
        <v>0</v>
      </c>
      <c r="L27" s="157"/>
      <c r="M27" s="157">
        <f>SUM(M28:M42)</f>
        <v>0</v>
      </c>
      <c r="N27" s="156"/>
      <c r="O27" s="156">
        <f>SUM(O28:O42)</f>
        <v>0</v>
      </c>
      <c r="P27" s="156"/>
      <c r="Q27" s="156">
        <f>SUM(Q28:Q42)</f>
        <v>0</v>
      </c>
      <c r="R27" s="157"/>
      <c r="S27" s="157"/>
      <c r="T27" s="157"/>
      <c r="U27" s="157"/>
      <c r="V27" s="157">
        <f>SUM(V28:V42)</f>
        <v>0</v>
      </c>
      <c r="W27" s="157"/>
      <c r="X27" s="157"/>
      <c r="Y27" s="157"/>
      <c r="AG27" t="s">
        <v>126</v>
      </c>
    </row>
    <row r="28" spans="1:60" outlineLevel="1" x14ac:dyDescent="0.2">
      <c r="A28" s="171">
        <v>18</v>
      </c>
      <c r="B28" s="172" t="s">
        <v>167</v>
      </c>
      <c r="C28" s="178" t="s">
        <v>168</v>
      </c>
      <c r="D28" s="173" t="s">
        <v>162</v>
      </c>
      <c r="E28" s="174">
        <v>2</v>
      </c>
      <c r="F28" s="175"/>
      <c r="G28" s="176">
        <f t="shared" ref="G28:G42" si="7">ROUND(E28*F28,2)</f>
        <v>0</v>
      </c>
      <c r="H28" s="155"/>
      <c r="I28" s="154">
        <f t="shared" ref="I28:I42" si="8">ROUND(E28*H28,2)</f>
        <v>0</v>
      </c>
      <c r="J28" s="155"/>
      <c r="K28" s="154">
        <f t="shared" ref="K28:K42" si="9">ROUND(E28*J28,2)</f>
        <v>0</v>
      </c>
      <c r="L28" s="154">
        <v>21</v>
      </c>
      <c r="M28" s="154">
        <f t="shared" ref="M28:M42" si="10">G28*(1+L28/100)</f>
        <v>0</v>
      </c>
      <c r="N28" s="153">
        <v>0</v>
      </c>
      <c r="O28" s="153">
        <f t="shared" ref="O28:O42" si="11">ROUND(E28*N28,2)</f>
        <v>0</v>
      </c>
      <c r="P28" s="153">
        <v>0</v>
      </c>
      <c r="Q28" s="153">
        <f t="shared" ref="Q28:Q42" si="12">ROUND(E28*P28,2)</f>
        <v>0</v>
      </c>
      <c r="R28" s="154"/>
      <c r="S28" s="154" t="s">
        <v>130</v>
      </c>
      <c r="T28" s="154" t="s">
        <v>131</v>
      </c>
      <c r="U28" s="154">
        <v>0</v>
      </c>
      <c r="V28" s="154">
        <f t="shared" ref="V28:V42" si="13">ROUND(E28*U28,2)</f>
        <v>0</v>
      </c>
      <c r="W28" s="154"/>
      <c r="X28" s="154" t="s">
        <v>132</v>
      </c>
      <c r="Y28" s="154" t="s">
        <v>133</v>
      </c>
      <c r="Z28" s="146"/>
      <c r="AA28" s="146"/>
      <c r="AB28" s="146"/>
      <c r="AC28" s="146"/>
      <c r="AD28" s="146"/>
      <c r="AE28" s="146"/>
      <c r="AF28" s="146"/>
      <c r="AG28" s="146" t="s">
        <v>134</v>
      </c>
      <c r="AH28" s="146"/>
      <c r="AI28" s="146"/>
      <c r="AJ28" s="146"/>
      <c r="AK28" s="146"/>
      <c r="AL28" s="146"/>
      <c r="AM28" s="146"/>
      <c r="AN28" s="146"/>
      <c r="AO28" s="146"/>
      <c r="AP28" s="146"/>
      <c r="AQ28" s="146"/>
      <c r="AR28" s="146"/>
      <c r="AS28" s="146"/>
      <c r="AT28" s="146"/>
      <c r="AU28" s="146"/>
      <c r="AV28" s="146"/>
      <c r="AW28" s="146"/>
      <c r="AX28" s="146"/>
      <c r="AY28" s="146"/>
      <c r="AZ28" s="146"/>
      <c r="BA28" s="146"/>
      <c r="BB28" s="146"/>
      <c r="BC28" s="146"/>
      <c r="BD28" s="146"/>
      <c r="BE28" s="146"/>
      <c r="BF28" s="146"/>
      <c r="BG28" s="146"/>
      <c r="BH28" s="146"/>
    </row>
    <row r="29" spans="1:60" ht="22.5" outlineLevel="1" x14ac:dyDescent="0.2">
      <c r="A29" s="171">
        <v>19</v>
      </c>
      <c r="B29" s="172" t="s">
        <v>169</v>
      </c>
      <c r="C29" s="178" t="s">
        <v>170</v>
      </c>
      <c r="D29" s="173" t="s">
        <v>162</v>
      </c>
      <c r="E29" s="174">
        <v>1</v>
      </c>
      <c r="F29" s="175"/>
      <c r="G29" s="176">
        <f t="shared" si="7"/>
        <v>0</v>
      </c>
      <c r="H29" s="155"/>
      <c r="I29" s="154">
        <f t="shared" si="8"/>
        <v>0</v>
      </c>
      <c r="J29" s="155"/>
      <c r="K29" s="154">
        <f t="shared" si="9"/>
        <v>0</v>
      </c>
      <c r="L29" s="154">
        <v>21</v>
      </c>
      <c r="M29" s="154">
        <f t="shared" si="10"/>
        <v>0</v>
      </c>
      <c r="N29" s="153">
        <v>0</v>
      </c>
      <c r="O29" s="153">
        <f t="shared" si="11"/>
        <v>0</v>
      </c>
      <c r="P29" s="153">
        <v>0</v>
      </c>
      <c r="Q29" s="153">
        <f t="shared" si="12"/>
        <v>0</v>
      </c>
      <c r="R29" s="154"/>
      <c r="S29" s="154" t="s">
        <v>130</v>
      </c>
      <c r="T29" s="154" t="s">
        <v>131</v>
      </c>
      <c r="U29" s="154">
        <v>0</v>
      </c>
      <c r="V29" s="154">
        <f t="shared" si="13"/>
        <v>0</v>
      </c>
      <c r="W29" s="154"/>
      <c r="X29" s="154" t="s">
        <v>165</v>
      </c>
      <c r="Y29" s="154" t="s">
        <v>133</v>
      </c>
      <c r="Z29" s="146"/>
      <c r="AA29" s="146"/>
      <c r="AB29" s="146"/>
      <c r="AC29" s="146"/>
      <c r="AD29" s="146"/>
      <c r="AE29" s="146"/>
      <c r="AF29" s="146"/>
      <c r="AG29" s="146" t="s">
        <v>166</v>
      </c>
      <c r="AH29" s="146"/>
      <c r="AI29" s="146"/>
      <c r="AJ29" s="146"/>
      <c r="AK29" s="146"/>
      <c r="AL29" s="146"/>
      <c r="AM29" s="146"/>
      <c r="AN29" s="146"/>
      <c r="AO29" s="146"/>
      <c r="AP29" s="146"/>
      <c r="AQ29" s="146"/>
      <c r="AR29" s="146"/>
      <c r="AS29" s="146"/>
      <c r="AT29" s="146"/>
      <c r="AU29" s="146"/>
      <c r="AV29" s="146"/>
      <c r="AW29" s="146"/>
      <c r="AX29" s="146"/>
      <c r="AY29" s="146"/>
      <c r="AZ29" s="146"/>
      <c r="BA29" s="146"/>
      <c r="BB29" s="146"/>
      <c r="BC29" s="146"/>
      <c r="BD29" s="146"/>
      <c r="BE29" s="146"/>
      <c r="BF29" s="146"/>
      <c r="BG29" s="146"/>
      <c r="BH29" s="146"/>
    </row>
    <row r="30" spans="1:60" ht="22.5" outlineLevel="1" x14ac:dyDescent="0.2">
      <c r="A30" s="171">
        <v>20</v>
      </c>
      <c r="B30" s="172" t="s">
        <v>171</v>
      </c>
      <c r="C30" s="178" t="s">
        <v>172</v>
      </c>
      <c r="D30" s="173" t="s">
        <v>162</v>
      </c>
      <c r="E30" s="174">
        <v>2</v>
      </c>
      <c r="F30" s="175"/>
      <c r="G30" s="176">
        <f t="shared" si="7"/>
        <v>0</v>
      </c>
      <c r="H30" s="155"/>
      <c r="I30" s="154">
        <f t="shared" si="8"/>
        <v>0</v>
      </c>
      <c r="J30" s="155"/>
      <c r="K30" s="154">
        <f t="shared" si="9"/>
        <v>0</v>
      </c>
      <c r="L30" s="154">
        <v>21</v>
      </c>
      <c r="M30" s="154">
        <f t="shared" si="10"/>
        <v>0</v>
      </c>
      <c r="N30" s="153">
        <v>0</v>
      </c>
      <c r="O30" s="153">
        <f t="shared" si="11"/>
        <v>0</v>
      </c>
      <c r="P30" s="153">
        <v>0</v>
      </c>
      <c r="Q30" s="153">
        <f t="shared" si="12"/>
        <v>0</v>
      </c>
      <c r="R30" s="154"/>
      <c r="S30" s="154" t="s">
        <v>130</v>
      </c>
      <c r="T30" s="154" t="s">
        <v>131</v>
      </c>
      <c r="U30" s="154">
        <v>0</v>
      </c>
      <c r="V30" s="154">
        <f t="shared" si="13"/>
        <v>0</v>
      </c>
      <c r="W30" s="154"/>
      <c r="X30" s="154" t="s">
        <v>165</v>
      </c>
      <c r="Y30" s="154" t="s">
        <v>133</v>
      </c>
      <c r="Z30" s="146"/>
      <c r="AA30" s="146"/>
      <c r="AB30" s="146"/>
      <c r="AC30" s="146"/>
      <c r="AD30" s="146"/>
      <c r="AE30" s="146"/>
      <c r="AF30" s="146"/>
      <c r="AG30" s="146" t="s">
        <v>166</v>
      </c>
      <c r="AH30" s="146"/>
      <c r="AI30" s="146"/>
      <c r="AJ30" s="146"/>
      <c r="AK30" s="146"/>
      <c r="AL30" s="146"/>
      <c r="AM30" s="146"/>
      <c r="AN30" s="146"/>
      <c r="AO30" s="146"/>
      <c r="AP30" s="146"/>
      <c r="AQ30" s="146"/>
      <c r="AR30" s="146"/>
      <c r="AS30" s="146"/>
      <c r="AT30" s="146"/>
      <c r="AU30" s="146"/>
      <c r="AV30" s="146"/>
      <c r="AW30" s="146"/>
      <c r="AX30" s="146"/>
      <c r="AY30" s="146"/>
      <c r="AZ30" s="146"/>
      <c r="BA30" s="146"/>
      <c r="BB30" s="146"/>
      <c r="BC30" s="146"/>
      <c r="BD30" s="146"/>
      <c r="BE30" s="146"/>
      <c r="BF30" s="146"/>
      <c r="BG30" s="146"/>
      <c r="BH30" s="146"/>
    </row>
    <row r="31" spans="1:60" outlineLevel="1" x14ac:dyDescent="0.2">
      <c r="A31" s="171">
        <v>21</v>
      </c>
      <c r="B31" s="172" t="s">
        <v>173</v>
      </c>
      <c r="C31" s="178" t="s">
        <v>174</v>
      </c>
      <c r="D31" s="173" t="s">
        <v>162</v>
      </c>
      <c r="E31" s="174">
        <v>2</v>
      </c>
      <c r="F31" s="175"/>
      <c r="G31" s="176">
        <f t="shared" si="7"/>
        <v>0</v>
      </c>
      <c r="H31" s="155"/>
      <c r="I31" s="154">
        <f t="shared" si="8"/>
        <v>0</v>
      </c>
      <c r="J31" s="155"/>
      <c r="K31" s="154">
        <f t="shared" si="9"/>
        <v>0</v>
      </c>
      <c r="L31" s="154">
        <v>21</v>
      </c>
      <c r="M31" s="154">
        <f t="shared" si="10"/>
        <v>0</v>
      </c>
      <c r="N31" s="153">
        <v>0</v>
      </c>
      <c r="O31" s="153">
        <f t="shared" si="11"/>
        <v>0</v>
      </c>
      <c r="P31" s="153">
        <v>0</v>
      </c>
      <c r="Q31" s="153">
        <f t="shared" si="12"/>
        <v>0</v>
      </c>
      <c r="R31" s="154"/>
      <c r="S31" s="154" t="s">
        <v>130</v>
      </c>
      <c r="T31" s="154" t="s">
        <v>131</v>
      </c>
      <c r="U31" s="154">
        <v>0</v>
      </c>
      <c r="V31" s="154">
        <f t="shared" si="13"/>
        <v>0</v>
      </c>
      <c r="W31" s="154"/>
      <c r="X31" s="154" t="s">
        <v>165</v>
      </c>
      <c r="Y31" s="154" t="s">
        <v>133</v>
      </c>
      <c r="Z31" s="146"/>
      <c r="AA31" s="146"/>
      <c r="AB31" s="146"/>
      <c r="AC31" s="146"/>
      <c r="AD31" s="146"/>
      <c r="AE31" s="146"/>
      <c r="AF31" s="146"/>
      <c r="AG31" s="146" t="s">
        <v>166</v>
      </c>
      <c r="AH31" s="146"/>
      <c r="AI31" s="146"/>
      <c r="AJ31" s="146"/>
      <c r="AK31" s="146"/>
      <c r="AL31" s="146"/>
      <c r="AM31" s="146"/>
      <c r="AN31" s="146"/>
      <c r="AO31" s="146"/>
      <c r="AP31" s="146"/>
      <c r="AQ31" s="146"/>
      <c r="AR31" s="146"/>
      <c r="AS31" s="146"/>
      <c r="AT31" s="146"/>
      <c r="AU31" s="146"/>
      <c r="AV31" s="146"/>
      <c r="AW31" s="146"/>
      <c r="AX31" s="146"/>
      <c r="AY31" s="146"/>
      <c r="AZ31" s="146"/>
      <c r="BA31" s="146"/>
      <c r="BB31" s="146"/>
      <c r="BC31" s="146"/>
      <c r="BD31" s="146"/>
      <c r="BE31" s="146"/>
      <c r="BF31" s="146"/>
      <c r="BG31" s="146"/>
      <c r="BH31" s="146"/>
    </row>
    <row r="32" spans="1:60" outlineLevel="1" x14ac:dyDescent="0.2">
      <c r="A32" s="171">
        <v>22</v>
      </c>
      <c r="B32" s="172" t="s">
        <v>175</v>
      </c>
      <c r="C32" s="178" t="s">
        <v>176</v>
      </c>
      <c r="D32" s="173" t="s">
        <v>162</v>
      </c>
      <c r="E32" s="174">
        <v>2</v>
      </c>
      <c r="F32" s="175"/>
      <c r="G32" s="176">
        <f t="shared" si="7"/>
        <v>0</v>
      </c>
      <c r="H32" s="155"/>
      <c r="I32" s="154">
        <f t="shared" si="8"/>
        <v>0</v>
      </c>
      <c r="J32" s="155"/>
      <c r="K32" s="154">
        <f t="shared" si="9"/>
        <v>0</v>
      </c>
      <c r="L32" s="154">
        <v>21</v>
      </c>
      <c r="M32" s="154">
        <f t="shared" si="10"/>
        <v>0</v>
      </c>
      <c r="N32" s="153">
        <v>0</v>
      </c>
      <c r="O32" s="153">
        <f t="shared" si="11"/>
        <v>0</v>
      </c>
      <c r="P32" s="153">
        <v>0</v>
      </c>
      <c r="Q32" s="153">
        <f t="shared" si="12"/>
        <v>0</v>
      </c>
      <c r="R32" s="154"/>
      <c r="S32" s="154" t="s">
        <v>130</v>
      </c>
      <c r="T32" s="154" t="s">
        <v>131</v>
      </c>
      <c r="U32" s="154">
        <v>0</v>
      </c>
      <c r="V32" s="154">
        <f t="shared" si="13"/>
        <v>0</v>
      </c>
      <c r="W32" s="154"/>
      <c r="X32" s="154" t="s">
        <v>165</v>
      </c>
      <c r="Y32" s="154" t="s">
        <v>133</v>
      </c>
      <c r="Z32" s="146"/>
      <c r="AA32" s="146"/>
      <c r="AB32" s="146"/>
      <c r="AC32" s="146"/>
      <c r="AD32" s="146"/>
      <c r="AE32" s="146"/>
      <c r="AF32" s="146"/>
      <c r="AG32" s="146" t="s">
        <v>166</v>
      </c>
      <c r="AH32" s="146"/>
      <c r="AI32" s="146"/>
      <c r="AJ32" s="146"/>
      <c r="AK32" s="146"/>
      <c r="AL32" s="146"/>
      <c r="AM32" s="146"/>
      <c r="AN32" s="146"/>
      <c r="AO32" s="146"/>
      <c r="AP32" s="146"/>
      <c r="AQ32" s="146"/>
      <c r="AR32" s="146"/>
      <c r="AS32" s="146"/>
      <c r="AT32" s="146"/>
      <c r="AU32" s="146"/>
      <c r="AV32" s="146"/>
      <c r="AW32" s="146"/>
      <c r="AX32" s="146"/>
      <c r="AY32" s="146"/>
      <c r="AZ32" s="146"/>
      <c r="BA32" s="146"/>
      <c r="BB32" s="146"/>
      <c r="BC32" s="146"/>
      <c r="BD32" s="146"/>
      <c r="BE32" s="146"/>
      <c r="BF32" s="146"/>
      <c r="BG32" s="146"/>
      <c r="BH32" s="146"/>
    </row>
    <row r="33" spans="1:60" outlineLevel="1" x14ac:dyDescent="0.2">
      <c r="A33" s="171">
        <v>23</v>
      </c>
      <c r="B33" s="172" t="s">
        <v>177</v>
      </c>
      <c r="C33" s="178" t="s">
        <v>178</v>
      </c>
      <c r="D33" s="173" t="s">
        <v>162</v>
      </c>
      <c r="E33" s="174">
        <v>2</v>
      </c>
      <c r="F33" s="175"/>
      <c r="G33" s="176">
        <f t="shared" si="7"/>
        <v>0</v>
      </c>
      <c r="H33" s="155"/>
      <c r="I33" s="154">
        <f t="shared" si="8"/>
        <v>0</v>
      </c>
      <c r="J33" s="155"/>
      <c r="K33" s="154">
        <f t="shared" si="9"/>
        <v>0</v>
      </c>
      <c r="L33" s="154">
        <v>21</v>
      </c>
      <c r="M33" s="154">
        <f t="shared" si="10"/>
        <v>0</v>
      </c>
      <c r="N33" s="153">
        <v>0</v>
      </c>
      <c r="O33" s="153">
        <f t="shared" si="11"/>
        <v>0</v>
      </c>
      <c r="P33" s="153">
        <v>0</v>
      </c>
      <c r="Q33" s="153">
        <f t="shared" si="12"/>
        <v>0</v>
      </c>
      <c r="R33" s="154"/>
      <c r="S33" s="154" t="s">
        <v>130</v>
      </c>
      <c r="T33" s="154" t="s">
        <v>131</v>
      </c>
      <c r="U33" s="154">
        <v>0</v>
      </c>
      <c r="V33" s="154">
        <f t="shared" si="13"/>
        <v>0</v>
      </c>
      <c r="W33" s="154"/>
      <c r="X33" s="154" t="s">
        <v>165</v>
      </c>
      <c r="Y33" s="154" t="s">
        <v>133</v>
      </c>
      <c r="Z33" s="146"/>
      <c r="AA33" s="146"/>
      <c r="AB33" s="146"/>
      <c r="AC33" s="146"/>
      <c r="AD33" s="146"/>
      <c r="AE33" s="146"/>
      <c r="AF33" s="146"/>
      <c r="AG33" s="146" t="s">
        <v>166</v>
      </c>
      <c r="AH33" s="146"/>
      <c r="AI33" s="146"/>
      <c r="AJ33" s="146"/>
      <c r="AK33" s="146"/>
      <c r="AL33" s="146"/>
      <c r="AM33" s="146"/>
      <c r="AN33" s="146"/>
      <c r="AO33" s="146"/>
      <c r="AP33" s="146"/>
      <c r="AQ33" s="146"/>
      <c r="AR33" s="146"/>
      <c r="AS33" s="146"/>
      <c r="AT33" s="146"/>
      <c r="AU33" s="146"/>
      <c r="AV33" s="146"/>
      <c r="AW33" s="146"/>
      <c r="AX33" s="146"/>
      <c r="AY33" s="146"/>
      <c r="AZ33" s="146"/>
      <c r="BA33" s="146"/>
      <c r="BB33" s="146"/>
      <c r="BC33" s="146"/>
      <c r="BD33" s="146"/>
      <c r="BE33" s="146"/>
      <c r="BF33" s="146"/>
      <c r="BG33" s="146"/>
      <c r="BH33" s="146"/>
    </row>
    <row r="34" spans="1:60" ht="22.5" outlineLevel="1" x14ac:dyDescent="0.2">
      <c r="A34" s="171">
        <v>24</v>
      </c>
      <c r="B34" s="172" t="s">
        <v>179</v>
      </c>
      <c r="C34" s="178" t="s">
        <v>180</v>
      </c>
      <c r="D34" s="173" t="s">
        <v>162</v>
      </c>
      <c r="E34" s="174">
        <v>2</v>
      </c>
      <c r="F34" s="175"/>
      <c r="G34" s="176">
        <f t="shared" si="7"/>
        <v>0</v>
      </c>
      <c r="H34" s="155"/>
      <c r="I34" s="154">
        <f t="shared" si="8"/>
        <v>0</v>
      </c>
      <c r="J34" s="155"/>
      <c r="K34" s="154">
        <f t="shared" si="9"/>
        <v>0</v>
      </c>
      <c r="L34" s="154">
        <v>21</v>
      </c>
      <c r="M34" s="154">
        <f t="shared" si="10"/>
        <v>0</v>
      </c>
      <c r="N34" s="153">
        <v>0</v>
      </c>
      <c r="O34" s="153">
        <f t="shared" si="11"/>
        <v>0</v>
      </c>
      <c r="P34" s="153">
        <v>0</v>
      </c>
      <c r="Q34" s="153">
        <f t="shared" si="12"/>
        <v>0</v>
      </c>
      <c r="R34" s="154"/>
      <c r="S34" s="154" t="s">
        <v>130</v>
      </c>
      <c r="T34" s="154" t="s">
        <v>131</v>
      </c>
      <c r="U34" s="154">
        <v>0</v>
      </c>
      <c r="V34" s="154">
        <f t="shared" si="13"/>
        <v>0</v>
      </c>
      <c r="W34" s="154"/>
      <c r="X34" s="154" t="s">
        <v>165</v>
      </c>
      <c r="Y34" s="154" t="s">
        <v>133</v>
      </c>
      <c r="Z34" s="146"/>
      <c r="AA34" s="146"/>
      <c r="AB34" s="146"/>
      <c r="AC34" s="146"/>
      <c r="AD34" s="146"/>
      <c r="AE34" s="146"/>
      <c r="AF34" s="146"/>
      <c r="AG34" s="146" t="s">
        <v>166</v>
      </c>
      <c r="AH34" s="146"/>
      <c r="AI34" s="146"/>
      <c r="AJ34" s="146"/>
      <c r="AK34" s="146"/>
      <c r="AL34" s="146"/>
      <c r="AM34" s="146"/>
      <c r="AN34" s="146"/>
      <c r="AO34" s="146"/>
      <c r="AP34" s="146"/>
      <c r="AQ34" s="146"/>
      <c r="AR34" s="146"/>
      <c r="AS34" s="146"/>
      <c r="AT34" s="146"/>
      <c r="AU34" s="146"/>
      <c r="AV34" s="146"/>
      <c r="AW34" s="146"/>
      <c r="AX34" s="146"/>
      <c r="AY34" s="146"/>
      <c r="AZ34" s="146"/>
      <c r="BA34" s="146"/>
      <c r="BB34" s="146"/>
      <c r="BC34" s="146"/>
      <c r="BD34" s="146"/>
      <c r="BE34" s="146"/>
      <c r="BF34" s="146"/>
      <c r="BG34" s="146"/>
      <c r="BH34" s="146"/>
    </row>
    <row r="35" spans="1:60" ht="22.5" outlineLevel="1" x14ac:dyDescent="0.2">
      <c r="A35" s="171">
        <v>25</v>
      </c>
      <c r="B35" s="172" t="s">
        <v>181</v>
      </c>
      <c r="C35" s="178" t="s">
        <v>182</v>
      </c>
      <c r="D35" s="173" t="s">
        <v>162</v>
      </c>
      <c r="E35" s="174">
        <v>2</v>
      </c>
      <c r="F35" s="175"/>
      <c r="G35" s="176">
        <f t="shared" si="7"/>
        <v>0</v>
      </c>
      <c r="H35" s="155"/>
      <c r="I35" s="154">
        <f t="shared" si="8"/>
        <v>0</v>
      </c>
      <c r="J35" s="155"/>
      <c r="K35" s="154">
        <f t="shared" si="9"/>
        <v>0</v>
      </c>
      <c r="L35" s="154">
        <v>21</v>
      </c>
      <c r="M35" s="154">
        <f t="shared" si="10"/>
        <v>0</v>
      </c>
      <c r="N35" s="153">
        <v>0</v>
      </c>
      <c r="O35" s="153">
        <f t="shared" si="11"/>
        <v>0</v>
      </c>
      <c r="P35" s="153">
        <v>0</v>
      </c>
      <c r="Q35" s="153">
        <f t="shared" si="12"/>
        <v>0</v>
      </c>
      <c r="R35" s="154"/>
      <c r="S35" s="154" t="s">
        <v>130</v>
      </c>
      <c r="T35" s="154" t="s">
        <v>131</v>
      </c>
      <c r="U35" s="154">
        <v>0</v>
      </c>
      <c r="V35" s="154">
        <f t="shared" si="13"/>
        <v>0</v>
      </c>
      <c r="W35" s="154"/>
      <c r="X35" s="154" t="s">
        <v>165</v>
      </c>
      <c r="Y35" s="154" t="s">
        <v>133</v>
      </c>
      <c r="Z35" s="146"/>
      <c r="AA35" s="146"/>
      <c r="AB35" s="146"/>
      <c r="AC35" s="146"/>
      <c r="AD35" s="146"/>
      <c r="AE35" s="146"/>
      <c r="AF35" s="146"/>
      <c r="AG35" s="146" t="s">
        <v>166</v>
      </c>
      <c r="AH35" s="146"/>
      <c r="AI35" s="146"/>
      <c r="AJ35" s="146"/>
      <c r="AK35" s="146"/>
      <c r="AL35" s="146"/>
      <c r="AM35" s="146"/>
      <c r="AN35" s="146"/>
      <c r="AO35" s="146"/>
      <c r="AP35" s="146"/>
      <c r="AQ35" s="146"/>
      <c r="AR35" s="146"/>
      <c r="AS35" s="146"/>
      <c r="AT35" s="146"/>
      <c r="AU35" s="146"/>
      <c r="AV35" s="146"/>
      <c r="AW35" s="146"/>
      <c r="AX35" s="146"/>
      <c r="AY35" s="146"/>
      <c r="AZ35" s="146"/>
      <c r="BA35" s="146"/>
      <c r="BB35" s="146"/>
      <c r="BC35" s="146"/>
      <c r="BD35" s="146"/>
      <c r="BE35" s="146"/>
      <c r="BF35" s="146"/>
      <c r="BG35" s="146"/>
      <c r="BH35" s="146"/>
    </row>
    <row r="36" spans="1:60" ht="22.5" outlineLevel="1" x14ac:dyDescent="0.2">
      <c r="A36" s="171">
        <v>26</v>
      </c>
      <c r="B36" s="172" t="s">
        <v>183</v>
      </c>
      <c r="C36" s="178" t="s">
        <v>184</v>
      </c>
      <c r="D36" s="173" t="s">
        <v>162</v>
      </c>
      <c r="E36" s="174">
        <v>2</v>
      </c>
      <c r="F36" s="175"/>
      <c r="G36" s="176">
        <f t="shared" si="7"/>
        <v>0</v>
      </c>
      <c r="H36" s="155"/>
      <c r="I36" s="154">
        <f t="shared" si="8"/>
        <v>0</v>
      </c>
      <c r="J36" s="155"/>
      <c r="K36" s="154">
        <f t="shared" si="9"/>
        <v>0</v>
      </c>
      <c r="L36" s="154">
        <v>21</v>
      </c>
      <c r="M36" s="154">
        <f t="shared" si="10"/>
        <v>0</v>
      </c>
      <c r="N36" s="153">
        <v>0</v>
      </c>
      <c r="O36" s="153">
        <f t="shared" si="11"/>
        <v>0</v>
      </c>
      <c r="P36" s="153">
        <v>0</v>
      </c>
      <c r="Q36" s="153">
        <f t="shared" si="12"/>
        <v>0</v>
      </c>
      <c r="R36" s="154"/>
      <c r="S36" s="154" t="s">
        <v>130</v>
      </c>
      <c r="T36" s="154" t="s">
        <v>131</v>
      </c>
      <c r="U36" s="154">
        <v>0</v>
      </c>
      <c r="V36" s="154">
        <f t="shared" si="13"/>
        <v>0</v>
      </c>
      <c r="W36" s="154"/>
      <c r="X36" s="154" t="s">
        <v>165</v>
      </c>
      <c r="Y36" s="154" t="s">
        <v>133</v>
      </c>
      <c r="Z36" s="146"/>
      <c r="AA36" s="146"/>
      <c r="AB36" s="146"/>
      <c r="AC36" s="146"/>
      <c r="AD36" s="146"/>
      <c r="AE36" s="146"/>
      <c r="AF36" s="146"/>
      <c r="AG36" s="146" t="s">
        <v>166</v>
      </c>
      <c r="AH36" s="146"/>
      <c r="AI36" s="146"/>
      <c r="AJ36" s="146"/>
      <c r="AK36" s="146"/>
      <c r="AL36" s="146"/>
      <c r="AM36" s="146"/>
      <c r="AN36" s="146"/>
      <c r="AO36" s="146"/>
      <c r="AP36" s="146"/>
      <c r="AQ36" s="146"/>
      <c r="AR36" s="146"/>
      <c r="AS36" s="146"/>
      <c r="AT36" s="146"/>
      <c r="AU36" s="146"/>
      <c r="AV36" s="146"/>
      <c r="AW36" s="146"/>
      <c r="AX36" s="146"/>
      <c r="AY36" s="146"/>
      <c r="AZ36" s="146"/>
      <c r="BA36" s="146"/>
      <c r="BB36" s="146"/>
      <c r="BC36" s="146"/>
      <c r="BD36" s="146"/>
      <c r="BE36" s="146"/>
      <c r="BF36" s="146"/>
      <c r="BG36" s="146"/>
      <c r="BH36" s="146"/>
    </row>
    <row r="37" spans="1:60" ht="22.5" outlineLevel="1" x14ac:dyDescent="0.2">
      <c r="A37" s="171">
        <v>27</v>
      </c>
      <c r="B37" s="172" t="s">
        <v>185</v>
      </c>
      <c r="C37" s="178" t="s">
        <v>186</v>
      </c>
      <c r="D37" s="173" t="s">
        <v>162</v>
      </c>
      <c r="E37" s="174">
        <v>1</v>
      </c>
      <c r="F37" s="175"/>
      <c r="G37" s="176">
        <f t="shared" si="7"/>
        <v>0</v>
      </c>
      <c r="H37" s="155"/>
      <c r="I37" s="154">
        <f t="shared" si="8"/>
        <v>0</v>
      </c>
      <c r="J37" s="155"/>
      <c r="K37" s="154">
        <f t="shared" si="9"/>
        <v>0</v>
      </c>
      <c r="L37" s="154">
        <v>21</v>
      </c>
      <c r="M37" s="154">
        <f t="shared" si="10"/>
        <v>0</v>
      </c>
      <c r="N37" s="153">
        <v>0</v>
      </c>
      <c r="O37" s="153">
        <f t="shared" si="11"/>
        <v>0</v>
      </c>
      <c r="P37" s="153">
        <v>0</v>
      </c>
      <c r="Q37" s="153">
        <f t="shared" si="12"/>
        <v>0</v>
      </c>
      <c r="R37" s="154"/>
      <c r="S37" s="154" t="s">
        <v>130</v>
      </c>
      <c r="T37" s="154" t="s">
        <v>131</v>
      </c>
      <c r="U37" s="154">
        <v>0</v>
      </c>
      <c r="V37" s="154">
        <f t="shared" si="13"/>
        <v>0</v>
      </c>
      <c r="W37" s="154"/>
      <c r="X37" s="154" t="s">
        <v>165</v>
      </c>
      <c r="Y37" s="154" t="s">
        <v>133</v>
      </c>
      <c r="Z37" s="146"/>
      <c r="AA37" s="146"/>
      <c r="AB37" s="146"/>
      <c r="AC37" s="146"/>
      <c r="AD37" s="146"/>
      <c r="AE37" s="146"/>
      <c r="AF37" s="146"/>
      <c r="AG37" s="146" t="s">
        <v>166</v>
      </c>
      <c r="AH37" s="146"/>
      <c r="AI37" s="146"/>
      <c r="AJ37" s="146"/>
      <c r="AK37" s="146"/>
      <c r="AL37" s="146"/>
      <c r="AM37" s="146"/>
      <c r="AN37" s="146"/>
      <c r="AO37" s="146"/>
      <c r="AP37" s="146"/>
      <c r="AQ37" s="146"/>
      <c r="AR37" s="146"/>
      <c r="AS37" s="146"/>
      <c r="AT37" s="146"/>
      <c r="AU37" s="146"/>
      <c r="AV37" s="146"/>
      <c r="AW37" s="146"/>
      <c r="AX37" s="146"/>
      <c r="AY37" s="146"/>
      <c r="AZ37" s="146"/>
      <c r="BA37" s="146"/>
      <c r="BB37" s="146"/>
      <c r="BC37" s="146"/>
      <c r="BD37" s="146"/>
      <c r="BE37" s="146"/>
      <c r="BF37" s="146"/>
      <c r="BG37" s="146"/>
      <c r="BH37" s="146"/>
    </row>
    <row r="38" spans="1:60" outlineLevel="1" x14ac:dyDescent="0.2">
      <c r="A38" s="171">
        <v>28</v>
      </c>
      <c r="B38" s="172" t="s">
        <v>187</v>
      </c>
      <c r="C38" s="178" t="s">
        <v>188</v>
      </c>
      <c r="D38" s="173" t="s">
        <v>162</v>
      </c>
      <c r="E38" s="174">
        <v>2</v>
      </c>
      <c r="F38" s="175"/>
      <c r="G38" s="176">
        <f t="shared" si="7"/>
        <v>0</v>
      </c>
      <c r="H38" s="155"/>
      <c r="I38" s="154">
        <f t="shared" si="8"/>
        <v>0</v>
      </c>
      <c r="J38" s="155"/>
      <c r="K38" s="154">
        <f t="shared" si="9"/>
        <v>0</v>
      </c>
      <c r="L38" s="154">
        <v>21</v>
      </c>
      <c r="M38" s="154">
        <f t="shared" si="10"/>
        <v>0</v>
      </c>
      <c r="N38" s="153">
        <v>0</v>
      </c>
      <c r="O38" s="153">
        <f t="shared" si="11"/>
        <v>0</v>
      </c>
      <c r="P38" s="153">
        <v>0</v>
      </c>
      <c r="Q38" s="153">
        <f t="shared" si="12"/>
        <v>0</v>
      </c>
      <c r="R38" s="154"/>
      <c r="S38" s="154" t="s">
        <v>130</v>
      </c>
      <c r="T38" s="154" t="s">
        <v>131</v>
      </c>
      <c r="U38" s="154">
        <v>0</v>
      </c>
      <c r="V38" s="154">
        <f t="shared" si="13"/>
        <v>0</v>
      </c>
      <c r="W38" s="154"/>
      <c r="X38" s="154" t="s">
        <v>165</v>
      </c>
      <c r="Y38" s="154" t="s">
        <v>133</v>
      </c>
      <c r="Z38" s="146"/>
      <c r="AA38" s="146"/>
      <c r="AB38" s="146"/>
      <c r="AC38" s="146"/>
      <c r="AD38" s="146"/>
      <c r="AE38" s="146"/>
      <c r="AF38" s="146"/>
      <c r="AG38" s="146" t="s">
        <v>166</v>
      </c>
      <c r="AH38" s="146"/>
      <c r="AI38" s="146"/>
      <c r="AJ38" s="146"/>
      <c r="AK38" s="146"/>
      <c r="AL38" s="146"/>
      <c r="AM38" s="146"/>
      <c r="AN38" s="146"/>
      <c r="AO38" s="146"/>
      <c r="AP38" s="146"/>
      <c r="AQ38" s="146"/>
      <c r="AR38" s="146"/>
      <c r="AS38" s="146"/>
      <c r="AT38" s="146"/>
      <c r="AU38" s="146"/>
      <c r="AV38" s="146"/>
      <c r="AW38" s="146"/>
      <c r="AX38" s="146"/>
      <c r="AY38" s="146"/>
      <c r="AZ38" s="146"/>
      <c r="BA38" s="146"/>
      <c r="BB38" s="146"/>
      <c r="BC38" s="146"/>
      <c r="BD38" s="146"/>
      <c r="BE38" s="146"/>
      <c r="BF38" s="146"/>
      <c r="BG38" s="146"/>
      <c r="BH38" s="146"/>
    </row>
    <row r="39" spans="1:60" outlineLevel="1" x14ac:dyDescent="0.2">
      <c r="A39" s="171">
        <v>29</v>
      </c>
      <c r="B39" s="172" t="s">
        <v>189</v>
      </c>
      <c r="C39" s="178" t="s">
        <v>190</v>
      </c>
      <c r="D39" s="173" t="s">
        <v>162</v>
      </c>
      <c r="E39" s="174">
        <v>2</v>
      </c>
      <c r="F39" s="175"/>
      <c r="G39" s="176">
        <f t="shared" si="7"/>
        <v>0</v>
      </c>
      <c r="H39" s="155"/>
      <c r="I39" s="154">
        <f t="shared" si="8"/>
        <v>0</v>
      </c>
      <c r="J39" s="155"/>
      <c r="K39" s="154">
        <f t="shared" si="9"/>
        <v>0</v>
      </c>
      <c r="L39" s="154">
        <v>21</v>
      </c>
      <c r="M39" s="154">
        <f t="shared" si="10"/>
        <v>0</v>
      </c>
      <c r="N39" s="153">
        <v>0</v>
      </c>
      <c r="O39" s="153">
        <f t="shared" si="11"/>
        <v>0</v>
      </c>
      <c r="P39" s="153">
        <v>0</v>
      </c>
      <c r="Q39" s="153">
        <f t="shared" si="12"/>
        <v>0</v>
      </c>
      <c r="R39" s="154"/>
      <c r="S39" s="154" t="s">
        <v>130</v>
      </c>
      <c r="T39" s="154" t="s">
        <v>131</v>
      </c>
      <c r="U39" s="154">
        <v>0</v>
      </c>
      <c r="V39" s="154">
        <f t="shared" si="13"/>
        <v>0</v>
      </c>
      <c r="W39" s="154"/>
      <c r="X39" s="154" t="s">
        <v>165</v>
      </c>
      <c r="Y39" s="154" t="s">
        <v>133</v>
      </c>
      <c r="Z39" s="146"/>
      <c r="AA39" s="146"/>
      <c r="AB39" s="146"/>
      <c r="AC39" s="146"/>
      <c r="AD39" s="146"/>
      <c r="AE39" s="146"/>
      <c r="AF39" s="146"/>
      <c r="AG39" s="146" t="s">
        <v>166</v>
      </c>
      <c r="AH39" s="146"/>
      <c r="AI39" s="146"/>
      <c r="AJ39" s="146"/>
      <c r="AK39" s="146"/>
      <c r="AL39" s="146"/>
      <c r="AM39" s="146"/>
      <c r="AN39" s="146"/>
      <c r="AO39" s="146"/>
      <c r="AP39" s="146"/>
      <c r="AQ39" s="146"/>
      <c r="AR39" s="146"/>
      <c r="AS39" s="146"/>
      <c r="AT39" s="146"/>
      <c r="AU39" s="146"/>
      <c r="AV39" s="146"/>
      <c r="AW39" s="146"/>
      <c r="AX39" s="146"/>
      <c r="AY39" s="146"/>
      <c r="AZ39" s="146"/>
      <c r="BA39" s="146"/>
      <c r="BB39" s="146"/>
      <c r="BC39" s="146"/>
      <c r="BD39" s="146"/>
      <c r="BE39" s="146"/>
      <c r="BF39" s="146"/>
      <c r="BG39" s="146"/>
      <c r="BH39" s="146"/>
    </row>
    <row r="40" spans="1:60" outlineLevel="1" x14ac:dyDescent="0.2">
      <c r="A40" s="171">
        <v>30</v>
      </c>
      <c r="B40" s="172" t="s">
        <v>191</v>
      </c>
      <c r="C40" s="178" t="s">
        <v>192</v>
      </c>
      <c r="D40" s="173" t="s">
        <v>162</v>
      </c>
      <c r="E40" s="174">
        <v>10</v>
      </c>
      <c r="F40" s="175"/>
      <c r="G40" s="176">
        <f t="shared" si="7"/>
        <v>0</v>
      </c>
      <c r="H40" s="155"/>
      <c r="I40" s="154">
        <f t="shared" si="8"/>
        <v>0</v>
      </c>
      <c r="J40" s="155"/>
      <c r="K40" s="154">
        <f t="shared" si="9"/>
        <v>0</v>
      </c>
      <c r="L40" s="154">
        <v>21</v>
      </c>
      <c r="M40" s="154">
        <f t="shared" si="10"/>
        <v>0</v>
      </c>
      <c r="N40" s="153">
        <v>0</v>
      </c>
      <c r="O40" s="153">
        <f t="shared" si="11"/>
        <v>0</v>
      </c>
      <c r="P40" s="153">
        <v>0</v>
      </c>
      <c r="Q40" s="153">
        <f t="shared" si="12"/>
        <v>0</v>
      </c>
      <c r="R40" s="154"/>
      <c r="S40" s="154" t="s">
        <v>130</v>
      </c>
      <c r="T40" s="154" t="s">
        <v>131</v>
      </c>
      <c r="U40" s="154">
        <v>0</v>
      </c>
      <c r="V40" s="154">
        <f t="shared" si="13"/>
        <v>0</v>
      </c>
      <c r="W40" s="154"/>
      <c r="X40" s="154" t="s">
        <v>132</v>
      </c>
      <c r="Y40" s="154" t="s">
        <v>133</v>
      </c>
      <c r="Z40" s="146"/>
      <c r="AA40" s="146"/>
      <c r="AB40" s="146"/>
      <c r="AC40" s="146"/>
      <c r="AD40" s="146"/>
      <c r="AE40" s="146"/>
      <c r="AF40" s="146"/>
      <c r="AG40" s="146" t="s">
        <v>134</v>
      </c>
      <c r="AH40" s="146"/>
      <c r="AI40" s="146"/>
      <c r="AJ40" s="146"/>
      <c r="AK40" s="146"/>
      <c r="AL40" s="146"/>
      <c r="AM40" s="146"/>
      <c r="AN40" s="146"/>
      <c r="AO40" s="146"/>
      <c r="AP40" s="146"/>
      <c r="AQ40" s="146"/>
      <c r="AR40" s="146"/>
      <c r="AS40" s="146"/>
      <c r="AT40" s="146"/>
      <c r="AU40" s="146"/>
      <c r="AV40" s="146"/>
      <c r="AW40" s="146"/>
      <c r="AX40" s="146"/>
      <c r="AY40" s="146"/>
      <c r="AZ40" s="146"/>
      <c r="BA40" s="146"/>
      <c r="BB40" s="146"/>
      <c r="BC40" s="146"/>
      <c r="BD40" s="146"/>
      <c r="BE40" s="146"/>
      <c r="BF40" s="146"/>
      <c r="BG40" s="146"/>
      <c r="BH40" s="146"/>
    </row>
    <row r="41" spans="1:60" outlineLevel="1" x14ac:dyDescent="0.2">
      <c r="A41" s="171">
        <v>31</v>
      </c>
      <c r="B41" s="172" t="s">
        <v>193</v>
      </c>
      <c r="C41" s="178" t="s">
        <v>194</v>
      </c>
      <c r="D41" s="173" t="s">
        <v>0</v>
      </c>
      <c r="E41" s="174">
        <v>969.76170000000002</v>
      </c>
      <c r="F41" s="175"/>
      <c r="G41" s="176">
        <f t="shared" si="7"/>
        <v>0</v>
      </c>
      <c r="H41" s="155"/>
      <c r="I41" s="154">
        <f t="shared" si="8"/>
        <v>0</v>
      </c>
      <c r="J41" s="155"/>
      <c r="K41" s="154">
        <f t="shared" si="9"/>
        <v>0</v>
      </c>
      <c r="L41" s="154">
        <v>21</v>
      </c>
      <c r="M41" s="154">
        <f t="shared" si="10"/>
        <v>0</v>
      </c>
      <c r="N41" s="153">
        <v>0</v>
      </c>
      <c r="O41" s="153">
        <f t="shared" si="11"/>
        <v>0</v>
      </c>
      <c r="P41" s="153">
        <v>0</v>
      </c>
      <c r="Q41" s="153">
        <f t="shared" si="12"/>
        <v>0</v>
      </c>
      <c r="R41" s="154"/>
      <c r="S41" s="154" t="s">
        <v>130</v>
      </c>
      <c r="T41" s="154" t="s">
        <v>131</v>
      </c>
      <c r="U41" s="154">
        <v>0</v>
      </c>
      <c r="V41" s="154">
        <f t="shared" si="13"/>
        <v>0</v>
      </c>
      <c r="W41" s="154"/>
      <c r="X41" s="154" t="s">
        <v>132</v>
      </c>
      <c r="Y41" s="154" t="s">
        <v>133</v>
      </c>
      <c r="Z41" s="146"/>
      <c r="AA41" s="146"/>
      <c r="AB41" s="146"/>
      <c r="AC41" s="146"/>
      <c r="AD41" s="146"/>
      <c r="AE41" s="146"/>
      <c r="AF41" s="146"/>
      <c r="AG41" s="146" t="s">
        <v>134</v>
      </c>
      <c r="AH41" s="146"/>
      <c r="AI41" s="146"/>
      <c r="AJ41" s="146"/>
      <c r="AK41" s="146"/>
      <c r="AL41" s="146"/>
      <c r="AM41" s="146"/>
      <c r="AN41" s="146"/>
      <c r="AO41" s="146"/>
      <c r="AP41" s="146"/>
      <c r="AQ41" s="146"/>
      <c r="AR41" s="146"/>
      <c r="AS41" s="146"/>
      <c r="AT41" s="146"/>
      <c r="AU41" s="146"/>
      <c r="AV41" s="146"/>
      <c r="AW41" s="146"/>
      <c r="AX41" s="146"/>
      <c r="AY41" s="146"/>
      <c r="AZ41" s="146"/>
      <c r="BA41" s="146"/>
      <c r="BB41" s="146"/>
      <c r="BC41" s="146"/>
      <c r="BD41" s="146"/>
      <c r="BE41" s="146"/>
      <c r="BF41" s="146"/>
      <c r="BG41" s="146"/>
      <c r="BH41" s="146"/>
    </row>
    <row r="42" spans="1:60" outlineLevel="1" x14ac:dyDescent="0.2">
      <c r="A42" s="171">
        <v>32</v>
      </c>
      <c r="B42" s="172" t="s">
        <v>195</v>
      </c>
      <c r="C42" s="178" t="s">
        <v>196</v>
      </c>
      <c r="D42" s="173" t="s">
        <v>0</v>
      </c>
      <c r="E42" s="174">
        <v>49.875500000000002</v>
      </c>
      <c r="F42" s="175"/>
      <c r="G42" s="176">
        <f t="shared" si="7"/>
        <v>0</v>
      </c>
      <c r="H42" s="155"/>
      <c r="I42" s="154">
        <f t="shared" si="8"/>
        <v>0</v>
      </c>
      <c r="J42" s="155"/>
      <c r="K42" s="154">
        <f t="shared" si="9"/>
        <v>0</v>
      </c>
      <c r="L42" s="154">
        <v>21</v>
      </c>
      <c r="M42" s="154">
        <f t="shared" si="10"/>
        <v>0</v>
      </c>
      <c r="N42" s="153">
        <v>0</v>
      </c>
      <c r="O42" s="153">
        <f t="shared" si="11"/>
        <v>0</v>
      </c>
      <c r="P42" s="153">
        <v>0</v>
      </c>
      <c r="Q42" s="153">
        <f t="shared" si="12"/>
        <v>0</v>
      </c>
      <c r="R42" s="154"/>
      <c r="S42" s="154" t="s">
        <v>130</v>
      </c>
      <c r="T42" s="154" t="s">
        <v>131</v>
      </c>
      <c r="U42" s="154">
        <v>0</v>
      </c>
      <c r="V42" s="154">
        <f t="shared" si="13"/>
        <v>0</v>
      </c>
      <c r="W42" s="154"/>
      <c r="X42" s="154" t="s">
        <v>132</v>
      </c>
      <c r="Y42" s="154" t="s">
        <v>133</v>
      </c>
      <c r="Z42" s="146"/>
      <c r="AA42" s="146"/>
      <c r="AB42" s="146"/>
      <c r="AC42" s="146"/>
      <c r="AD42" s="146"/>
      <c r="AE42" s="146"/>
      <c r="AF42" s="146"/>
      <c r="AG42" s="146" t="s">
        <v>134</v>
      </c>
      <c r="AH42" s="146"/>
      <c r="AI42" s="146"/>
      <c r="AJ42" s="146"/>
      <c r="AK42" s="146"/>
      <c r="AL42" s="146"/>
      <c r="AM42" s="146"/>
      <c r="AN42" s="146"/>
      <c r="AO42" s="146"/>
      <c r="AP42" s="146"/>
      <c r="AQ42" s="146"/>
      <c r="AR42" s="146"/>
      <c r="AS42" s="146"/>
      <c r="AT42" s="146"/>
      <c r="AU42" s="146"/>
      <c r="AV42" s="146"/>
      <c r="AW42" s="146"/>
      <c r="AX42" s="146"/>
      <c r="AY42" s="146"/>
      <c r="AZ42" s="146"/>
      <c r="BA42" s="146"/>
      <c r="BB42" s="146"/>
      <c r="BC42" s="146"/>
      <c r="BD42" s="146"/>
      <c r="BE42" s="146"/>
      <c r="BF42" s="146"/>
      <c r="BG42" s="146"/>
      <c r="BH42" s="146"/>
    </row>
    <row r="43" spans="1:60" x14ac:dyDescent="0.2">
      <c r="A43" s="158" t="s">
        <v>125</v>
      </c>
      <c r="B43" s="159" t="s">
        <v>63</v>
      </c>
      <c r="C43" s="177" t="s">
        <v>64</v>
      </c>
      <c r="D43" s="160"/>
      <c r="E43" s="161"/>
      <c r="F43" s="162"/>
      <c r="G43" s="163">
        <f>SUMIF(AG44:AG50,"&lt;&gt;NOR",G44:G50)</f>
        <v>0</v>
      </c>
      <c r="H43" s="157"/>
      <c r="I43" s="157">
        <f>SUM(I44:I50)</f>
        <v>0</v>
      </c>
      <c r="J43" s="157"/>
      <c r="K43" s="157">
        <f>SUM(K44:K50)</f>
        <v>0</v>
      </c>
      <c r="L43" s="157"/>
      <c r="M43" s="157">
        <f>SUM(M44:M50)</f>
        <v>0</v>
      </c>
      <c r="N43" s="156"/>
      <c r="O43" s="156">
        <f>SUM(O44:O50)</f>
        <v>0</v>
      </c>
      <c r="P43" s="156"/>
      <c r="Q43" s="156">
        <f>SUM(Q44:Q50)</f>
        <v>0</v>
      </c>
      <c r="R43" s="157"/>
      <c r="S43" s="157"/>
      <c r="T43" s="157"/>
      <c r="U43" s="157"/>
      <c r="V43" s="157">
        <f>SUM(V44:V50)</f>
        <v>0</v>
      </c>
      <c r="W43" s="157"/>
      <c r="X43" s="157"/>
      <c r="Y43" s="157"/>
      <c r="AG43" t="s">
        <v>126</v>
      </c>
    </row>
    <row r="44" spans="1:60" outlineLevel="1" x14ac:dyDescent="0.2">
      <c r="A44" s="171">
        <v>33</v>
      </c>
      <c r="B44" s="172" t="s">
        <v>197</v>
      </c>
      <c r="C44" s="178" t="s">
        <v>198</v>
      </c>
      <c r="D44" s="173" t="s">
        <v>143</v>
      </c>
      <c r="E44" s="174">
        <v>2</v>
      </c>
      <c r="F44" s="175"/>
      <c r="G44" s="176">
        <f t="shared" ref="G44:G50" si="14">ROUND(E44*F44,2)</f>
        <v>0</v>
      </c>
      <c r="H44" s="155"/>
      <c r="I44" s="154">
        <f t="shared" ref="I44:I50" si="15">ROUND(E44*H44,2)</f>
        <v>0</v>
      </c>
      <c r="J44" s="155"/>
      <c r="K44" s="154">
        <f t="shared" ref="K44:K50" si="16">ROUND(E44*J44,2)</f>
        <v>0</v>
      </c>
      <c r="L44" s="154">
        <v>21</v>
      </c>
      <c r="M44" s="154">
        <f t="shared" ref="M44:M50" si="17">G44*(1+L44/100)</f>
        <v>0</v>
      </c>
      <c r="N44" s="153">
        <v>0</v>
      </c>
      <c r="O44" s="153">
        <f t="shared" ref="O44:O50" si="18">ROUND(E44*N44,2)</f>
        <v>0</v>
      </c>
      <c r="P44" s="153">
        <v>0</v>
      </c>
      <c r="Q44" s="153">
        <f t="shared" ref="Q44:Q50" si="19">ROUND(E44*P44,2)</f>
        <v>0</v>
      </c>
      <c r="R44" s="154"/>
      <c r="S44" s="154" t="s">
        <v>130</v>
      </c>
      <c r="T44" s="154" t="s">
        <v>131</v>
      </c>
      <c r="U44" s="154">
        <v>0</v>
      </c>
      <c r="V44" s="154">
        <f t="shared" ref="V44:V50" si="20">ROUND(E44*U44,2)</f>
        <v>0</v>
      </c>
      <c r="W44" s="154"/>
      <c r="X44" s="154" t="s">
        <v>132</v>
      </c>
      <c r="Y44" s="154" t="s">
        <v>133</v>
      </c>
      <c r="Z44" s="146"/>
      <c r="AA44" s="146"/>
      <c r="AB44" s="146"/>
      <c r="AC44" s="146"/>
      <c r="AD44" s="146"/>
      <c r="AE44" s="146"/>
      <c r="AF44" s="146"/>
      <c r="AG44" s="146" t="s">
        <v>134</v>
      </c>
      <c r="AH44" s="146"/>
      <c r="AI44" s="146"/>
      <c r="AJ44" s="146"/>
      <c r="AK44" s="146"/>
      <c r="AL44" s="146"/>
      <c r="AM44" s="146"/>
      <c r="AN44" s="146"/>
      <c r="AO44" s="146"/>
      <c r="AP44" s="146"/>
      <c r="AQ44" s="146"/>
      <c r="AR44" s="146"/>
      <c r="AS44" s="146"/>
      <c r="AT44" s="146"/>
      <c r="AU44" s="146"/>
      <c r="AV44" s="146"/>
      <c r="AW44" s="146"/>
      <c r="AX44" s="146"/>
      <c r="AY44" s="146"/>
      <c r="AZ44" s="146"/>
      <c r="BA44" s="146"/>
      <c r="BB44" s="146"/>
      <c r="BC44" s="146"/>
      <c r="BD44" s="146"/>
      <c r="BE44" s="146"/>
      <c r="BF44" s="146"/>
      <c r="BG44" s="146"/>
      <c r="BH44" s="146"/>
    </row>
    <row r="45" spans="1:60" outlineLevel="1" x14ac:dyDescent="0.2">
      <c r="A45" s="171">
        <v>34</v>
      </c>
      <c r="B45" s="172" t="s">
        <v>199</v>
      </c>
      <c r="C45" s="178" t="s">
        <v>200</v>
      </c>
      <c r="D45" s="173" t="s">
        <v>143</v>
      </c>
      <c r="E45" s="174">
        <v>2</v>
      </c>
      <c r="F45" s="175"/>
      <c r="G45" s="176">
        <f t="shared" si="14"/>
        <v>0</v>
      </c>
      <c r="H45" s="155"/>
      <c r="I45" s="154">
        <f t="shared" si="15"/>
        <v>0</v>
      </c>
      <c r="J45" s="155"/>
      <c r="K45" s="154">
        <f t="shared" si="16"/>
        <v>0</v>
      </c>
      <c r="L45" s="154">
        <v>21</v>
      </c>
      <c r="M45" s="154">
        <f t="shared" si="17"/>
        <v>0</v>
      </c>
      <c r="N45" s="153">
        <v>0</v>
      </c>
      <c r="O45" s="153">
        <f t="shared" si="18"/>
        <v>0</v>
      </c>
      <c r="P45" s="153">
        <v>0</v>
      </c>
      <c r="Q45" s="153">
        <f t="shared" si="19"/>
        <v>0</v>
      </c>
      <c r="R45" s="154"/>
      <c r="S45" s="154" t="s">
        <v>130</v>
      </c>
      <c r="T45" s="154" t="s">
        <v>131</v>
      </c>
      <c r="U45" s="154">
        <v>0</v>
      </c>
      <c r="V45" s="154">
        <f t="shared" si="20"/>
        <v>0</v>
      </c>
      <c r="W45" s="154"/>
      <c r="X45" s="154" t="s">
        <v>132</v>
      </c>
      <c r="Y45" s="154" t="s">
        <v>133</v>
      </c>
      <c r="Z45" s="146"/>
      <c r="AA45" s="146"/>
      <c r="AB45" s="146"/>
      <c r="AC45" s="146"/>
      <c r="AD45" s="146"/>
      <c r="AE45" s="146"/>
      <c r="AF45" s="146"/>
      <c r="AG45" s="146" t="s">
        <v>134</v>
      </c>
      <c r="AH45" s="146"/>
      <c r="AI45" s="146"/>
      <c r="AJ45" s="146"/>
      <c r="AK45" s="146"/>
      <c r="AL45" s="146"/>
      <c r="AM45" s="146"/>
      <c r="AN45" s="146"/>
      <c r="AO45" s="146"/>
      <c r="AP45" s="146"/>
      <c r="AQ45" s="146"/>
      <c r="AR45" s="146"/>
      <c r="AS45" s="146"/>
      <c r="AT45" s="146"/>
      <c r="AU45" s="146"/>
      <c r="AV45" s="146"/>
      <c r="AW45" s="146"/>
      <c r="AX45" s="146"/>
      <c r="AY45" s="146"/>
      <c r="AZ45" s="146"/>
      <c r="BA45" s="146"/>
      <c r="BB45" s="146"/>
      <c r="BC45" s="146"/>
      <c r="BD45" s="146"/>
      <c r="BE45" s="146"/>
      <c r="BF45" s="146"/>
      <c r="BG45" s="146"/>
      <c r="BH45" s="146"/>
    </row>
    <row r="46" spans="1:60" outlineLevel="1" x14ac:dyDescent="0.2">
      <c r="A46" s="171">
        <v>35</v>
      </c>
      <c r="B46" s="172" t="s">
        <v>201</v>
      </c>
      <c r="C46" s="178" t="s">
        <v>202</v>
      </c>
      <c r="D46" s="173" t="s">
        <v>143</v>
      </c>
      <c r="E46" s="174">
        <v>2</v>
      </c>
      <c r="F46" s="175"/>
      <c r="G46" s="176">
        <f t="shared" si="14"/>
        <v>0</v>
      </c>
      <c r="H46" s="155"/>
      <c r="I46" s="154">
        <f t="shared" si="15"/>
        <v>0</v>
      </c>
      <c r="J46" s="155"/>
      <c r="K46" s="154">
        <f t="shared" si="16"/>
        <v>0</v>
      </c>
      <c r="L46" s="154">
        <v>21</v>
      </c>
      <c r="M46" s="154">
        <f t="shared" si="17"/>
        <v>0</v>
      </c>
      <c r="N46" s="153">
        <v>0</v>
      </c>
      <c r="O46" s="153">
        <f t="shared" si="18"/>
        <v>0</v>
      </c>
      <c r="P46" s="153">
        <v>0</v>
      </c>
      <c r="Q46" s="153">
        <f t="shared" si="19"/>
        <v>0</v>
      </c>
      <c r="R46" s="154"/>
      <c r="S46" s="154" t="s">
        <v>130</v>
      </c>
      <c r="T46" s="154" t="s">
        <v>131</v>
      </c>
      <c r="U46" s="154">
        <v>0</v>
      </c>
      <c r="V46" s="154">
        <f t="shared" si="20"/>
        <v>0</v>
      </c>
      <c r="W46" s="154"/>
      <c r="X46" s="154" t="s">
        <v>132</v>
      </c>
      <c r="Y46" s="154" t="s">
        <v>133</v>
      </c>
      <c r="Z46" s="146"/>
      <c r="AA46" s="146"/>
      <c r="AB46" s="146"/>
      <c r="AC46" s="146"/>
      <c r="AD46" s="146"/>
      <c r="AE46" s="146"/>
      <c r="AF46" s="146"/>
      <c r="AG46" s="146" t="s">
        <v>134</v>
      </c>
      <c r="AH46" s="146"/>
      <c r="AI46" s="146"/>
      <c r="AJ46" s="146"/>
      <c r="AK46" s="146"/>
      <c r="AL46" s="146"/>
      <c r="AM46" s="146"/>
      <c r="AN46" s="146"/>
      <c r="AO46" s="146"/>
      <c r="AP46" s="146"/>
      <c r="AQ46" s="146"/>
      <c r="AR46" s="146"/>
      <c r="AS46" s="146"/>
      <c r="AT46" s="146"/>
      <c r="AU46" s="146"/>
      <c r="AV46" s="146"/>
      <c r="AW46" s="146"/>
      <c r="AX46" s="146"/>
      <c r="AY46" s="146"/>
      <c r="AZ46" s="146"/>
      <c r="BA46" s="146"/>
      <c r="BB46" s="146"/>
      <c r="BC46" s="146"/>
      <c r="BD46" s="146"/>
      <c r="BE46" s="146"/>
      <c r="BF46" s="146"/>
      <c r="BG46" s="146"/>
      <c r="BH46" s="146"/>
    </row>
    <row r="47" spans="1:60" outlineLevel="1" x14ac:dyDescent="0.2">
      <c r="A47" s="171">
        <v>36</v>
      </c>
      <c r="B47" s="172" t="s">
        <v>203</v>
      </c>
      <c r="C47" s="178" t="s">
        <v>204</v>
      </c>
      <c r="D47" s="173" t="s">
        <v>143</v>
      </c>
      <c r="E47" s="174">
        <v>2</v>
      </c>
      <c r="F47" s="175"/>
      <c r="G47" s="176">
        <f t="shared" si="14"/>
        <v>0</v>
      </c>
      <c r="H47" s="155"/>
      <c r="I47" s="154">
        <f t="shared" si="15"/>
        <v>0</v>
      </c>
      <c r="J47" s="155"/>
      <c r="K47" s="154">
        <f t="shared" si="16"/>
        <v>0</v>
      </c>
      <c r="L47" s="154">
        <v>21</v>
      </c>
      <c r="M47" s="154">
        <f t="shared" si="17"/>
        <v>0</v>
      </c>
      <c r="N47" s="153">
        <v>0</v>
      </c>
      <c r="O47" s="153">
        <f t="shared" si="18"/>
        <v>0</v>
      </c>
      <c r="P47" s="153">
        <v>0</v>
      </c>
      <c r="Q47" s="153">
        <f t="shared" si="19"/>
        <v>0</v>
      </c>
      <c r="R47" s="154"/>
      <c r="S47" s="154" t="s">
        <v>130</v>
      </c>
      <c r="T47" s="154" t="s">
        <v>131</v>
      </c>
      <c r="U47" s="154">
        <v>0</v>
      </c>
      <c r="V47" s="154">
        <f t="shared" si="20"/>
        <v>0</v>
      </c>
      <c r="W47" s="154"/>
      <c r="X47" s="154" t="s">
        <v>132</v>
      </c>
      <c r="Y47" s="154" t="s">
        <v>133</v>
      </c>
      <c r="Z47" s="146"/>
      <c r="AA47" s="146"/>
      <c r="AB47" s="146"/>
      <c r="AC47" s="146"/>
      <c r="AD47" s="146"/>
      <c r="AE47" s="146"/>
      <c r="AF47" s="146"/>
      <c r="AG47" s="146" t="s">
        <v>134</v>
      </c>
      <c r="AH47" s="146"/>
      <c r="AI47" s="146"/>
      <c r="AJ47" s="146"/>
      <c r="AK47" s="146"/>
      <c r="AL47" s="146"/>
      <c r="AM47" s="146"/>
      <c r="AN47" s="146"/>
      <c r="AO47" s="146"/>
      <c r="AP47" s="146"/>
      <c r="AQ47" s="146"/>
      <c r="AR47" s="146"/>
      <c r="AS47" s="146"/>
      <c r="AT47" s="146"/>
      <c r="AU47" s="146"/>
      <c r="AV47" s="146"/>
      <c r="AW47" s="146"/>
      <c r="AX47" s="146"/>
      <c r="AY47" s="146"/>
      <c r="AZ47" s="146"/>
      <c r="BA47" s="146"/>
      <c r="BB47" s="146"/>
      <c r="BC47" s="146"/>
      <c r="BD47" s="146"/>
      <c r="BE47" s="146"/>
      <c r="BF47" s="146"/>
      <c r="BG47" s="146"/>
      <c r="BH47" s="146"/>
    </row>
    <row r="48" spans="1:60" outlineLevel="1" x14ac:dyDescent="0.2">
      <c r="A48" s="171">
        <v>37</v>
      </c>
      <c r="B48" s="172" t="s">
        <v>205</v>
      </c>
      <c r="C48" s="178" t="s">
        <v>206</v>
      </c>
      <c r="D48" s="173" t="s">
        <v>143</v>
      </c>
      <c r="E48" s="174">
        <v>2</v>
      </c>
      <c r="F48" s="175"/>
      <c r="G48" s="176">
        <f t="shared" si="14"/>
        <v>0</v>
      </c>
      <c r="H48" s="155"/>
      <c r="I48" s="154">
        <f t="shared" si="15"/>
        <v>0</v>
      </c>
      <c r="J48" s="155"/>
      <c r="K48" s="154">
        <f t="shared" si="16"/>
        <v>0</v>
      </c>
      <c r="L48" s="154">
        <v>21</v>
      </c>
      <c r="M48" s="154">
        <f t="shared" si="17"/>
        <v>0</v>
      </c>
      <c r="N48" s="153">
        <v>0</v>
      </c>
      <c r="O48" s="153">
        <f t="shared" si="18"/>
        <v>0</v>
      </c>
      <c r="P48" s="153">
        <v>0</v>
      </c>
      <c r="Q48" s="153">
        <f t="shared" si="19"/>
        <v>0</v>
      </c>
      <c r="R48" s="154"/>
      <c r="S48" s="154" t="s">
        <v>130</v>
      </c>
      <c r="T48" s="154" t="s">
        <v>131</v>
      </c>
      <c r="U48" s="154">
        <v>0</v>
      </c>
      <c r="V48" s="154">
        <f t="shared" si="20"/>
        <v>0</v>
      </c>
      <c r="W48" s="154"/>
      <c r="X48" s="154" t="s">
        <v>132</v>
      </c>
      <c r="Y48" s="154" t="s">
        <v>133</v>
      </c>
      <c r="Z48" s="146"/>
      <c r="AA48" s="146"/>
      <c r="AB48" s="146"/>
      <c r="AC48" s="146"/>
      <c r="AD48" s="146"/>
      <c r="AE48" s="146"/>
      <c r="AF48" s="146"/>
      <c r="AG48" s="146" t="s">
        <v>134</v>
      </c>
      <c r="AH48" s="146"/>
      <c r="AI48" s="146"/>
      <c r="AJ48" s="146"/>
      <c r="AK48" s="146"/>
      <c r="AL48" s="146"/>
      <c r="AM48" s="146"/>
      <c r="AN48" s="146"/>
      <c r="AO48" s="146"/>
      <c r="AP48" s="146"/>
      <c r="AQ48" s="146"/>
      <c r="AR48" s="146"/>
      <c r="AS48" s="146"/>
      <c r="AT48" s="146"/>
      <c r="AU48" s="146"/>
      <c r="AV48" s="146"/>
      <c r="AW48" s="146"/>
      <c r="AX48" s="146"/>
      <c r="AY48" s="146"/>
      <c r="AZ48" s="146"/>
      <c r="BA48" s="146"/>
      <c r="BB48" s="146"/>
      <c r="BC48" s="146"/>
      <c r="BD48" s="146"/>
      <c r="BE48" s="146"/>
      <c r="BF48" s="146"/>
      <c r="BG48" s="146"/>
      <c r="BH48" s="146"/>
    </row>
    <row r="49" spans="1:60" outlineLevel="1" x14ac:dyDescent="0.2">
      <c r="A49" s="171">
        <v>38</v>
      </c>
      <c r="B49" s="172" t="s">
        <v>207</v>
      </c>
      <c r="C49" s="178" t="s">
        <v>208</v>
      </c>
      <c r="D49" s="173" t="s">
        <v>143</v>
      </c>
      <c r="E49" s="174">
        <v>2</v>
      </c>
      <c r="F49" s="175"/>
      <c r="G49" s="176">
        <f t="shared" si="14"/>
        <v>0</v>
      </c>
      <c r="H49" s="155"/>
      <c r="I49" s="154">
        <f t="shared" si="15"/>
        <v>0</v>
      </c>
      <c r="J49" s="155"/>
      <c r="K49" s="154">
        <f t="shared" si="16"/>
        <v>0</v>
      </c>
      <c r="L49" s="154">
        <v>21</v>
      </c>
      <c r="M49" s="154">
        <f t="shared" si="17"/>
        <v>0</v>
      </c>
      <c r="N49" s="153">
        <v>0</v>
      </c>
      <c r="O49" s="153">
        <f t="shared" si="18"/>
        <v>0</v>
      </c>
      <c r="P49" s="153">
        <v>0</v>
      </c>
      <c r="Q49" s="153">
        <f t="shared" si="19"/>
        <v>0</v>
      </c>
      <c r="R49" s="154"/>
      <c r="S49" s="154" t="s">
        <v>130</v>
      </c>
      <c r="T49" s="154" t="s">
        <v>131</v>
      </c>
      <c r="U49" s="154">
        <v>0</v>
      </c>
      <c r="V49" s="154">
        <f t="shared" si="20"/>
        <v>0</v>
      </c>
      <c r="W49" s="154"/>
      <c r="X49" s="154" t="s">
        <v>132</v>
      </c>
      <c r="Y49" s="154" t="s">
        <v>133</v>
      </c>
      <c r="Z49" s="146"/>
      <c r="AA49" s="146"/>
      <c r="AB49" s="146"/>
      <c r="AC49" s="146"/>
      <c r="AD49" s="146"/>
      <c r="AE49" s="146"/>
      <c r="AF49" s="146"/>
      <c r="AG49" s="146" t="s">
        <v>134</v>
      </c>
      <c r="AH49" s="146"/>
      <c r="AI49" s="146"/>
      <c r="AJ49" s="146"/>
      <c r="AK49" s="146"/>
      <c r="AL49" s="146"/>
      <c r="AM49" s="146"/>
      <c r="AN49" s="146"/>
      <c r="AO49" s="146"/>
      <c r="AP49" s="146"/>
      <c r="AQ49" s="146"/>
      <c r="AR49" s="146"/>
      <c r="AS49" s="146"/>
      <c r="AT49" s="146"/>
      <c r="AU49" s="146"/>
      <c r="AV49" s="146"/>
      <c r="AW49" s="146"/>
      <c r="AX49" s="146"/>
      <c r="AY49" s="146"/>
      <c r="AZ49" s="146"/>
      <c r="BA49" s="146"/>
      <c r="BB49" s="146"/>
      <c r="BC49" s="146"/>
      <c r="BD49" s="146"/>
      <c r="BE49" s="146"/>
      <c r="BF49" s="146"/>
      <c r="BG49" s="146"/>
      <c r="BH49" s="146"/>
    </row>
    <row r="50" spans="1:60" outlineLevel="1" x14ac:dyDescent="0.2">
      <c r="A50" s="171">
        <v>39</v>
      </c>
      <c r="B50" s="172" t="s">
        <v>209</v>
      </c>
      <c r="C50" s="178" t="s">
        <v>210</v>
      </c>
      <c r="D50" s="173" t="s">
        <v>0</v>
      </c>
      <c r="E50" s="174">
        <v>187.1908</v>
      </c>
      <c r="F50" s="175"/>
      <c r="G50" s="176">
        <f t="shared" si="14"/>
        <v>0</v>
      </c>
      <c r="H50" s="155"/>
      <c r="I50" s="154">
        <f t="shared" si="15"/>
        <v>0</v>
      </c>
      <c r="J50" s="155"/>
      <c r="K50" s="154">
        <f t="shared" si="16"/>
        <v>0</v>
      </c>
      <c r="L50" s="154">
        <v>21</v>
      </c>
      <c r="M50" s="154">
        <f t="shared" si="17"/>
        <v>0</v>
      </c>
      <c r="N50" s="153">
        <v>0</v>
      </c>
      <c r="O50" s="153">
        <f t="shared" si="18"/>
        <v>0</v>
      </c>
      <c r="P50" s="153">
        <v>0</v>
      </c>
      <c r="Q50" s="153">
        <f t="shared" si="19"/>
        <v>0</v>
      </c>
      <c r="R50" s="154"/>
      <c r="S50" s="154" t="s">
        <v>130</v>
      </c>
      <c r="T50" s="154" t="s">
        <v>131</v>
      </c>
      <c r="U50" s="154">
        <v>0</v>
      </c>
      <c r="V50" s="154">
        <f t="shared" si="20"/>
        <v>0</v>
      </c>
      <c r="W50" s="154"/>
      <c r="X50" s="154" t="s">
        <v>132</v>
      </c>
      <c r="Y50" s="154" t="s">
        <v>133</v>
      </c>
      <c r="Z50" s="146"/>
      <c r="AA50" s="146"/>
      <c r="AB50" s="146"/>
      <c r="AC50" s="146"/>
      <c r="AD50" s="146"/>
      <c r="AE50" s="146"/>
      <c r="AF50" s="146"/>
      <c r="AG50" s="146" t="s">
        <v>134</v>
      </c>
      <c r="AH50" s="146"/>
      <c r="AI50" s="146"/>
      <c r="AJ50" s="146"/>
      <c r="AK50" s="146"/>
      <c r="AL50" s="146"/>
      <c r="AM50" s="146"/>
      <c r="AN50" s="146"/>
      <c r="AO50" s="146"/>
      <c r="AP50" s="146"/>
      <c r="AQ50" s="146"/>
      <c r="AR50" s="146"/>
      <c r="AS50" s="146"/>
      <c r="AT50" s="146"/>
      <c r="AU50" s="146"/>
      <c r="AV50" s="146"/>
      <c r="AW50" s="146"/>
      <c r="AX50" s="146"/>
      <c r="AY50" s="146"/>
      <c r="AZ50" s="146"/>
      <c r="BA50" s="146"/>
      <c r="BB50" s="146"/>
      <c r="BC50" s="146"/>
      <c r="BD50" s="146"/>
      <c r="BE50" s="146"/>
      <c r="BF50" s="146"/>
      <c r="BG50" s="146"/>
      <c r="BH50" s="146"/>
    </row>
    <row r="51" spans="1:60" x14ac:dyDescent="0.2">
      <c r="A51" s="158" t="s">
        <v>125</v>
      </c>
      <c r="B51" s="159" t="s">
        <v>65</v>
      </c>
      <c r="C51" s="177" t="s">
        <v>66</v>
      </c>
      <c r="D51" s="160"/>
      <c r="E51" s="161"/>
      <c r="F51" s="162"/>
      <c r="G51" s="163">
        <f>SUMIF(AG52:AG64,"&lt;&gt;NOR",G52:G64)</f>
        <v>0</v>
      </c>
      <c r="H51" s="157"/>
      <c r="I51" s="157">
        <f>SUM(I52:I64)</f>
        <v>0</v>
      </c>
      <c r="J51" s="157"/>
      <c r="K51" s="157">
        <f>SUM(K52:K64)</f>
        <v>0</v>
      </c>
      <c r="L51" s="157"/>
      <c r="M51" s="157">
        <f>SUM(M52:M64)</f>
        <v>0</v>
      </c>
      <c r="N51" s="156"/>
      <c r="O51" s="156">
        <f>SUM(O52:O64)</f>
        <v>0</v>
      </c>
      <c r="P51" s="156"/>
      <c r="Q51" s="156">
        <f>SUM(Q52:Q64)</f>
        <v>0</v>
      </c>
      <c r="R51" s="157"/>
      <c r="S51" s="157"/>
      <c r="T51" s="157"/>
      <c r="U51" s="157"/>
      <c r="V51" s="157">
        <f>SUM(V52:V64)</f>
        <v>0</v>
      </c>
      <c r="W51" s="157"/>
      <c r="X51" s="157"/>
      <c r="Y51" s="157"/>
      <c r="AG51" t="s">
        <v>126</v>
      </c>
    </row>
    <row r="52" spans="1:60" outlineLevel="1" x14ac:dyDescent="0.2">
      <c r="A52" s="171">
        <v>40</v>
      </c>
      <c r="B52" s="172" t="s">
        <v>211</v>
      </c>
      <c r="C52" s="178" t="s">
        <v>212</v>
      </c>
      <c r="D52" s="173" t="s">
        <v>143</v>
      </c>
      <c r="E52" s="174">
        <v>2</v>
      </c>
      <c r="F52" s="175"/>
      <c r="G52" s="176">
        <f t="shared" ref="G52:G64" si="21">ROUND(E52*F52,2)</f>
        <v>0</v>
      </c>
      <c r="H52" s="155"/>
      <c r="I52" s="154">
        <f t="shared" ref="I52:I64" si="22">ROUND(E52*H52,2)</f>
        <v>0</v>
      </c>
      <c r="J52" s="155"/>
      <c r="K52" s="154">
        <f t="shared" ref="K52:K64" si="23">ROUND(E52*J52,2)</f>
        <v>0</v>
      </c>
      <c r="L52" s="154">
        <v>21</v>
      </c>
      <c r="M52" s="154">
        <f t="shared" ref="M52:M64" si="24">G52*(1+L52/100)</f>
        <v>0</v>
      </c>
      <c r="N52" s="153">
        <v>0</v>
      </c>
      <c r="O52" s="153">
        <f t="shared" ref="O52:O64" si="25">ROUND(E52*N52,2)</f>
        <v>0</v>
      </c>
      <c r="P52" s="153">
        <v>0</v>
      </c>
      <c r="Q52" s="153">
        <f t="shared" ref="Q52:Q64" si="26">ROUND(E52*P52,2)</f>
        <v>0</v>
      </c>
      <c r="R52" s="154"/>
      <c r="S52" s="154" t="s">
        <v>130</v>
      </c>
      <c r="T52" s="154" t="s">
        <v>131</v>
      </c>
      <c r="U52" s="154">
        <v>0</v>
      </c>
      <c r="V52" s="154">
        <f t="shared" ref="V52:V64" si="27">ROUND(E52*U52,2)</f>
        <v>0</v>
      </c>
      <c r="W52" s="154"/>
      <c r="X52" s="154" t="s">
        <v>165</v>
      </c>
      <c r="Y52" s="154" t="s">
        <v>133</v>
      </c>
      <c r="Z52" s="146"/>
      <c r="AA52" s="146"/>
      <c r="AB52" s="146"/>
      <c r="AC52" s="146"/>
      <c r="AD52" s="146"/>
      <c r="AE52" s="146"/>
      <c r="AF52" s="146"/>
      <c r="AG52" s="146" t="s">
        <v>166</v>
      </c>
      <c r="AH52" s="146"/>
      <c r="AI52" s="146"/>
      <c r="AJ52" s="146"/>
      <c r="AK52" s="146"/>
      <c r="AL52" s="146"/>
      <c r="AM52" s="146"/>
      <c r="AN52" s="146"/>
      <c r="AO52" s="146"/>
      <c r="AP52" s="146"/>
      <c r="AQ52" s="146"/>
      <c r="AR52" s="146"/>
      <c r="AS52" s="146"/>
      <c r="AT52" s="146"/>
      <c r="AU52" s="146"/>
      <c r="AV52" s="146"/>
      <c r="AW52" s="146"/>
      <c r="AX52" s="146"/>
      <c r="AY52" s="146"/>
      <c r="AZ52" s="146"/>
      <c r="BA52" s="146"/>
      <c r="BB52" s="146"/>
      <c r="BC52" s="146"/>
      <c r="BD52" s="146"/>
      <c r="BE52" s="146"/>
      <c r="BF52" s="146"/>
      <c r="BG52" s="146"/>
      <c r="BH52" s="146"/>
    </row>
    <row r="53" spans="1:60" outlineLevel="1" x14ac:dyDescent="0.2">
      <c r="A53" s="171">
        <v>41</v>
      </c>
      <c r="B53" s="172" t="s">
        <v>213</v>
      </c>
      <c r="C53" s="178" t="s">
        <v>214</v>
      </c>
      <c r="D53" s="173" t="s">
        <v>143</v>
      </c>
      <c r="E53" s="174">
        <v>2</v>
      </c>
      <c r="F53" s="175"/>
      <c r="G53" s="176">
        <f t="shared" si="21"/>
        <v>0</v>
      </c>
      <c r="H53" s="155"/>
      <c r="I53" s="154">
        <f t="shared" si="22"/>
        <v>0</v>
      </c>
      <c r="J53" s="155"/>
      <c r="K53" s="154">
        <f t="shared" si="23"/>
        <v>0</v>
      </c>
      <c r="L53" s="154">
        <v>21</v>
      </c>
      <c r="M53" s="154">
        <f t="shared" si="24"/>
        <v>0</v>
      </c>
      <c r="N53" s="153">
        <v>0</v>
      </c>
      <c r="O53" s="153">
        <f t="shared" si="25"/>
        <v>0</v>
      </c>
      <c r="P53" s="153">
        <v>0</v>
      </c>
      <c r="Q53" s="153">
        <f t="shared" si="26"/>
        <v>0</v>
      </c>
      <c r="R53" s="154"/>
      <c r="S53" s="154" t="s">
        <v>130</v>
      </c>
      <c r="T53" s="154" t="s">
        <v>131</v>
      </c>
      <c r="U53" s="154">
        <v>0</v>
      </c>
      <c r="V53" s="154">
        <f t="shared" si="27"/>
        <v>0</v>
      </c>
      <c r="W53" s="154"/>
      <c r="X53" s="154" t="s">
        <v>165</v>
      </c>
      <c r="Y53" s="154" t="s">
        <v>133</v>
      </c>
      <c r="Z53" s="146"/>
      <c r="AA53" s="146"/>
      <c r="AB53" s="146"/>
      <c r="AC53" s="146"/>
      <c r="AD53" s="146"/>
      <c r="AE53" s="146"/>
      <c r="AF53" s="146"/>
      <c r="AG53" s="146" t="s">
        <v>166</v>
      </c>
      <c r="AH53" s="146"/>
      <c r="AI53" s="146"/>
      <c r="AJ53" s="146"/>
      <c r="AK53" s="146"/>
      <c r="AL53" s="146"/>
      <c r="AM53" s="146"/>
      <c r="AN53" s="146"/>
      <c r="AO53" s="146"/>
      <c r="AP53" s="146"/>
      <c r="AQ53" s="146"/>
      <c r="AR53" s="146"/>
      <c r="AS53" s="146"/>
      <c r="AT53" s="146"/>
      <c r="AU53" s="146"/>
      <c r="AV53" s="146"/>
      <c r="AW53" s="146"/>
      <c r="AX53" s="146"/>
      <c r="AY53" s="146"/>
      <c r="AZ53" s="146"/>
      <c r="BA53" s="146"/>
      <c r="BB53" s="146"/>
      <c r="BC53" s="146"/>
      <c r="BD53" s="146"/>
      <c r="BE53" s="146"/>
      <c r="BF53" s="146"/>
      <c r="BG53" s="146"/>
      <c r="BH53" s="146"/>
    </row>
    <row r="54" spans="1:60" outlineLevel="1" x14ac:dyDescent="0.2">
      <c r="A54" s="171">
        <v>42</v>
      </c>
      <c r="B54" s="172" t="s">
        <v>215</v>
      </c>
      <c r="C54" s="178" t="s">
        <v>216</v>
      </c>
      <c r="D54" s="173" t="s">
        <v>129</v>
      </c>
      <c r="E54" s="174">
        <v>15</v>
      </c>
      <c r="F54" s="175"/>
      <c r="G54" s="176">
        <f t="shared" si="21"/>
        <v>0</v>
      </c>
      <c r="H54" s="155"/>
      <c r="I54" s="154">
        <f t="shared" si="22"/>
        <v>0</v>
      </c>
      <c r="J54" s="155"/>
      <c r="K54" s="154">
        <f t="shared" si="23"/>
        <v>0</v>
      </c>
      <c r="L54" s="154">
        <v>21</v>
      </c>
      <c r="M54" s="154">
        <f t="shared" si="24"/>
        <v>0</v>
      </c>
      <c r="N54" s="153">
        <v>0</v>
      </c>
      <c r="O54" s="153">
        <f t="shared" si="25"/>
        <v>0</v>
      </c>
      <c r="P54" s="153">
        <v>0</v>
      </c>
      <c r="Q54" s="153">
        <f t="shared" si="26"/>
        <v>0</v>
      </c>
      <c r="R54" s="154"/>
      <c r="S54" s="154" t="s">
        <v>130</v>
      </c>
      <c r="T54" s="154" t="s">
        <v>131</v>
      </c>
      <c r="U54" s="154">
        <v>0</v>
      </c>
      <c r="V54" s="154">
        <f t="shared" si="27"/>
        <v>0</v>
      </c>
      <c r="W54" s="154"/>
      <c r="X54" s="154" t="s">
        <v>132</v>
      </c>
      <c r="Y54" s="154" t="s">
        <v>133</v>
      </c>
      <c r="Z54" s="146"/>
      <c r="AA54" s="146"/>
      <c r="AB54" s="146"/>
      <c r="AC54" s="146"/>
      <c r="AD54" s="146"/>
      <c r="AE54" s="146"/>
      <c r="AF54" s="146"/>
      <c r="AG54" s="146" t="s">
        <v>134</v>
      </c>
      <c r="AH54" s="146"/>
      <c r="AI54" s="146"/>
      <c r="AJ54" s="146"/>
      <c r="AK54" s="146"/>
      <c r="AL54" s="146"/>
      <c r="AM54" s="146"/>
      <c r="AN54" s="146"/>
      <c r="AO54" s="146"/>
      <c r="AP54" s="146"/>
      <c r="AQ54" s="146"/>
      <c r="AR54" s="146"/>
      <c r="AS54" s="146"/>
      <c r="AT54" s="146"/>
      <c r="AU54" s="146"/>
      <c r="AV54" s="146"/>
      <c r="AW54" s="146"/>
      <c r="AX54" s="146"/>
      <c r="AY54" s="146"/>
      <c r="AZ54" s="146"/>
      <c r="BA54" s="146"/>
      <c r="BB54" s="146"/>
      <c r="BC54" s="146"/>
      <c r="BD54" s="146"/>
      <c r="BE54" s="146"/>
      <c r="BF54" s="146"/>
      <c r="BG54" s="146"/>
      <c r="BH54" s="146"/>
    </row>
    <row r="55" spans="1:60" outlineLevel="1" x14ac:dyDescent="0.2">
      <c r="A55" s="171">
        <v>43</v>
      </c>
      <c r="B55" s="172" t="s">
        <v>217</v>
      </c>
      <c r="C55" s="178" t="s">
        <v>218</v>
      </c>
      <c r="D55" s="173" t="s">
        <v>129</v>
      </c>
      <c r="E55" s="174">
        <v>1</v>
      </c>
      <c r="F55" s="175"/>
      <c r="G55" s="176">
        <f t="shared" si="21"/>
        <v>0</v>
      </c>
      <c r="H55" s="155"/>
      <c r="I55" s="154">
        <f t="shared" si="22"/>
        <v>0</v>
      </c>
      <c r="J55" s="155"/>
      <c r="K55" s="154">
        <f t="shared" si="23"/>
        <v>0</v>
      </c>
      <c r="L55" s="154">
        <v>21</v>
      </c>
      <c r="M55" s="154">
        <f t="shared" si="24"/>
        <v>0</v>
      </c>
      <c r="N55" s="153">
        <v>0</v>
      </c>
      <c r="O55" s="153">
        <f t="shared" si="25"/>
        <v>0</v>
      </c>
      <c r="P55" s="153">
        <v>0</v>
      </c>
      <c r="Q55" s="153">
        <f t="shared" si="26"/>
        <v>0</v>
      </c>
      <c r="R55" s="154"/>
      <c r="S55" s="154" t="s">
        <v>130</v>
      </c>
      <c r="T55" s="154" t="s">
        <v>131</v>
      </c>
      <c r="U55" s="154">
        <v>0</v>
      </c>
      <c r="V55" s="154">
        <f t="shared" si="27"/>
        <v>0</v>
      </c>
      <c r="W55" s="154"/>
      <c r="X55" s="154" t="s">
        <v>132</v>
      </c>
      <c r="Y55" s="154" t="s">
        <v>133</v>
      </c>
      <c r="Z55" s="146"/>
      <c r="AA55" s="146"/>
      <c r="AB55" s="146"/>
      <c r="AC55" s="146"/>
      <c r="AD55" s="146"/>
      <c r="AE55" s="146"/>
      <c r="AF55" s="146"/>
      <c r="AG55" s="146" t="s">
        <v>134</v>
      </c>
      <c r="AH55" s="146"/>
      <c r="AI55" s="146"/>
      <c r="AJ55" s="146"/>
      <c r="AK55" s="146"/>
      <c r="AL55" s="146"/>
      <c r="AM55" s="146"/>
      <c r="AN55" s="146"/>
      <c r="AO55" s="146"/>
      <c r="AP55" s="146"/>
      <c r="AQ55" s="146"/>
      <c r="AR55" s="146"/>
      <c r="AS55" s="146"/>
      <c r="AT55" s="146"/>
      <c r="AU55" s="146"/>
      <c r="AV55" s="146"/>
      <c r="AW55" s="146"/>
      <c r="AX55" s="146"/>
      <c r="AY55" s="146"/>
      <c r="AZ55" s="146"/>
      <c r="BA55" s="146"/>
      <c r="BB55" s="146"/>
      <c r="BC55" s="146"/>
      <c r="BD55" s="146"/>
      <c r="BE55" s="146"/>
      <c r="BF55" s="146"/>
      <c r="BG55" s="146"/>
      <c r="BH55" s="146"/>
    </row>
    <row r="56" spans="1:60" outlineLevel="1" x14ac:dyDescent="0.2">
      <c r="A56" s="171">
        <v>44</v>
      </c>
      <c r="B56" s="172" t="s">
        <v>219</v>
      </c>
      <c r="C56" s="178" t="s">
        <v>220</v>
      </c>
      <c r="D56" s="173" t="s">
        <v>129</v>
      </c>
      <c r="E56" s="174">
        <v>5</v>
      </c>
      <c r="F56" s="175"/>
      <c r="G56" s="176">
        <f t="shared" si="21"/>
        <v>0</v>
      </c>
      <c r="H56" s="155"/>
      <c r="I56" s="154">
        <f t="shared" si="22"/>
        <v>0</v>
      </c>
      <c r="J56" s="155"/>
      <c r="K56" s="154">
        <f t="shared" si="23"/>
        <v>0</v>
      </c>
      <c r="L56" s="154">
        <v>21</v>
      </c>
      <c r="M56" s="154">
        <f t="shared" si="24"/>
        <v>0</v>
      </c>
      <c r="N56" s="153">
        <v>0</v>
      </c>
      <c r="O56" s="153">
        <f t="shared" si="25"/>
        <v>0</v>
      </c>
      <c r="P56" s="153">
        <v>0</v>
      </c>
      <c r="Q56" s="153">
        <f t="shared" si="26"/>
        <v>0</v>
      </c>
      <c r="R56" s="154"/>
      <c r="S56" s="154" t="s">
        <v>130</v>
      </c>
      <c r="T56" s="154" t="s">
        <v>131</v>
      </c>
      <c r="U56" s="154">
        <v>0</v>
      </c>
      <c r="V56" s="154">
        <f t="shared" si="27"/>
        <v>0</v>
      </c>
      <c r="W56" s="154"/>
      <c r="X56" s="154" t="s">
        <v>132</v>
      </c>
      <c r="Y56" s="154" t="s">
        <v>133</v>
      </c>
      <c r="Z56" s="146"/>
      <c r="AA56" s="146"/>
      <c r="AB56" s="146"/>
      <c r="AC56" s="146"/>
      <c r="AD56" s="146"/>
      <c r="AE56" s="146"/>
      <c r="AF56" s="146"/>
      <c r="AG56" s="146" t="s">
        <v>134</v>
      </c>
      <c r="AH56" s="146"/>
      <c r="AI56" s="146"/>
      <c r="AJ56" s="146"/>
      <c r="AK56" s="146"/>
      <c r="AL56" s="146"/>
      <c r="AM56" s="146"/>
      <c r="AN56" s="146"/>
      <c r="AO56" s="146"/>
      <c r="AP56" s="146"/>
      <c r="AQ56" s="146"/>
      <c r="AR56" s="146"/>
      <c r="AS56" s="146"/>
      <c r="AT56" s="146"/>
      <c r="AU56" s="146"/>
      <c r="AV56" s="146"/>
      <c r="AW56" s="146"/>
      <c r="AX56" s="146"/>
      <c r="AY56" s="146"/>
      <c r="AZ56" s="146"/>
      <c r="BA56" s="146"/>
      <c r="BB56" s="146"/>
      <c r="BC56" s="146"/>
      <c r="BD56" s="146"/>
      <c r="BE56" s="146"/>
      <c r="BF56" s="146"/>
      <c r="BG56" s="146"/>
      <c r="BH56" s="146"/>
    </row>
    <row r="57" spans="1:60" outlineLevel="1" x14ac:dyDescent="0.2">
      <c r="A57" s="171">
        <v>45</v>
      </c>
      <c r="B57" s="172" t="s">
        <v>221</v>
      </c>
      <c r="C57" s="178" t="s">
        <v>222</v>
      </c>
      <c r="D57" s="173" t="s">
        <v>129</v>
      </c>
      <c r="E57" s="174">
        <v>5</v>
      </c>
      <c r="F57" s="175"/>
      <c r="G57" s="176">
        <f t="shared" si="21"/>
        <v>0</v>
      </c>
      <c r="H57" s="155"/>
      <c r="I57" s="154">
        <f t="shared" si="22"/>
        <v>0</v>
      </c>
      <c r="J57" s="155"/>
      <c r="K57" s="154">
        <f t="shared" si="23"/>
        <v>0</v>
      </c>
      <c r="L57" s="154">
        <v>21</v>
      </c>
      <c r="M57" s="154">
        <f t="shared" si="24"/>
        <v>0</v>
      </c>
      <c r="N57" s="153">
        <v>0</v>
      </c>
      <c r="O57" s="153">
        <f t="shared" si="25"/>
        <v>0</v>
      </c>
      <c r="P57" s="153">
        <v>0</v>
      </c>
      <c r="Q57" s="153">
        <f t="shared" si="26"/>
        <v>0</v>
      </c>
      <c r="R57" s="154"/>
      <c r="S57" s="154" t="s">
        <v>130</v>
      </c>
      <c r="T57" s="154" t="s">
        <v>131</v>
      </c>
      <c r="U57" s="154">
        <v>0</v>
      </c>
      <c r="V57" s="154">
        <f t="shared" si="27"/>
        <v>0</v>
      </c>
      <c r="W57" s="154"/>
      <c r="X57" s="154" t="s">
        <v>132</v>
      </c>
      <c r="Y57" s="154" t="s">
        <v>133</v>
      </c>
      <c r="Z57" s="146"/>
      <c r="AA57" s="146"/>
      <c r="AB57" s="146"/>
      <c r="AC57" s="146"/>
      <c r="AD57" s="146"/>
      <c r="AE57" s="146"/>
      <c r="AF57" s="146"/>
      <c r="AG57" s="146" t="s">
        <v>134</v>
      </c>
      <c r="AH57" s="146"/>
      <c r="AI57" s="146"/>
      <c r="AJ57" s="146"/>
      <c r="AK57" s="146"/>
      <c r="AL57" s="146"/>
      <c r="AM57" s="146"/>
      <c r="AN57" s="146"/>
      <c r="AO57" s="146"/>
      <c r="AP57" s="146"/>
      <c r="AQ57" s="146"/>
      <c r="AR57" s="146"/>
      <c r="AS57" s="146"/>
      <c r="AT57" s="146"/>
      <c r="AU57" s="146"/>
      <c r="AV57" s="146"/>
      <c r="AW57" s="146"/>
      <c r="AX57" s="146"/>
      <c r="AY57" s="146"/>
      <c r="AZ57" s="146"/>
      <c r="BA57" s="146"/>
      <c r="BB57" s="146"/>
      <c r="BC57" s="146"/>
      <c r="BD57" s="146"/>
      <c r="BE57" s="146"/>
      <c r="BF57" s="146"/>
      <c r="BG57" s="146"/>
      <c r="BH57" s="146"/>
    </row>
    <row r="58" spans="1:60" outlineLevel="1" x14ac:dyDescent="0.2">
      <c r="A58" s="171">
        <v>46</v>
      </c>
      <c r="B58" s="172" t="s">
        <v>223</v>
      </c>
      <c r="C58" s="178" t="s">
        <v>224</v>
      </c>
      <c r="D58" s="173" t="s">
        <v>129</v>
      </c>
      <c r="E58" s="174">
        <v>5</v>
      </c>
      <c r="F58" s="175"/>
      <c r="G58" s="176">
        <f t="shared" si="21"/>
        <v>0</v>
      </c>
      <c r="H58" s="155"/>
      <c r="I58" s="154">
        <f t="shared" si="22"/>
        <v>0</v>
      </c>
      <c r="J58" s="155"/>
      <c r="K58" s="154">
        <f t="shared" si="23"/>
        <v>0</v>
      </c>
      <c r="L58" s="154">
        <v>21</v>
      </c>
      <c r="M58" s="154">
        <f t="shared" si="24"/>
        <v>0</v>
      </c>
      <c r="N58" s="153">
        <v>0</v>
      </c>
      <c r="O58" s="153">
        <f t="shared" si="25"/>
        <v>0</v>
      </c>
      <c r="P58" s="153">
        <v>0</v>
      </c>
      <c r="Q58" s="153">
        <f t="shared" si="26"/>
        <v>0</v>
      </c>
      <c r="R58" s="154"/>
      <c r="S58" s="154" t="s">
        <v>130</v>
      </c>
      <c r="T58" s="154" t="s">
        <v>131</v>
      </c>
      <c r="U58" s="154">
        <v>0</v>
      </c>
      <c r="V58" s="154">
        <f t="shared" si="27"/>
        <v>0</v>
      </c>
      <c r="W58" s="154"/>
      <c r="X58" s="154" t="s">
        <v>132</v>
      </c>
      <c r="Y58" s="154" t="s">
        <v>133</v>
      </c>
      <c r="Z58" s="146"/>
      <c r="AA58" s="146"/>
      <c r="AB58" s="146"/>
      <c r="AC58" s="146"/>
      <c r="AD58" s="146"/>
      <c r="AE58" s="146"/>
      <c r="AF58" s="146"/>
      <c r="AG58" s="146" t="s">
        <v>134</v>
      </c>
      <c r="AH58" s="146"/>
      <c r="AI58" s="146"/>
      <c r="AJ58" s="146"/>
      <c r="AK58" s="146"/>
      <c r="AL58" s="146"/>
      <c r="AM58" s="146"/>
      <c r="AN58" s="146"/>
      <c r="AO58" s="146"/>
      <c r="AP58" s="146"/>
      <c r="AQ58" s="146"/>
      <c r="AR58" s="146"/>
      <c r="AS58" s="146"/>
      <c r="AT58" s="146"/>
      <c r="AU58" s="146"/>
      <c r="AV58" s="146"/>
      <c r="AW58" s="146"/>
      <c r="AX58" s="146"/>
      <c r="AY58" s="146"/>
      <c r="AZ58" s="146"/>
      <c r="BA58" s="146"/>
      <c r="BB58" s="146"/>
      <c r="BC58" s="146"/>
      <c r="BD58" s="146"/>
      <c r="BE58" s="146"/>
      <c r="BF58" s="146"/>
      <c r="BG58" s="146"/>
      <c r="BH58" s="146"/>
    </row>
    <row r="59" spans="1:60" outlineLevel="1" x14ac:dyDescent="0.2">
      <c r="A59" s="171">
        <v>47</v>
      </c>
      <c r="B59" s="172" t="s">
        <v>225</v>
      </c>
      <c r="C59" s="178" t="s">
        <v>226</v>
      </c>
      <c r="D59" s="173" t="s">
        <v>129</v>
      </c>
      <c r="E59" s="174">
        <v>1</v>
      </c>
      <c r="F59" s="175"/>
      <c r="G59" s="176">
        <f t="shared" si="21"/>
        <v>0</v>
      </c>
      <c r="H59" s="155"/>
      <c r="I59" s="154">
        <f t="shared" si="22"/>
        <v>0</v>
      </c>
      <c r="J59" s="155"/>
      <c r="K59" s="154">
        <f t="shared" si="23"/>
        <v>0</v>
      </c>
      <c r="L59" s="154">
        <v>21</v>
      </c>
      <c r="M59" s="154">
        <f t="shared" si="24"/>
        <v>0</v>
      </c>
      <c r="N59" s="153">
        <v>0</v>
      </c>
      <c r="O59" s="153">
        <f t="shared" si="25"/>
        <v>0</v>
      </c>
      <c r="P59" s="153">
        <v>0</v>
      </c>
      <c r="Q59" s="153">
        <f t="shared" si="26"/>
        <v>0</v>
      </c>
      <c r="R59" s="154"/>
      <c r="S59" s="154" t="s">
        <v>130</v>
      </c>
      <c r="T59" s="154" t="s">
        <v>131</v>
      </c>
      <c r="U59" s="154">
        <v>0</v>
      </c>
      <c r="V59" s="154">
        <f t="shared" si="27"/>
        <v>0</v>
      </c>
      <c r="W59" s="154"/>
      <c r="X59" s="154" t="s">
        <v>132</v>
      </c>
      <c r="Y59" s="154" t="s">
        <v>133</v>
      </c>
      <c r="Z59" s="146"/>
      <c r="AA59" s="146"/>
      <c r="AB59" s="146"/>
      <c r="AC59" s="146"/>
      <c r="AD59" s="146"/>
      <c r="AE59" s="146"/>
      <c r="AF59" s="146"/>
      <c r="AG59" s="146" t="s">
        <v>134</v>
      </c>
      <c r="AH59" s="146"/>
      <c r="AI59" s="146"/>
      <c r="AJ59" s="146"/>
      <c r="AK59" s="146"/>
      <c r="AL59" s="146"/>
      <c r="AM59" s="146"/>
      <c r="AN59" s="146"/>
      <c r="AO59" s="146"/>
      <c r="AP59" s="146"/>
      <c r="AQ59" s="146"/>
      <c r="AR59" s="146"/>
      <c r="AS59" s="146"/>
      <c r="AT59" s="146"/>
      <c r="AU59" s="146"/>
      <c r="AV59" s="146"/>
      <c r="AW59" s="146"/>
      <c r="AX59" s="146"/>
      <c r="AY59" s="146"/>
      <c r="AZ59" s="146"/>
      <c r="BA59" s="146"/>
      <c r="BB59" s="146"/>
      <c r="BC59" s="146"/>
      <c r="BD59" s="146"/>
      <c r="BE59" s="146"/>
      <c r="BF59" s="146"/>
      <c r="BG59" s="146"/>
      <c r="BH59" s="146"/>
    </row>
    <row r="60" spans="1:60" outlineLevel="1" x14ac:dyDescent="0.2">
      <c r="A60" s="171">
        <v>48</v>
      </c>
      <c r="B60" s="172" t="s">
        <v>227</v>
      </c>
      <c r="C60" s="178" t="s">
        <v>228</v>
      </c>
      <c r="D60" s="173" t="s">
        <v>129</v>
      </c>
      <c r="E60" s="174">
        <v>3</v>
      </c>
      <c r="F60" s="175"/>
      <c r="G60" s="176">
        <f t="shared" si="21"/>
        <v>0</v>
      </c>
      <c r="H60" s="155"/>
      <c r="I60" s="154">
        <f t="shared" si="22"/>
        <v>0</v>
      </c>
      <c r="J60" s="155"/>
      <c r="K60" s="154">
        <f t="shared" si="23"/>
        <v>0</v>
      </c>
      <c r="L60" s="154">
        <v>21</v>
      </c>
      <c r="M60" s="154">
        <f t="shared" si="24"/>
        <v>0</v>
      </c>
      <c r="N60" s="153">
        <v>0</v>
      </c>
      <c r="O60" s="153">
        <f t="shared" si="25"/>
        <v>0</v>
      </c>
      <c r="P60" s="153">
        <v>0</v>
      </c>
      <c r="Q60" s="153">
        <f t="shared" si="26"/>
        <v>0</v>
      </c>
      <c r="R60" s="154"/>
      <c r="S60" s="154" t="s">
        <v>130</v>
      </c>
      <c r="T60" s="154" t="s">
        <v>131</v>
      </c>
      <c r="U60" s="154">
        <v>0</v>
      </c>
      <c r="V60" s="154">
        <f t="shared" si="27"/>
        <v>0</v>
      </c>
      <c r="W60" s="154"/>
      <c r="X60" s="154" t="s">
        <v>132</v>
      </c>
      <c r="Y60" s="154" t="s">
        <v>133</v>
      </c>
      <c r="Z60" s="146"/>
      <c r="AA60" s="146"/>
      <c r="AB60" s="146"/>
      <c r="AC60" s="146"/>
      <c r="AD60" s="146"/>
      <c r="AE60" s="146"/>
      <c r="AF60" s="146"/>
      <c r="AG60" s="146" t="s">
        <v>134</v>
      </c>
      <c r="AH60" s="146"/>
      <c r="AI60" s="146"/>
      <c r="AJ60" s="146"/>
      <c r="AK60" s="146"/>
      <c r="AL60" s="146"/>
      <c r="AM60" s="146"/>
      <c r="AN60" s="146"/>
      <c r="AO60" s="146"/>
      <c r="AP60" s="146"/>
      <c r="AQ60" s="146"/>
      <c r="AR60" s="146"/>
      <c r="AS60" s="146"/>
      <c r="AT60" s="146"/>
      <c r="AU60" s="146"/>
      <c r="AV60" s="146"/>
      <c r="AW60" s="146"/>
      <c r="AX60" s="146"/>
      <c r="AY60" s="146"/>
      <c r="AZ60" s="146"/>
      <c r="BA60" s="146"/>
      <c r="BB60" s="146"/>
      <c r="BC60" s="146"/>
      <c r="BD60" s="146"/>
      <c r="BE60" s="146"/>
      <c r="BF60" s="146"/>
      <c r="BG60" s="146"/>
      <c r="BH60" s="146"/>
    </row>
    <row r="61" spans="1:60" outlineLevel="1" x14ac:dyDescent="0.2">
      <c r="A61" s="171">
        <v>49</v>
      </c>
      <c r="B61" s="172" t="s">
        <v>229</v>
      </c>
      <c r="C61" s="178" t="s">
        <v>230</v>
      </c>
      <c r="D61" s="173" t="s">
        <v>129</v>
      </c>
      <c r="E61" s="174">
        <v>12</v>
      </c>
      <c r="F61" s="175"/>
      <c r="G61" s="176">
        <f t="shared" si="21"/>
        <v>0</v>
      </c>
      <c r="H61" s="155"/>
      <c r="I61" s="154">
        <f t="shared" si="22"/>
        <v>0</v>
      </c>
      <c r="J61" s="155"/>
      <c r="K61" s="154">
        <f t="shared" si="23"/>
        <v>0</v>
      </c>
      <c r="L61" s="154">
        <v>21</v>
      </c>
      <c r="M61" s="154">
        <f t="shared" si="24"/>
        <v>0</v>
      </c>
      <c r="N61" s="153">
        <v>0</v>
      </c>
      <c r="O61" s="153">
        <f t="shared" si="25"/>
        <v>0</v>
      </c>
      <c r="P61" s="153">
        <v>0</v>
      </c>
      <c r="Q61" s="153">
        <f t="shared" si="26"/>
        <v>0</v>
      </c>
      <c r="R61" s="154"/>
      <c r="S61" s="154" t="s">
        <v>130</v>
      </c>
      <c r="T61" s="154" t="s">
        <v>131</v>
      </c>
      <c r="U61" s="154">
        <v>0</v>
      </c>
      <c r="V61" s="154">
        <f t="shared" si="27"/>
        <v>0</v>
      </c>
      <c r="W61" s="154"/>
      <c r="X61" s="154" t="s">
        <v>132</v>
      </c>
      <c r="Y61" s="154" t="s">
        <v>133</v>
      </c>
      <c r="Z61" s="146"/>
      <c r="AA61" s="146"/>
      <c r="AB61" s="146"/>
      <c r="AC61" s="146"/>
      <c r="AD61" s="146"/>
      <c r="AE61" s="146"/>
      <c r="AF61" s="146"/>
      <c r="AG61" s="146" t="s">
        <v>134</v>
      </c>
      <c r="AH61" s="146"/>
      <c r="AI61" s="146"/>
      <c r="AJ61" s="146"/>
      <c r="AK61" s="146"/>
      <c r="AL61" s="146"/>
      <c r="AM61" s="146"/>
      <c r="AN61" s="146"/>
      <c r="AO61" s="146"/>
      <c r="AP61" s="146"/>
      <c r="AQ61" s="146"/>
      <c r="AR61" s="146"/>
      <c r="AS61" s="146"/>
      <c r="AT61" s="146"/>
      <c r="AU61" s="146"/>
      <c r="AV61" s="146"/>
      <c r="AW61" s="146"/>
      <c r="AX61" s="146"/>
      <c r="AY61" s="146"/>
      <c r="AZ61" s="146"/>
      <c r="BA61" s="146"/>
      <c r="BB61" s="146"/>
      <c r="BC61" s="146"/>
      <c r="BD61" s="146"/>
      <c r="BE61" s="146"/>
      <c r="BF61" s="146"/>
      <c r="BG61" s="146"/>
      <c r="BH61" s="146"/>
    </row>
    <row r="62" spans="1:60" outlineLevel="1" x14ac:dyDescent="0.2">
      <c r="A62" s="171">
        <v>50</v>
      </c>
      <c r="B62" s="172" t="s">
        <v>231</v>
      </c>
      <c r="C62" s="178" t="s">
        <v>232</v>
      </c>
      <c r="D62" s="173" t="s">
        <v>233</v>
      </c>
      <c r="E62" s="174">
        <v>118</v>
      </c>
      <c r="F62" s="175"/>
      <c r="G62" s="176">
        <f t="shared" si="21"/>
        <v>0</v>
      </c>
      <c r="H62" s="155"/>
      <c r="I62" s="154">
        <f t="shared" si="22"/>
        <v>0</v>
      </c>
      <c r="J62" s="155"/>
      <c r="K62" s="154">
        <f t="shared" si="23"/>
        <v>0</v>
      </c>
      <c r="L62" s="154">
        <v>21</v>
      </c>
      <c r="M62" s="154">
        <f t="shared" si="24"/>
        <v>0</v>
      </c>
      <c r="N62" s="153">
        <v>0</v>
      </c>
      <c r="O62" s="153">
        <f t="shared" si="25"/>
        <v>0</v>
      </c>
      <c r="P62" s="153">
        <v>0</v>
      </c>
      <c r="Q62" s="153">
        <f t="shared" si="26"/>
        <v>0</v>
      </c>
      <c r="R62" s="154"/>
      <c r="S62" s="154" t="s">
        <v>130</v>
      </c>
      <c r="T62" s="154" t="s">
        <v>131</v>
      </c>
      <c r="U62" s="154">
        <v>0</v>
      </c>
      <c r="V62" s="154">
        <f t="shared" si="27"/>
        <v>0</v>
      </c>
      <c r="W62" s="154"/>
      <c r="X62" s="154" t="s">
        <v>132</v>
      </c>
      <c r="Y62" s="154" t="s">
        <v>133</v>
      </c>
      <c r="Z62" s="146"/>
      <c r="AA62" s="146"/>
      <c r="AB62" s="146"/>
      <c r="AC62" s="146"/>
      <c r="AD62" s="146"/>
      <c r="AE62" s="146"/>
      <c r="AF62" s="146"/>
      <c r="AG62" s="146" t="s">
        <v>134</v>
      </c>
      <c r="AH62" s="146"/>
      <c r="AI62" s="146"/>
      <c r="AJ62" s="146"/>
      <c r="AK62" s="146"/>
      <c r="AL62" s="146"/>
      <c r="AM62" s="146"/>
      <c r="AN62" s="146"/>
      <c r="AO62" s="146"/>
      <c r="AP62" s="146"/>
      <c r="AQ62" s="146"/>
      <c r="AR62" s="146"/>
      <c r="AS62" s="146"/>
      <c r="AT62" s="146"/>
      <c r="AU62" s="146"/>
      <c r="AV62" s="146"/>
      <c r="AW62" s="146"/>
      <c r="AX62" s="146"/>
      <c r="AY62" s="146"/>
      <c r="AZ62" s="146"/>
      <c r="BA62" s="146"/>
      <c r="BB62" s="146"/>
      <c r="BC62" s="146"/>
      <c r="BD62" s="146"/>
      <c r="BE62" s="146"/>
      <c r="BF62" s="146"/>
      <c r="BG62" s="146"/>
      <c r="BH62" s="146"/>
    </row>
    <row r="63" spans="1:60" outlineLevel="1" x14ac:dyDescent="0.2">
      <c r="A63" s="171">
        <v>51</v>
      </c>
      <c r="B63" s="172" t="s">
        <v>234</v>
      </c>
      <c r="C63" s="178" t="s">
        <v>235</v>
      </c>
      <c r="D63" s="173" t="s">
        <v>0</v>
      </c>
      <c r="E63" s="174">
        <v>166.9932</v>
      </c>
      <c r="F63" s="175"/>
      <c r="G63" s="176">
        <f t="shared" si="21"/>
        <v>0</v>
      </c>
      <c r="H63" s="155"/>
      <c r="I63" s="154">
        <f t="shared" si="22"/>
        <v>0</v>
      </c>
      <c r="J63" s="155"/>
      <c r="K63" s="154">
        <f t="shared" si="23"/>
        <v>0</v>
      </c>
      <c r="L63" s="154">
        <v>21</v>
      </c>
      <c r="M63" s="154">
        <f t="shared" si="24"/>
        <v>0</v>
      </c>
      <c r="N63" s="153">
        <v>0</v>
      </c>
      <c r="O63" s="153">
        <f t="shared" si="25"/>
        <v>0</v>
      </c>
      <c r="P63" s="153">
        <v>0</v>
      </c>
      <c r="Q63" s="153">
        <f t="shared" si="26"/>
        <v>0</v>
      </c>
      <c r="R63" s="154"/>
      <c r="S63" s="154" t="s">
        <v>130</v>
      </c>
      <c r="T63" s="154" t="s">
        <v>131</v>
      </c>
      <c r="U63" s="154">
        <v>0</v>
      </c>
      <c r="V63" s="154">
        <f t="shared" si="27"/>
        <v>0</v>
      </c>
      <c r="W63" s="154"/>
      <c r="X63" s="154" t="s">
        <v>132</v>
      </c>
      <c r="Y63" s="154" t="s">
        <v>133</v>
      </c>
      <c r="Z63" s="146"/>
      <c r="AA63" s="146"/>
      <c r="AB63" s="146"/>
      <c r="AC63" s="146"/>
      <c r="AD63" s="146"/>
      <c r="AE63" s="146"/>
      <c r="AF63" s="146"/>
      <c r="AG63" s="146" t="s">
        <v>134</v>
      </c>
      <c r="AH63" s="146"/>
      <c r="AI63" s="146"/>
      <c r="AJ63" s="146"/>
      <c r="AK63" s="146"/>
      <c r="AL63" s="146"/>
      <c r="AM63" s="146"/>
      <c r="AN63" s="146"/>
      <c r="AO63" s="146"/>
      <c r="AP63" s="146"/>
      <c r="AQ63" s="146"/>
      <c r="AR63" s="146"/>
      <c r="AS63" s="146"/>
      <c r="AT63" s="146"/>
      <c r="AU63" s="146"/>
      <c r="AV63" s="146"/>
      <c r="AW63" s="146"/>
      <c r="AX63" s="146"/>
      <c r="AY63" s="146"/>
      <c r="AZ63" s="146"/>
      <c r="BA63" s="146"/>
      <c r="BB63" s="146"/>
      <c r="BC63" s="146"/>
      <c r="BD63" s="146"/>
      <c r="BE63" s="146"/>
      <c r="BF63" s="146"/>
      <c r="BG63" s="146"/>
      <c r="BH63" s="146"/>
    </row>
    <row r="64" spans="1:60" outlineLevel="1" x14ac:dyDescent="0.2">
      <c r="A64" s="171">
        <v>52</v>
      </c>
      <c r="B64" s="172" t="s">
        <v>236</v>
      </c>
      <c r="C64" s="178" t="s">
        <v>237</v>
      </c>
      <c r="D64" s="173" t="s">
        <v>0</v>
      </c>
      <c r="E64" s="174">
        <v>1207.3236999999999</v>
      </c>
      <c r="F64" s="175"/>
      <c r="G64" s="176">
        <f t="shared" si="21"/>
        <v>0</v>
      </c>
      <c r="H64" s="155"/>
      <c r="I64" s="154">
        <f t="shared" si="22"/>
        <v>0</v>
      </c>
      <c r="J64" s="155"/>
      <c r="K64" s="154">
        <f t="shared" si="23"/>
        <v>0</v>
      </c>
      <c r="L64" s="154">
        <v>21</v>
      </c>
      <c r="M64" s="154">
        <f t="shared" si="24"/>
        <v>0</v>
      </c>
      <c r="N64" s="153">
        <v>0</v>
      </c>
      <c r="O64" s="153">
        <f t="shared" si="25"/>
        <v>0</v>
      </c>
      <c r="P64" s="153">
        <v>0</v>
      </c>
      <c r="Q64" s="153">
        <f t="shared" si="26"/>
        <v>0</v>
      </c>
      <c r="R64" s="154"/>
      <c r="S64" s="154" t="s">
        <v>130</v>
      </c>
      <c r="T64" s="154" t="s">
        <v>131</v>
      </c>
      <c r="U64" s="154">
        <v>0</v>
      </c>
      <c r="V64" s="154">
        <f t="shared" si="27"/>
        <v>0</v>
      </c>
      <c r="W64" s="154"/>
      <c r="X64" s="154" t="s">
        <v>132</v>
      </c>
      <c r="Y64" s="154" t="s">
        <v>133</v>
      </c>
      <c r="Z64" s="146"/>
      <c r="AA64" s="146"/>
      <c r="AB64" s="146"/>
      <c r="AC64" s="146"/>
      <c r="AD64" s="146"/>
      <c r="AE64" s="146"/>
      <c r="AF64" s="146"/>
      <c r="AG64" s="146" t="s">
        <v>134</v>
      </c>
      <c r="AH64" s="146"/>
      <c r="AI64" s="146"/>
      <c r="AJ64" s="146"/>
      <c r="AK64" s="146"/>
      <c r="AL64" s="146"/>
      <c r="AM64" s="146"/>
      <c r="AN64" s="146"/>
      <c r="AO64" s="146"/>
      <c r="AP64" s="146"/>
      <c r="AQ64" s="146"/>
      <c r="AR64" s="146"/>
      <c r="AS64" s="146"/>
      <c r="AT64" s="146"/>
      <c r="AU64" s="146"/>
      <c r="AV64" s="146"/>
      <c r="AW64" s="146"/>
      <c r="AX64" s="146"/>
      <c r="AY64" s="146"/>
      <c r="AZ64" s="146"/>
      <c r="BA64" s="146"/>
      <c r="BB64" s="146"/>
      <c r="BC64" s="146"/>
      <c r="BD64" s="146"/>
      <c r="BE64" s="146"/>
      <c r="BF64" s="146"/>
      <c r="BG64" s="146"/>
      <c r="BH64" s="146"/>
    </row>
    <row r="65" spans="1:60" x14ac:dyDescent="0.2">
      <c r="A65" s="158" t="s">
        <v>125</v>
      </c>
      <c r="B65" s="159" t="s">
        <v>67</v>
      </c>
      <c r="C65" s="177" t="s">
        <v>68</v>
      </c>
      <c r="D65" s="160"/>
      <c r="E65" s="161"/>
      <c r="F65" s="162"/>
      <c r="G65" s="163">
        <f>SUMIF(AG66:AG67,"&lt;&gt;NOR",G66:G67)</f>
        <v>0</v>
      </c>
      <c r="H65" s="157"/>
      <c r="I65" s="157">
        <f>SUM(I66:I67)</f>
        <v>0</v>
      </c>
      <c r="J65" s="157"/>
      <c r="K65" s="157">
        <f>SUM(K66:K67)</f>
        <v>0</v>
      </c>
      <c r="L65" s="157"/>
      <c r="M65" s="157">
        <f>SUM(M66:M67)</f>
        <v>0</v>
      </c>
      <c r="N65" s="156"/>
      <c r="O65" s="156">
        <f>SUM(O66:O67)</f>
        <v>0</v>
      </c>
      <c r="P65" s="156"/>
      <c r="Q65" s="156">
        <f>SUM(Q66:Q67)</f>
        <v>0</v>
      </c>
      <c r="R65" s="157"/>
      <c r="S65" s="157"/>
      <c r="T65" s="157"/>
      <c r="U65" s="157"/>
      <c r="V65" s="157">
        <f>SUM(V66:V67)</f>
        <v>0</v>
      </c>
      <c r="W65" s="157"/>
      <c r="X65" s="157"/>
      <c r="Y65" s="157"/>
      <c r="AG65" t="s">
        <v>126</v>
      </c>
    </row>
    <row r="66" spans="1:60" outlineLevel="1" x14ac:dyDescent="0.2">
      <c r="A66" s="171">
        <v>53</v>
      </c>
      <c r="B66" s="172" t="s">
        <v>238</v>
      </c>
      <c r="C66" s="178" t="s">
        <v>239</v>
      </c>
      <c r="D66" s="173" t="s">
        <v>129</v>
      </c>
      <c r="E66" s="174">
        <v>11</v>
      </c>
      <c r="F66" s="175"/>
      <c r="G66" s="176">
        <f>ROUND(E66*F66,2)</f>
        <v>0</v>
      </c>
      <c r="H66" s="155"/>
      <c r="I66" s="154">
        <f>ROUND(E66*H66,2)</f>
        <v>0</v>
      </c>
      <c r="J66" s="155"/>
      <c r="K66" s="154">
        <f>ROUND(E66*J66,2)</f>
        <v>0</v>
      </c>
      <c r="L66" s="154">
        <v>21</v>
      </c>
      <c r="M66" s="154">
        <f>G66*(1+L66/100)</f>
        <v>0</v>
      </c>
      <c r="N66" s="153">
        <v>0</v>
      </c>
      <c r="O66" s="153">
        <f>ROUND(E66*N66,2)</f>
        <v>0</v>
      </c>
      <c r="P66" s="153">
        <v>0</v>
      </c>
      <c r="Q66" s="153">
        <f>ROUND(E66*P66,2)</f>
        <v>0</v>
      </c>
      <c r="R66" s="154"/>
      <c r="S66" s="154" t="s">
        <v>130</v>
      </c>
      <c r="T66" s="154" t="s">
        <v>131</v>
      </c>
      <c r="U66" s="154">
        <v>0</v>
      </c>
      <c r="V66" s="154">
        <f>ROUND(E66*U66,2)</f>
        <v>0</v>
      </c>
      <c r="W66" s="154"/>
      <c r="X66" s="154" t="s">
        <v>132</v>
      </c>
      <c r="Y66" s="154" t="s">
        <v>133</v>
      </c>
      <c r="Z66" s="146"/>
      <c r="AA66" s="146"/>
      <c r="AB66" s="146"/>
      <c r="AC66" s="146"/>
      <c r="AD66" s="146"/>
      <c r="AE66" s="146"/>
      <c r="AF66" s="146"/>
      <c r="AG66" s="146" t="s">
        <v>134</v>
      </c>
      <c r="AH66" s="146"/>
      <c r="AI66" s="146"/>
      <c r="AJ66" s="146"/>
      <c r="AK66" s="146"/>
      <c r="AL66" s="146"/>
      <c r="AM66" s="146"/>
      <c r="AN66" s="146"/>
      <c r="AO66" s="146"/>
      <c r="AP66" s="146"/>
      <c r="AQ66" s="146"/>
      <c r="AR66" s="146"/>
      <c r="AS66" s="146"/>
      <c r="AT66" s="146"/>
      <c r="AU66" s="146"/>
      <c r="AV66" s="146"/>
      <c r="AW66" s="146"/>
      <c r="AX66" s="146"/>
      <c r="AY66" s="146"/>
      <c r="AZ66" s="146"/>
      <c r="BA66" s="146"/>
      <c r="BB66" s="146"/>
      <c r="BC66" s="146"/>
      <c r="BD66" s="146"/>
      <c r="BE66" s="146"/>
      <c r="BF66" s="146"/>
      <c r="BG66" s="146"/>
      <c r="BH66" s="146"/>
    </row>
    <row r="67" spans="1:60" outlineLevel="1" x14ac:dyDescent="0.2">
      <c r="A67" s="171">
        <v>54</v>
      </c>
      <c r="B67" s="172" t="s">
        <v>240</v>
      </c>
      <c r="C67" s="178" t="s">
        <v>241</v>
      </c>
      <c r="D67" s="173" t="s">
        <v>129</v>
      </c>
      <c r="E67" s="174">
        <v>21</v>
      </c>
      <c r="F67" s="175"/>
      <c r="G67" s="176">
        <f>ROUND(E67*F67,2)</f>
        <v>0</v>
      </c>
      <c r="H67" s="155"/>
      <c r="I67" s="154">
        <f>ROUND(E67*H67,2)</f>
        <v>0</v>
      </c>
      <c r="J67" s="155"/>
      <c r="K67" s="154">
        <f>ROUND(E67*J67,2)</f>
        <v>0</v>
      </c>
      <c r="L67" s="154">
        <v>21</v>
      </c>
      <c r="M67" s="154">
        <f>G67*(1+L67/100)</f>
        <v>0</v>
      </c>
      <c r="N67" s="153">
        <v>0</v>
      </c>
      <c r="O67" s="153">
        <f>ROUND(E67*N67,2)</f>
        <v>0</v>
      </c>
      <c r="P67" s="153">
        <v>0</v>
      </c>
      <c r="Q67" s="153">
        <f>ROUND(E67*P67,2)</f>
        <v>0</v>
      </c>
      <c r="R67" s="154"/>
      <c r="S67" s="154" t="s">
        <v>130</v>
      </c>
      <c r="T67" s="154" t="s">
        <v>131</v>
      </c>
      <c r="U67" s="154">
        <v>0</v>
      </c>
      <c r="V67" s="154">
        <f>ROUND(E67*U67,2)</f>
        <v>0</v>
      </c>
      <c r="W67" s="154"/>
      <c r="X67" s="154" t="s">
        <v>132</v>
      </c>
      <c r="Y67" s="154" t="s">
        <v>133</v>
      </c>
      <c r="Z67" s="146"/>
      <c r="AA67" s="146"/>
      <c r="AB67" s="146"/>
      <c r="AC67" s="146"/>
      <c r="AD67" s="146"/>
      <c r="AE67" s="146"/>
      <c r="AF67" s="146"/>
      <c r="AG67" s="146" t="s">
        <v>134</v>
      </c>
      <c r="AH67" s="146"/>
      <c r="AI67" s="146"/>
      <c r="AJ67" s="146"/>
      <c r="AK67" s="146"/>
      <c r="AL67" s="146"/>
      <c r="AM67" s="146"/>
      <c r="AN67" s="146"/>
      <c r="AO67" s="146"/>
      <c r="AP67" s="146"/>
      <c r="AQ67" s="146"/>
      <c r="AR67" s="146"/>
      <c r="AS67" s="146"/>
      <c r="AT67" s="146"/>
      <c r="AU67" s="146"/>
      <c r="AV67" s="146"/>
      <c r="AW67" s="146"/>
      <c r="AX67" s="146"/>
      <c r="AY67" s="146"/>
      <c r="AZ67" s="146"/>
      <c r="BA67" s="146"/>
      <c r="BB67" s="146"/>
      <c r="BC67" s="146"/>
      <c r="BD67" s="146"/>
      <c r="BE67" s="146"/>
      <c r="BF67" s="146"/>
      <c r="BG67" s="146"/>
      <c r="BH67" s="146"/>
    </row>
    <row r="68" spans="1:60" x14ac:dyDescent="0.2">
      <c r="A68" s="158" t="s">
        <v>125</v>
      </c>
      <c r="B68" s="159" t="s">
        <v>81</v>
      </c>
      <c r="C68" s="177" t="s">
        <v>82</v>
      </c>
      <c r="D68" s="160"/>
      <c r="E68" s="161"/>
      <c r="F68" s="162"/>
      <c r="G68" s="163">
        <f>SUMIF(AG69:AG83,"&lt;&gt;NOR",G69:G83)</f>
        <v>0</v>
      </c>
      <c r="H68" s="157"/>
      <c r="I68" s="157">
        <f>SUM(I69:I83)</f>
        <v>0</v>
      </c>
      <c r="J68" s="157"/>
      <c r="K68" s="157">
        <f>SUM(K69:K83)</f>
        <v>0</v>
      </c>
      <c r="L68" s="157"/>
      <c r="M68" s="157">
        <f>SUM(M69:M83)</f>
        <v>0</v>
      </c>
      <c r="N68" s="156"/>
      <c r="O68" s="156">
        <f>SUM(O69:O83)</f>
        <v>0</v>
      </c>
      <c r="P68" s="156"/>
      <c r="Q68" s="156">
        <f>SUM(Q69:Q83)</f>
        <v>0</v>
      </c>
      <c r="R68" s="157"/>
      <c r="S68" s="157"/>
      <c r="T68" s="157"/>
      <c r="U68" s="157"/>
      <c r="V68" s="157">
        <f>SUM(V69:V83)</f>
        <v>0</v>
      </c>
      <c r="W68" s="157"/>
      <c r="X68" s="157"/>
      <c r="Y68" s="157"/>
      <c r="AG68" t="s">
        <v>126</v>
      </c>
    </row>
    <row r="69" spans="1:60" ht="22.5" outlineLevel="1" x14ac:dyDescent="0.2">
      <c r="A69" s="171">
        <v>55</v>
      </c>
      <c r="B69" s="172" t="s">
        <v>242</v>
      </c>
      <c r="C69" s="178" t="s">
        <v>243</v>
      </c>
      <c r="D69" s="173" t="s">
        <v>129</v>
      </c>
      <c r="E69" s="174">
        <v>12</v>
      </c>
      <c r="F69" s="175"/>
      <c r="G69" s="176">
        <f t="shared" ref="G69:G83" si="28">ROUND(E69*F69,2)</f>
        <v>0</v>
      </c>
      <c r="H69" s="155"/>
      <c r="I69" s="154">
        <f t="shared" ref="I69:I83" si="29">ROUND(E69*H69,2)</f>
        <v>0</v>
      </c>
      <c r="J69" s="155"/>
      <c r="K69" s="154">
        <f t="shared" ref="K69:K83" si="30">ROUND(E69*J69,2)</f>
        <v>0</v>
      </c>
      <c r="L69" s="154">
        <v>21</v>
      </c>
      <c r="M69" s="154">
        <f t="shared" ref="M69:M83" si="31">G69*(1+L69/100)</f>
        <v>0</v>
      </c>
      <c r="N69" s="153">
        <v>0</v>
      </c>
      <c r="O69" s="153">
        <f t="shared" ref="O69:O83" si="32">ROUND(E69*N69,2)</f>
        <v>0</v>
      </c>
      <c r="P69" s="153">
        <v>0</v>
      </c>
      <c r="Q69" s="153">
        <f t="shared" ref="Q69:Q83" si="33">ROUND(E69*P69,2)</f>
        <v>0</v>
      </c>
      <c r="R69" s="154"/>
      <c r="S69" s="154" t="s">
        <v>130</v>
      </c>
      <c r="T69" s="154" t="s">
        <v>131</v>
      </c>
      <c r="U69" s="154">
        <v>0</v>
      </c>
      <c r="V69" s="154">
        <f t="shared" ref="V69:V83" si="34">ROUND(E69*U69,2)</f>
        <v>0</v>
      </c>
      <c r="W69" s="154"/>
      <c r="X69" s="154" t="s">
        <v>165</v>
      </c>
      <c r="Y69" s="154" t="s">
        <v>133</v>
      </c>
      <c r="Z69" s="146"/>
      <c r="AA69" s="146"/>
      <c r="AB69" s="146"/>
      <c r="AC69" s="146"/>
      <c r="AD69" s="146"/>
      <c r="AE69" s="146"/>
      <c r="AF69" s="146"/>
      <c r="AG69" s="146" t="s">
        <v>166</v>
      </c>
      <c r="AH69" s="146"/>
      <c r="AI69" s="146"/>
      <c r="AJ69" s="146"/>
      <c r="AK69" s="146"/>
      <c r="AL69" s="146"/>
      <c r="AM69" s="146"/>
      <c r="AN69" s="146"/>
      <c r="AO69" s="146"/>
      <c r="AP69" s="146"/>
      <c r="AQ69" s="146"/>
      <c r="AR69" s="146"/>
      <c r="AS69" s="146"/>
      <c r="AT69" s="146"/>
      <c r="AU69" s="146"/>
      <c r="AV69" s="146"/>
      <c r="AW69" s="146"/>
      <c r="AX69" s="146"/>
      <c r="AY69" s="146"/>
      <c r="AZ69" s="146"/>
      <c r="BA69" s="146"/>
      <c r="BB69" s="146"/>
      <c r="BC69" s="146"/>
      <c r="BD69" s="146"/>
      <c r="BE69" s="146"/>
      <c r="BF69" s="146"/>
      <c r="BG69" s="146"/>
      <c r="BH69" s="146"/>
    </row>
    <row r="70" spans="1:60" ht="22.5" outlineLevel="1" x14ac:dyDescent="0.2">
      <c r="A70" s="171">
        <v>56</v>
      </c>
      <c r="B70" s="172" t="s">
        <v>244</v>
      </c>
      <c r="C70" s="178" t="s">
        <v>245</v>
      </c>
      <c r="D70" s="173" t="s">
        <v>129</v>
      </c>
      <c r="E70" s="174">
        <v>5</v>
      </c>
      <c r="F70" s="175"/>
      <c r="G70" s="176">
        <f t="shared" si="28"/>
        <v>0</v>
      </c>
      <c r="H70" s="155"/>
      <c r="I70" s="154">
        <f t="shared" si="29"/>
        <v>0</v>
      </c>
      <c r="J70" s="155"/>
      <c r="K70" s="154">
        <f t="shared" si="30"/>
        <v>0</v>
      </c>
      <c r="L70" s="154">
        <v>21</v>
      </c>
      <c r="M70" s="154">
        <f t="shared" si="31"/>
        <v>0</v>
      </c>
      <c r="N70" s="153">
        <v>0</v>
      </c>
      <c r="O70" s="153">
        <f t="shared" si="32"/>
        <v>0</v>
      </c>
      <c r="P70" s="153">
        <v>0</v>
      </c>
      <c r="Q70" s="153">
        <f t="shared" si="33"/>
        <v>0</v>
      </c>
      <c r="R70" s="154"/>
      <c r="S70" s="154" t="s">
        <v>130</v>
      </c>
      <c r="T70" s="154" t="s">
        <v>131</v>
      </c>
      <c r="U70" s="154">
        <v>0</v>
      </c>
      <c r="V70" s="154">
        <f t="shared" si="34"/>
        <v>0</v>
      </c>
      <c r="W70" s="154"/>
      <c r="X70" s="154" t="s">
        <v>165</v>
      </c>
      <c r="Y70" s="154" t="s">
        <v>133</v>
      </c>
      <c r="Z70" s="146"/>
      <c r="AA70" s="146"/>
      <c r="AB70" s="146"/>
      <c r="AC70" s="146"/>
      <c r="AD70" s="146"/>
      <c r="AE70" s="146"/>
      <c r="AF70" s="146"/>
      <c r="AG70" s="146" t="s">
        <v>166</v>
      </c>
      <c r="AH70" s="146"/>
      <c r="AI70" s="146"/>
      <c r="AJ70" s="146"/>
      <c r="AK70" s="146"/>
      <c r="AL70" s="146"/>
      <c r="AM70" s="146"/>
      <c r="AN70" s="146"/>
      <c r="AO70" s="146"/>
      <c r="AP70" s="146"/>
      <c r="AQ70" s="146"/>
      <c r="AR70" s="146"/>
      <c r="AS70" s="146"/>
      <c r="AT70" s="146"/>
      <c r="AU70" s="146"/>
      <c r="AV70" s="146"/>
      <c r="AW70" s="146"/>
      <c r="AX70" s="146"/>
      <c r="AY70" s="146"/>
      <c r="AZ70" s="146"/>
      <c r="BA70" s="146"/>
      <c r="BB70" s="146"/>
      <c r="BC70" s="146"/>
      <c r="BD70" s="146"/>
      <c r="BE70" s="146"/>
      <c r="BF70" s="146"/>
      <c r="BG70" s="146"/>
      <c r="BH70" s="146"/>
    </row>
    <row r="71" spans="1:60" ht="22.5" outlineLevel="1" x14ac:dyDescent="0.2">
      <c r="A71" s="171">
        <v>57</v>
      </c>
      <c r="B71" s="172" t="s">
        <v>246</v>
      </c>
      <c r="C71" s="178" t="s">
        <v>247</v>
      </c>
      <c r="D71" s="173" t="s">
        <v>129</v>
      </c>
      <c r="E71" s="174">
        <v>5</v>
      </c>
      <c r="F71" s="175"/>
      <c r="G71" s="176">
        <f t="shared" si="28"/>
        <v>0</v>
      </c>
      <c r="H71" s="155"/>
      <c r="I71" s="154">
        <f t="shared" si="29"/>
        <v>0</v>
      </c>
      <c r="J71" s="155"/>
      <c r="K71" s="154">
        <f t="shared" si="30"/>
        <v>0</v>
      </c>
      <c r="L71" s="154">
        <v>21</v>
      </c>
      <c r="M71" s="154">
        <f t="shared" si="31"/>
        <v>0</v>
      </c>
      <c r="N71" s="153">
        <v>0</v>
      </c>
      <c r="O71" s="153">
        <f t="shared" si="32"/>
        <v>0</v>
      </c>
      <c r="P71" s="153">
        <v>0</v>
      </c>
      <c r="Q71" s="153">
        <f t="shared" si="33"/>
        <v>0</v>
      </c>
      <c r="R71" s="154"/>
      <c r="S71" s="154" t="s">
        <v>130</v>
      </c>
      <c r="T71" s="154" t="s">
        <v>131</v>
      </c>
      <c r="U71" s="154">
        <v>0</v>
      </c>
      <c r="V71" s="154">
        <f t="shared" si="34"/>
        <v>0</v>
      </c>
      <c r="W71" s="154"/>
      <c r="X71" s="154" t="s">
        <v>165</v>
      </c>
      <c r="Y71" s="154" t="s">
        <v>133</v>
      </c>
      <c r="Z71" s="146"/>
      <c r="AA71" s="146"/>
      <c r="AB71" s="146"/>
      <c r="AC71" s="146"/>
      <c r="AD71" s="146"/>
      <c r="AE71" s="146"/>
      <c r="AF71" s="146"/>
      <c r="AG71" s="146" t="s">
        <v>166</v>
      </c>
      <c r="AH71" s="146"/>
      <c r="AI71" s="146"/>
      <c r="AJ71" s="146"/>
      <c r="AK71" s="146"/>
      <c r="AL71" s="146"/>
      <c r="AM71" s="146"/>
      <c r="AN71" s="146"/>
      <c r="AO71" s="146"/>
      <c r="AP71" s="146"/>
      <c r="AQ71" s="146"/>
      <c r="AR71" s="146"/>
      <c r="AS71" s="146"/>
      <c r="AT71" s="146"/>
      <c r="AU71" s="146"/>
      <c r="AV71" s="146"/>
      <c r="AW71" s="146"/>
      <c r="AX71" s="146"/>
      <c r="AY71" s="146"/>
      <c r="AZ71" s="146"/>
      <c r="BA71" s="146"/>
      <c r="BB71" s="146"/>
      <c r="BC71" s="146"/>
      <c r="BD71" s="146"/>
      <c r="BE71" s="146"/>
      <c r="BF71" s="146"/>
      <c r="BG71" s="146"/>
      <c r="BH71" s="146"/>
    </row>
    <row r="72" spans="1:60" ht="22.5" outlineLevel="1" x14ac:dyDescent="0.2">
      <c r="A72" s="171">
        <v>58</v>
      </c>
      <c r="B72" s="172" t="s">
        <v>248</v>
      </c>
      <c r="C72" s="178" t="s">
        <v>249</v>
      </c>
      <c r="D72" s="173" t="s">
        <v>129</v>
      </c>
      <c r="E72" s="174">
        <v>5</v>
      </c>
      <c r="F72" s="175"/>
      <c r="G72" s="176">
        <f t="shared" si="28"/>
        <v>0</v>
      </c>
      <c r="H72" s="155"/>
      <c r="I72" s="154">
        <f t="shared" si="29"/>
        <v>0</v>
      </c>
      <c r="J72" s="155"/>
      <c r="K72" s="154">
        <f t="shared" si="30"/>
        <v>0</v>
      </c>
      <c r="L72" s="154">
        <v>21</v>
      </c>
      <c r="M72" s="154">
        <f t="shared" si="31"/>
        <v>0</v>
      </c>
      <c r="N72" s="153">
        <v>0</v>
      </c>
      <c r="O72" s="153">
        <f t="shared" si="32"/>
        <v>0</v>
      </c>
      <c r="P72" s="153">
        <v>0</v>
      </c>
      <c r="Q72" s="153">
        <f t="shared" si="33"/>
        <v>0</v>
      </c>
      <c r="R72" s="154"/>
      <c r="S72" s="154" t="s">
        <v>130</v>
      </c>
      <c r="T72" s="154" t="s">
        <v>131</v>
      </c>
      <c r="U72" s="154">
        <v>0</v>
      </c>
      <c r="V72" s="154">
        <f t="shared" si="34"/>
        <v>0</v>
      </c>
      <c r="W72" s="154"/>
      <c r="X72" s="154" t="s">
        <v>165</v>
      </c>
      <c r="Y72" s="154" t="s">
        <v>133</v>
      </c>
      <c r="Z72" s="146"/>
      <c r="AA72" s="146"/>
      <c r="AB72" s="146"/>
      <c r="AC72" s="146"/>
      <c r="AD72" s="146"/>
      <c r="AE72" s="146"/>
      <c r="AF72" s="146"/>
      <c r="AG72" s="146" t="s">
        <v>166</v>
      </c>
      <c r="AH72" s="146"/>
      <c r="AI72" s="146"/>
      <c r="AJ72" s="146"/>
      <c r="AK72" s="146"/>
      <c r="AL72" s="146"/>
      <c r="AM72" s="146"/>
      <c r="AN72" s="146"/>
      <c r="AO72" s="146"/>
      <c r="AP72" s="146"/>
      <c r="AQ72" s="146"/>
      <c r="AR72" s="146"/>
      <c r="AS72" s="146"/>
      <c r="AT72" s="146"/>
      <c r="AU72" s="146"/>
      <c r="AV72" s="146"/>
      <c r="AW72" s="146"/>
      <c r="AX72" s="146"/>
      <c r="AY72" s="146"/>
      <c r="AZ72" s="146"/>
      <c r="BA72" s="146"/>
      <c r="BB72" s="146"/>
      <c r="BC72" s="146"/>
      <c r="BD72" s="146"/>
      <c r="BE72" s="146"/>
      <c r="BF72" s="146"/>
      <c r="BG72" s="146"/>
      <c r="BH72" s="146"/>
    </row>
    <row r="73" spans="1:60" ht="22.5" outlineLevel="1" x14ac:dyDescent="0.2">
      <c r="A73" s="171">
        <v>59</v>
      </c>
      <c r="B73" s="172" t="s">
        <v>250</v>
      </c>
      <c r="C73" s="178" t="s">
        <v>251</v>
      </c>
      <c r="D73" s="173" t="s">
        <v>129</v>
      </c>
      <c r="E73" s="174">
        <v>1</v>
      </c>
      <c r="F73" s="175"/>
      <c r="G73" s="176">
        <f t="shared" si="28"/>
        <v>0</v>
      </c>
      <c r="H73" s="155"/>
      <c r="I73" s="154">
        <f t="shared" si="29"/>
        <v>0</v>
      </c>
      <c r="J73" s="155"/>
      <c r="K73" s="154">
        <f t="shared" si="30"/>
        <v>0</v>
      </c>
      <c r="L73" s="154">
        <v>21</v>
      </c>
      <c r="M73" s="154">
        <f t="shared" si="31"/>
        <v>0</v>
      </c>
      <c r="N73" s="153">
        <v>0</v>
      </c>
      <c r="O73" s="153">
        <f t="shared" si="32"/>
        <v>0</v>
      </c>
      <c r="P73" s="153">
        <v>0</v>
      </c>
      <c r="Q73" s="153">
        <f t="shared" si="33"/>
        <v>0</v>
      </c>
      <c r="R73" s="154"/>
      <c r="S73" s="154" t="s">
        <v>130</v>
      </c>
      <c r="T73" s="154" t="s">
        <v>131</v>
      </c>
      <c r="U73" s="154">
        <v>0</v>
      </c>
      <c r="V73" s="154">
        <f t="shared" si="34"/>
        <v>0</v>
      </c>
      <c r="W73" s="154"/>
      <c r="X73" s="154" t="s">
        <v>132</v>
      </c>
      <c r="Y73" s="154" t="s">
        <v>133</v>
      </c>
      <c r="Z73" s="146"/>
      <c r="AA73" s="146"/>
      <c r="AB73" s="146"/>
      <c r="AC73" s="146"/>
      <c r="AD73" s="146"/>
      <c r="AE73" s="146"/>
      <c r="AF73" s="146"/>
      <c r="AG73" s="146" t="s">
        <v>252</v>
      </c>
      <c r="AH73" s="146"/>
      <c r="AI73" s="146"/>
      <c r="AJ73" s="146"/>
      <c r="AK73" s="146"/>
      <c r="AL73" s="146"/>
      <c r="AM73" s="146"/>
      <c r="AN73" s="146"/>
      <c r="AO73" s="146"/>
      <c r="AP73" s="146"/>
      <c r="AQ73" s="146"/>
      <c r="AR73" s="146"/>
      <c r="AS73" s="146"/>
      <c r="AT73" s="146"/>
      <c r="AU73" s="146"/>
      <c r="AV73" s="146"/>
      <c r="AW73" s="146"/>
      <c r="AX73" s="146"/>
      <c r="AY73" s="146"/>
      <c r="AZ73" s="146"/>
      <c r="BA73" s="146"/>
      <c r="BB73" s="146"/>
      <c r="BC73" s="146"/>
      <c r="BD73" s="146"/>
      <c r="BE73" s="146"/>
      <c r="BF73" s="146"/>
      <c r="BG73" s="146"/>
      <c r="BH73" s="146"/>
    </row>
    <row r="74" spans="1:60" ht="22.5" outlineLevel="1" x14ac:dyDescent="0.2">
      <c r="A74" s="171">
        <v>60</v>
      </c>
      <c r="B74" s="172" t="s">
        <v>253</v>
      </c>
      <c r="C74" s="178" t="s">
        <v>254</v>
      </c>
      <c r="D74" s="173" t="s">
        <v>129</v>
      </c>
      <c r="E74" s="174">
        <v>3</v>
      </c>
      <c r="F74" s="175"/>
      <c r="G74" s="176">
        <f t="shared" si="28"/>
        <v>0</v>
      </c>
      <c r="H74" s="155"/>
      <c r="I74" s="154">
        <f t="shared" si="29"/>
        <v>0</v>
      </c>
      <c r="J74" s="155"/>
      <c r="K74" s="154">
        <f t="shared" si="30"/>
        <v>0</v>
      </c>
      <c r="L74" s="154">
        <v>21</v>
      </c>
      <c r="M74" s="154">
        <f t="shared" si="31"/>
        <v>0</v>
      </c>
      <c r="N74" s="153">
        <v>0</v>
      </c>
      <c r="O74" s="153">
        <f t="shared" si="32"/>
        <v>0</v>
      </c>
      <c r="P74" s="153">
        <v>0</v>
      </c>
      <c r="Q74" s="153">
        <f t="shared" si="33"/>
        <v>0</v>
      </c>
      <c r="R74" s="154"/>
      <c r="S74" s="154" t="s">
        <v>130</v>
      </c>
      <c r="T74" s="154" t="s">
        <v>131</v>
      </c>
      <c r="U74" s="154">
        <v>0</v>
      </c>
      <c r="V74" s="154">
        <f t="shared" si="34"/>
        <v>0</v>
      </c>
      <c r="W74" s="154"/>
      <c r="X74" s="154" t="s">
        <v>132</v>
      </c>
      <c r="Y74" s="154" t="s">
        <v>133</v>
      </c>
      <c r="Z74" s="146"/>
      <c r="AA74" s="146"/>
      <c r="AB74" s="146"/>
      <c r="AC74" s="146"/>
      <c r="AD74" s="146"/>
      <c r="AE74" s="146"/>
      <c r="AF74" s="146"/>
      <c r="AG74" s="146" t="s">
        <v>252</v>
      </c>
      <c r="AH74" s="146"/>
      <c r="AI74" s="146"/>
      <c r="AJ74" s="146"/>
      <c r="AK74" s="146"/>
      <c r="AL74" s="146"/>
      <c r="AM74" s="146"/>
      <c r="AN74" s="146"/>
      <c r="AO74" s="146"/>
      <c r="AP74" s="146"/>
      <c r="AQ74" s="146"/>
      <c r="AR74" s="146"/>
      <c r="AS74" s="146"/>
      <c r="AT74" s="146"/>
      <c r="AU74" s="146"/>
      <c r="AV74" s="146"/>
      <c r="AW74" s="146"/>
      <c r="AX74" s="146"/>
      <c r="AY74" s="146"/>
      <c r="AZ74" s="146"/>
      <c r="BA74" s="146"/>
      <c r="BB74" s="146"/>
      <c r="BC74" s="146"/>
      <c r="BD74" s="146"/>
      <c r="BE74" s="146"/>
      <c r="BF74" s="146"/>
      <c r="BG74" s="146"/>
      <c r="BH74" s="146"/>
    </row>
    <row r="75" spans="1:60" ht="22.5" outlineLevel="1" x14ac:dyDescent="0.2">
      <c r="A75" s="171">
        <v>61</v>
      </c>
      <c r="B75" s="172" t="s">
        <v>255</v>
      </c>
      <c r="C75" s="178" t="s">
        <v>256</v>
      </c>
      <c r="D75" s="173" t="s">
        <v>129</v>
      </c>
      <c r="E75" s="174">
        <v>1</v>
      </c>
      <c r="F75" s="175"/>
      <c r="G75" s="176">
        <f t="shared" si="28"/>
        <v>0</v>
      </c>
      <c r="H75" s="155"/>
      <c r="I75" s="154">
        <f t="shared" si="29"/>
        <v>0</v>
      </c>
      <c r="J75" s="155"/>
      <c r="K75" s="154">
        <f t="shared" si="30"/>
        <v>0</v>
      </c>
      <c r="L75" s="154">
        <v>21</v>
      </c>
      <c r="M75" s="154">
        <f t="shared" si="31"/>
        <v>0</v>
      </c>
      <c r="N75" s="153">
        <v>0</v>
      </c>
      <c r="O75" s="153">
        <f t="shared" si="32"/>
        <v>0</v>
      </c>
      <c r="P75" s="153">
        <v>0</v>
      </c>
      <c r="Q75" s="153">
        <f t="shared" si="33"/>
        <v>0</v>
      </c>
      <c r="R75" s="154"/>
      <c r="S75" s="154" t="s">
        <v>130</v>
      </c>
      <c r="T75" s="154" t="s">
        <v>131</v>
      </c>
      <c r="U75" s="154">
        <v>0</v>
      </c>
      <c r="V75" s="154">
        <f t="shared" si="34"/>
        <v>0</v>
      </c>
      <c r="W75" s="154"/>
      <c r="X75" s="154" t="s">
        <v>165</v>
      </c>
      <c r="Y75" s="154" t="s">
        <v>133</v>
      </c>
      <c r="Z75" s="146"/>
      <c r="AA75" s="146"/>
      <c r="AB75" s="146"/>
      <c r="AC75" s="146"/>
      <c r="AD75" s="146"/>
      <c r="AE75" s="146"/>
      <c r="AF75" s="146"/>
      <c r="AG75" s="146" t="s">
        <v>166</v>
      </c>
      <c r="AH75" s="146"/>
      <c r="AI75" s="146"/>
      <c r="AJ75" s="146"/>
      <c r="AK75" s="146"/>
      <c r="AL75" s="146"/>
      <c r="AM75" s="146"/>
      <c r="AN75" s="146"/>
      <c r="AO75" s="146"/>
      <c r="AP75" s="146"/>
      <c r="AQ75" s="146"/>
      <c r="AR75" s="146"/>
      <c r="AS75" s="146"/>
      <c r="AT75" s="146"/>
      <c r="AU75" s="146"/>
      <c r="AV75" s="146"/>
      <c r="AW75" s="146"/>
      <c r="AX75" s="146"/>
      <c r="AY75" s="146"/>
      <c r="AZ75" s="146"/>
      <c r="BA75" s="146"/>
      <c r="BB75" s="146"/>
      <c r="BC75" s="146"/>
      <c r="BD75" s="146"/>
      <c r="BE75" s="146"/>
      <c r="BF75" s="146"/>
      <c r="BG75" s="146"/>
      <c r="BH75" s="146"/>
    </row>
    <row r="76" spans="1:60" outlineLevel="1" x14ac:dyDescent="0.2">
      <c r="A76" s="171">
        <v>62</v>
      </c>
      <c r="B76" s="172" t="s">
        <v>257</v>
      </c>
      <c r="C76" s="178" t="s">
        <v>258</v>
      </c>
      <c r="D76" s="173" t="s">
        <v>129</v>
      </c>
      <c r="E76" s="174">
        <v>1</v>
      </c>
      <c r="F76" s="175"/>
      <c r="G76" s="176">
        <f t="shared" si="28"/>
        <v>0</v>
      </c>
      <c r="H76" s="155"/>
      <c r="I76" s="154">
        <f t="shared" si="29"/>
        <v>0</v>
      </c>
      <c r="J76" s="155"/>
      <c r="K76" s="154">
        <f t="shared" si="30"/>
        <v>0</v>
      </c>
      <c r="L76" s="154">
        <v>21</v>
      </c>
      <c r="M76" s="154">
        <f t="shared" si="31"/>
        <v>0</v>
      </c>
      <c r="N76" s="153">
        <v>0</v>
      </c>
      <c r="O76" s="153">
        <f t="shared" si="32"/>
        <v>0</v>
      </c>
      <c r="P76" s="153">
        <v>0</v>
      </c>
      <c r="Q76" s="153">
        <f t="shared" si="33"/>
        <v>0</v>
      </c>
      <c r="R76" s="154"/>
      <c r="S76" s="154" t="s">
        <v>130</v>
      </c>
      <c r="T76" s="154" t="s">
        <v>131</v>
      </c>
      <c r="U76" s="154">
        <v>0</v>
      </c>
      <c r="V76" s="154">
        <f t="shared" si="34"/>
        <v>0</v>
      </c>
      <c r="W76" s="154"/>
      <c r="X76" s="154" t="s">
        <v>132</v>
      </c>
      <c r="Y76" s="154" t="s">
        <v>133</v>
      </c>
      <c r="Z76" s="146"/>
      <c r="AA76" s="146"/>
      <c r="AB76" s="146"/>
      <c r="AC76" s="146"/>
      <c r="AD76" s="146"/>
      <c r="AE76" s="146"/>
      <c r="AF76" s="146"/>
      <c r="AG76" s="146" t="s">
        <v>252</v>
      </c>
      <c r="AH76" s="146"/>
      <c r="AI76" s="146"/>
      <c r="AJ76" s="146"/>
      <c r="AK76" s="146"/>
      <c r="AL76" s="146"/>
      <c r="AM76" s="146"/>
      <c r="AN76" s="146"/>
      <c r="AO76" s="146"/>
      <c r="AP76" s="146"/>
      <c r="AQ76" s="146"/>
      <c r="AR76" s="146"/>
      <c r="AS76" s="146"/>
      <c r="AT76" s="146"/>
      <c r="AU76" s="146"/>
      <c r="AV76" s="146"/>
      <c r="AW76" s="146"/>
      <c r="AX76" s="146"/>
      <c r="AY76" s="146"/>
      <c r="AZ76" s="146"/>
      <c r="BA76" s="146"/>
      <c r="BB76" s="146"/>
      <c r="BC76" s="146"/>
      <c r="BD76" s="146"/>
      <c r="BE76" s="146"/>
      <c r="BF76" s="146"/>
      <c r="BG76" s="146"/>
      <c r="BH76" s="146"/>
    </row>
    <row r="77" spans="1:60" outlineLevel="1" x14ac:dyDescent="0.2">
      <c r="A77" s="171">
        <v>63</v>
      </c>
      <c r="B77" s="172" t="s">
        <v>259</v>
      </c>
      <c r="C77" s="178" t="s">
        <v>260</v>
      </c>
      <c r="D77" s="173" t="s">
        <v>129</v>
      </c>
      <c r="E77" s="174">
        <v>5</v>
      </c>
      <c r="F77" s="175"/>
      <c r="G77" s="176">
        <f t="shared" si="28"/>
        <v>0</v>
      </c>
      <c r="H77" s="155"/>
      <c r="I77" s="154">
        <f t="shared" si="29"/>
        <v>0</v>
      </c>
      <c r="J77" s="155"/>
      <c r="K77" s="154">
        <f t="shared" si="30"/>
        <v>0</v>
      </c>
      <c r="L77" s="154">
        <v>21</v>
      </c>
      <c r="M77" s="154">
        <f t="shared" si="31"/>
        <v>0</v>
      </c>
      <c r="N77" s="153">
        <v>0</v>
      </c>
      <c r="O77" s="153">
        <f t="shared" si="32"/>
        <v>0</v>
      </c>
      <c r="P77" s="153">
        <v>0</v>
      </c>
      <c r="Q77" s="153">
        <f t="shared" si="33"/>
        <v>0</v>
      </c>
      <c r="R77" s="154"/>
      <c r="S77" s="154" t="s">
        <v>130</v>
      </c>
      <c r="T77" s="154" t="s">
        <v>131</v>
      </c>
      <c r="U77" s="154">
        <v>0</v>
      </c>
      <c r="V77" s="154">
        <f t="shared" si="34"/>
        <v>0</v>
      </c>
      <c r="W77" s="154"/>
      <c r="X77" s="154" t="s">
        <v>132</v>
      </c>
      <c r="Y77" s="154" t="s">
        <v>133</v>
      </c>
      <c r="Z77" s="146"/>
      <c r="AA77" s="146"/>
      <c r="AB77" s="146"/>
      <c r="AC77" s="146"/>
      <c r="AD77" s="146"/>
      <c r="AE77" s="146"/>
      <c r="AF77" s="146"/>
      <c r="AG77" s="146" t="s">
        <v>252</v>
      </c>
      <c r="AH77" s="146"/>
      <c r="AI77" s="146"/>
      <c r="AJ77" s="146"/>
      <c r="AK77" s="146"/>
      <c r="AL77" s="146"/>
      <c r="AM77" s="146"/>
      <c r="AN77" s="146"/>
      <c r="AO77" s="146"/>
      <c r="AP77" s="146"/>
      <c r="AQ77" s="146"/>
      <c r="AR77" s="146"/>
      <c r="AS77" s="146"/>
      <c r="AT77" s="146"/>
      <c r="AU77" s="146"/>
      <c r="AV77" s="146"/>
      <c r="AW77" s="146"/>
      <c r="AX77" s="146"/>
      <c r="AY77" s="146"/>
      <c r="AZ77" s="146"/>
      <c r="BA77" s="146"/>
      <c r="BB77" s="146"/>
      <c r="BC77" s="146"/>
      <c r="BD77" s="146"/>
      <c r="BE77" s="146"/>
      <c r="BF77" s="146"/>
      <c r="BG77" s="146"/>
      <c r="BH77" s="146"/>
    </row>
    <row r="78" spans="1:60" outlineLevel="1" x14ac:dyDescent="0.2">
      <c r="A78" s="171">
        <v>64</v>
      </c>
      <c r="B78" s="172" t="s">
        <v>261</v>
      </c>
      <c r="C78" s="178" t="s">
        <v>262</v>
      </c>
      <c r="D78" s="173" t="s">
        <v>129</v>
      </c>
      <c r="E78" s="174">
        <v>5</v>
      </c>
      <c r="F78" s="175"/>
      <c r="G78" s="176">
        <f t="shared" si="28"/>
        <v>0</v>
      </c>
      <c r="H78" s="155"/>
      <c r="I78" s="154">
        <f t="shared" si="29"/>
        <v>0</v>
      </c>
      <c r="J78" s="155"/>
      <c r="K78" s="154">
        <f t="shared" si="30"/>
        <v>0</v>
      </c>
      <c r="L78" s="154">
        <v>21</v>
      </c>
      <c r="M78" s="154">
        <f t="shared" si="31"/>
        <v>0</v>
      </c>
      <c r="N78" s="153">
        <v>0</v>
      </c>
      <c r="O78" s="153">
        <f t="shared" si="32"/>
        <v>0</v>
      </c>
      <c r="P78" s="153">
        <v>0</v>
      </c>
      <c r="Q78" s="153">
        <f t="shared" si="33"/>
        <v>0</v>
      </c>
      <c r="R78" s="154"/>
      <c r="S78" s="154" t="s">
        <v>130</v>
      </c>
      <c r="T78" s="154" t="s">
        <v>131</v>
      </c>
      <c r="U78" s="154">
        <v>0</v>
      </c>
      <c r="V78" s="154">
        <f t="shared" si="34"/>
        <v>0</v>
      </c>
      <c r="W78" s="154"/>
      <c r="X78" s="154" t="s">
        <v>132</v>
      </c>
      <c r="Y78" s="154" t="s">
        <v>133</v>
      </c>
      <c r="Z78" s="146"/>
      <c r="AA78" s="146"/>
      <c r="AB78" s="146"/>
      <c r="AC78" s="146"/>
      <c r="AD78" s="146"/>
      <c r="AE78" s="146"/>
      <c r="AF78" s="146"/>
      <c r="AG78" s="146" t="s">
        <v>252</v>
      </c>
      <c r="AH78" s="146"/>
      <c r="AI78" s="146"/>
      <c r="AJ78" s="146"/>
      <c r="AK78" s="146"/>
      <c r="AL78" s="146"/>
      <c r="AM78" s="146"/>
      <c r="AN78" s="146"/>
      <c r="AO78" s="146"/>
      <c r="AP78" s="146"/>
      <c r="AQ78" s="146"/>
      <c r="AR78" s="146"/>
      <c r="AS78" s="146"/>
      <c r="AT78" s="146"/>
      <c r="AU78" s="146"/>
      <c r="AV78" s="146"/>
      <c r="AW78" s="146"/>
      <c r="AX78" s="146"/>
      <c r="AY78" s="146"/>
      <c r="AZ78" s="146"/>
      <c r="BA78" s="146"/>
      <c r="BB78" s="146"/>
      <c r="BC78" s="146"/>
      <c r="BD78" s="146"/>
      <c r="BE78" s="146"/>
      <c r="BF78" s="146"/>
      <c r="BG78" s="146"/>
      <c r="BH78" s="146"/>
    </row>
    <row r="79" spans="1:60" outlineLevel="1" x14ac:dyDescent="0.2">
      <c r="A79" s="171">
        <v>65</v>
      </c>
      <c r="B79" s="172" t="s">
        <v>263</v>
      </c>
      <c r="C79" s="178" t="s">
        <v>264</v>
      </c>
      <c r="D79" s="173" t="s">
        <v>129</v>
      </c>
      <c r="E79" s="174">
        <v>5</v>
      </c>
      <c r="F79" s="175"/>
      <c r="G79" s="176">
        <f t="shared" si="28"/>
        <v>0</v>
      </c>
      <c r="H79" s="155"/>
      <c r="I79" s="154">
        <f t="shared" si="29"/>
        <v>0</v>
      </c>
      <c r="J79" s="155"/>
      <c r="K79" s="154">
        <f t="shared" si="30"/>
        <v>0</v>
      </c>
      <c r="L79" s="154">
        <v>21</v>
      </c>
      <c r="M79" s="154">
        <f t="shared" si="31"/>
        <v>0</v>
      </c>
      <c r="N79" s="153">
        <v>0</v>
      </c>
      <c r="O79" s="153">
        <f t="shared" si="32"/>
        <v>0</v>
      </c>
      <c r="P79" s="153">
        <v>0</v>
      </c>
      <c r="Q79" s="153">
        <f t="shared" si="33"/>
        <v>0</v>
      </c>
      <c r="R79" s="154"/>
      <c r="S79" s="154" t="s">
        <v>130</v>
      </c>
      <c r="T79" s="154" t="s">
        <v>131</v>
      </c>
      <c r="U79" s="154">
        <v>0</v>
      </c>
      <c r="V79" s="154">
        <f t="shared" si="34"/>
        <v>0</v>
      </c>
      <c r="W79" s="154"/>
      <c r="X79" s="154" t="s">
        <v>132</v>
      </c>
      <c r="Y79" s="154" t="s">
        <v>133</v>
      </c>
      <c r="Z79" s="146"/>
      <c r="AA79" s="146"/>
      <c r="AB79" s="146"/>
      <c r="AC79" s="146"/>
      <c r="AD79" s="146"/>
      <c r="AE79" s="146"/>
      <c r="AF79" s="146"/>
      <c r="AG79" s="146" t="s">
        <v>252</v>
      </c>
      <c r="AH79" s="146"/>
      <c r="AI79" s="146"/>
      <c r="AJ79" s="146"/>
      <c r="AK79" s="146"/>
      <c r="AL79" s="146"/>
      <c r="AM79" s="146"/>
      <c r="AN79" s="146"/>
      <c r="AO79" s="146"/>
      <c r="AP79" s="146"/>
      <c r="AQ79" s="146"/>
      <c r="AR79" s="146"/>
      <c r="AS79" s="146"/>
      <c r="AT79" s="146"/>
      <c r="AU79" s="146"/>
      <c r="AV79" s="146"/>
      <c r="AW79" s="146"/>
      <c r="AX79" s="146"/>
      <c r="AY79" s="146"/>
      <c r="AZ79" s="146"/>
      <c r="BA79" s="146"/>
      <c r="BB79" s="146"/>
      <c r="BC79" s="146"/>
      <c r="BD79" s="146"/>
      <c r="BE79" s="146"/>
      <c r="BF79" s="146"/>
      <c r="BG79" s="146"/>
      <c r="BH79" s="146"/>
    </row>
    <row r="80" spans="1:60" outlineLevel="1" x14ac:dyDescent="0.2">
      <c r="A80" s="171">
        <v>66</v>
      </c>
      <c r="B80" s="172" t="s">
        <v>265</v>
      </c>
      <c r="C80" s="178" t="s">
        <v>266</v>
      </c>
      <c r="D80" s="173" t="s">
        <v>129</v>
      </c>
      <c r="E80" s="174">
        <v>1</v>
      </c>
      <c r="F80" s="175"/>
      <c r="G80" s="176">
        <f t="shared" si="28"/>
        <v>0</v>
      </c>
      <c r="H80" s="155"/>
      <c r="I80" s="154">
        <f t="shared" si="29"/>
        <v>0</v>
      </c>
      <c r="J80" s="155"/>
      <c r="K80" s="154">
        <f t="shared" si="30"/>
        <v>0</v>
      </c>
      <c r="L80" s="154">
        <v>21</v>
      </c>
      <c r="M80" s="154">
        <f t="shared" si="31"/>
        <v>0</v>
      </c>
      <c r="N80" s="153">
        <v>0</v>
      </c>
      <c r="O80" s="153">
        <f t="shared" si="32"/>
        <v>0</v>
      </c>
      <c r="P80" s="153">
        <v>0</v>
      </c>
      <c r="Q80" s="153">
        <f t="shared" si="33"/>
        <v>0</v>
      </c>
      <c r="R80" s="154"/>
      <c r="S80" s="154" t="s">
        <v>130</v>
      </c>
      <c r="T80" s="154" t="s">
        <v>131</v>
      </c>
      <c r="U80" s="154">
        <v>0</v>
      </c>
      <c r="V80" s="154">
        <f t="shared" si="34"/>
        <v>0</v>
      </c>
      <c r="W80" s="154"/>
      <c r="X80" s="154" t="s">
        <v>132</v>
      </c>
      <c r="Y80" s="154" t="s">
        <v>133</v>
      </c>
      <c r="Z80" s="146"/>
      <c r="AA80" s="146"/>
      <c r="AB80" s="146"/>
      <c r="AC80" s="146"/>
      <c r="AD80" s="146"/>
      <c r="AE80" s="146"/>
      <c r="AF80" s="146"/>
      <c r="AG80" s="146" t="s">
        <v>252</v>
      </c>
      <c r="AH80" s="146"/>
      <c r="AI80" s="146"/>
      <c r="AJ80" s="146"/>
      <c r="AK80" s="146"/>
      <c r="AL80" s="146"/>
      <c r="AM80" s="146"/>
      <c r="AN80" s="146"/>
      <c r="AO80" s="146"/>
      <c r="AP80" s="146"/>
      <c r="AQ80" s="146"/>
      <c r="AR80" s="146"/>
      <c r="AS80" s="146"/>
      <c r="AT80" s="146"/>
      <c r="AU80" s="146"/>
      <c r="AV80" s="146"/>
      <c r="AW80" s="146"/>
      <c r="AX80" s="146"/>
      <c r="AY80" s="146"/>
      <c r="AZ80" s="146"/>
      <c r="BA80" s="146"/>
      <c r="BB80" s="146"/>
      <c r="BC80" s="146"/>
      <c r="BD80" s="146"/>
      <c r="BE80" s="146"/>
      <c r="BF80" s="146"/>
      <c r="BG80" s="146"/>
      <c r="BH80" s="146"/>
    </row>
    <row r="81" spans="1:60" outlineLevel="1" x14ac:dyDescent="0.2">
      <c r="A81" s="171">
        <v>67</v>
      </c>
      <c r="B81" s="172" t="s">
        <v>267</v>
      </c>
      <c r="C81" s="178" t="s">
        <v>268</v>
      </c>
      <c r="D81" s="173" t="s">
        <v>129</v>
      </c>
      <c r="E81" s="174">
        <v>3</v>
      </c>
      <c r="F81" s="175"/>
      <c r="G81" s="176">
        <f t="shared" si="28"/>
        <v>0</v>
      </c>
      <c r="H81" s="155"/>
      <c r="I81" s="154">
        <f t="shared" si="29"/>
        <v>0</v>
      </c>
      <c r="J81" s="155"/>
      <c r="K81" s="154">
        <f t="shared" si="30"/>
        <v>0</v>
      </c>
      <c r="L81" s="154">
        <v>21</v>
      </c>
      <c r="M81" s="154">
        <f t="shared" si="31"/>
        <v>0</v>
      </c>
      <c r="N81" s="153">
        <v>0</v>
      </c>
      <c r="O81" s="153">
        <f t="shared" si="32"/>
        <v>0</v>
      </c>
      <c r="P81" s="153">
        <v>0</v>
      </c>
      <c r="Q81" s="153">
        <f t="shared" si="33"/>
        <v>0</v>
      </c>
      <c r="R81" s="154"/>
      <c r="S81" s="154" t="s">
        <v>130</v>
      </c>
      <c r="T81" s="154" t="s">
        <v>131</v>
      </c>
      <c r="U81" s="154">
        <v>0</v>
      </c>
      <c r="V81" s="154">
        <f t="shared" si="34"/>
        <v>0</v>
      </c>
      <c r="W81" s="154"/>
      <c r="X81" s="154" t="s">
        <v>132</v>
      </c>
      <c r="Y81" s="154" t="s">
        <v>133</v>
      </c>
      <c r="Z81" s="146"/>
      <c r="AA81" s="146"/>
      <c r="AB81" s="146"/>
      <c r="AC81" s="146"/>
      <c r="AD81" s="146"/>
      <c r="AE81" s="146"/>
      <c r="AF81" s="146"/>
      <c r="AG81" s="146" t="s">
        <v>252</v>
      </c>
      <c r="AH81" s="146"/>
      <c r="AI81" s="146"/>
      <c r="AJ81" s="146"/>
      <c r="AK81" s="146"/>
      <c r="AL81" s="146"/>
      <c r="AM81" s="146"/>
      <c r="AN81" s="146"/>
      <c r="AO81" s="146"/>
      <c r="AP81" s="146"/>
      <c r="AQ81" s="146"/>
      <c r="AR81" s="146"/>
      <c r="AS81" s="146"/>
      <c r="AT81" s="146"/>
      <c r="AU81" s="146"/>
      <c r="AV81" s="146"/>
      <c r="AW81" s="146"/>
      <c r="AX81" s="146"/>
      <c r="AY81" s="146"/>
      <c r="AZ81" s="146"/>
      <c r="BA81" s="146"/>
      <c r="BB81" s="146"/>
      <c r="BC81" s="146"/>
      <c r="BD81" s="146"/>
      <c r="BE81" s="146"/>
      <c r="BF81" s="146"/>
      <c r="BG81" s="146"/>
      <c r="BH81" s="146"/>
    </row>
    <row r="82" spans="1:60" outlineLevel="1" x14ac:dyDescent="0.2">
      <c r="A82" s="171">
        <v>68</v>
      </c>
      <c r="B82" s="172" t="s">
        <v>269</v>
      </c>
      <c r="C82" s="178" t="s">
        <v>270</v>
      </c>
      <c r="D82" s="173" t="s">
        <v>129</v>
      </c>
      <c r="E82" s="174">
        <v>12</v>
      </c>
      <c r="F82" s="175"/>
      <c r="G82" s="176">
        <f t="shared" si="28"/>
        <v>0</v>
      </c>
      <c r="H82" s="155"/>
      <c r="I82" s="154">
        <f t="shared" si="29"/>
        <v>0</v>
      </c>
      <c r="J82" s="155"/>
      <c r="K82" s="154">
        <f t="shared" si="30"/>
        <v>0</v>
      </c>
      <c r="L82" s="154">
        <v>21</v>
      </c>
      <c r="M82" s="154">
        <f t="shared" si="31"/>
        <v>0</v>
      </c>
      <c r="N82" s="153">
        <v>0</v>
      </c>
      <c r="O82" s="153">
        <f t="shared" si="32"/>
        <v>0</v>
      </c>
      <c r="P82" s="153">
        <v>0</v>
      </c>
      <c r="Q82" s="153">
        <f t="shared" si="33"/>
        <v>0</v>
      </c>
      <c r="R82" s="154"/>
      <c r="S82" s="154" t="s">
        <v>130</v>
      </c>
      <c r="T82" s="154" t="s">
        <v>131</v>
      </c>
      <c r="U82" s="154">
        <v>0</v>
      </c>
      <c r="V82" s="154">
        <f t="shared" si="34"/>
        <v>0</v>
      </c>
      <c r="W82" s="154"/>
      <c r="X82" s="154" t="s">
        <v>132</v>
      </c>
      <c r="Y82" s="154" t="s">
        <v>133</v>
      </c>
      <c r="Z82" s="146"/>
      <c r="AA82" s="146"/>
      <c r="AB82" s="146"/>
      <c r="AC82" s="146"/>
      <c r="AD82" s="146"/>
      <c r="AE82" s="146"/>
      <c r="AF82" s="146"/>
      <c r="AG82" s="146" t="s">
        <v>252</v>
      </c>
      <c r="AH82" s="146"/>
      <c r="AI82" s="146"/>
      <c r="AJ82" s="146"/>
      <c r="AK82" s="146"/>
      <c r="AL82" s="146"/>
      <c r="AM82" s="146"/>
      <c r="AN82" s="146"/>
      <c r="AO82" s="146"/>
      <c r="AP82" s="146"/>
      <c r="AQ82" s="146"/>
      <c r="AR82" s="146"/>
      <c r="AS82" s="146"/>
      <c r="AT82" s="146"/>
      <c r="AU82" s="146"/>
      <c r="AV82" s="146"/>
      <c r="AW82" s="146"/>
      <c r="AX82" s="146"/>
      <c r="AY82" s="146"/>
      <c r="AZ82" s="146"/>
      <c r="BA82" s="146"/>
      <c r="BB82" s="146"/>
      <c r="BC82" s="146"/>
      <c r="BD82" s="146"/>
      <c r="BE82" s="146"/>
      <c r="BF82" s="146"/>
      <c r="BG82" s="146"/>
      <c r="BH82" s="146"/>
    </row>
    <row r="83" spans="1:60" outlineLevel="1" x14ac:dyDescent="0.2">
      <c r="A83" s="171">
        <v>69</v>
      </c>
      <c r="B83" s="172" t="s">
        <v>271</v>
      </c>
      <c r="C83" s="178" t="s">
        <v>272</v>
      </c>
      <c r="D83" s="173" t="s">
        <v>0</v>
      </c>
      <c r="E83" s="174">
        <v>430.13909999999998</v>
      </c>
      <c r="F83" s="175"/>
      <c r="G83" s="176">
        <f t="shared" si="28"/>
        <v>0</v>
      </c>
      <c r="H83" s="155"/>
      <c r="I83" s="154">
        <f t="shared" si="29"/>
        <v>0</v>
      </c>
      <c r="J83" s="155"/>
      <c r="K83" s="154">
        <f t="shared" si="30"/>
        <v>0</v>
      </c>
      <c r="L83" s="154">
        <v>21</v>
      </c>
      <c r="M83" s="154">
        <f t="shared" si="31"/>
        <v>0</v>
      </c>
      <c r="N83" s="153">
        <v>0</v>
      </c>
      <c r="O83" s="153">
        <f t="shared" si="32"/>
        <v>0</v>
      </c>
      <c r="P83" s="153">
        <v>0</v>
      </c>
      <c r="Q83" s="153">
        <f t="shared" si="33"/>
        <v>0</v>
      </c>
      <c r="R83" s="154"/>
      <c r="S83" s="154" t="s">
        <v>130</v>
      </c>
      <c r="T83" s="154" t="s">
        <v>131</v>
      </c>
      <c r="U83" s="154">
        <v>0</v>
      </c>
      <c r="V83" s="154">
        <f t="shared" si="34"/>
        <v>0</v>
      </c>
      <c r="W83" s="154"/>
      <c r="X83" s="154" t="s">
        <v>132</v>
      </c>
      <c r="Y83" s="154" t="s">
        <v>133</v>
      </c>
      <c r="Z83" s="146"/>
      <c r="AA83" s="146"/>
      <c r="AB83" s="146"/>
      <c r="AC83" s="146"/>
      <c r="AD83" s="146"/>
      <c r="AE83" s="146"/>
      <c r="AF83" s="146"/>
      <c r="AG83" s="146" t="s">
        <v>252</v>
      </c>
      <c r="AH83" s="146"/>
      <c r="AI83" s="146"/>
      <c r="AJ83" s="146"/>
      <c r="AK83" s="146"/>
      <c r="AL83" s="146"/>
      <c r="AM83" s="146"/>
      <c r="AN83" s="146"/>
      <c r="AO83" s="146"/>
      <c r="AP83" s="146"/>
      <c r="AQ83" s="146"/>
      <c r="AR83" s="146"/>
      <c r="AS83" s="146"/>
      <c r="AT83" s="146"/>
      <c r="AU83" s="146"/>
      <c r="AV83" s="146"/>
      <c r="AW83" s="146"/>
      <c r="AX83" s="146"/>
      <c r="AY83" s="146"/>
      <c r="AZ83" s="146"/>
      <c r="BA83" s="146"/>
      <c r="BB83" s="146"/>
      <c r="BC83" s="146"/>
      <c r="BD83" s="146"/>
      <c r="BE83" s="146"/>
      <c r="BF83" s="146"/>
      <c r="BG83" s="146"/>
      <c r="BH83" s="146"/>
    </row>
    <row r="84" spans="1:60" x14ac:dyDescent="0.2">
      <c r="A84" s="158" t="s">
        <v>125</v>
      </c>
      <c r="B84" s="159" t="s">
        <v>71</v>
      </c>
      <c r="C84" s="177" t="s">
        <v>72</v>
      </c>
      <c r="D84" s="160"/>
      <c r="E84" s="161"/>
      <c r="F84" s="162"/>
      <c r="G84" s="163">
        <f>SUMIF(AG85:AG105,"&lt;&gt;NOR",G85:G105)</f>
        <v>0</v>
      </c>
      <c r="H84" s="157"/>
      <c r="I84" s="157">
        <f>SUM(I85:I105)</f>
        <v>0</v>
      </c>
      <c r="J84" s="157"/>
      <c r="K84" s="157">
        <f>SUM(K85:K105)</f>
        <v>0</v>
      </c>
      <c r="L84" s="157"/>
      <c r="M84" s="157">
        <f>SUM(M85:M105)</f>
        <v>0</v>
      </c>
      <c r="N84" s="156"/>
      <c r="O84" s="156">
        <f>SUM(O85:O105)</f>
        <v>0</v>
      </c>
      <c r="P84" s="156"/>
      <c r="Q84" s="156">
        <f>SUM(Q85:Q105)</f>
        <v>0</v>
      </c>
      <c r="R84" s="157"/>
      <c r="S84" s="157"/>
      <c r="T84" s="157"/>
      <c r="U84" s="157"/>
      <c r="V84" s="157">
        <f>SUM(V85:V105)</f>
        <v>0</v>
      </c>
      <c r="W84" s="157"/>
      <c r="X84" s="157"/>
      <c r="Y84" s="157"/>
      <c r="AG84" t="s">
        <v>126</v>
      </c>
    </row>
    <row r="85" spans="1:60" outlineLevel="1" x14ac:dyDescent="0.2">
      <c r="A85" s="171">
        <v>70</v>
      </c>
      <c r="B85" s="172" t="s">
        <v>273</v>
      </c>
      <c r="C85" s="178" t="s">
        <v>274</v>
      </c>
      <c r="D85" s="173" t="s">
        <v>275</v>
      </c>
      <c r="E85" s="174">
        <v>16</v>
      </c>
      <c r="F85" s="175"/>
      <c r="G85" s="176">
        <f t="shared" ref="G85:G105" si="35">ROUND(E85*F85,2)</f>
        <v>0</v>
      </c>
      <c r="H85" s="155"/>
      <c r="I85" s="154">
        <f t="shared" ref="I85:I105" si="36">ROUND(E85*H85,2)</f>
        <v>0</v>
      </c>
      <c r="J85" s="155"/>
      <c r="K85" s="154">
        <f t="shared" ref="K85:K105" si="37">ROUND(E85*J85,2)</f>
        <v>0</v>
      </c>
      <c r="L85" s="154">
        <v>21</v>
      </c>
      <c r="M85" s="154">
        <f t="shared" ref="M85:M105" si="38">G85*(1+L85/100)</f>
        <v>0</v>
      </c>
      <c r="N85" s="153">
        <v>0</v>
      </c>
      <c r="O85" s="153">
        <f t="shared" ref="O85:O105" si="39">ROUND(E85*N85,2)</f>
        <v>0</v>
      </c>
      <c r="P85" s="153">
        <v>0</v>
      </c>
      <c r="Q85" s="153">
        <f t="shared" ref="Q85:Q105" si="40">ROUND(E85*P85,2)</f>
        <v>0</v>
      </c>
      <c r="R85" s="154"/>
      <c r="S85" s="154" t="s">
        <v>130</v>
      </c>
      <c r="T85" s="154" t="s">
        <v>131</v>
      </c>
      <c r="U85" s="154">
        <v>0</v>
      </c>
      <c r="V85" s="154">
        <f t="shared" ref="V85:V105" si="41">ROUND(E85*U85,2)</f>
        <v>0</v>
      </c>
      <c r="W85" s="154"/>
      <c r="X85" s="154" t="s">
        <v>132</v>
      </c>
      <c r="Y85" s="154" t="s">
        <v>133</v>
      </c>
      <c r="Z85" s="146"/>
      <c r="AA85" s="146"/>
      <c r="AB85" s="146"/>
      <c r="AC85" s="146"/>
      <c r="AD85" s="146"/>
      <c r="AE85" s="146"/>
      <c r="AF85" s="146"/>
      <c r="AG85" s="146" t="s">
        <v>134</v>
      </c>
      <c r="AH85" s="146"/>
      <c r="AI85" s="146"/>
      <c r="AJ85" s="146"/>
      <c r="AK85" s="146"/>
      <c r="AL85" s="146"/>
      <c r="AM85" s="146"/>
      <c r="AN85" s="146"/>
      <c r="AO85" s="146"/>
      <c r="AP85" s="146"/>
      <c r="AQ85" s="146"/>
      <c r="AR85" s="146"/>
      <c r="AS85" s="146"/>
      <c r="AT85" s="146"/>
      <c r="AU85" s="146"/>
      <c r="AV85" s="146"/>
      <c r="AW85" s="146"/>
      <c r="AX85" s="146"/>
      <c r="AY85" s="146"/>
      <c r="AZ85" s="146"/>
      <c r="BA85" s="146"/>
      <c r="BB85" s="146"/>
      <c r="BC85" s="146"/>
      <c r="BD85" s="146"/>
      <c r="BE85" s="146"/>
      <c r="BF85" s="146"/>
      <c r="BG85" s="146"/>
      <c r="BH85" s="146"/>
    </row>
    <row r="86" spans="1:60" outlineLevel="1" x14ac:dyDescent="0.2">
      <c r="A86" s="171">
        <v>71</v>
      </c>
      <c r="B86" s="172" t="s">
        <v>276</v>
      </c>
      <c r="C86" s="178" t="s">
        <v>277</v>
      </c>
      <c r="D86" s="173" t="s">
        <v>278</v>
      </c>
      <c r="E86" s="174">
        <v>24</v>
      </c>
      <c r="F86" s="175"/>
      <c r="G86" s="176">
        <f t="shared" si="35"/>
        <v>0</v>
      </c>
      <c r="H86" s="155"/>
      <c r="I86" s="154">
        <f t="shared" si="36"/>
        <v>0</v>
      </c>
      <c r="J86" s="155"/>
      <c r="K86" s="154">
        <f t="shared" si="37"/>
        <v>0</v>
      </c>
      <c r="L86" s="154">
        <v>21</v>
      </c>
      <c r="M86" s="154">
        <f t="shared" si="38"/>
        <v>0</v>
      </c>
      <c r="N86" s="153">
        <v>0</v>
      </c>
      <c r="O86" s="153">
        <f t="shared" si="39"/>
        <v>0</v>
      </c>
      <c r="P86" s="153">
        <v>0</v>
      </c>
      <c r="Q86" s="153">
        <f t="shared" si="40"/>
        <v>0</v>
      </c>
      <c r="R86" s="154"/>
      <c r="S86" s="154" t="s">
        <v>130</v>
      </c>
      <c r="T86" s="154" t="s">
        <v>131</v>
      </c>
      <c r="U86" s="154">
        <v>0</v>
      </c>
      <c r="V86" s="154">
        <f t="shared" si="41"/>
        <v>0</v>
      </c>
      <c r="W86" s="154"/>
      <c r="X86" s="154" t="s">
        <v>132</v>
      </c>
      <c r="Y86" s="154" t="s">
        <v>133</v>
      </c>
      <c r="Z86" s="146"/>
      <c r="AA86" s="146"/>
      <c r="AB86" s="146"/>
      <c r="AC86" s="146"/>
      <c r="AD86" s="146"/>
      <c r="AE86" s="146"/>
      <c r="AF86" s="146"/>
      <c r="AG86" s="146" t="s">
        <v>134</v>
      </c>
      <c r="AH86" s="146"/>
      <c r="AI86" s="146"/>
      <c r="AJ86" s="146"/>
      <c r="AK86" s="146"/>
      <c r="AL86" s="146"/>
      <c r="AM86" s="146"/>
      <c r="AN86" s="146"/>
      <c r="AO86" s="146"/>
      <c r="AP86" s="146"/>
      <c r="AQ86" s="146"/>
      <c r="AR86" s="146"/>
      <c r="AS86" s="146"/>
      <c r="AT86" s="146"/>
      <c r="AU86" s="146"/>
      <c r="AV86" s="146"/>
      <c r="AW86" s="146"/>
      <c r="AX86" s="146"/>
      <c r="AY86" s="146"/>
      <c r="AZ86" s="146"/>
      <c r="BA86" s="146"/>
      <c r="BB86" s="146"/>
      <c r="BC86" s="146"/>
      <c r="BD86" s="146"/>
      <c r="BE86" s="146"/>
      <c r="BF86" s="146"/>
      <c r="BG86" s="146"/>
      <c r="BH86" s="146"/>
    </row>
    <row r="87" spans="1:60" outlineLevel="1" x14ac:dyDescent="0.2">
      <c r="A87" s="171">
        <v>72</v>
      </c>
      <c r="B87" s="172" t="s">
        <v>279</v>
      </c>
      <c r="C87" s="178" t="s">
        <v>280</v>
      </c>
      <c r="D87" s="173" t="s">
        <v>162</v>
      </c>
      <c r="E87" s="174">
        <v>42</v>
      </c>
      <c r="F87" s="175"/>
      <c r="G87" s="176">
        <f t="shared" si="35"/>
        <v>0</v>
      </c>
      <c r="H87" s="155"/>
      <c r="I87" s="154">
        <f t="shared" si="36"/>
        <v>0</v>
      </c>
      <c r="J87" s="155"/>
      <c r="K87" s="154">
        <f t="shared" si="37"/>
        <v>0</v>
      </c>
      <c r="L87" s="154">
        <v>21</v>
      </c>
      <c r="M87" s="154">
        <f t="shared" si="38"/>
        <v>0</v>
      </c>
      <c r="N87" s="153">
        <v>0</v>
      </c>
      <c r="O87" s="153">
        <f t="shared" si="39"/>
        <v>0</v>
      </c>
      <c r="P87" s="153">
        <v>0</v>
      </c>
      <c r="Q87" s="153">
        <f t="shared" si="40"/>
        <v>0</v>
      </c>
      <c r="R87" s="154"/>
      <c r="S87" s="154" t="s">
        <v>130</v>
      </c>
      <c r="T87" s="154" t="s">
        <v>131</v>
      </c>
      <c r="U87" s="154">
        <v>0</v>
      </c>
      <c r="V87" s="154">
        <f t="shared" si="41"/>
        <v>0</v>
      </c>
      <c r="W87" s="154"/>
      <c r="X87" s="154" t="s">
        <v>132</v>
      </c>
      <c r="Y87" s="154" t="s">
        <v>133</v>
      </c>
      <c r="Z87" s="146"/>
      <c r="AA87" s="146"/>
      <c r="AB87" s="146"/>
      <c r="AC87" s="146"/>
      <c r="AD87" s="146"/>
      <c r="AE87" s="146"/>
      <c r="AF87" s="146"/>
      <c r="AG87" s="146" t="s">
        <v>134</v>
      </c>
      <c r="AH87" s="146"/>
      <c r="AI87" s="146"/>
      <c r="AJ87" s="146"/>
      <c r="AK87" s="146"/>
      <c r="AL87" s="146"/>
      <c r="AM87" s="146"/>
      <c r="AN87" s="146"/>
      <c r="AO87" s="146"/>
      <c r="AP87" s="146"/>
      <c r="AQ87" s="146"/>
      <c r="AR87" s="146"/>
      <c r="AS87" s="146"/>
      <c r="AT87" s="146"/>
      <c r="AU87" s="146"/>
      <c r="AV87" s="146"/>
      <c r="AW87" s="146"/>
      <c r="AX87" s="146"/>
      <c r="AY87" s="146"/>
      <c r="AZ87" s="146"/>
      <c r="BA87" s="146"/>
      <c r="BB87" s="146"/>
      <c r="BC87" s="146"/>
      <c r="BD87" s="146"/>
      <c r="BE87" s="146"/>
      <c r="BF87" s="146"/>
      <c r="BG87" s="146"/>
      <c r="BH87" s="146"/>
    </row>
    <row r="88" spans="1:60" outlineLevel="1" x14ac:dyDescent="0.2">
      <c r="A88" s="171">
        <v>73</v>
      </c>
      <c r="B88" s="172" t="s">
        <v>281</v>
      </c>
      <c r="C88" s="178" t="s">
        <v>282</v>
      </c>
      <c r="D88" s="173" t="s">
        <v>143</v>
      </c>
      <c r="E88" s="174">
        <v>1</v>
      </c>
      <c r="F88" s="175"/>
      <c r="G88" s="176">
        <f t="shared" si="35"/>
        <v>0</v>
      </c>
      <c r="H88" s="155"/>
      <c r="I88" s="154">
        <f t="shared" si="36"/>
        <v>0</v>
      </c>
      <c r="J88" s="155"/>
      <c r="K88" s="154">
        <f t="shared" si="37"/>
        <v>0</v>
      </c>
      <c r="L88" s="154">
        <v>21</v>
      </c>
      <c r="M88" s="154">
        <f t="shared" si="38"/>
        <v>0</v>
      </c>
      <c r="N88" s="153">
        <v>0</v>
      </c>
      <c r="O88" s="153">
        <f t="shared" si="39"/>
        <v>0</v>
      </c>
      <c r="P88" s="153">
        <v>0</v>
      </c>
      <c r="Q88" s="153">
        <f t="shared" si="40"/>
        <v>0</v>
      </c>
      <c r="R88" s="154"/>
      <c r="S88" s="154" t="s">
        <v>130</v>
      </c>
      <c r="T88" s="154" t="s">
        <v>131</v>
      </c>
      <c r="U88" s="154">
        <v>0</v>
      </c>
      <c r="V88" s="154">
        <f t="shared" si="41"/>
        <v>0</v>
      </c>
      <c r="W88" s="154"/>
      <c r="X88" s="154" t="s">
        <v>132</v>
      </c>
      <c r="Y88" s="154" t="s">
        <v>133</v>
      </c>
      <c r="Z88" s="146"/>
      <c r="AA88" s="146"/>
      <c r="AB88" s="146"/>
      <c r="AC88" s="146"/>
      <c r="AD88" s="146"/>
      <c r="AE88" s="146"/>
      <c r="AF88" s="146"/>
      <c r="AG88" s="146" t="s">
        <v>134</v>
      </c>
      <c r="AH88" s="146"/>
      <c r="AI88" s="146"/>
      <c r="AJ88" s="146"/>
      <c r="AK88" s="146"/>
      <c r="AL88" s="146"/>
      <c r="AM88" s="146"/>
      <c r="AN88" s="146"/>
      <c r="AO88" s="146"/>
      <c r="AP88" s="146"/>
      <c r="AQ88" s="146"/>
      <c r="AR88" s="146"/>
      <c r="AS88" s="146"/>
      <c r="AT88" s="146"/>
      <c r="AU88" s="146"/>
      <c r="AV88" s="146"/>
      <c r="AW88" s="146"/>
      <c r="AX88" s="146"/>
      <c r="AY88" s="146"/>
      <c r="AZ88" s="146"/>
      <c r="BA88" s="146"/>
      <c r="BB88" s="146"/>
      <c r="BC88" s="146"/>
      <c r="BD88" s="146"/>
      <c r="BE88" s="146"/>
      <c r="BF88" s="146"/>
      <c r="BG88" s="146"/>
      <c r="BH88" s="146"/>
    </row>
    <row r="89" spans="1:60" outlineLevel="1" x14ac:dyDescent="0.2">
      <c r="A89" s="171">
        <v>74</v>
      </c>
      <c r="B89" s="172" t="s">
        <v>283</v>
      </c>
      <c r="C89" s="178" t="s">
        <v>284</v>
      </c>
      <c r="D89" s="173" t="s">
        <v>143</v>
      </c>
      <c r="E89" s="174">
        <v>1</v>
      </c>
      <c r="F89" s="175"/>
      <c r="G89" s="176">
        <f t="shared" si="35"/>
        <v>0</v>
      </c>
      <c r="H89" s="155"/>
      <c r="I89" s="154">
        <f t="shared" si="36"/>
        <v>0</v>
      </c>
      <c r="J89" s="155"/>
      <c r="K89" s="154">
        <f t="shared" si="37"/>
        <v>0</v>
      </c>
      <c r="L89" s="154">
        <v>21</v>
      </c>
      <c r="M89" s="154">
        <f t="shared" si="38"/>
        <v>0</v>
      </c>
      <c r="N89" s="153">
        <v>0</v>
      </c>
      <c r="O89" s="153">
        <f t="shared" si="39"/>
        <v>0</v>
      </c>
      <c r="P89" s="153">
        <v>0</v>
      </c>
      <c r="Q89" s="153">
        <f t="shared" si="40"/>
        <v>0</v>
      </c>
      <c r="R89" s="154"/>
      <c r="S89" s="154" t="s">
        <v>130</v>
      </c>
      <c r="T89" s="154" t="s">
        <v>131</v>
      </c>
      <c r="U89" s="154">
        <v>0</v>
      </c>
      <c r="V89" s="154">
        <f t="shared" si="41"/>
        <v>0</v>
      </c>
      <c r="W89" s="154"/>
      <c r="X89" s="154" t="s">
        <v>165</v>
      </c>
      <c r="Y89" s="154" t="s">
        <v>133</v>
      </c>
      <c r="Z89" s="146"/>
      <c r="AA89" s="146"/>
      <c r="AB89" s="146"/>
      <c r="AC89" s="146"/>
      <c r="AD89" s="146"/>
      <c r="AE89" s="146"/>
      <c r="AF89" s="146"/>
      <c r="AG89" s="146" t="s">
        <v>166</v>
      </c>
      <c r="AH89" s="146"/>
      <c r="AI89" s="146"/>
      <c r="AJ89" s="146"/>
      <c r="AK89" s="146"/>
      <c r="AL89" s="146"/>
      <c r="AM89" s="146"/>
      <c r="AN89" s="146"/>
      <c r="AO89" s="146"/>
      <c r="AP89" s="146"/>
      <c r="AQ89" s="146"/>
      <c r="AR89" s="146"/>
      <c r="AS89" s="146"/>
      <c r="AT89" s="146"/>
      <c r="AU89" s="146"/>
      <c r="AV89" s="146"/>
      <c r="AW89" s="146"/>
      <c r="AX89" s="146"/>
      <c r="AY89" s="146"/>
      <c r="AZ89" s="146"/>
      <c r="BA89" s="146"/>
      <c r="BB89" s="146"/>
      <c r="BC89" s="146"/>
      <c r="BD89" s="146"/>
      <c r="BE89" s="146"/>
      <c r="BF89" s="146"/>
      <c r="BG89" s="146"/>
      <c r="BH89" s="146"/>
    </row>
    <row r="90" spans="1:60" outlineLevel="1" x14ac:dyDescent="0.2">
      <c r="A90" s="171">
        <v>75</v>
      </c>
      <c r="B90" s="172" t="s">
        <v>285</v>
      </c>
      <c r="C90" s="178" t="s">
        <v>286</v>
      </c>
      <c r="D90" s="173" t="s">
        <v>162</v>
      </c>
      <c r="E90" s="174">
        <v>1</v>
      </c>
      <c r="F90" s="175"/>
      <c r="G90" s="176">
        <f t="shared" si="35"/>
        <v>0</v>
      </c>
      <c r="H90" s="155"/>
      <c r="I90" s="154">
        <f t="shared" si="36"/>
        <v>0</v>
      </c>
      <c r="J90" s="155"/>
      <c r="K90" s="154">
        <f t="shared" si="37"/>
        <v>0</v>
      </c>
      <c r="L90" s="154">
        <v>21</v>
      </c>
      <c r="M90" s="154">
        <f t="shared" si="38"/>
        <v>0</v>
      </c>
      <c r="N90" s="153">
        <v>0</v>
      </c>
      <c r="O90" s="153">
        <f t="shared" si="39"/>
        <v>0</v>
      </c>
      <c r="P90" s="153">
        <v>0</v>
      </c>
      <c r="Q90" s="153">
        <f t="shared" si="40"/>
        <v>0</v>
      </c>
      <c r="R90" s="154"/>
      <c r="S90" s="154" t="s">
        <v>130</v>
      </c>
      <c r="T90" s="154" t="s">
        <v>131</v>
      </c>
      <c r="U90" s="154">
        <v>0</v>
      </c>
      <c r="V90" s="154">
        <f t="shared" si="41"/>
        <v>0</v>
      </c>
      <c r="W90" s="154"/>
      <c r="X90" s="154" t="s">
        <v>165</v>
      </c>
      <c r="Y90" s="154" t="s">
        <v>133</v>
      </c>
      <c r="Z90" s="146"/>
      <c r="AA90" s="146"/>
      <c r="AB90" s="146"/>
      <c r="AC90" s="146"/>
      <c r="AD90" s="146"/>
      <c r="AE90" s="146"/>
      <c r="AF90" s="146"/>
      <c r="AG90" s="146" t="s">
        <v>166</v>
      </c>
      <c r="AH90" s="146"/>
      <c r="AI90" s="146"/>
      <c r="AJ90" s="146"/>
      <c r="AK90" s="146"/>
      <c r="AL90" s="146"/>
      <c r="AM90" s="146"/>
      <c r="AN90" s="146"/>
      <c r="AO90" s="146"/>
      <c r="AP90" s="146"/>
      <c r="AQ90" s="146"/>
      <c r="AR90" s="146"/>
      <c r="AS90" s="146"/>
      <c r="AT90" s="146"/>
      <c r="AU90" s="146"/>
      <c r="AV90" s="146"/>
      <c r="AW90" s="146"/>
      <c r="AX90" s="146"/>
      <c r="AY90" s="146"/>
      <c r="AZ90" s="146"/>
      <c r="BA90" s="146"/>
      <c r="BB90" s="146"/>
      <c r="BC90" s="146"/>
      <c r="BD90" s="146"/>
      <c r="BE90" s="146"/>
      <c r="BF90" s="146"/>
      <c r="BG90" s="146"/>
      <c r="BH90" s="146"/>
    </row>
    <row r="91" spans="1:60" ht="22.5" outlineLevel="1" x14ac:dyDescent="0.2">
      <c r="A91" s="171">
        <v>76</v>
      </c>
      <c r="B91" s="172" t="s">
        <v>287</v>
      </c>
      <c r="C91" s="178" t="s">
        <v>288</v>
      </c>
      <c r="D91" s="173" t="s">
        <v>162</v>
      </c>
      <c r="E91" s="174">
        <v>42</v>
      </c>
      <c r="F91" s="175"/>
      <c r="G91" s="176">
        <f t="shared" si="35"/>
        <v>0</v>
      </c>
      <c r="H91" s="155"/>
      <c r="I91" s="154">
        <f t="shared" si="36"/>
        <v>0</v>
      </c>
      <c r="J91" s="155"/>
      <c r="K91" s="154">
        <f t="shared" si="37"/>
        <v>0</v>
      </c>
      <c r="L91" s="154">
        <v>21</v>
      </c>
      <c r="M91" s="154">
        <f t="shared" si="38"/>
        <v>0</v>
      </c>
      <c r="N91" s="153">
        <v>0</v>
      </c>
      <c r="O91" s="153">
        <f t="shared" si="39"/>
        <v>0</v>
      </c>
      <c r="P91" s="153">
        <v>0</v>
      </c>
      <c r="Q91" s="153">
        <f t="shared" si="40"/>
        <v>0</v>
      </c>
      <c r="R91" s="154"/>
      <c r="S91" s="154" t="s">
        <v>130</v>
      </c>
      <c r="T91" s="154" t="s">
        <v>131</v>
      </c>
      <c r="U91" s="154">
        <v>0</v>
      </c>
      <c r="V91" s="154">
        <f t="shared" si="41"/>
        <v>0</v>
      </c>
      <c r="W91" s="154"/>
      <c r="X91" s="154" t="s">
        <v>132</v>
      </c>
      <c r="Y91" s="154" t="s">
        <v>133</v>
      </c>
      <c r="Z91" s="146"/>
      <c r="AA91" s="146"/>
      <c r="AB91" s="146"/>
      <c r="AC91" s="146"/>
      <c r="AD91" s="146"/>
      <c r="AE91" s="146"/>
      <c r="AF91" s="146"/>
      <c r="AG91" s="146" t="s">
        <v>134</v>
      </c>
      <c r="AH91" s="146"/>
      <c r="AI91" s="146"/>
      <c r="AJ91" s="146"/>
      <c r="AK91" s="146"/>
      <c r="AL91" s="146"/>
      <c r="AM91" s="146"/>
      <c r="AN91" s="146"/>
      <c r="AO91" s="146"/>
      <c r="AP91" s="146"/>
      <c r="AQ91" s="146"/>
      <c r="AR91" s="146"/>
      <c r="AS91" s="146"/>
      <c r="AT91" s="146"/>
      <c r="AU91" s="146"/>
      <c r="AV91" s="146"/>
      <c r="AW91" s="146"/>
      <c r="AX91" s="146"/>
      <c r="AY91" s="146"/>
      <c r="AZ91" s="146"/>
      <c r="BA91" s="146"/>
      <c r="BB91" s="146"/>
      <c r="BC91" s="146"/>
      <c r="BD91" s="146"/>
      <c r="BE91" s="146"/>
      <c r="BF91" s="146"/>
      <c r="BG91" s="146"/>
      <c r="BH91" s="146"/>
    </row>
    <row r="92" spans="1:60" outlineLevel="1" x14ac:dyDescent="0.2">
      <c r="A92" s="171">
        <v>77</v>
      </c>
      <c r="B92" s="172" t="s">
        <v>289</v>
      </c>
      <c r="C92" s="178" t="s">
        <v>290</v>
      </c>
      <c r="D92" s="173" t="s">
        <v>275</v>
      </c>
      <c r="E92" s="174">
        <v>8</v>
      </c>
      <c r="F92" s="175"/>
      <c r="G92" s="176">
        <f t="shared" si="35"/>
        <v>0</v>
      </c>
      <c r="H92" s="155"/>
      <c r="I92" s="154">
        <f t="shared" si="36"/>
        <v>0</v>
      </c>
      <c r="J92" s="155"/>
      <c r="K92" s="154">
        <f t="shared" si="37"/>
        <v>0</v>
      </c>
      <c r="L92" s="154">
        <v>21</v>
      </c>
      <c r="M92" s="154">
        <f t="shared" si="38"/>
        <v>0</v>
      </c>
      <c r="N92" s="153">
        <v>0</v>
      </c>
      <c r="O92" s="153">
        <f t="shared" si="39"/>
        <v>0</v>
      </c>
      <c r="P92" s="153">
        <v>0</v>
      </c>
      <c r="Q92" s="153">
        <f t="shared" si="40"/>
        <v>0</v>
      </c>
      <c r="R92" s="154"/>
      <c r="S92" s="154" t="s">
        <v>130</v>
      </c>
      <c r="T92" s="154" t="s">
        <v>131</v>
      </c>
      <c r="U92" s="154">
        <v>0</v>
      </c>
      <c r="V92" s="154">
        <f t="shared" si="41"/>
        <v>0</v>
      </c>
      <c r="W92" s="154"/>
      <c r="X92" s="154" t="s">
        <v>132</v>
      </c>
      <c r="Y92" s="154" t="s">
        <v>133</v>
      </c>
      <c r="Z92" s="146"/>
      <c r="AA92" s="146"/>
      <c r="AB92" s="146"/>
      <c r="AC92" s="146"/>
      <c r="AD92" s="146"/>
      <c r="AE92" s="146"/>
      <c r="AF92" s="146"/>
      <c r="AG92" s="146" t="s">
        <v>134</v>
      </c>
      <c r="AH92" s="146"/>
      <c r="AI92" s="146"/>
      <c r="AJ92" s="146"/>
      <c r="AK92" s="146"/>
      <c r="AL92" s="146"/>
      <c r="AM92" s="146"/>
      <c r="AN92" s="146"/>
      <c r="AO92" s="146"/>
      <c r="AP92" s="146"/>
      <c r="AQ92" s="146"/>
      <c r="AR92" s="146"/>
      <c r="AS92" s="146"/>
      <c r="AT92" s="146"/>
      <c r="AU92" s="146"/>
      <c r="AV92" s="146"/>
      <c r="AW92" s="146"/>
      <c r="AX92" s="146"/>
      <c r="AY92" s="146"/>
      <c r="AZ92" s="146"/>
      <c r="BA92" s="146"/>
      <c r="BB92" s="146"/>
      <c r="BC92" s="146"/>
      <c r="BD92" s="146"/>
      <c r="BE92" s="146"/>
      <c r="BF92" s="146"/>
      <c r="BG92" s="146"/>
      <c r="BH92" s="146"/>
    </row>
    <row r="93" spans="1:60" outlineLevel="1" x14ac:dyDescent="0.2">
      <c r="A93" s="171">
        <v>78</v>
      </c>
      <c r="B93" s="172" t="s">
        <v>291</v>
      </c>
      <c r="C93" s="178" t="s">
        <v>292</v>
      </c>
      <c r="D93" s="173" t="s">
        <v>143</v>
      </c>
      <c r="E93" s="174">
        <v>32</v>
      </c>
      <c r="F93" s="175"/>
      <c r="G93" s="176">
        <f t="shared" si="35"/>
        <v>0</v>
      </c>
      <c r="H93" s="155"/>
      <c r="I93" s="154">
        <f t="shared" si="36"/>
        <v>0</v>
      </c>
      <c r="J93" s="155"/>
      <c r="K93" s="154">
        <f t="shared" si="37"/>
        <v>0</v>
      </c>
      <c r="L93" s="154">
        <v>21</v>
      </c>
      <c r="M93" s="154">
        <f t="shared" si="38"/>
        <v>0</v>
      </c>
      <c r="N93" s="153">
        <v>0</v>
      </c>
      <c r="O93" s="153">
        <f t="shared" si="39"/>
        <v>0</v>
      </c>
      <c r="P93" s="153">
        <v>0</v>
      </c>
      <c r="Q93" s="153">
        <f t="shared" si="40"/>
        <v>0</v>
      </c>
      <c r="R93" s="154"/>
      <c r="S93" s="154" t="s">
        <v>130</v>
      </c>
      <c r="T93" s="154" t="s">
        <v>131</v>
      </c>
      <c r="U93" s="154">
        <v>0</v>
      </c>
      <c r="V93" s="154">
        <f t="shared" si="41"/>
        <v>0</v>
      </c>
      <c r="W93" s="154"/>
      <c r="X93" s="154" t="s">
        <v>132</v>
      </c>
      <c r="Y93" s="154" t="s">
        <v>133</v>
      </c>
      <c r="Z93" s="146"/>
      <c r="AA93" s="146"/>
      <c r="AB93" s="146"/>
      <c r="AC93" s="146"/>
      <c r="AD93" s="146"/>
      <c r="AE93" s="146"/>
      <c r="AF93" s="146"/>
      <c r="AG93" s="146" t="s">
        <v>134</v>
      </c>
      <c r="AH93" s="146"/>
      <c r="AI93" s="146"/>
      <c r="AJ93" s="146"/>
      <c r="AK93" s="146"/>
      <c r="AL93" s="146"/>
      <c r="AM93" s="146"/>
      <c r="AN93" s="146"/>
      <c r="AO93" s="146"/>
      <c r="AP93" s="146"/>
      <c r="AQ93" s="146"/>
      <c r="AR93" s="146"/>
      <c r="AS93" s="146"/>
      <c r="AT93" s="146"/>
      <c r="AU93" s="146"/>
      <c r="AV93" s="146"/>
      <c r="AW93" s="146"/>
      <c r="AX93" s="146"/>
      <c r="AY93" s="146"/>
      <c r="AZ93" s="146"/>
      <c r="BA93" s="146"/>
      <c r="BB93" s="146"/>
      <c r="BC93" s="146"/>
      <c r="BD93" s="146"/>
      <c r="BE93" s="146"/>
      <c r="BF93" s="146"/>
      <c r="BG93" s="146"/>
      <c r="BH93" s="146"/>
    </row>
    <row r="94" spans="1:60" outlineLevel="1" x14ac:dyDescent="0.2">
      <c r="A94" s="171">
        <v>79</v>
      </c>
      <c r="B94" s="172" t="s">
        <v>293</v>
      </c>
      <c r="C94" s="178" t="s">
        <v>294</v>
      </c>
      <c r="D94" s="173" t="s">
        <v>162</v>
      </c>
      <c r="E94" s="174">
        <v>1</v>
      </c>
      <c r="F94" s="175"/>
      <c r="G94" s="176">
        <f t="shared" si="35"/>
        <v>0</v>
      </c>
      <c r="H94" s="155"/>
      <c r="I94" s="154">
        <f t="shared" si="36"/>
        <v>0</v>
      </c>
      <c r="J94" s="155"/>
      <c r="K94" s="154">
        <f t="shared" si="37"/>
        <v>0</v>
      </c>
      <c r="L94" s="154">
        <v>21</v>
      </c>
      <c r="M94" s="154">
        <f t="shared" si="38"/>
        <v>0</v>
      </c>
      <c r="N94" s="153">
        <v>0</v>
      </c>
      <c r="O94" s="153">
        <f t="shared" si="39"/>
        <v>0</v>
      </c>
      <c r="P94" s="153">
        <v>0</v>
      </c>
      <c r="Q94" s="153">
        <f t="shared" si="40"/>
        <v>0</v>
      </c>
      <c r="R94" s="154"/>
      <c r="S94" s="154" t="s">
        <v>130</v>
      </c>
      <c r="T94" s="154" t="s">
        <v>131</v>
      </c>
      <c r="U94" s="154">
        <v>0</v>
      </c>
      <c r="V94" s="154">
        <f t="shared" si="41"/>
        <v>0</v>
      </c>
      <c r="W94" s="154"/>
      <c r="X94" s="154" t="s">
        <v>165</v>
      </c>
      <c r="Y94" s="154" t="s">
        <v>133</v>
      </c>
      <c r="Z94" s="146"/>
      <c r="AA94" s="146"/>
      <c r="AB94" s="146"/>
      <c r="AC94" s="146"/>
      <c r="AD94" s="146"/>
      <c r="AE94" s="146"/>
      <c r="AF94" s="146"/>
      <c r="AG94" s="146" t="s">
        <v>166</v>
      </c>
      <c r="AH94" s="146"/>
      <c r="AI94" s="146"/>
      <c r="AJ94" s="146"/>
      <c r="AK94" s="146"/>
      <c r="AL94" s="146"/>
      <c r="AM94" s="146"/>
      <c r="AN94" s="146"/>
      <c r="AO94" s="146"/>
      <c r="AP94" s="146"/>
      <c r="AQ94" s="146"/>
      <c r="AR94" s="146"/>
      <c r="AS94" s="146"/>
      <c r="AT94" s="146"/>
      <c r="AU94" s="146"/>
      <c r="AV94" s="146"/>
      <c r="AW94" s="146"/>
      <c r="AX94" s="146"/>
      <c r="AY94" s="146"/>
      <c r="AZ94" s="146"/>
      <c r="BA94" s="146"/>
      <c r="BB94" s="146"/>
      <c r="BC94" s="146"/>
      <c r="BD94" s="146"/>
      <c r="BE94" s="146"/>
      <c r="BF94" s="146"/>
      <c r="BG94" s="146"/>
      <c r="BH94" s="146"/>
    </row>
    <row r="95" spans="1:60" outlineLevel="1" x14ac:dyDescent="0.2">
      <c r="A95" s="171">
        <v>80</v>
      </c>
      <c r="B95" s="172" t="s">
        <v>295</v>
      </c>
      <c r="C95" s="178" t="s">
        <v>296</v>
      </c>
      <c r="D95" s="173" t="s">
        <v>162</v>
      </c>
      <c r="E95" s="174">
        <v>1</v>
      </c>
      <c r="F95" s="175"/>
      <c r="G95" s="176">
        <f t="shared" si="35"/>
        <v>0</v>
      </c>
      <c r="H95" s="155"/>
      <c r="I95" s="154">
        <f t="shared" si="36"/>
        <v>0</v>
      </c>
      <c r="J95" s="155"/>
      <c r="K95" s="154">
        <f t="shared" si="37"/>
        <v>0</v>
      </c>
      <c r="L95" s="154">
        <v>21</v>
      </c>
      <c r="M95" s="154">
        <f t="shared" si="38"/>
        <v>0</v>
      </c>
      <c r="N95" s="153">
        <v>0</v>
      </c>
      <c r="O95" s="153">
        <f t="shared" si="39"/>
        <v>0</v>
      </c>
      <c r="P95" s="153">
        <v>0</v>
      </c>
      <c r="Q95" s="153">
        <f t="shared" si="40"/>
        <v>0</v>
      </c>
      <c r="R95" s="154"/>
      <c r="S95" s="154" t="s">
        <v>130</v>
      </c>
      <c r="T95" s="154" t="s">
        <v>131</v>
      </c>
      <c r="U95" s="154">
        <v>0</v>
      </c>
      <c r="V95" s="154">
        <f t="shared" si="41"/>
        <v>0</v>
      </c>
      <c r="W95" s="154"/>
      <c r="X95" s="154" t="s">
        <v>165</v>
      </c>
      <c r="Y95" s="154" t="s">
        <v>133</v>
      </c>
      <c r="Z95" s="146"/>
      <c r="AA95" s="146"/>
      <c r="AB95" s="146"/>
      <c r="AC95" s="146"/>
      <c r="AD95" s="146"/>
      <c r="AE95" s="146"/>
      <c r="AF95" s="146"/>
      <c r="AG95" s="146" t="s">
        <v>166</v>
      </c>
      <c r="AH95" s="146"/>
      <c r="AI95" s="146"/>
      <c r="AJ95" s="146"/>
      <c r="AK95" s="146"/>
      <c r="AL95" s="146"/>
      <c r="AM95" s="146"/>
      <c r="AN95" s="146"/>
      <c r="AO95" s="146"/>
      <c r="AP95" s="146"/>
      <c r="AQ95" s="146"/>
      <c r="AR95" s="146"/>
      <c r="AS95" s="146"/>
      <c r="AT95" s="146"/>
      <c r="AU95" s="146"/>
      <c r="AV95" s="146"/>
      <c r="AW95" s="146"/>
      <c r="AX95" s="146"/>
      <c r="AY95" s="146"/>
      <c r="AZ95" s="146"/>
      <c r="BA95" s="146"/>
      <c r="BB95" s="146"/>
      <c r="BC95" s="146"/>
      <c r="BD95" s="146"/>
      <c r="BE95" s="146"/>
      <c r="BF95" s="146"/>
      <c r="BG95" s="146"/>
      <c r="BH95" s="146"/>
    </row>
    <row r="96" spans="1:60" outlineLevel="1" x14ac:dyDescent="0.2">
      <c r="A96" s="171">
        <v>81</v>
      </c>
      <c r="B96" s="172" t="s">
        <v>297</v>
      </c>
      <c r="C96" s="178" t="s">
        <v>298</v>
      </c>
      <c r="D96" s="173" t="s">
        <v>162</v>
      </c>
      <c r="E96" s="174">
        <v>1</v>
      </c>
      <c r="F96" s="175"/>
      <c r="G96" s="176">
        <f t="shared" si="35"/>
        <v>0</v>
      </c>
      <c r="H96" s="155"/>
      <c r="I96" s="154">
        <f t="shared" si="36"/>
        <v>0</v>
      </c>
      <c r="J96" s="155"/>
      <c r="K96" s="154">
        <f t="shared" si="37"/>
        <v>0</v>
      </c>
      <c r="L96" s="154">
        <v>21</v>
      </c>
      <c r="M96" s="154">
        <f t="shared" si="38"/>
        <v>0</v>
      </c>
      <c r="N96" s="153">
        <v>0</v>
      </c>
      <c r="O96" s="153">
        <f t="shared" si="39"/>
        <v>0</v>
      </c>
      <c r="P96" s="153">
        <v>0</v>
      </c>
      <c r="Q96" s="153">
        <f t="shared" si="40"/>
        <v>0</v>
      </c>
      <c r="R96" s="154"/>
      <c r="S96" s="154" t="s">
        <v>130</v>
      </c>
      <c r="T96" s="154" t="s">
        <v>131</v>
      </c>
      <c r="U96" s="154">
        <v>0</v>
      </c>
      <c r="V96" s="154">
        <f t="shared" si="41"/>
        <v>0</v>
      </c>
      <c r="W96" s="154"/>
      <c r="X96" s="154" t="s">
        <v>132</v>
      </c>
      <c r="Y96" s="154" t="s">
        <v>133</v>
      </c>
      <c r="Z96" s="146"/>
      <c r="AA96" s="146"/>
      <c r="AB96" s="146"/>
      <c r="AC96" s="146"/>
      <c r="AD96" s="146"/>
      <c r="AE96" s="146"/>
      <c r="AF96" s="146"/>
      <c r="AG96" s="146" t="s">
        <v>134</v>
      </c>
      <c r="AH96" s="146"/>
      <c r="AI96" s="146"/>
      <c r="AJ96" s="146"/>
      <c r="AK96" s="146"/>
      <c r="AL96" s="146"/>
      <c r="AM96" s="146"/>
      <c r="AN96" s="146"/>
      <c r="AO96" s="146"/>
      <c r="AP96" s="146"/>
      <c r="AQ96" s="146"/>
      <c r="AR96" s="146"/>
      <c r="AS96" s="146"/>
      <c r="AT96" s="146"/>
      <c r="AU96" s="146"/>
      <c r="AV96" s="146"/>
      <c r="AW96" s="146"/>
      <c r="AX96" s="146"/>
      <c r="AY96" s="146"/>
      <c r="AZ96" s="146"/>
      <c r="BA96" s="146"/>
      <c r="BB96" s="146"/>
      <c r="BC96" s="146"/>
      <c r="BD96" s="146"/>
      <c r="BE96" s="146"/>
      <c r="BF96" s="146"/>
      <c r="BG96" s="146"/>
      <c r="BH96" s="146"/>
    </row>
    <row r="97" spans="1:60" outlineLevel="1" x14ac:dyDescent="0.2">
      <c r="A97" s="171">
        <v>82</v>
      </c>
      <c r="B97" s="172" t="s">
        <v>299</v>
      </c>
      <c r="C97" s="178" t="s">
        <v>300</v>
      </c>
      <c r="D97" s="173" t="s">
        <v>162</v>
      </c>
      <c r="E97" s="174">
        <v>1</v>
      </c>
      <c r="F97" s="175"/>
      <c r="G97" s="176">
        <f t="shared" si="35"/>
        <v>0</v>
      </c>
      <c r="H97" s="155"/>
      <c r="I97" s="154">
        <f t="shared" si="36"/>
        <v>0</v>
      </c>
      <c r="J97" s="155"/>
      <c r="K97" s="154">
        <f t="shared" si="37"/>
        <v>0</v>
      </c>
      <c r="L97" s="154">
        <v>21</v>
      </c>
      <c r="M97" s="154">
        <f t="shared" si="38"/>
        <v>0</v>
      </c>
      <c r="N97" s="153">
        <v>0</v>
      </c>
      <c r="O97" s="153">
        <f t="shared" si="39"/>
        <v>0</v>
      </c>
      <c r="P97" s="153">
        <v>0</v>
      </c>
      <c r="Q97" s="153">
        <f t="shared" si="40"/>
        <v>0</v>
      </c>
      <c r="R97" s="154"/>
      <c r="S97" s="154" t="s">
        <v>130</v>
      </c>
      <c r="T97" s="154" t="s">
        <v>131</v>
      </c>
      <c r="U97" s="154">
        <v>0</v>
      </c>
      <c r="V97" s="154">
        <f t="shared" si="41"/>
        <v>0</v>
      </c>
      <c r="W97" s="154"/>
      <c r="X97" s="154" t="s">
        <v>165</v>
      </c>
      <c r="Y97" s="154" t="s">
        <v>133</v>
      </c>
      <c r="Z97" s="146"/>
      <c r="AA97" s="146"/>
      <c r="AB97" s="146"/>
      <c r="AC97" s="146"/>
      <c r="AD97" s="146"/>
      <c r="AE97" s="146"/>
      <c r="AF97" s="146"/>
      <c r="AG97" s="146" t="s">
        <v>166</v>
      </c>
      <c r="AH97" s="146"/>
      <c r="AI97" s="146"/>
      <c r="AJ97" s="146"/>
      <c r="AK97" s="146"/>
      <c r="AL97" s="146"/>
      <c r="AM97" s="146"/>
      <c r="AN97" s="146"/>
      <c r="AO97" s="146"/>
      <c r="AP97" s="146"/>
      <c r="AQ97" s="146"/>
      <c r="AR97" s="146"/>
      <c r="AS97" s="146"/>
      <c r="AT97" s="146"/>
      <c r="AU97" s="146"/>
      <c r="AV97" s="146"/>
      <c r="AW97" s="146"/>
      <c r="AX97" s="146"/>
      <c r="AY97" s="146"/>
      <c r="AZ97" s="146"/>
      <c r="BA97" s="146"/>
      <c r="BB97" s="146"/>
      <c r="BC97" s="146"/>
      <c r="BD97" s="146"/>
      <c r="BE97" s="146"/>
      <c r="BF97" s="146"/>
      <c r="BG97" s="146"/>
      <c r="BH97" s="146"/>
    </row>
    <row r="98" spans="1:60" ht="22.5" outlineLevel="1" x14ac:dyDescent="0.2">
      <c r="A98" s="171">
        <v>83</v>
      </c>
      <c r="B98" s="172" t="s">
        <v>301</v>
      </c>
      <c r="C98" s="178" t="s">
        <v>302</v>
      </c>
      <c r="D98" s="173" t="s">
        <v>275</v>
      </c>
      <c r="E98" s="174">
        <v>24</v>
      </c>
      <c r="F98" s="175"/>
      <c r="G98" s="176">
        <f t="shared" si="35"/>
        <v>0</v>
      </c>
      <c r="H98" s="155"/>
      <c r="I98" s="154">
        <f t="shared" si="36"/>
        <v>0</v>
      </c>
      <c r="J98" s="155"/>
      <c r="K98" s="154">
        <f t="shared" si="37"/>
        <v>0</v>
      </c>
      <c r="L98" s="154">
        <v>21</v>
      </c>
      <c r="M98" s="154">
        <f t="shared" si="38"/>
        <v>0</v>
      </c>
      <c r="N98" s="153">
        <v>0</v>
      </c>
      <c r="O98" s="153">
        <f t="shared" si="39"/>
        <v>0</v>
      </c>
      <c r="P98" s="153">
        <v>0</v>
      </c>
      <c r="Q98" s="153">
        <f t="shared" si="40"/>
        <v>0</v>
      </c>
      <c r="R98" s="154"/>
      <c r="S98" s="154" t="s">
        <v>130</v>
      </c>
      <c r="T98" s="154" t="s">
        <v>131</v>
      </c>
      <c r="U98" s="154">
        <v>0</v>
      </c>
      <c r="V98" s="154">
        <f t="shared" si="41"/>
        <v>0</v>
      </c>
      <c r="W98" s="154"/>
      <c r="X98" s="154" t="s">
        <v>132</v>
      </c>
      <c r="Y98" s="154" t="s">
        <v>133</v>
      </c>
      <c r="Z98" s="146"/>
      <c r="AA98" s="146"/>
      <c r="AB98" s="146"/>
      <c r="AC98" s="146"/>
      <c r="AD98" s="146"/>
      <c r="AE98" s="146"/>
      <c r="AF98" s="146"/>
      <c r="AG98" s="146" t="s">
        <v>134</v>
      </c>
      <c r="AH98" s="146"/>
      <c r="AI98" s="146"/>
      <c r="AJ98" s="146"/>
      <c r="AK98" s="146"/>
      <c r="AL98" s="146"/>
      <c r="AM98" s="146"/>
      <c r="AN98" s="146"/>
      <c r="AO98" s="146"/>
      <c r="AP98" s="146"/>
      <c r="AQ98" s="146"/>
      <c r="AR98" s="146"/>
      <c r="AS98" s="146"/>
      <c r="AT98" s="146"/>
      <c r="AU98" s="146"/>
      <c r="AV98" s="146"/>
      <c r="AW98" s="146"/>
      <c r="AX98" s="146"/>
      <c r="AY98" s="146"/>
      <c r="AZ98" s="146"/>
      <c r="BA98" s="146"/>
      <c r="BB98" s="146"/>
      <c r="BC98" s="146"/>
      <c r="BD98" s="146"/>
      <c r="BE98" s="146"/>
      <c r="BF98" s="146"/>
      <c r="BG98" s="146"/>
      <c r="BH98" s="146"/>
    </row>
    <row r="99" spans="1:60" outlineLevel="1" x14ac:dyDescent="0.2">
      <c r="A99" s="171">
        <v>84</v>
      </c>
      <c r="B99" s="172" t="s">
        <v>303</v>
      </c>
      <c r="C99" s="178" t="s">
        <v>304</v>
      </c>
      <c r="D99" s="173" t="s">
        <v>162</v>
      </c>
      <c r="E99" s="174">
        <v>1</v>
      </c>
      <c r="F99" s="175"/>
      <c r="G99" s="176">
        <f t="shared" si="35"/>
        <v>0</v>
      </c>
      <c r="H99" s="155"/>
      <c r="I99" s="154">
        <f t="shared" si="36"/>
        <v>0</v>
      </c>
      <c r="J99" s="155"/>
      <c r="K99" s="154">
        <f t="shared" si="37"/>
        <v>0</v>
      </c>
      <c r="L99" s="154">
        <v>21</v>
      </c>
      <c r="M99" s="154">
        <f t="shared" si="38"/>
        <v>0</v>
      </c>
      <c r="N99" s="153">
        <v>0</v>
      </c>
      <c r="O99" s="153">
        <f t="shared" si="39"/>
        <v>0</v>
      </c>
      <c r="P99" s="153">
        <v>0</v>
      </c>
      <c r="Q99" s="153">
        <f t="shared" si="40"/>
        <v>0</v>
      </c>
      <c r="R99" s="154"/>
      <c r="S99" s="154" t="s">
        <v>130</v>
      </c>
      <c r="T99" s="154" t="s">
        <v>131</v>
      </c>
      <c r="U99" s="154">
        <v>0</v>
      </c>
      <c r="V99" s="154">
        <f t="shared" si="41"/>
        <v>0</v>
      </c>
      <c r="W99" s="154"/>
      <c r="X99" s="154" t="s">
        <v>165</v>
      </c>
      <c r="Y99" s="154" t="s">
        <v>133</v>
      </c>
      <c r="Z99" s="146"/>
      <c r="AA99" s="146"/>
      <c r="AB99" s="146"/>
      <c r="AC99" s="146"/>
      <c r="AD99" s="146"/>
      <c r="AE99" s="146"/>
      <c r="AF99" s="146"/>
      <c r="AG99" s="146" t="s">
        <v>166</v>
      </c>
      <c r="AH99" s="146"/>
      <c r="AI99" s="146"/>
      <c r="AJ99" s="146"/>
      <c r="AK99" s="146"/>
      <c r="AL99" s="146"/>
      <c r="AM99" s="146"/>
      <c r="AN99" s="146"/>
      <c r="AO99" s="146"/>
      <c r="AP99" s="146"/>
      <c r="AQ99" s="146"/>
      <c r="AR99" s="146"/>
      <c r="AS99" s="146"/>
      <c r="AT99" s="146"/>
      <c r="AU99" s="146"/>
      <c r="AV99" s="146"/>
      <c r="AW99" s="146"/>
      <c r="AX99" s="146"/>
      <c r="AY99" s="146"/>
      <c r="AZ99" s="146"/>
      <c r="BA99" s="146"/>
      <c r="BB99" s="146"/>
      <c r="BC99" s="146"/>
      <c r="BD99" s="146"/>
      <c r="BE99" s="146"/>
      <c r="BF99" s="146"/>
      <c r="BG99" s="146"/>
      <c r="BH99" s="146"/>
    </row>
    <row r="100" spans="1:60" outlineLevel="1" x14ac:dyDescent="0.2">
      <c r="A100" s="171">
        <v>85</v>
      </c>
      <c r="B100" s="172" t="s">
        <v>305</v>
      </c>
      <c r="C100" s="178" t="s">
        <v>306</v>
      </c>
      <c r="D100" s="173" t="s">
        <v>162</v>
      </c>
      <c r="E100" s="174">
        <v>1</v>
      </c>
      <c r="F100" s="175"/>
      <c r="G100" s="176">
        <f t="shared" si="35"/>
        <v>0</v>
      </c>
      <c r="H100" s="155"/>
      <c r="I100" s="154">
        <f t="shared" si="36"/>
        <v>0</v>
      </c>
      <c r="J100" s="155"/>
      <c r="K100" s="154">
        <f t="shared" si="37"/>
        <v>0</v>
      </c>
      <c r="L100" s="154">
        <v>21</v>
      </c>
      <c r="M100" s="154">
        <f t="shared" si="38"/>
        <v>0</v>
      </c>
      <c r="N100" s="153">
        <v>0</v>
      </c>
      <c r="O100" s="153">
        <f t="shared" si="39"/>
        <v>0</v>
      </c>
      <c r="P100" s="153">
        <v>0</v>
      </c>
      <c r="Q100" s="153">
        <f t="shared" si="40"/>
        <v>0</v>
      </c>
      <c r="R100" s="154"/>
      <c r="S100" s="154" t="s">
        <v>130</v>
      </c>
      <c r="T100" s="154" t="s">
        <v>131</v>
      </c>
      <c r="U100" s="154">
        <v>0</v>
      </c>
      <c r="V100" s="154">
        <f t="shared" si="41"/>
        <v>0</v>
      </c>
      <c r="W100" s="154"/>
      <c r="X100" s="154" t="s">
        <v>165</v>
      </c>
      <c r="Y100" s="154" t="s">
        <v>133</v>
      </c>
      <c r="Z100" s="146"/>
      <c r="AA100" s="146"/>
      <c r="AB100" s="146"/>
      <c r="AC100" s="146"/>
      <c r="AD100" s="146"/>
      <c r="AE100" s="146"/>
      <c r="AF100" s="146"/>
      <c r="AG100" s="146" t="s">
        <v>166</v>
      </c>
      <c r="AH100" s="146"/>
      <c r="AI100" s="146"/>
      <c r="AJ100" s="146"/>
      <c r="AK100" s="146"/>
      <c r="AL100" s="146"/>
      <c r="AM100" s="146"/>
      <c r="AN100" s="146"/>
      <c r="AO100" s="146"/>
      <c r="AP100" s="146"/>
      <c r="AQ100" s="146"/>
      <c r="AR100" s="146"/>
      <c r="AS100" s="146"/>
      <c r="AT100" s="146"/>
      <c r="AU100" s="146"/>
      <c r="AV100" s="146"/>
      <c r="AW100" s="146"/>
      <c r="AX100" s="146"/>
      <c r="AY100" s="146"/>
      <c r="AZ100" s="146"/>
      <c r="BA100" s="146"/>
      <c r="BB100" s="146"/>
      <c r="BC100" s="146"/>
      <c r="BD100" s="146"/>
      <c r="BE100" s="146"/>
      <c r="BF100" s="146"/>
      <c r="BG100" s="146"/>
      <c r="BH100" s="146"/>
    </row>
    <row r="101" spans="1:60" outlineLevel="1" x14ac:dyDescent="0.2">
      <c r="A101" s="171">
        <v>86</v>
      </c>
      <c r="B101" s="172" t="s">
        <v>307</v>
      </c>
      <c r="C101" s="178" t="s">
        <v>308</v>
      </c>
      <c r="D101" s="173" t="s">
        <v>162</v>
      </c>
      <c r="E101" s="174">
        <v>1</v>
      </c>
      <c r="F101" s="175"/>
      <c r="G101" s="176">
        <f t="shared" si="35"/>
        <v>0</v>
      </c>
      <c r="H101" s="155"/>
      <c r="I101" s="154">
        <f t="shared" si="36"/>
        <v>0</v>
      </c>
      <c r="J101" s="155"/>
      <c r="K101" s="154">
        <f t="shared" si="37"/>
        <v>0</v>
      </c>
      <c r="L101" s="154">
        <v>21</v>
      </c>
      <c r="M101" s="154">
        <f t="shared" si="38"/>
        <v>0</v>
      </c>
      <c r="N101" s="153">
        <v>0</v>
      </c>
      <c r="O101" s="153">
        <f t="shared" si="39"/>
        <v>0</v>
      </c>
      <c r="P101" s="153">
        <v>0</v>
      </c>
      <c r="Q101" s="153">
        <f t="shared" si="40"/>
        <v>0</v>
      </c>
      <c r="R101" s="154"/>
      <c r="S101" s="154" t="s">
        <v>130</v>
      </c>
      <c r="T101" s="154" t="s">
        <v>309</v>
      </c>
      <c r="U101" s="154">
        <v>0</v>
      </c>
      <c r="V101" s="154">
        <f t="shared" si="41"/>
        <v>0</v>
      </c>
      <c r="W101" s="154"/>
      <c r="X101" s="154" t="s">
        <v>310</v>
      </c>
      <c r="Y101" s="154" t="s">
        <v>133</v>
      </c>
      <c r="Z101" s="146"/>
      <c r="AA101" s="146"/>
      <c r="AB101" s="146"/>
      <c r="AC101" s="146"/>
      <c r="AD101" s="146"/>
      <c r="AE101" s="146"/>
      <c r="AF101" s="146"/>
      <c r="AG101" s="146" t="s">
        <v>311</v>
      </c>
      <c r="AH101" s="146"/>
      <c r="AI101" s="146"/>
      <c r="AJ101" s="146"/>
      <c r="AK101" s="146"/>
      <c r="AL101" s="146"/>
      <c r="AM101" s="146"/>
      <c r="AN101" s="146"/>
      <c r="AO101" s="146"/>
      <c r="AP101" s="146"/>
      <c r="AQ101" s="146"/>
      <c r="AR101" s="146"/>
      <c r="AS101" s="146"/>
      <c r="AT101" s="146"/>
      <c r="AU101" s="146"/>
      <c r="AV101" s="146"/>
      <c r="AW101" s="146"/>
      <c r="AX101" s="146"/>
      <c r="AY101" s="146"/>
      <c r="AZ101" s="146"/>
      <c r="BA101" s="146"/>
      <c r="BB101" s="146"/>
      <c r="BC101" s="146"/>
      <c r="BD101" s="146"/>
      <c r="BE101" s="146"/>
      <c r="BF101" s="146"/>
      <c r="BG101" s="146"/>
      <c r="BH101" s="146"/>
    </row>
    <row r="102" spans="1:60" outlineLevel="1" x14ac:dyDescent="0.2">
      <c r="A102" s="171">
        <v>87</v>
      </c>
      <c r="B102" s="172" t="s">
        <v>312</v>
      </c>
      <c r="C102" s="178" t="s">
        <v>313</v>
      </c>
      <c r="D102" s="173" t="s">
        <v>162</v>
      </c>
      <c r="E102" s="174">
        <v>1</v>
      </c>
      <c r="F102" s="175"/>
      <c r="G102" s="176">
        <f t="shared" si="35"/>
        <v>0</v>
      </c>
      <c r="H102" s="155"/>
      <c r="I102" s="154">
        <f t="shared" si="36"/>
        <v>0</v>
      </c>
      <c r="J102" s="155"/>
      <c r="K102" s="154">
        <f t="shared" si="37"/>
        <v>0</v>
      </c>
      <c r="L102" s="154">
        <v>21</v>
      </c>
      <c r="M102" s="154">
        <f t="shared" si="38"/>
        <v>0</v>
      </c>
      <c r="N102" s="153">
        <v>0</v>
      </c>
      <c r="O102" s="153">
        <f t="shared" si="39"/>
        <v>0</v>
      </c>
      <c r="P102" s="153">
        <v>0</v>
      </c>
      <c r="Q102" s="153">
        <f t="shared" si="40"/>
        <v>0</v>
      </c>
      <c r="R102" s="154"/>
      <c r="S102" s="154" t="s">
        <v>130</v>
      </c>
      <c r="T102" s="154" t="s">
        <v>309</v>
      </c>
      <c r="U102" s="154">
        <v>0</v>
      </c>
      <c r="V102" s="154">
        <f t="shared" si="41"/>
        <v>0</v>
      </c>
      <c r="W102" s="154"/>
      <c r="X102" s="154" t="s">
        <v>310</v>
      </c>
      <c r="Y102" s="154" t="s">
        <v>133</v>
      </c>
      <c r="Z102" s="146"/>
      <c r="AA102" s="146"/>
      <c r="AB102" s="146"/>
      <c r="AC102" s="146"/>
      <c r="AD102" s="146"/>
      <c r="AE102" s="146"/>
      <c r="AF102" s="146"/>
      <c r="AG102" s="146" t="s">
        <v>311</v>
      </c>
      <c r="AH102" s="146"/>
      <c r="AI102" s="146"/>
      <c r="AJ102" s="146"/>
      <c r="AK102" s="146"/>
      <c r="AL102" s="146"/>
      <c r="AM102" s="146"/>
      <c r="AN102" s="146"/>
      <c r="AO102" s="146"/>
      <c r="AP102" s="146"/>
      <c r="AQ102" s="146"/>
      <c r="AR102" s="146"/>
      <c r="AS102" s="146"/>
      <c r="AT102" s="146"/>
      <c r="AU102" s="146"/>
      <c r="AV102" s="146"/>
      <c r="AW102" s="146"/>
      <c r="AX102" s="146"/>
      <c r="AY102" s="146"/>
      <c r="AZ102" s="146"/>
      <c r="BA102" s="146"/>
      <c r="BB102" s="146"/>
      <c r="BC102" s="146"/>
      <c r="BD102" s="146"/>
      <c r="BE102" s="146"/>
      <c r="BF102" s="146"/>
      <c r="BG102" s="146"/>
      <c r="BH102" s="146"/>
    </row>
    <row r="103" spans="1:60" outlineLevel="1" x14ac:dyDescent="0.2">
      <c r="A103" s="171">
        <v>88</v>
      </c>
      <c r="B103" s="172" t="s">
        <v>314</v>
      </c>
      <c r="C103" s="178" t="s">
        <v>315</v>
      </c>
      <c r="D103" s="173" t="s">
        <v>162</v>
      </c>
      <c r="E103" s="174">
        <v>1</v>
      </c>
      <c r="F103" s="175"/>
      <c r="G103" s="176">
        <f t="shared" si="35"/>
        <v>0</v>
      </c>
      <c r="H103" s="155"/>
      <c r="I103" s="154">
        <f t="shared" si="36"/>
        <v>0</v>
      </c>
      <c r="J103" s="155"/>
      <c r="K103" s="154">
        <f t="shared" si="37"/>
        <v>0</v>
      </c>
      <c r="L103" s="154">
        <v>21</v>
      </c>
      <c r="M103" s="154">
        <f t="shared" si="38"/>
        <v>0</v>
      </c>
      <c r="N103" s="153">
        <v>0</v>
      </c>
      <c r="O103" s="153">
        <f t="shared" si="39"/>
        <v>0</v>
      </c>
      <c r="P103" s="153">
        <v>0</v>
      </c>
      <c r="Q103" s="153">
        <f t="shared" si="40"/>
        <v>0</v>
      </c>
      <c r="R103" s="154"/>
      <c r="S103" s="154" t="s">
        <v>130</v>
      </c>
      <c r="T103" s="154" t="s">
        <v>131</v>
      </c>
      <c r="U103" s="154">
        <v>0</v>
      </c>
      <c r="V103" s="154">
        <f t="shared" si="41"/>
        <v>0</v>
      </c>
      <c r="W103" s="154"/>
      <c r="X103" s="154" t="s">
        <v>165</v>
      </c>
      <c r="Y103" s="154" t="s">
        <v>133</v>
      </c>
      <c r="Z103" s="146"/>
      <c r="AA103" s="146"/>
      <c r="AB103" s="146"/>
      <c r="AC103" s="146"/>
      <c r="AD103" s="146"/>
      <c r="AE103" s="146"/>
      <c r="AF103" s="146"/>
      <c r="AG103" s="146" t="s">
        <v>166</v>
      </c>
      <c r="AH103" s="146"/>
      <c r="AI103" s="146"/>
      <c r="AJ103" s="146"/>
      <c r="AK103" s="146"/>
      <c r="AL103" s="146"/>
      <c r="AM103" s="146"/>
      <c r="AN103" s="146"/>
      <c r="AO103" s="146"/>
      <c r="AP103" s="146"/>
      <c r="AQ103" s="146"/>
      <c r="AR103" s="146"/>
      <c r="AS103" s="146"/>
      <c r="AT103" s="146"/>
      <c r="AU103" s="146"/>
      <c r="AV103" s="146"/>
      <c r="AW103" s="146"/>
      <c r="AX103" s="146"/>
      <c r="AY103" s="146"/>
      <c r="AZ103" s="146"/>
      <c r="BA103" s="146"/>
      <c r="BB103" s="146"/>
      <c r="BC103" s="146"/>
      <c r="BD103" s="146"/>
      <c r="BE103" s="146"/>
      <c r="BF103" s="146"/>
      <c r="BG103" s="146"/>
      <c r="BH103" s="146"/>
    </row>
    <row r="104" spans="1:60" outlineLevel="1" x14ac:dyDescent="0.2">
      <c r="A104" s="171">
        <v>89</v>
      </c>
      <c r="B104" s="172" t="s">
        <v>316</v>
      </c>
      <c r="C104" s="178" t="s">
        <v>317</v>
      </c>
      <c r="D104" s="173" t="s">
        <v>162</v>
      </c>
      <c r="E104" s="174">
        <v>1</v>
      </c>
      <c r="F104" s="175"/>
      <c r="G104" s="176">
        <f t="shared" si="35"/>
        <v>0</v>
      </c>
      <c r="H104" s="155"/>
      <c r="I104" s="154">
        <f t="shared" si="36"/>
        <v>0</v>
      </c>
      <c r="J104" s="155"/>
      <c r="K104" s="154">
        <f t="shared" si="37"/>
        <v>0</v>
      </c>
      <c r="L104" s="154">
        <v>21</v>
      </c>
      <c r="M104" s="154">
        <f t="shared" si="38"/>
        <v>0</v>
      </c>
      <c r="N104" s="153">
        <v>0</v>
      </c>
      <c r="O104" s="153">
        <f t="shared" si="39"/>
        <v>0</v>
      </c>
      <c r="P104" s="153">
        <v>0</v>
      </c>
      <c r="Q104" s="153">
        <f t="shared" si="40"/>
        <v>0</v>
      </c>
      <c r="R104" s="154"/>
      <c r="S104" s="154" t="s">
        <v>130</v>
      </c>
      <c r="T104" s="154" t="s">
        <v>131</v>
      </c>
      <c r="U104" s="154">
        <v>0</v>
      </c>
      <c r="V104" s="154">
        <f t="shared" si="41"/>
        <v>0</v>
      </c>
      <c r="W104" s="154"/>
      <c r="X104" s="154" t="s">
        <v>132</v>
      </c>
      <c r="Y104" s="154" t="s">
        <v>133</v>
      </c>
      <c r="Z104" s="146"/>
      <c r="AA104" s="146"/>
      <c r="AB104" s="146"/>
      <c r="AC104" s="146"/>
      <c r="AD104" s="146"/>
      <c r="AE104" s="146"/>
      <c r="AF104" s="146"/>
      <c r="AG104" s="146" t="s">
        <v>134</v>
      </c>
      <c r="AH104" s="146"/>
      <c r="AI104" s="146"/>
      <c r="AJ104" s="146"/>
      <c r="AK104" s="146"/>
      <c r="AL104" s="146"/>
      <c r="AM104" s="146"/>
      <c r="AN104" s="146"/>
      <c r="AO104" s="146"/>
      <c r="AP104" s="146"/>
      <c r="AQ104" s="146"/>
      <c r="AR104" s="146"/>
      <c r="AS104" s="146"/>
      <c r="AT104" s="146"/>
      <c r="AU104" s="146"/>
      <c r="AV104" s="146"/>
      <c r="AW104" s="146"/>
      <c r="AX104" s="146"/>
      <c r="AY104" s="146"/>
      <c r="AZ104" s="146"/>
      <c r="BA104" s="146"/>
      <c r="BB104" s="146"/>
      <c r="BC104" s="146"/>
      <c r="BD104" s="146"/>
      <c r="BE104" s="146"/>
      <c r="BF104" s="146"/>
      <c r="BG104" s="146"/>
      <c r="BH104" s="146"/>
    </row>
    <row r="105" spans="1:60" outlineLevel="1" x14ac:dyDescent="0.2">
      <c r="A105" s="171">
        <v>90</v>
      </c>
      <c r="B105" s="172" t="s">
        <v>318</v>
      </c>
      <c r="C105" s="178" t="s">
        <v>319</v>
      </c>
      <c r="D105" s="173" t="s">
        <v>162</v>
      </c>
      <c r="E105" s="174">
        <v>1</v>
      </c>
      <c r="F105" s="175"/>
      <c r="G105" s="176">
        <f t="shared" si="35"/>
        <v>0</v>
      </c>
      <c r="H105" s="155"/>
      <c r="I105" s="154">
        <f t="shared" si="36"/>
        <v>0</v>
      </c>
      <c r="J105" s="155"/>
      <c r="K105" s="154">
        <f t="shared" si="37"/>
        <v>0</v>
      </c>
      <c r="L105" s="154">
        <v>21</v>
      </c>
      <c r="M105" s="154">
        <f t="shared" si="38"/>
        <v>0</v>
      </c>
      <c r="N105" s="153">
        <v>0</v>
      </c>
      <c r="O105" s="153">
        <f t="shared" si="39"/>
        <v>0</v>
      </c>
      <c r="P105" s="153">
        <v>0</v>
      </c>
      <c r="Q105" s="153">
        <f t="shared" si="40"/>
        <v>0</v>
      </c>
      <c r="R105" s="154"/>
      <c r="S105" s="154" t="s">
        <v>130</v>
      </c>
      <c r="T105" s="154" t="s">
        <v>131</v>
      </c>
      <c r="U105" s="154">
        <v>0</v>
      </c>
      <c r="V105" s="154">
        <f t="shared" si="41"/>
        <v>0</v>
      </c>
      <c r="W105" s="154"/>
      <c r="X105" s="154" t="s">
        <v>165</v>
      </c>
      <c r="Y105" s="154" t="s">
        <v>133</v>
      </c>
      <c r="Z105" s="146"/>
      <c r="AA105" s="146"/>
      <c r="AB105" s="146"/>
      <c r="AC105" s="146"/>
      <c r="AD105" s="146"/>
      <c r="AE105" s="146"/>
      <c r="AF105" s="146"/>
      <c r="AG105" s="146" t="s">
        <v>166</v>
      </c>
      <c r="AH105" s="146"/>
      <c r="AI105" s="146"/>
      <c r="AJ105" s="146"/>
      <c r="AK105" s="146"/>
      <c r="AL105" s="146"/>
      <c r="AM105" s="146"/>
      <c r="AN105" s="146"/>
      <c r="AO105" s="146"/>
      <c r="AP105" s="146"/>
      <c r="AQ105" s="146"/>
      <c r="AR105" s="146"/>
      <c r="AS105" s="146"/>
      <c r="AT105" s="146"/>
      <c r="AU105" s="146"/>
      <c r="AV105" s="146"/>
      <c r="AW105" s="146"/>
      <c r="AX105" s="146"/>
      <c r="AY105" s="146"/>
      <c r="AZ105" s="146"/>
      <c r="BA105" s="146"/>
      <c r="BB105" s="146"/>
      <c r="BC105" s="146"/>
      <c r="BD105" s="146"/>
      <c r="BE105" s="146"/>
      <c r="BF105" s="146"/>
      <c r="BG105" s="146"/>
      <c r="BH105" s="146"/>
    </row>
    <row r="106" spans="1:60" x14ac:dyDescent="0.2">
      <c r="A106" s="158" t="s">
        <v>125</v>
      </c>
      <c r="B106" s="159" t="s">
        <v>73</v>
      </c>
      <c r="C106" s="177" t="s">
        <v>29</v>
      </c>
      <c r="D106" s="160"/>
      <c r="E106" s="161"/>
      <c r="F106" s="162"/>
      <c r="G106" s="163">
        <f>SUMIF(AG107:AG109,"&lt;&gt;NOR",G107:G109)</f>
        <v>0</v>
      </c>
      <c r="H106" s="157"/>
      <c r="I106" s="157">
        <f>SUM(I107:I109)</f>
        <v>0</v>
      </c>
      <c r="J106" s="157"/>
      <c r="K106" s="157">
        <f>SUM(K107:K109)</f>
        <v>0</v>
      </c>
      <c r="L106" s="157"/>
      <c r="M106" s="157">
        <f>SUM(M107:M109)</f>
        <v>0</v>
      </c>
      <c r="N106" s="156"/>
      <c r="O106" s="156">
        <f>SUM(O107:O109)</f>
        <v>0</v>
      </c>
      <c r="P106" s="156"/>
      <c r="Q106" s="156">
        <f>SUM(Q107:Q109)</f>
        <v>0</v>
      </c>
      <c r="R106" s="157"/>
      <c r="S106" s="157"/>
      <c r="T106" s="157"/>
      <c r="U106" s="157"/>
      <c r="V106" s="157">
        <f>SUM(V107:V109)</f>
        <v>0</v>
      </c>
      <c r="W106" s="157"/>
      <c r="X106" s="157"/>
      <c r="Y106" s="157"/>
      <c r="AG106" t="s">
        <v>126</v>
      </c>
    </row>
    <row r="107" spans="1:60" outlineLevel="1" x14ac:dyDescent="0.2">
      <c r="A107" s="171">
        <v>91</v>
      </c>
      <c r="B107" s="172" t="s">
        <v>320</v>
      </c>
      <c r="C107" s="178" t="s">
        <v>321</v>
      </c>
      <c r="D107" s="173" t="s">
        <v>162</v>
      </c>
      <c r="E107" s="174">
        <v>1</v>
      </c>
      <c r="F107" s="175"/>
      <c r="G107" s="176">
        <f>ROUND(E107*F107,2)</f>
        <v>0</v>
      </c>
      <c r="H107" s="155"/>
      <c r="I107" s="154">
        <f>ROUND(E107*H107,2)</f>
        <v>0</v>
      </c>
      <c r="J107" s="155"/>
      <c r="K107" s="154">
        <f>ROUND(E107*J107,2)</f>
        <v>0</v>
      </c>
      <c r="L107" s="154">
        <v>21</v>
      </c>
      <c r="M107" s="154">
        <f>G107*(1+L107/100)</f>
        <v>0</v>
      </c>
      <c r="N107" s="153">
        <v>0</v>
      </c>
      <c r="O107" s="153">
        <f>ROUND(E107*N107,2)</f>
        <v>0</v>
      </c>
      <c r="P107" s="153">
        <v>0</v>
      </c>
      <c r="Q107" s="153">
        <f>ROUND(E107*P107,2)</f>
        <v>0</v>
      </c>
      <c r="R107" s="154"/>
      <c r="S107" s="154" t="s">
        <v>130</v>
      </c>
      <c r="T107" s="154" t="s">
        <v>131</v>
      </c>
      <c r="U107" s="154">
        <v>0</v>
      </c>
      <c r="V107" s="154">
        <f>ROUND(E107*U107,2)</f>
        <v>0</v>
      </c>
      <c r="W107" s="154"/>
      <c r="X107" s="154" t="s">
        <v>165</v>
      </c>
      <c r="Y107" s="154" t="s">
        <v>133</v>
      </c>
      <c r="Z107" s="146"/>
      <c r="AA107" s="146"/>
      <c r="AB107" s="146"/>
      <c r="AC107" s="146"/>
      <c r="AD107" s="146"/>
      <c r="AE107" s="146"/>
      <c r="AF107" s="146"/>
      <c r="AG107" s="146" t="s">
        <v>166</v>
      </c>
      <c r="AH107" s="146"/>
      <c r="AI107" s="146"/>
      <c r="AJ107" s="146"/>
      <c r="AK107" s="146"/>
      <c r="AL107" s="146"/>
      <c r="AM107" s="146"/>
      <c r="AN107" s="146"/>
      <c r="AO107" s="146"/>
      <c r="AP107" s="146"/>
      <c r="AQ107" s="146"/>
      <c r="AR107" s="146"/>
      <c r="AS107" s="146"/>
      <c r="AT107" s="146"/>
      <c r="AU107" s="146"/>
      <c r="AV107" s="146"/>
      <c r="AW107" s="146"/>
      <c r="AX107" s="146"/>
      <c r="AY107" s="146"/>
      <c r="AZ107" s="146"/>
      <c r="BA107" s="146"/>
      <c r="BB107" s="146"/>
      <c r="BC107" s="146"/>
      <c r="BD107" s="146"/>
      <c r="BE107" s="146"/>
      <c r="BF107" s="146"/>
      <c r="BG107" s="146"/>
      <c r="BH107" s="146"/>
    </row>
    <row r="108" spans="1:60" outlineLevel="1" x14ac:dyDescent="0.2">
      <c r="A108" s="171">
        <v>92</v>
      </c>
      <c r="B108" s="172" t="s">
        <v>322</v>
      </c>
      <c r="C108" s="178" t="s">
        <v>323</v>
      </c>
      <c r="D108" s="173" t="s">
        <v>162</v>
      </c>
      <c r="E108" s="174">
        <v>1</v>
      </c>
      <c r="F108" s="175"/>
      <c r="G108" s="176">
        <f>ROUND(E108*F108,2)</f>
        <v>0</v>
      </c>
      <c r="H108" s="155"/>
      <c r="I108" s="154">
        <f>ROUND(E108*H108,2)</f>
        <v>0</v>
      </c>
      <c r="J108" s="155"/>
      <c r="K108" s="154">
        <f>ROUND(E108*J108,2)</f>
        <v>0</v>
      </c>
      <c r="L108" s="154">
        <v>21</v>
      </c>
      <c r="M108" s="154">
        <f>G108*(1+L108/100)</f>
        <v>0</v>
      </c>
      <c r="N108" s="153">
        <v>0</v>
      </c>
      <c r="O108" s="153">
        <f>ROUND(E108*N108,2)</f>
        <v>0</v>
      </c>
      <c r="P108" s="153">
        <v>0</v>
      </c>
      <c r="Q108" s="153">
        <f>ROUND(E108*P108,2)</f>
        <v>0</v>
      </c>
      <c r="R108" s="154"/>
      <c r="S108" s="154" t="s">
        <v>130</v>
      </c>
      <c r="T108" s="154" t="s">
        <v>131</v>
      </c>
      <c r="U108" s="154">
        <v>0</v>
      </c>
      <c r="V108" s="154">
        <f>ROUND(E108*U108,2)</f>
        <v>0</v>
      </c>
      <c r="W108" s="154"/>
      <c r="X108" s="154" t="s">
        <v>165</v>
      </c>
      <c r="Y108" s="154" t="s">
        <v>133</v>
      </c>
      <c r="Z108" s="146"/>
      <c r="AA108" s="146"/>
      <c r="AB108" s="146"/>
      <c r="AC108" s="146"/>
      <c r="AD108" s="146"/>
      <c r="AE108" s="146"/>
      <c r="AF108" s="146"/>
      <c r="AG108" s="146" t="s">
        <v>166</v>
      </c>
      <c r="AH108" s="146"/>
      <c r="AI108" s="146"/>
      <c r="AJ108" s="146"/>
      <c r="AK108" s="146"/>
      <c r="AL108" s="146"/>
      <c r="AM108" s="146"/>
      <c r="AN108" s="146"/>
      <c r="AO108" s="146"/>
      <c r="AP108" s="146"/>
      <c r="AQ108" s="146"/>
      <c r="AR108" s="146"/>
      <c r="AS108" s="146"/>
      <c r="AT108" s="146"/>
      <c r="AU108" s="146"/>
      <c r="AV108" s="146"/>
      <c r="AW108" s="146"/>
      <c r="AX108" s="146"/>
      <c r="AY108" s="146"/>
      <c r="AZ108" s="146"/>
      <c r="BA108" s="146"/>
      <c r="BB108" s="146"/>
      <c r="BC108" s="146"/>
      <c r="BD108" s="146"/>
      <c r="BE108" s="146"/>
      <c r="BF108" s="146"/>
      <c r="BG108" s="146"/>
      <c r="BH108" s="146"/>
    </row>
    <row r="109" spans="1:60" outlineLevel="1" x14ac:dyDescent="0.2">
      <c r="A109" s="165">
        <v>93</v>
      </c>
      <c r="B109" s="166" t="s">
        <v>324</v>
      </c>
      <c r="C109" s="179" t="s">
        <v>325</v>
      </c>
      <c r="D109" s="167" t="s">
        <v>162</v>
      </c>
      <c r="E109" s="168">
        <v>1</v>
      </c>
      <c r="F109" s="169"/>
      <c r="G109" s="170">
        <f>ROUND(E109*F109,2)</f>
        <v>0</v>
      </c>
      <c r="H109" s="155"/>
      <c r="I109" s="154">
        <f>ROUND(E109*H109,2)</f>
        <v>0</v>
      </c>
      <c r="J109" s="155"/>
      <c r="K109" s="154">
        <f>ROUND(E109*J109,2)</f>
        <v>0</v>
      </c>
      <c r="L109" s="154">
        <v>21</v>
      </c>
      <c r="M109" s="154">
        <f>G109*(1+L109/100)</f>
        <v>0</v>
      </c>
      <c r="N109" s="153">
        <v>0</v>
      </c>
      <c r="O109" s="153">
        <f>ROUND(E109*N109,2)</f>
        <v>0</v>
      </c>
      <c r="P109" s="153">
        <v>0</v>
      </c>
      <c r="Q109" s="153">
        <f>ROUND(E109*P109,2)</f>
        <v>0</v>
      </c>
      <c r="R109" s="154"/>
      <c r="S109" s="154" t="s">
        <v>130</v>
      </c>
      <c r="T109" s="154" t="s">
        <v>131</v>
      </c>
      <c r="U109" s="154">
        <v>0</v>
      </c>
      <c r="V109" s="154">
        <f>ROUND(E109*U109,2)</f>
        <v>0</v>
      </c>
      <c r="W109" s="154"/>
      <c r="X109" s="154" t="s">
        <v>132</v>
      </c>
      <c r="Y109" s="154" t="s">
        <v>133</v>
      </c>
      <c r="Z109" s="146"/>
      <c r="AA109" s="146"/>
      <c r="AB109" s="146"/>
      <c r="AC109" s="146"/>
      <c r="AD109" s="146"/>
      <c r="AE109" s="146"/>
      <c r="AF109" s="146"/>
      <c r="AG109" s="146" t="s">
        <v>134</v>
      </c>
      <c r="AH109" s="146"/>
      <c r="AI109" s="146"/>
      <c r="AJ109" s="146"/>
      <c r="AK109" s="146"/>
      <c r="AL109" s="146"/>
      <c r="AM109" s="146"/>
      <c r="AN109" s="146"/>
      <c r="AO109" s="146"/>
      <c r="AP109" s="146"/>
      <c r="AQ109" s="146"/>
      <c r="AR109" s="146"/>
      <c r="AS109" s="146"/>
      <c r="AT109" s="146"/>
      <c r="AU109" s="146"/>
      <c r="AV109" s="146"/>
      <c r="AW109" s="146"/>
      <c r="AX109" s="146"/>
      <c r="AY109" s="146"/>
      <c r="AZ109" s="146"/>
      <c r="BA109" s="146"/>
      <c r="BB109" s="146"/>
      <c r="BC109" s="146"/>
      <c r="BD109" s="146"/>
      <c r="BE109" s="146"/>
      <c r="BF109" s="146"/>
      <c r="BG109" s="146"/>
      <c r="BH109" s="146"/>
    </row>
    <row r="110" spans="1:60" x14ac:dyDescent="0.2">
      <c r="A110" s="3"/>
      <c r="B110" s="4"/>
      <c r="C110" s="180"/>
      <c r="D110" s="6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AE110">
        <v>12</v>
      </c>
      <c r="AF110">
        <v>21</v>
      </c>
      <c r="AG110" t="s">
        <v>111</v>
      </c>
    </row>
    <row r="111" spans="1:60" x14ac:dyDescent="0.2">
      <c r="A111" s="149"/>
      <c r="B111" s="150" t="s">
        <v>31</v>
      </c>
      <c r="C111" s="181"/>
      <c r="D111" s="151"/>
      <c r="E111" s="152"/>
      <c r="F111" s="152"/>
      <c r="G111" s="164">
        <f>G8+G24+G27+G43+G51+G65+G68+G84+G106</f>
        <v>0</v>
      </c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AE111">
        <f>SUMIF(L7:L109,AE110,G7:G109)</f>
        <v>0</v>
      </c>
      <c r="AF111">
        <f>SUMIF(L7:L109,AF110,G7:G109)</f>
        <v>0</v>
      </c>
      <c r="AG111" t="s">
        <v>326</v>
      </c>
    </row>
    <row r="112" spans="1:60" x14ac:dyDescent="0.2">
      <c r="A112" s="3"/>
      <c r="B112" s="4"/>
      <c r="C112" s="180"/>
      <c r="D112" s="6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</row>
    <row r="113" spans="1:33" x14ac:dyDescent="0.2">
      <c r="A113" s="3"/>
      <c r="B113" s="4"/>
      <c r="C113" s="180"/>
      <c r="D113" s="6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</row>
    <row r="114" spans="1:33" x14ac:dyDescent="0.2">
      <c r="A114" s="246" t="s">
        <v>327</v>
      </c>
      <c r="B114" s="246"/>
      <c r="C114" s="247"/>
      <c r="D114" s="6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</row>
    <row r="115" spans="1:33" x14ac:dyDescent="0.2">
      <c r="A115" s="248"/>
      <c r="B115" s="249"/>
      <c r="C115" s="250"/>
      <c r="D115" s="249"/>
      <c r="E115" s="249"/>
      <c r="F115" s="249"/>
      <c r="G115" s="251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AG115" t="s">
        <v>328</v>
      </c>
    </row>
    <row r="116" spans="1:33" x14ac:dyDescent="0.2">
      <c r="A116" s="252"/>
      <c r="B116" s="253"/>
      <c r="C116" s="254"/>
      <c r="D116" s="253"/>
      <c r="E116" s="253"/>
      <c r="F116" s="253"/>
      <c r="G116" s="255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</row>
    <row r="117" spans="1:33" x14ac:dyDescent="0.2">
      <c r="A117" s="252"/>
      <c r="B117" s="253"/>
      <c r="C117" s="254"/>
      <c r="D117" s="253"/>
      <c r="E117" s="253"/>
      <c r="F117" s="253"/>
      <c r="G117" s="255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</row>
    <row r="118" spans="1:33" x14ac:dyDescent="0.2">
      <c r="A118" s="252"/>
      <c r="B118" s="253"/>
      <c r="C118" s="254"/>
      <c r="D118" s="253"/>
      <c r="E118" s="253"/>
      <c r="F118" s="253"/>
      <c r="G118" s="255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</row>
    <row r="119" spans="1:33" x14ac:dyDescent="0.2">
      <c r="A119" s="256"/>
      <c r="B119" s="257"/>
      <c r="C119" s="258"/>
      <c r="D119" s="257"/>
      <c r="E119" s="257"/>
      <c r="F119" s="257"/>
      <c r="G119" s="259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</row>
    <row r="120" spans="1:33" x14ac:dyDescent="0.2">
      <c r="A120" s="3"/>
      <c r="B120" s="4"/>
      <c r="C120" s="180"/>
      <c r="D120" s="6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</row>
    <row r="121" spans="1:33" x14ac:dyDescent="0.2">
      <c r="C121" s="182"/>
      <c r="D121" s="10"/>
      <c r="AG121" t="s">
        <v>329</v>
      </c>
    </row>
    <row r="122" spans="1:33" x14ac:dyDescent="0.2">
      <c r="D122" s="10"/>
    </row>
    <row r="123" spans="1:33" x14ac:dyDescent="0.2">
      <c r="D123" s="10"/>
    </row>
    <row r="124" spans="1:33" x14ac:dyDescent="0.2">
      <c r="D124" s="10"/>
    </row>
    <row r="125" spans="1:33" x14ac:dyDescent="0.2">
      <c r="D125" s="10"/>
    </row>
    <row r="126" spans="1:33" x14ac:dyDescent="0.2">
      <c r="D126" s="10"/>
    </row>
    <row r="127" spans="1:33" x14ac:dyDescent="0.2">
      <c r="D127" s="10"/>
    </row>
    <row r="128" spans="1:33" x14ac:dyDescent="0.2">
      <c r="D128" s="10"/>
    </row>
    <row r="129" spans="4:4" x14ac:dyDescent="0.2">
      <c r="D129" s="10"/>
    </row>
    <row r="130" spans="4:4" x14ac:dyDescent="0.2">
      <c r="D130" s="10"/>
    </row>
    <row r="131" spans="4:4" x14ac:dyDescent="0.2">
      <c r="D131" s="10"/>
    </row>
    <row r="132" spans="4:4" x14ac:dyDescent="0.2">
      <c r="D132" s="10"/>
    </row>
    <row r="133" spans="4:4" x14ac:dyDescent="0.2">
      <c r="D133" s="10"/>
    </row>
    <row r="134" spans="4:4" x14ac:dyDescent="0.2">
      <c r="D134" s="10"/>
    </row>
    <row r="135" spans="4:4" x14ac:dyDescent="0.2">
      <c r="D135" s="10"/>
    </row>
    <row r="136" spans="4:4" x14ac:dyDescent="0.2">
      <c r="D136" s="10"/>
    </row>
    <row r="137" spans="4:4" x14ac:dyDescent="0.2">
      <c r="D137" s="10"/>
    </row>
    <row r="138" spans="4:4" x14ac:dyDescent="0.2">
      <c r="D138" s="10"/>
    </row>
    <row r="139" spans="4:4" x14ac:dyDescent="0.2">
      <c r="D139" s="10"/>
    </row>
    <row r="140" spans="4:4" x14ac:dyDescent="0.2">
      <c r="D140" s="10"/>
    </row>
    <row r="141" spans="4:4" x14ac:dyDescent="0.2">
      <c r="D141" s="10"/>
    </row>
    <row r="142" spans="4:4" x14ac:dyDescent="0.2">
      <c r="D142" s="10"/>
    </row>
    <row r="143" spans="4:4" x14ac:dyDescent="0.2">
      <c r="D143" s="10"/>
    </row>
    <row r="144" spans="4:4" x14ac:dyDescent="0.2">
      <c r="D144" s="10"/>
    </row>
    <row r="145" spans="4:4" x14ac:dyDescent="0.2">
      <c r="D145" s="10"/>
    </row>
    <row r="146" spans="4:4" x14ac:dyDescent="0.2">
      <c r="D146" s="10"/>
    </row>
    <row r="147" spans="4:4" x14ac:dyDescent="0.2">
      <c r="D147" s="10"/>
    </row>
    <row r="148" spans="4:4" x14ac:dyDescent="0.2">
      <c r="D148" s="10"/>
    </row>
    <row r="149" spans="4:4" x14ac:dyDescent="0.2">
      <c r="D149" s="10"/>
    </row>
    <row r="150" spans="4:4" x14ac:dyDescent="0.2">
      <c r="D150" s="10"/>
    </row>
    <row r="151" spans="4:4" x14ac:dyDescent="0.2">
      <c r="D151" s="10"/>
    </row>
    <row r="152" spans="4:4" x14ac:dyDescent="0.2">
      <c r="D152" s="10"/>
    </row>
    <row r="153" spans="4:4" x14ac:dyDescent="0.2">
      <c r="D153" s="10"/>
    </row>
    <row r="154" spans="4:4" x14ac:dyDescent="0.2">
      <c r="D154" s="10"/>
    </row>
    <row r="155" spans="4:4" x14ac:dyDescent="0.2">
      <c r="D155" s="10"/>
    </row>
    <row r="156" spans="4:4" x14ac:dyDescent="0.2">
      <c r="D156" s="10"/>
    </row>
    <row r="157" spans="4:4" x14ac:dyDescent="0.2">
      <c r="D157" s="10"/>
    </row>
    <row r="158" spans="4:4" x14ac:dyDescent="0.2">
      <c r="D158" s="10"/>
    </row>
    <row r="159" spans="4:4" x14ac:dyDescent="0.2">
      <c r="D159" s="10"/>
    </row>
    <row r="160" spans="4:4" x14ac:dyDescent="0.2">
      <c r="D160" s="10"/>
    </row>
    <row r="161" spans="4:4" x14ac:dyDescent="0.2">
      <c r="D161" s="10"/>
    </row>
    <row r="162" spans="4:4" x14ac:dyDescent="0.2">
      <c r="D162" s="10"/>
    </row>
    <row r="163" spans="4:4" x14ac:dyDescent="0.2">
      <c r="D163" s="10"/>
    </row>
    <row r="164" spans="4:4" x14ac:dyDescent="0.2">
      <c r="D164" s="10"/>
    </row>
    <row r="165" spans="4:4" x14ac:dyDescent="0.2">
      <c r="D165" s="10"/>
    </row>
    <row r="166" spans="4:4" x14ac:dyDescent="0.2">
      <c r="D166" s="10"/>
    </row>
    <row r="167" spans="4:4" x14ac:dyDescent="0.2">
      <c r="D167" s="10"/>
    </row>
    <row r="168" spans="4:4" x14ac:dyDescent="0.2">
      <c r="D168" s="10"/>
    </row>
    <row r="169" spans="4:4" x14ac:dyDescent="0.2">
      <c r="D169" s="10"/>
    </row>
    <row r="170" spans="4:4" x14ac:dyDescent="0.2">
      <c r="D170" s="10"/>
    </row>
    <row r="171" spans="4:4" x14ac:dyDescent="0.2">
      <c r="D171" s="10"/>
    </row>
    <row r="172" spans="4:4" x14ac:dyDescent="0.2">
      <c r="D172" s="10"/>
    </row>
    <row r="173" spans="4:4" x14ac:dyDescent="0.2">
      <c r="D173" s="10"/>
    </row>
    <row r="174" spans="4:4" x14ac:dyDescent="0.2">
      <c r="D174" s="10"/>
    </row>
    <row r="175" spans="4:4" x14ac:dyDescent="0.2">
      <c r="D175" s="10"/>
    </row>
    <row r="176" spans="4:4" x14ac:dyDescent="0.2">
      <c r="D176" s="10"/>
    </row>
    <row r="177" spans="4:4" x14ac:dyDescent="0.2">
      <c r="D177" s="10"/>
    </row>
    <row r="178" spans="4:4" x14ac:dyDescent="0.2">
      <c r="D178" s="10"/>
    </row>
    <row r="179" spans="4:4" x14ac:dyDescent="0.2">
      <c r="D179" s="10"/>
    </row>
    <row r="180" spans="4:4" x14ac:dyDescent="0.2">
      <c r="D180" s="10"/>
    </row>
    <row r="181" spans="4:4" x14ac:dyDescent="0.2">
      <c r="D181" s="10"/>
    </row>
    <row r="182" spans="4:4" x14ac:dyDescent="0.2">
      <c r="D182" s="10"/>
    </row>
    <row r="183" spans="4:4" x14ac:dyDescent="0.2">
      <c r="D183" s="10"/>
    </row>
    <row r="184" spans="4:4" x14ac:dyDescent="0.2">
      <c r="D184" s="10"/>
    </row>
    <row r="185" spans="4:4" x14ac:dyDescent="0.2">
      <c r="D185" s="10"/>
    </row>
    <row r="186" spans="4:4" x14ac:dyDescent="0.2">
      <c r="D186" s="10"/>
    </row>
    <row r="187" spans="4:4" x14ac:dyDescent="0.2">
      <c r="D187" s="10"/>
    </row>
    <row r="188" spans="4:4" x14ac:dyDescent="0.2">
      <c r="D188" s="10"/>
    </row>
    <row r="189" spans="4:4" x14ac:dyDescent="0.2">
      <c r="D189" s="10"/>
    </row>
    <row r="190" spans="4:4" x14ac:dyDescent="0.2">
      <c r="D190" s="10"/>
    </row>
    <row r="191" spans="4:4" x14ac:dyDescent="0.2">
      <c r="D191" s="10"/>
    </row>
    <row r="192" spans="4:4" x14ac:dyDescent="0.2">
      <c r="D192" s="10"/>
    </row>
    <row r="193" spans="4:4" x14ac:dyDescent="0.2">
      <c r="D193" s="10"/>
    </row>
    <row r="194" spans="4:4" x14ac:dyDescent="0.2">
      <c r="D194" s="10"/>
    </row>
    <row r="195" spans="4:4" x14ac:dyDescent="0.2">
      <c r="D195" s="10"/>
    </row>
    <row r="196" spans="4:4" x14ac:dyDescent="0.2">
      <c r="D196" s="10"/>
    </row>
    <row r="197" spans="4:4" x14ac:dyDescent="0.2">
      <c r="D197" s="10"/>
    </row>
    <row r="198" spans="4:4" x14ac:dyDescent="0.2">
      <c r="D198" s="10"/>
    </row>
    <row r="199" spans="4:4" x14ac:dyDescent="0.2">
      <c r="D199" s="10"/>
    </row>
    <row r="200" spans="4:4" x14ac:dyDescent="0.2">
      <c r="D200" s="10"/>
    </row>
    <row r="201" spans="4:4" x14ac:dyDescent="0.2">
      <c r="D201" s="10"/>
    </row>
    <row r="202" spans="4:4" x14ac:dyDescent="0.2">
      <c r="D202" s="10"/>
    </row>
    <row r="203" spans="4:4" x14ac:dyDescent="0.2">
      <c r="D203" s="10"/>
    </row>
    <row r="204" spans="4:4" x14ac:dyDescent="0.2">
      <c r="D204" s="10"/>
    </row>
    <row r="205" spans="4:4" x14ac:dyDescent="0.2">
      <c r="D205" s="10"/>
    </row>
    <row r="206" spans="4:4" x14ac:dyDescent="0.2">
      <c r="D206" s="10"/>
    </row>
    <row r="207" spans="4:4" x14ac:dyDescent="0.2">
      <c r="D207" s="10"/>
    </row>
    <row r="208" spans="4:4" x14ac:dyDescent="0.2">
      <c r="D208" s="10"/>
    </row>
    <row r="209" spans="4:4" x14ac:dyDescent="0.2">
      <c r="D209" s="10"/>
    </row>
    <row r="210" spans="4:4" x14ac:dyDescent="0.2">
      <c r="D210" s="10"/>
    </row>
    <row r="211" spans="4:4" x14ac:dyDescent="0.2">
      <c r="D211" s="10"/>
    </row>
    <row r="212" spans="4:4" x14ac:dyDescent="0.2">
      <c r="D212" s="10"/>
    </row>
    <row r="213" spans="4:4" x14ac:dyDescent="0.2">
      <c r="D213" s="10"/>
    </row>
    <row r="214" spans="4:4" x14ac:dyDescent="0.2">
      <c r="D214" s="10"/>
    </row>
    <row r="215" spans="4:4" x14ac:dyDescent="0.2">
      <c r="D215" s="10"/>
    </row>
    <row r="216" spans="4:4" x14ac:dyDescent="0.2">
      <c r="D216" s="10"/>
    </row>
    <row r="217" spans="4:4" x14ac:dyDescent="0.2">
      <c r="D217" s="10"/>
    </row>
    <row r="218" spans="4:4" x14ac:dyDescent="0.2">
      <c r="D218" s="10"/>
    </row>
    <row r="219" spans="4:4" x14ac:dyDescent="0.2">
      <c r="D219" s="10"/>
    </row>
    <row r="220" spans="4:4" x14ac:dyDescent="0.2">
      <c r="D220" s="10"/>
    </row>
    <row r="221" spans="4:4" x14ac:dyDescent="0.2">
      <c r="D221" s="10"/>
    </row>
    <row r="222" spans="4:4" x14ac:dyDescent="0.2">
      <c r="D222" s="10"/>
    </row>
    <row r="223" spans="4:4" x14ac:dyDescent="0.2">
      <c r="D223" s="10"/>
    </row>
    <row r="224" spans="4:4" x14ac:dyDescent="0.2">
      <c r="D224" s="10"/>
    </row>
    <row r="225" spans="4:4" x14ac:dyDescent="0.2">
      <c r="D225" s="10"/>
    </row>
    <row r="226" spans="4:4" x14ac:dyDescent="0.2">
      <c r="D226" s="10"/>
    </row>
    <row r="227" spans="4:4" x14ac:dyDescent="0.2">
      <c r="D227" s="10"/>
    </row>
    <row r="228" spans="4:4" x14ac:dyDescent="0.2">
      <c r="D228" s="10"/>
    </row>
    <row r="229" spans="4:4" x14ac:dyDescent="0.2">
      <c r="D229" s="10"/>
    </row>
    <row r="230" spans="4:4" x14ac:dyDescent="0.2">
      <c r="D230" s="10"/>
    </row>
    <row r="231" spans="4:4" x14ac:dyDescent="0.2">
      <c r="D231" s="10"/>
    </row>
    <row r="232" spans="4:4" x14ac:dyDescent="0.2">
      <c r="D232" s="10"/>
    </row>
    <row r="233" spans="4:4" x14ac:dyDescent="0.2">
      <c r="D233" s="10"/>
    </row>
    <row r="234" spans="4:4" x14ac:dyDescent="0.2">
      <c r="D234" s="10"/>
    </row>
    <row r="235" spans="4:4" x14ac:dyDescent="0.2">
      <c r="D235" s="10"/>
    </row>
    <row r="236" spans="4:4" x14ac:dyDescent="0.2">
      <c r="D236" s="10"/>
    </row>
    <row r="237" spans="4:4" x14ac:dyDescent="0.2">
      <c r="D237" s="10"/>
    </row>
    <row r="238" spans="4:4" x14ac:dyDescent="0.2">
      <c r="D238" s="10"/>
    </row>
    <row r="239" spans="4:4" x14ac:dyDescent="0.2">
      <c r="D239" s="10"/>
    </row>
    <row r="240" spans="4:4" x14ac:dyDescent="0.2">
      <c r="D240" s="10"/>
    </row>
    <row r="241" spans="4:4" x14ac:dyDescent="0.2">
      <c r="D241" s="10"/>
    </row>
    <row r="242" spans="4:4" x14ac:dyDescent="0.2">
      <c r="D242" s="10"/>
    </row>
    <row r="243" spans="4:4" x14ac:dyDescent="0.2">
      <c r="D243" s="10"/>
    </row>
    <row r="244" spans="4:4" x14ac:dyDescent="0.2">
      <c r="D244" s="10"/>
    </row>
    <row r="245" spans="4:4" x14ac:dyDescent="0.2">
      <c r="D245" s="10"/>
    </row>
    <row r="246" spans="4:4" x14ac:dyDescent="0.2">
      <c r="D246" s="10"/>
    </row>
    <row r="247" spans="4:4" x14ac:dyDescent="0.2">
      <c r="D247" s="10"/>
    </row>
    <row r="248" spans="4:4" x14ac:dyDescent="0.2">
      <c r="D248" s="10"/>
    </row>
    <row r="249" spans="4:4" x14ac:dyDescent="0.2">
      <c r="D249" s="10"/>
    </row>
    <row r="250" spans="4:4" x14ac:dyDescent="0.2">
      <c r="D250" s="10"/>
    </row>
    <row r="251" spans="4:4" x14ac:dyDescent="0.2">
      <c r="D251" s="10"/>
    </row>
    <row r="252" spans="4:4" x14ac:dyDescent="0.2">
      <c r="D252" s="10"/>
    </row>
    <row r="253" spans="4:4" x14ac:dyDescent="0.2">
      <c r="D253" s="10"/>
    </row>
    <row r="254" spans="4:4" x14ac:dyDescent="0.2">
      <c r="D254" s="10"/>
    </row>
    <row r="255" spans="4:4" x14ac:dyDescent="0.2">
      <c r="D255" s="10"/>
    </row>
    <row r="256" spans="4:4" x14ac:dyDescent="0.2">
      <c r="D256" s="10"/>
    </row>
    <row r="257" spans="4:4" x14ac:dyDescent="0.2">
      <c r="D257" s="10"/>
    </row>
    <row r="258" spans="4:4" x14ac:dyDescent="0.2">
      <c r="D258" s="10"/>
    </row>
    <row r="259" spans="4:4" x14ac:dyDescent="0.2">
      <c r="D259" s="10"/>
    </row>
    <row r="260" spans="4:4" x14ac:dyDescent="0.2">
      <c r="D260" s="10"/>
    </row>
    <row r="261" spans="4:4" x14ac:dyDescent="0.2">
      <c r="D261" s="10"/>
    </row>
    <row r="262" spans="4:4" x14ac:dyDescent="0.2">
      <c r="D262" s="10"/>
    </row>
    <row r="263" spans="4:4" x14ac:dyDescent="0.2">
      <c r="D263" s="10"/>
    </row>
    <row r="264" spans="4:4" x14ac:dyDescent="0.2">
      <c r="D264" s="10"/>
    </row>
    <row r="265" spans="4:4" x14ac:dyDescent="0.2">
      <c r="D265" s="10"/>
    </row>
    <row r="266" spans="4:4" x14ac:dyDescent="0.2">
      <c r="D266" s="10"/>
    </row>
    <row r="267" spans="4:4" x14ac:dyDescent="0.2">
      <c r="D267" s="10"/>
    </row>
    <row r="268" spans="4:4" x14ac:dyDescent="0.2">
      <c r="D268" s="10"/>
    </row>
    <row r="269" spans="4:4" x14ac:dyDescent="0.2">
      <c r="D269" s="10"/>
    </row>
    <row r="270" spans="4:4" x14ac:dyDescent="0.2">
      <c r="D270" s="10"/>
    </row>
    <row r="271" spans="4:4" x14ac:dyDescent="0.2">
      <c r="D271" s="10"/>
    </row>
    <row r="272" spans="4:4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sheetProtection algorithmName="SHA-512" hashValue="pzFgTK35Ov0iyTou/rSh+KEBuK9pB0vBl7BiG3av5Eot4FXSMopL3N/BAI6tRI+BT+EuZMJx4Cmzaj/yTVUsjQ==" saltValue="s90BCPrNuIOv06JkTx2QoQ==" spinCount="100000" sheet="1" formatRows="0"/>
  <mergeCells count="6">
    <mergeCell ref="A115:G119"/>
    <mergeCell ref="A1:G1"/>
    <mergeCell ref="C2:G2"/>
    <mergeCell ref="C3:G3"/>
    <mergeCell ref="C4:G4"/>
    <mergeCell ref="A114:C114"/>
  </mergeCells>
  <pageMargins left="0.59055118110236204" right="0.196850393700787" top="0.78740157499999996" bottom="0.78740157499999996" header="0.3" footer="0.3"/>
  <pageSetup paperSize="9" orientation="portrait" r:id="rId1"/>
  <headerFooter>
    <oddFooter>&amp;RStránka &amp;P z &amp;N&amp;LZpracováno programem BUILDpower S,  © RTS, a.s.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222E42-097A-4C63-9627-4B3A025D225B}">
  <sheetPr>
    <outlinePr summaryBelow="0"/>
  </sheetPr>
  <dimension ref="A1:BH5000"/>
  <sheetViews>
    <sheetView workbookViewId="0">
      <pane ySplit="7" topLeftCell="A8" activePane="bottomLeft" state="frozen"/>
      <selection pane="bottomLeft" activeCell="A8" sqref="A8"/>
    </sheetView>
  </sheetViews>
  <sheetFormatPr defaultRowHeight="12.75" outlineLevelRow="1" x14ac:dyDescent="0.2"/>
  <cols>
    <col min="1" max="1" width="3.42578125" customWidth="1"/>
    <col min="2" max="2" width="12.5703125" style="120" customWidth="1"/>
    <col min="3" max="3" width="38.28515625" style="120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25" width="0" hidden="1" customWidth="1"/>
    <col min="29" max="29" width="0" hidden="1" customWidth="1"/>
    <col min="31" max="41" width="0" hidden="1" customWidth="1"/>
  </cols>
  <sheetData>
    <row r="1" spans="1:60" ht="15.75" customHeight="1" x14ac:dyDescent="0.25">
      <c r="A1" s="239" t="s">
        <v>7</v>
      </c>
      <c r="B1" s="239"/>
      <c r="C1" s="239"/>
      <c r="D1" s="239"/>
      <c r="E1" s="239"/>
      <c r="F1" s="239"/>
      <c r="G1" s="239"/>
      <c r="AG1" t="s">
        <v>99</v>
      </c>
    </row>
    <row r="2" spans="1:60" ht="24.95" customHeight="1" x14ac:dyDescent="0.2">
      <c r="A2" s="50" t="s">
        <v>8</v>
      </c>
      <c r="B2" s="49" t="s">
        <v>43</v>
      </c>
      <c r="C2" s="240" t="s">
        <v>44</v>
      </c>
      <c r="D2" s="241"/>
      <c r="E2" s="241"/>
      <c r="F2" s="241"/>
      <c r="G2" s="242"/>
      <c r="AG2" t="s">
        <v>100</v>
      </c>
    </row>
    <row r="3" spans="1:60" ht="24.95" customHeight="1" x14ac:dyDescent="0.2">
      <c r="A3" s="50" t="s">
        <v>9</v>
      </c>
      <c r="B3" s="49" t="s">
        <v>46</v>
      </c>
      <c r="C3" s="240" t="s">
        <v>47</v>
      </c>
      <c r="D3" s="241"/>
      <c r="E3" s="241"/>
      <c r="F3" s="241"/>
      <c r="G3" s="242"/>
      <c r="AC3" s="120" t="s">
        <v>100</v>
      </c>
      <c r="AG3" t="s">
        <v>101</v>
      </c>
    </row>
    <row r="4" spans="1:60" ht="24.95" customHeight="1" x14ac:dyDescent="0.2">
      <c r="A4" s="139" t="s">
        <v>10</v>
      </c>
      <c r="B4" s="140" t="s">
        <v>50</v>
      </c>
      <c r="C4" s="243" t="s">
        <v>51</v>
      </c>
      <c r="D4" s="244"/>
      <c r="E4" s="244"/>
      <c r="F4" s="244"/>
      <c r="G4" s="245"/>
      <c r="AG4" t="s">
        <v>102</v>
      </c>
    </row>
    <row r="5" spans="1:60" x14ac:dyDescent="0.2">
      <c r="D5" s="10"/>
    </row>
    <row r="6" spans="1:60" ht="38.25" x14ac:dyDescent="0.2">
      <c r="A6" s="142" t="s">
        <v>103</v>
      </c>
      <c r="B6" s="144" t="s">
        <v>104</v>
      </c>
      <c r="C6" s="144" t="s">
        <v>105</v>
      </c>
      <c r="D6" s="143" t="s">
        <v>106</v>
      </c>
      <c r="E6" s="142" t="s">
        <v>107</v>
      </c>
      <c r="F6" s="141" t="s">
        <v>108</v>
      </c>
      <c r="G6" s="142" t="s">
        <v>31</v>
      </c>
      <c r="H6" s="145" t="s">
        <v>32</v>
      </c>
      <c r="I6" s="145" t="s">
        <v>109</v>
      </c>
      <c r="J6" s="145" t="s">
        <v>33</v>
      </c>
      <c r="K6" s="145" t="s">
        <v>110</v>
      </c>
      <c r="L6" s="145" t="s">
        <v>111</v>
      </c>
      <c r="M6" s="145" t="s">
        <v>112</v>
      </c>
      <c r="N6" s="145" t="s">
        <v>113</v>
      </c>
      <c r="O6" s="145" t="s">
        <v>114</v>
      </c>
      <c r="P6" s="145" t="s">
        <v>115</v>
      </c>
      <c r="Q6" s="145" t="s">
        <v>116</v>
      </c>
      <c r="R6" s="145" t="s">
        <v>117</v>
      </c>
      <c r="S6" s="145" t="s">
        <v>118</v>
      </c>
      <c r="T6" s="145" t="s">
        <v>119</v>
      </c>
      <c r="U6" s="145" t="s">
        <v>120</v>
      </c>
      <c r="V6" s="145" t="s">
        <v>121</v>
      </c>
      <c r="W6" s="145" t="s">
        <v>122</v>
      </c>
      <c r="X6" s="145" t="s">
        <v>123</v>
      </c>
      <c r="Y6" s="145" t="s">
        <v>124</v>
      </c>
    </row>
    <row r="7" spans="1:60" hidden="1" x14ac:dyDescent="0.2">
      <c r="A7" s="3"/>
      <c r="B7" s="4"/>
      <c r="C7" s="4"/>
      <c r="D7" s="6"/>
      <c r="E7" s="147"/>
      <c r="F7" s="148"/>
      <c r="G7" s="148"/>
      <c r="H7" s="148"/>
      <c r="I7" s="148"/>
      <c r="J7" s="148"/>
      <c r="K7" s="148"/>
      <c r="L7" s="148"/>
      <c r="M7" s="148"/>
      <c r="N7" s="147"/>
      <c r="O7" s="147"/>
      <c r="P7" s="147"/>
      <c r="Q7" s="147"/>
      <c r="R7" s="148"/>
      <c r="S7" s="148"/>
      <c r="T7" s="148"/>
      <c r="U7" s="148"/>
      <c r="V7" s="148"/>
      <c r="W7" s="148"/>
      <c r="X7" s="148"/>
      <c r="Y7" s="148"/>
    </row>
    <row r="8" spans="1:60" x14ac:dyDescent="0.2">
      <c r="A8" s="158" t="s">
        <v>125</v>
      </c>
      <c r="B8" s="159" t="s">
        <v>69</v>
      </c>
      <c r="C8" s="177" t="s">
        <v>70</v>
      </c>
      <c r="D8" s="160"/>
      <c r="E8" s="161"/>
      <c r="F8" s="162"/>
      <c r="G8" s="163">
        <f>SUMIF(AG9:AG9,"&lt;&gt;NOR",G9:G9)</f>
        <v>0</v>
      </c>
      <c r="H8" s="157"/>
      <c r="I8" s="157">
        <f>SUM(I9:I9)</f>
        <v>0</v>
      </c>
      <c r="J8" s="157"/>
      <c r="K8" s="157">
        <f>SUM(K9:K9)</f>
        <v>0</v>
      </c>
      <c r="L8" s="157"/>
      <c r="M8" s="157">
        <f>SUM(M9:M9)</f>
        <v>0</v>
      </c>
      <c r="N8" s="156"/>
      <c r="O8" s="156">
        <f>SUM(O9:O9)</f>
        <v>0.01</v>
      </c>
      <c r="P8" s="156"/>
      <c r="Q8" s="156">
        <f>SUM(Q9:Q9)</f>
        <v>0</v>
      </c>
      <c r="R8" s="157"/>
      <c r="S8" s="157"/>
      <c r="T8" s="157"/>
      <c r="U8" s="157"/>
      <c r="V8" s="157">
        <f>SUM(V9:V9)</f>
        <v>2.06</v>
      </c>
      <c r="W8" s="157"/>
      <c r="X8" s="157"/>
      <c r="Y8" s="157"/>
      <c r="AG8" t="s">
        <v>126</v>
      </c>
    </row>
    <row r="9" spans="1:60" outlineLevel="1" x14ac:dyDescent="0.2">
      <c r="A9" s="171">
        <v>1</v>
      </c>
      <c r="B9" s="172" t="s">
        <v>330</v>
      </c>
      <c r="C9" s="178" t="s">
        <v>331</v>
      </c>
      <c r="D9" s="173" t="s">
        <v>129</v>
      </c>
      <c r="E9" s="174">
        <v>2</v>
      </c>
      <c r="F9" s="175"/>
      <c r="G9" s="176">
        <f>ROUND(E9*F9,2)</f>
        <v>0</v>
      </c>
      <c r="H9" s="155"/>
      <c r="I9" s="154">
        <f>ROUND(E9*H9,2)</f>
        <v>0</v>
      </c>
      <c r="J9" s="155"/>
      <c r="K9" s="154">
        <f>ROUND(E9*J9,2)</f>
        <v>0</v>
      </c>
      <c r="L9" s="154">
        <v>21</v>
      </c>
      <c r="M9" s="154">
        <f>G9*(1+L9/100)</f>
        <v>0</v>
      </c>
      <c r="N9" s="153">
        <v>3.7100000000000002E-3</v>
      </c>
      <c r="O9" s="153">
        <f>ROUND(E9*N9,2)</f>
        <v>0.01</v>
      </c>
      <c r="P9" s="153">
        <v>0</v>
      </c>
      <c r="Q9" s="153">
        <f>ROUND(E9*P9,2)</f>
        <v>0</v>
      </c>
      <c r="R9" s="154"/>
      <c r="S9" s="154" t="s">
        <v>130</v>
      </c>
      <c r="T9" s="154" t="s">
        <v>131</v>
      </c>
      <c r="U9" s="154">
        <v>1.03</v>
      </c>
      <c r="V9" s="154">
        <f>ROUND(E9*U9,2)</f>
        <v>2.06</v>
      </c>
      <c r="W9" s="154"/>
      <c r="X9" s="154" t="s">
        <v>132</v>
      </c>
      <c r="Y9" s="154" t="s">
        <v>133</v>
      </c>
      <c r="Z9" s="146"/>
      <c r="AA9" s="146"/>
      <c r="AB9" s="146"/>
      <c r="AC9" s="146"/>
      <c r="AD9" s="146"/>
      <c r="AE9" s="146"/>
      <c r="AF9" s="146"/>
      <c r="AG9" s="146" t="s">
        <v>134</v>
      </c>
      <c r="AH9" s="146"/>
      <c r="AI9" s="146"/>
      <c r="AJ9" s="146"/>
      <c r="AK9" s="146"/>
      <c r="AL9" s="146"/>
      <c r="AM9" s="146"/>
      <c r="AN9" s="146"/>
      <c r="AO9" s="146"/>
      <c r="AP9" s="146"/>
      <c r="AQ9" s="146"/>
      <c r="AR9" s="146"/>
      <c r="AS9" s="146"/>
      <c r="AT9" s="146"/>
      <c r="AU9" s="146"/>
      <c r="AV9" s="146"/>
      <c r="AW9" s="146"/>
      <c r="AX9" s="146"/>
      <c r="AY9" s="146"/>
      <c r="AZ9" s="146"/>
      <c r="BA9" s="146"/>
      <c r="BB9" s="146"/>
      <c r="BC9" s="146"/>
      <c r="BD9" s="146"/>
      <c r="BE9" s="146"/>
      <c r="BF9" s="146"/>
      <c r="BG9" s="146"/>
      <c r="BH9" s="146"/>
    </row>
    <row r="10" spans="1:60" x14ac:dyDescent="0.2">
      <c r="A10" s="158" t="s">
        <v>125</v>
      </c>
      <c r="B10" s="159" t="s">
        <v>73</v>
      </c>
      <c r="C10" s="177" t="s">
        <v>74</v>
      </c>
      <c r="D10" s="160"/>
      <c r="E10" s="161"/>
      <c r="F10" s="162"/>
      <c r="G10" s="163">
        <f>SUMIF(AG11:AG11,"&lt;&gt;NOR",G11:G11)</f>
        <v>0</v>
      </c>
      <c r="H10" s="157"/>
      <c r="I10" s="157">
        <f>SUM(I11:I11)</f>
        <v>0</v>
      </c>
      <c r="J10" s="157"/>
      <c r="K10" s="157">
        <f>SUM(K11:K11)</f>
        <v>0</v>
      </c>
      <c r="L10" s="157"/>
      <c r="M10" s="157">
        <f>SUM(M11:M11)</f>
        <v>0</v>
      </c>
      <c r="N10" s="156"/>
      <c r="O10" s="156">
        <f>SUM(O11:O11)</f>
        <v>0</v>
      </c>
      <c r="P10" s="156"/>
      <c r="Q10" s="156">
        <f>SUM(Q11:Q11)</f>
        <v>0</v>
      </c>
      <c r="R10" s="157"/>
      <c r="S10" s="157"/>
      <c r="T10" s="157"/>
      <c r="U10" s="157"/>
      <c r="V10" s="157">
        <f>SUM(V11:V11)</f>
        <v>0</v>
      </c>
      <c r="W10" s="157"/>
      <c r="X10" s="157"/>
      <c r="Y10" s="157"/>
      <c r="AG10" t="s">
        <v>126</v>
      </c>
    </row>
    <row r="11" spans="1:60" outlineLevel="1" x14ac:dyDescent="0.2">
      <c r="A11" s="171">
        <v>2</v>
      </c>
      <c r="B11" s="172" t="s">
        <v>332</v>
      </c>
      <c r="C11" s="178" t="s">
        <v>333</v>
      </c>
      <c r="D11" s="173" t="s">
        <v>143</v>
      </c>
      <c r="E11" s="174">
        <v>1</v>
      </c>
      <c r="F11" s="175"/>
      <c r="G11" s="176">
        <f>ROUND(E11*F11,2)</f>
        <v>0</v>
      </c>
      <c r="H11" s="155"/>
      <c r="I11" s="154">
        <f>ROUND(E11*H11,2)</f>
        <v>0</v>
      </c>
      <c r="J11" s="155"/>
      <c r="K11" s="154">
        <f>ROUND(E11*J11,2)</f>
        <v>0</v>
      </c>
      <c r="L11" s="154">
        <v>21</v>
      </c>
      <c r="M11" s="154">
        <f>G11*(1+L11/100)</f>
        <v>0</v>
      </c>
      <c r="N11" s="153">
        <v>1E-3</v>
      </c>
      <c r="O11" s="153">
        <f>ROUND(E11*N11,2)</f>
        <v>0</v>
      </c>
      <c r="P11" s="153">
        <v>0</v>
      </c>
      <c r="Q11" s="153">
        <f>ROUND(E11*P11,2)</f>
        <v>0</v>
      </c>
      <c r="R11" s="154"/>
      <c r="S11" s="154" t="s">
        <v>130</v>
      </c>
      <c r="T11" s="154" t="s">
        <v>131</v>
      </c>
      <c r="U11" s="154">
        <v>0</v>
      </c>
      <c r="V11" s="154">
        <f>ROUND(E11*U11,2)</f>
        <v>0</v>
      </c>
      <c r="W11" s="154"/>
      <c r="X11" s="154" t="s">
        <v>165</v>
      </c>
      <c r="Y11" s="154" t="s">
        <v>133</v>
      </c>
      <c r="Z11" s="146"/>
      <c r="AA11" s="146"/>
      <c r="AB11" s="146"/>
      <c r="AC11" s="146"/>
      <c r="AD11" s="146"/>
      <c r="AE11" s="146"/>
      <c r="AF11" s="146"/>
      <c r="AG11" s="146" t="s">
        <v>334</v>
      </c>
      <c r="AH11" s="146"/>
      <c r="AI11" s="146"/>
      <c r="AJ11" s="146"/>
      <c r="AK11" s="146"/>
      <c r="AL11" s="146"/>
      <c r="AM11" s="146"/>
      <c r="AN11" s="146"/>
      <c r="AO11" s="146"/>
      <c r="AP11" s="146"/>
      <c r="AQ11" s="146"/>
      <c r="AR11" s="146"/>
      <c r="AS11" s="146"/>
      <c r="AT11" s="146"/>
      <c r="AU11" s="146"/>
      <c r="AV11" s="146"/>
      <c r="AW11" s="146"/>
      <c r="AX11" s="146"/>
      <c r="AY11" s="146"/>
      <c r="AZ11" s="146"/>
      <c r="BA11" s="146"/>
      <c r="BB11" s="146"/>
      <c r="BC11" s="146"/>
      <c r="BD11" s="146"/>
      <c r="BE11" s="146"/>
      <c r="BF11" s="146"/>
      <c r="BG11" s="146"/>
      <c r="BH11" s="146"/>
    </row>
    <row r="12" spans="1:60" ht="25.5" x14ac:dyDescent="0.2">
      <c r="A12" s="158" t="s">
        <v>125</v>
      </c>
      <c r="B12" s="159" t="s">
        <v>75</v>
      </c>
      <c r="C12" s="177" t="s">
        <v>76</v>
      </c>
      <c r="D12" s="160"/>
      <c r="E12" s="161"/>
      <c r="F12" s="162"/>
      <c r="G12" s="163">
        <f>SUMIF(AG13:AG13,"&lt;&gt;NOR",G13:G13)</f>
        <v>0</v>
      </c>
      <c r="H12" s="157"/>
      <c r="I12" s="157">
        <f>SUM(I13:I13)</f>
        <v>0</v>
      </c>
      <c r="J12" s="157"/>
      <c r="K12" s="157">
        <f>SUM(K13:K13)</f>
        <v>0</v>
      </c>
      <c r="L12" s="157"/>
      <c r="M12" s="157">
        <f>SUM(M13:M13)</f>
        <v>0</v>
      </c>
      <c r="N12" s="156"/>
      <c r="O12" s="156">
        <f>SUM(O13:O13)</f>
        <v>0</v>
      </c>
      <c r="P12" s="156"/>
      <c r="Q12" s="156">
        <f>SUM(Q13:Q13)</f>
        <v>0</v>
      </c>
      <c r="R12" s="157"/>
      <c r="S12" s="157"/>
      <c r="T12" s="157"/>
      <c r="U12" s="157"/>
      <c r="V12" s="157">
        <f>SUM(V13:V13)</f>
        <v>1.8</v>
      </c>
      <c r="W12" s="157"/>
      <c r="X12" s="157"/>
      <c r="Y12" s="157"/>
      <c r="AG12" t="s">
        <v>126</v>
      </c>
    </row>
    <row r="13" spans="1:60" ht="22.5" outlineLevel="1" x14ac:dyDescent="0.2">
      <c r="A13" s="171">
        <v>3</v>
      </c>
      <c r="B13" s="172" t="s">
        <v>335</v>
      </c>
      <c r="C13" s="178" t="s">
        <v>336</v>
      </c>
      <c r="D13" s="173" t="s">
        <v>337</v>
      </c>
      <c r="E13" s="174">
        <v>10</v>
      </c>
      <c r="F13" s="175"/>
      <c r="G13" s="176">
        <f>ROUND(E13*F13,2)</f>
        <v>0</v>
      </c>
      <c r="H13" s="155"/>
      <c r="I13" s="154">
        <f>ROUND(E13*H13,2)</f>
        <v>0</v>
      </c>
      <c r="J13" s="155"/>
      <c r="K13" s="154">
        <f>ROUND(E13*J13,2)</f>
        <v>0</v>
      </c>
      <c r="L13" s="154">
        <v>21</v>
      </c>
      <c r="M13" s="154">
        <f>G13*(1+L13/100)</f>
        <v>0</v>
      </c>
      <c r="N13" s="153">
        <v>0</v>
      </c>
      <c r="O13" s="153">
        <f>ROUND(E13*N13,2)</f>
        <v>0</v>
      </c>
      <c r="P13" s="153">
        <v>0</v>
      </c>
      <c r="Q13" s="153">
        <f>ROUND(E13*P13,2)</f>
        <v>0</v>
      </c>
      <c r="R13" s="154"/>
      <c r="S13" s="154" t="s">
        <v>338</v>
      </c>
      <c r="T13" s="154" t="s">
        <v>131</v>
      </c>
      <c r="U13" s="154">
        <v>0.18</v>
      </c>
      <c r="V13" s="154">
        <f>ROUND(E13*U13,2)</f>
        <v>1.8</v>
      </c>
      <c r="W13" s="154"/>
      <c r="X13" s="154" t="s">
        <v>132</v>
      </c>
      <c r="Y13" s="154" t="s">
        <v>133</v>
      </c>
      <c r="Z13" s="146"/>
      <c r="AA13" s="146"/>
      <c r="AB13" s="146"/>
      <c r="AC13" s="146"/>
      <c r="AD13" s="146"/>
      <c r="AE13" s="146"/>
      <c r="AF13" s="146"/>
      <c r="AG13" s="146" t="s">
        <v>134</v>
      </c>
      <c r="AH13" s="146"/>
      <c r="AI13" s="146"/>
      <c r="AJ13" s="146"/>
      <c r="AK13" s="146"/>
      <c r="AL13" s="146"/>
      <c r="AM13" s="146"/>
      <c r="AN13" s="146"/>
      <c r="AO13" s="146"/>
      <c r="AP13" s="146"/>
      <c r="AQ13" s="146"/>
      <c r="AR13" s="146"/>
      <c r="AS13" s="146"/>
      <c r="AT13" s="146"/>
      <c r="AU13" s="146"/>
      <c r="AV13" s="146"/>
      <c r="AW13" s="146"/>
      <c r="AX13" s="146"/>
      <c r="AY13" s="146"/>
      <c r="AZ13" s="146"/>
      <c r="BA13" s="146"/>
      <c r="BB13" s="146"/>
      <c r="BC13" s="146"/>
      <c r="BD13" s="146"/>
      <c r="BE13" s="146"/>
      <c r="BF13" s="146"/>
      <c r="BG13" s="146"/>
      <c r="BH13" s="146"/>
    </row>
    <row r="14" spans="1:60" x14ac:dyDescent="0.2">
      <c r="A14" s="158" t="s">
        <v>125</v>
      </c>
      <c r="B14" s="159" t="s">
        <v>77</v>
      </c>
      <c r="C14" s="177" t="s">
        <v>78</v>
      </c>
      <c r="D14" s="160"/>
      <c r="E14" s="161"/>
      <c r="F14" s="162"/>
      <c r="G14" s="163">
        <f>SUMIF(AG15:AG17,"&lt;&gt;NOR",G15:G17)</f>
        <v>0</v>
      </c>
      <c r="H14" s="157"/>
      <c r="I14" s="157">
        <f>SUM(I15:I17)</f>
        <v>0</v>
      </c>
      <c r="J14" s="157"/>
      <c r="K14" s="157">
        <f>SUM(K15:K17)</f>
        <v>0</v>
      </c>
      <c r="L14" s="157"/>
      <c r="M14" s="157">
        <f>SUM(M15:M17)</f>
        <v>0</v>
      </c>
      <c r="N14" s="156"/>
      <c r="O14" s="156">
        <f>SUM(O15:O17)</f>
        <v>0</v>
      </c>
      <c r="P14" s="156"/>
      <c r="Q14" s="156">
        <f>SUM(Q15:Q17)</f>
        <v>0.41000000000000003</v>
      </c>
      <c r="R14" s="157"/>
      <c r="S14" s="157"/>
      <c r="T14" s="157"/>
      <c r="U14" s="157"/>
      <c r="V14" s="157">
        <f>SUM(V15:V17)</f>
        <v>6.6300000000000008</v>
      </c>
      <c r="W14" s="157"/>
      <c r="X14" s="157"/>
      <c r="Y14" s="157"/>
      <c r="AG14" t="s">
        <v>126</v>
      </c>
    </row>
    <row r="15" spans="1:60" outlineLevel="1" x14ac:dyDescent="0.2">
      <c r="A15" s="171">
        <v>4</v>
      </c>
      <c r="B15" s="172" t="s">
        <v>339</v>
      </c>
      <c r="C15" s="178" t="s">
        <v>340</v>
      </c>
      <c r="D15" s="173" t="s">
        <v>162</v>
      </c>
      <c r="E15" s="174">
        <v>1</v>
      </c>
      <c r="F15" s="175"/>
      <c r="G15" s="176">
        <f>ROUND(E15*F15,2)</f>
        <v>0</v>
      </c>
      <c r="H15" s="155"/>
      <c r="I15" s="154">
        <f>ROUND(E15*H15,2)</f>
        <v>0</v>
      </c>
      <c r="J15" s="155"/>
      <c r="K15" s="154">
        <f>ROUND(E15*J15,2)</f>
        <v>0</v>
      </c>
      <c r="L15" s="154">
        <v>21</v>
      </c>
      <c r="M15" s="154">
        <f>G15*(1+L15/100)</f>
        <v>0</v>
      </c>
      <c r="N15" s="153">
        <v>1E-3</v>
      </c>
      <c r="O15" s="153">
        <f>ROUND(E15*N15,2)</f>
        <v>0</v>
      </c>
      <c r="P15" s="153">
        <v>0.32400000000000001</v>
      </c>
      <c r="Q15" s="153">
        <f>ROUND(E15*P15,2)</f>
        <v>0.32</v>
      </c>
      <c r="R15" s="154"/>
      <c r="S15" s="154" t="s">
        <v>130</v>
      </c>
      <c r="T15" s="154" t="s">
        <v>131</v>
      </c>
      <c r="U15" s="154">
        <v>2.4660000000000002</v>
      </c>
      <c r="V15" s="154">
        <f>ROUND(E15*U15,2)</f>
        <v>2.4700000000000002</v>
      </c>
      <c r="W15" s="154"/>
      <c r="X15" s="154" t="s">
        <v>132</v>
      </c>
      <c r="Y15" s="154" t="s">
        <v>133</v>
      </c>
      <c r="Z15" s="146"/>
      <c r="AA15" s="146"/>
      <c r="AB15" s="146"/>
      <c r="AC15" s="146"/>
      <c r="AD15" s="146"/>
      <c r="AE15" s="146"/>
      <c r="AF15" s="146"/>
      <c r="AG15" s="146" t="s">
        <v>134</v>
      </c>
      <c r="AH15" s="146"/>
      <c r="AI15" s="146"/>
      <c r="AJ15" s="146"/>
      <c r="AK15" s="146"/>
      <c r="AL15" s="146"/>
      <c r="AM15" s="146"/>
      <c r="AN15" s="146"/>
      <c r="AO15" s="146"/>
      <c r="AP15" s="146"/>
      <c r="AQ15" s="146"/>
      <c r="AR15" s="146"/>
      <c r="AS15" s="146"/>
      <c r="AT15" s="146"/>
      <c r="AU15" s="146"/>
      <c r="AV15" s="146"/>
      <c r="AW15" s="146"/>
      <c r="AX15" s="146"/>
      <c r="AY15" s="146"/>
      <c r="AZ15" s="146"/>
      <c r="BA15" s="146"/>
      <c r="BB15" s="146"/>
      <c r="BC15" s="146"/>
      <c r="BD15" s="146"/>
      <c r="BE15" s="146"/>
      <c r="BF15" s="146"/>
      <c r="BG15" s="146"/>
      <c r="BH15" s="146"/>
    </row>
    <row r="16" spans="1:60" outlineLevel="1" x14ac:dyDescent="0.2">
      <c r="A16" s="171">
        <v>5</v>
      </c>
      <c r="B16" s="172" t="s">
        <v>341</v>
      </c>
      <c r="C16" s="178" t="s">
        <v>342</v>
      </c>
      <c r="D16" s="173" t="s">
        <v>337</v>
      </c>
      <c r="E16" s="174">
        <v>1</v>
      </c>
      <c r="F16" s="175"/>
      <c r="G16" s="176">
        <f>ROUND(E16*F16,2)</f>
        <v>0</v>
      </c>
      <c r="H16" s="155"/>
      <c r="I16" s="154">
        <f>ROUND(E16*H16,2)</f>
        <v>0</v>
      </c>
      <c r="J16" s="155"/>
      <c r="K16" s="154">
        <f>ROUND(E16*J16,2)</f>
        <v>0</v>
      </c>
      <c r="L16" s="154">
        <v>21</v>
      </c>
      <c r="M16" s="154">
        <f>G16*(1+L16/100)</f>
        <v>0</v>
      </c>
      <c r="N16" s="153">
        <v>1.17E-3</v>
      </c>
      <c r="O16" s="153">
        <f>ROUND(E16*N16,2)</f>
        <v>0</v>
      </c>
      <c r="P16" s="153">
        <v>7.5999999999999998E-2</v>
      </c>
      <c r="Q16" s="153">
        <f>ROUND(E16*P16,2)</f>
        <v>0.08</v>
      </c>
      <c r="R16" s="154"/>
      <c r="S16" s="154" t="s">
        <v>338</v>
      </c>
      <c r="T16" s="154" t="s">
        <v>131</v>
      </c>
      <c r="U16" s="154">
        <v>1.036</v>
      </c>
      <c r="V16" s="154">
        <f>ROUND(E16*U16,2)</f>
        <v>1.04</v>
      </c>
      <c r="W16" s="154"/>
      <c r="X16" s="154" t="s">
        <v>132</v>
      </c>
      <c r="Y16" s="154" t="s">
        <v>133</v>
      </c>
      <c r="Z16" s="146"/>
      <c r="AA16" s="146"/>
      <c r="AB16" s="146"/>
      <c r="AC16" s="146"/>
      <c r="AD16" s="146"/>
      <c r="AE16" s="146"/>
      <c r="AF16" s="146"/>
      <c r="AG16" s="146" t="s">
        <v>134</v>
      </c>
      <c r="AH16" s="146"/>
      <c r="AI16" s="146"/>
      <c r="AJ16" s="146"/>
      <c r="AK16" s="146"/>
      <c r="AL16" s="146"/>
      <c r="AM16" s="146"/>
      <c r="AN16" s="146"/>
      <c r="AO16" s="146"/>
      <c r="AP16" s="146"/>
      <c r="AQ16" s="146"/>
      <c r="AR16" s="146"/>
      <c r="AS16" s="146"/>
      <c r="AT16" s="146"/>
      <c r="AU16" s="146"/>
      <c r="AV16" s="146"/>
      <c r="AW16" s="146"/>
      <c r="AX16" s="146"/>
      <c r="AY16" s="146"/>
      <c r="AZ16" s="146"/>
      <c r="BA16" s="146"/>
      <c r="BB16" s="146"/>
      <c r="BC16" s="146"/>
      <c r="BD16" s="146"/>
      <c r="BE16" s="146"/>
      <c r="BF16" s="146"/>
      <c r="BG16" s="146"/>
      <c r="BH16" s="146"/>
    </row>
    <row r="17" spans="1:60" outlineLevel="1" x14ac:dyDescent="0.2">
      <c r="A17" s="171">
        <v>6</v>
      </c>
      <c r="B17" s="172" t="s">
        <v>343</v>
      </c>
      <c r="C17" s="178" t="s">
        <v>344</v>
      </c>
      <c r="D17" s="173" t="s">
        <v>143</v>
      </c>
      <c r="E17" s="174">
        <v>2</v>
      </c>
      <c r="F17" s="175"/>
      <c r="G17" s="176">
        <f>ROUND(E17*F17,2)</f>
        <v>0</v>
      </c>
      <c r="H17" s="155"/>
      <c r="I17" s="154">
        <f>ROUND(E17*H17,2)</f>
        <v>0</v>
      </c>
      <c r="J17" s="155"/>
      <c r="K17" s="154">
        <f>ROUND(E17*J17,2)</f>
        <v>0</v>
      </c>
      <c r="L17" s="154">
        <v>21</v>
      </c>
      <c r="M17" s="154">
        <f>G17*(1+L17/100)</f>
        <v>0</v>
      </c>
      <c r="N17" s="153">
        <v>6.7000000000000002E-4</v>
      </c>
      <c r="O17" s="153">
        <f>ROUND(E17*N17,2)</f>
        <v>0</v>
      </c>
      <c r="P17" s="153">
        <v>3.0000000000000001E-3</v>
      </c>
      <c r="Q17" s="153">
        <f>ROUND(E17*P17,2)</f>
        <v>0.01</v>
      </c>
      <c r="R17" s="154"/>
      <c r="S17" s="154" t="s">
        <v>338</v>
      </c>
      <c r="T17" s="154" t="s">
        <v>131</v>
      </c>
      <c r="U17" s="154">
        <v>1.5609999999999999</v>
      </c>
      <c r="V17" s="154">
        <f>ROUND(E17*U17,2)</f>
        <v>3.12</v>
      </c>
      <c r="W17" s="154"/>
      <c r="X17" s="154" t="s">
        <v>132</v>
      </c>
      <c r="Y17" s="154" t="s">
        <v>133</v>
      </c>
      <c r="Z17" s="146"/>
      <c r="AA17" s="146"/>
      <c r="AB17" s="146"/>
      <c r="AC17" s="146"/>
      <c r="AD17" s="146"/>
      <c r="AE17" s="146"/>
      <c r="AF17" s="146"/>
      <c r="AG17" s="146" t="s">
        <v>134</v>
      </c>
      <c r="AH17" s="146"/>
      <c r="AI17" s="146"/>
      <c r="AJ17" s="146"/>
      <c r="AK17" s="146"/>
      <c r="AL17" s="146"/>
      <c r="AM17" s="146"/>
      <c r="AN17" s="146"/>
      <c r="AO17" s="146"/>
      <c r="AP17" s="146"/>
      <c r="AQ17" s="146"/>
      <c r="AR17" s="146"/>
      <c r="AS17" s="146"/>
      <c r="AT17" s="146"/>
      <c r="AU17" s="146"/>
      <c r="AV17" s="146"/>
      <c r="AW17" s="146"/>
      <c r="AX17" s="146"/>
      <c r="AY17" s="146"/>
      <c r="AZ17" s="146"/>
      <c r="BA17" s="146"/>
      <c r="BB17" s="146"/>
      <c r="BC17" s="146"/>
      <c r="BD17" s="146"/>
      <c r="BE17" s="146"/>
      <c r="BF17" s="146"/>
      <c r="BG17" s="146"/>
      <c r="BH17" s="146"/>
    </row>
    <row r="18" spans="1:60" x14ac:dyDescent="0.2">
      <c r="A18" s="158" t="s">
        <v>125</v>
      </c>
      <c r="B18" s="159" t="s">
        <v>79</v>
      </c>
      <c r="C18" s="177" t="s">
        <v>80</v>
      </c>
      <c r="D18" s="160"/>
      <c r="E18" s="161"/>
      <c r="F18" s="162"/>
      <c r="G18" s="163">
        <f>SUMIF(AG19:AG21,"&lt;&gt;NOR",G19:G21)</f>
        <v>0</v>
      </c>
      <c r="H18" s="157"/>
      <c r="I18" s="157">
        <f>SUM(I19:I21)</f>
        <v>0</v>
      </c>
      <c r="J18" s="157"/>
      <c r="K18" s="157">
        <f>SUM(K19:K21)</f>
        <v>0</v>
      </c>
      <c r="L18" s="157"/>
      <c r="M18" s="157">
        <f>SUM(M19:M21)</f>
        <v>0</v>
      </c>
      <c r="N18" s="156"/>
      <c r="O18" s="156">
        <f>SUM(O19:O21)</f>
        <v>0</v>
      </c>
      <c r="P18" s="156"/>
      <c r="Q18" s="156">
        <f>SUM(Q19:Q21)</f>
        <v>0</v>
      </c>
      <c r="R18" s="157"/>
      <c r="S18" s="157"/>
      <c r="T18" s="157"/>
      <c r="U18" s="157"/>
      <c r="V18" s="157">
        <f>SUM(V19:V21)</f>
        <v>0</v>
      </c>
      <c r="W18" s="157"/>
      <c r="X18" s="157"/>
      <c r="Y18" s="157"/>
      <c r="AG18" t="s">
        <v>126</v>
      </c>
    </row>
    <row r="19" spans="1:60" outlineLevel="1" x14ac:dyDescent="0.2">
      <c r="A19" s="171">
        <v>7</v>
      </c>
      <c r="B19" s="172" t="s">
        <v>345</v>
      </c>
      <c r="C19" s="178" t="s">
        <v>346</v>
      </c>
      <c r="D19" s="173" t="s">
        <v>162</v>
      </c>
      <c r="E19" s="174">
        <v>1</v>
      </c>
      <c r="F19" s="175"/>
      <c r="G19" s="176">
        <f>ROUND(E19*F19,2)</f>
        <v>0</v>
      </c>
      <c r="H19" s="155"/>
      <c r="I19" s="154">
        <f>ROUND(E19*H19,2)</f>
        <v>0</v>
      </c>
      <c r="J19" s="155"/>
      <c r="K19" s="154">
        <f>ROUND(E19*J19,2)</f>
        <v>0</v>
      </c>
      <c r="L19" s="154">
        <v>21</v>
      </c>
      <c r="M19" s="154">
        <f>G19*(1+L19/100)</f>
        <v>0</v>
      </c>
      <c r="N19" s="153">
        <v>0</v>
      </c>
      <c r="O19" s="153">
        <f>ROUND(E19*N19,2)</f>
        <v>0</v>
      </c>
      <c r="P19" s="153">
        <v>0</v>
      </c>
      <c r="Q19" s="153">
        <f>ROUND(E19*P19,2)</f>
        <v>0</v>
      </c>
      <c r="R19" s="154"/>
      <c r="S19" s="154" t="s">
        <v>130</v>
      </c>
      <c r="T19" s="154" t="s">
        <v>309</v>
      </c>
      <c r="U19" s="154">
        <v>0</v>
      </c>
      <c r="V19" s="154">
        <f>ROUND(E19*U19,2)</f>
        <v>0</v>
      </c>
      <c r="W19" s="154"/>
      <c r="X19" s="154" t="s">
        <v>132</v>
      </c>
      <c r="Y19" s="154" t="s">
        <v>133</v>
      </c>
      <c r="Z19" s="146"/>
      <c r="AA19" s="146"/>
      <c r="AB19" s="146"/>
      <c r="AC19" s="146"/>
      <c r="AD19" s="146"/>
      <c r="AE19" s="146"/>
      <c r="AF19" s="146"/>
      <c r="AG19" s="146" t="s">
        <v>134</v>
      </c>
      <c r="AH19" s="146"/>
      <c r="AI19" s="146"/>
      <c r="AJ19" s="146"/>
      <c r="AK19" s="146"/>
      <c r="AL19" s="146"/>
      <c r="AM19" s="146"/>
      <c r="AN19" s="146"/>
      <c r="AO19" s="146"/>
      <c r="AP19" s="146"/>
      <c r="AQ19" s="146"/>
      <c r="AR19" s="146"/>
      <c r="AS19" s="146"/>
      <c r="AT19" s="146"/>
      <c r="AU19" s="146"/>
      <c r="AV19" s="146"/>
      <c r="AW19" s="146"/>
      <c r="AX19" s="146"/>
      <c r="AY19" s="146"/>
      <c r="AZ19" s="146"/>
      <c r="BA19" s="146"/>
      <c r="BB19" s="146"/>
      <c r="BC19" s="146"/>
      <c r="BD19" s="146"/>
      <c r="BE19" s="146"/>
      <c r="BF19" s="146"/>
      <c r="BG19" s="146"/>
      <c r="BH19" s="146"/>
    </row>
    <row r="20" spans="1:60" outlineLevel="1" x14ac:dyDescent="0.2">
      <c r="A20" s="171">
        <v>8</v>
      </c>
      <c r="B20" s="172" t="s">
        <v>347</v>
      </c>
      <c r="C20" s="178" t="s">
        <v>348</v>
      </c>
      <c r="D20" s="173" t="s">
        <v>162</v>
      </c>
      <c r="E20" s="174">
        <v>1</v>
      </c>
      <c r="F20" s="175"/>
      <c r="G20" s="176">
        <f>ROUND(E20*F20,2)</f>
        <v>0</v>
      </c>
      <c r="H20" s="155"/>
      <c r="I20" s="154">
        <f>ROUND(E20*H20,2)</f>
        <v>0</v>
      </c>
      <c r="J20" s="155"/>
      <c r="K20" s="154">
        <f>ROUND(E20*J20,2)</f>
        <v>0</v>
      </c>
      <c r="L20" s="154">
        <v>21</v>
      </c>
      <c r="M20" s="154">
        <f>G20*(1+L20/100)</f>
        <v>0</v>
      </c>
      <c r="N20" s="153">
        <v>0</v>
      </c>
      <c r="O20" s="153">
        <f>ROUND(E20*N20,2)</f>
        <v>0</v>
      </c>
      <c r="P20" s="153">
        <v>0</v>
      </c>
      <c r="Q20" s="153">
        <f>ROUND(E20*P20,2)</f>
        <v>0</v>
      </c>
      <c r="R20" s="154"/>
      <c r="S20" s="154" t="s">
        <v>130</v>
      </c>
      <c r="T20" s="154" t="s">
        <v>309</v>
      </c>
      <c r="U20" s="154">
        <v>0</v>
      </c>
      <c r="V20" s="154">
        <f>ROUND(E20*U20,2)</f>
        <v>0</v>
      </c>
      <c r="W20" s="154"/>
      <c r="X20" s="154" t="s">
        <v>132</v>
      </c>
      <c r="Y20" s="154" t="s">
        <v>133</v>
      </c>
      <c r="Z20" s="146"/>
      <c r="AA20" s="146"/>
      <c r="AB20" s="146"/>
      <c r="AC20" s="146"/>
      <c r="AD20" s="146"/>
      <c r="AE20" s="146"/>
      <c r="AF20" s="146"/>
      <c r="AG20" s="146" t="s">
        <v>134</v>
      </c>
      <c r="AH20" s="146"/>
      <c r="AI20" s="146"/>
      <c r="AJ20" s="146"/>
      <c r="AK20" s="146"/>
      <c r="AL20" s="146"/>
      <c r="AM20" s="146"/>
      <c r="AN20" s="146"/>
      <c r="AO20" s="146"/>
      <c r="AP20" s="146"/>
      <c r="AQ20" s="146"/>
      <c r="AR20" s="146"/>
      <c r="AS20" s="146"/>
      <c r="AT20" s="146"/>
      <c r="AU20" s="146"/>
      <c r="AV20" s="146"/>
      <c r="AW20" s="146"/>
      <c r="AX20" s="146"/>
      <c r="AY20" s="146"/>
      <c r="AZ20" s="146"/>
      <c r="BA20" s="146"/>
      <c r="BB20" s="146"/>
      <c r="BC20" s="146"/>
      <c r="BD20" s="146"/>
      <c r="BE20" s="146"/>
      <c r="BF20" s="146"/>
      <c r="BG20" s="146"/>
      <c r="BH20" s="146"/>
    </row>
    <row r="21" spans="1:60" outlineLevel="1" x14ac:dyDescent="0.2">
      <c r="A21" s="171">
        <v>9</v>
      </c>
      <c r="B21" s="172" t="s">
        <v>349</v>
      </c>
      <c r="C21" s="178" t="s">
        <v>350</v>
      </c>
      <c r="D21" s="173" t="s">
        <v>162</v>
      </c>
      <c r="E21" s="174">
        <v>1</v>
      </c>
      <c r="F21" s="175"/>
      <c r="G21" s="176">
        <f>ROUND(E21*F21,2)</f>
        <v>0</v>
      </c>
      <c r="H21" s="155"/>
      <c r="I21" s="154">
        <f>ROUND(E21*H21,2)</f>
        <v>0</v>
      </c>
      <c r="J21" s="155"/>
      <c r="K21" s="154">
        <f>ROUND(E21*J21,2)</f>
        <v>0</v>
      </c>
      <c r="L21" s="154">
        <v>21</v>
      </c>
      <c r="M21" s="154">
        <f>G21*(1+L21/100)</f>
        <v>0</v>
      </c>
      <c r="N21" s="153">
        <v>0</v>
      </c>
      <c r="O21" s="153">
        <f>ROUND(E21*N21,2)</f>
        <v>0</v>
      </c>
      <c r="P21" s="153">
        <v>0</v>
      </c>
      <c r="Q21" s="153">
        <f>ROUND(E21*P21,2)</f>
        <v>0</v>
      </c>
      <c r="R21" s="154"/>
      <c r="S21" s="154" t="s">
        <v>130</v>
      </c>
      <c r="T21" s="154" t="s">
        <v>309</v>
      </c>
      <c r="U21" s="154">
        <v>0</v>
      </c>
      <c r="V21" s="154">
        <f>ROUND(E21*U21,2)</f>
        <v>0</v>
      </c>
      <c r="W21" s="154"/>
      <c r="X21" s="154" t="s">
        <v>351</v>
      </c>
      <c r="Y21" s="154" t="s">
        <v>133</v>
      </c>
      <c r="Z21" s="146"/>
      <c r="AA21" s="146"/>
      <c r="AB21" s="146"/>
      <c r="AC21" s="146"/>
      <c r="AD21" s="146"/>
      <c r="AE21" s="146"/>
      <c r="AF21" s="146"/>
      <c r="AG21" s="146" t="s">
        <v>352</v>
      </c>
      <c r="AH21" s="146"/>
      <c r="AI21" s="146"/>
      <c r="AJ21" s="146"/>
      <c r="AK21" s="146"/>
      <c r="AL21" s="146"/>
      <c r="AM21" s="146"/>
      <c r="AN21" s="146"/>
      <c r="AO21" s="146"/>
      <c r="AP21" s="146"/>
      <c r="AQ21" s="146"/>
      <c r="AR21" s="146"/>
      <c r="AS21" s="146"/>
      <c r="AT21" s="146"/>
      <c r="AU21" s="146"/>
      <c r="AV21" s="146"/>
      <c r="AW21" s="146"/>
      <c r="AX21" s="146"/>
      <c r="AY21" s="146"/>
      <c r="AZ21" s="146"/>
      <c r="BA21" s="146"/>
      <c r="BB21" s="146"/>
      <c r="BC21" s="146"/>
      <c r="BD21" s="146"/>
      <c r="BE21" s="146"/>
      <c r="BF21" s="146"/>
      <c r="BG21" s="146"/>
      <c r="BH21" s="146"/>
    </row>
    <row r="22" spans="1:60" x14ac:dyDescent="0.2">
      <c r="A22" s="158" t="s">
        <v>125</v>
      </c>
      <c r="B22" s="159" t="s">
        <v>83</v>
      </c>
      <c r="C22" s="177" t="s">
        <v>84</v>
      </c>
      <c r="D22" s="160"/>
      <c r="E22" s="161"/>
      <c r="F22" s="162"/>
      <c r="G22" s="163">
        <f>SUMIF(AG23:AG49,"&lt;&gt;NOR",G23:G49)</f>
        <v>0</v>
      </c>
      <c r="H22" s="157"/>
      <c r="I22" s="157">
        <f>SUM(I23:I49)</f>
        <v>0</v>
      </c>
      <c r="J22" s="157"/>
      <c r="K22" s="157">
        <f>SUM(K23:K49)</f>
        <v>0</v>
      </c>
      <c r="L22" s="157"/>
      <c r="M22" s="157">
        <f>SUM(M23:M49)</f>
        <v>0</v>
      </c>
      <c r="N22" s="156"/>
      <c r="O22" s="156">
        <f>SUM(O23:O49)</f>
        <v>0.14000000000000001</v>
      </c>
      <c r="P22" s="156"/>
      <c r="Q22" s="156">
        <f>SUM(Q23:Q49)</f>
        <v>7.0000000000000007E-2</v>
      </c>
      <c r="R22" s="157"/>
      <c r="S22" s="157"/>
      <c r="T22" s="157"/>
      <c r="U22" s="157"/>
      <c r="V22" s="157">
        <f>SUM(V23:V49)</f>
        <v>40.929999999999993</v>
      </c>
      <c r="W22" s="157"/>
      <c r="X22" s="157"/>
      <c r="Y22" s="157"/>
      <c r="AG22" t="s">
        <v>126</v>
      </c>
    </row>
    <row r="23" spans="1:60" outlineLevel="1" x14ac:dyDescent="0.2">
      <c r="A23" s="171">
        <v>10</v>
      </c>
      <c r="B23" s="172" t="s">
        <v>353</v>
      </c>
      <c r="C23" s="178" t="s">
        <v>354</v>
      </c>
      <c r="D23" s="173" t="s">
        <v>355</v>
      </c>
      <c r="E23" s="174">
        <v>2</v>
      </c>
      <c r="F23" s="175"/>
      <c r="G23" s="176">
        <f t="shared" ref="G23:G49" si="0">ROUND(E23*F23,2)</f>
        <v>0</v>
      </c>
      <c r="H23" s="155"/>
      <c r="I23" s="154">
        <f t="shared" ref="I23:I49" si="1">ROUND(E23*H23,2)</f>
        <v>0</v>
      </c>
      <c r="J23" s="155"/>
      <c r="K23" s="154">
        <f t="shared" ref="K23:K49" si="2">ROUND(E23*J23,2)</f>
        <v>0</v>
      </c>
      <c r="L23" s="154">
        <v>21</v>
      </c>
      <c r="M23" s="154">
        <f t="shared" ref="M23:M49" si="3">G23*(1+L23/100)</f>
        <v>0</v>
      </c>
      <c r="N23" s="153">
        <v>8.5000000000000006E-3</v>
      </c>
      <c r="O23" s="153">
        <f t="shared" ref="O23:O49" si="4">ROUND(E23*N23,2)</f>
        <v>0.02</v>
      </c>
      <c r="P23" s="153">
        <v>0</v>
      </c>
      <c r="Q23" s="153">
        <f t="shared" ref="Q23:Q49" si="5">ROUND(E23*P23,2)</f>
        <v>0</v>
      </c>
      <c r="R23" s="154"/>
      <c r="S23" s="154" t="s">
        <v>130</v>
      </c>
      <c r="T23" s="154" t="s">
        <v>131</v>
      </c>
      <c r="U23" s="154">
        <v>2.3620000000000001</v>
      </c>
      <c r="V23" s="154">
        <f t="shared" ref="V23:V49" si="6">ROUND(E23*U23,2)</f>
        <v>4.72</v>
      </c>
      <c r="W23" s="154"/>
      <c r="X23" s="154" t="s">
        <v>132</v>
      </c>
      <c r="Y23" s="154" t="s">
        <v>133</v>
      </c>
      <c r="Z23" s="146"/>
      <c r="AA23" s="146"/>
      <c r="AB23" s="146"/>
      <c r="AC23" s="146"/>
      <c r="AD23" s="146"/>
      <c r="AE23" s="146"/>
      <c r="AF23" s="146"/>
      <c r="AG23" s="146" t="s">
        <v>252</v>
      </c>
      <c r="AH23" s="146"/>
      <c r="AI23" s="146"/>
      <c r="AJ23" s="146"/>
      <c r="AK23" s="146"/>
      <c r="AL23" s="146"/>
      <c r="AM23" s="146"/>
      <c r="AN23" s="146"/>
      <c r="AO23" s="146"/>
      <c r="AP23" s="146"/>
      <c r="AQ23" s="146"/>
      <c r="AR23" s="146"/>
      <c r="AS23" s="146"/>
      <c r="AT23" s="146"/>
      <c r="AU23" s="146"/>
      <c r="AV23" s="146"/>
      <c r="AW23" s="146"/>
      <c r="AX23" s="146"/>
      <c r="AY23" s="146"/>
      <c r="AZ23" s="146"/>
      <c r="BA23" s="146"/>
      <c r="BB23" s="146"/>
      <c r="BC23" s="146"/>
      <c r="BD23" s="146"/>
      <c r="BE23" s="146"/>
      <c r="BF23" s="146"/>
      <c r="BG23" s="146"/>
      <c r="BH23" s="146"/>
    </row>
    <row r="24" spans="1:60" ht="22.5" outlineLevel="1" x14ac:dyDescent="0.2">
      <c r="A24" s="171">
        <v>11</v>
      </c>
      <c r="B24" s="172" t="s">
        <v>356</v>
      </c>
      <c r="C24" s="178" t="s">
        <v>357</v>
      </c>
      <c r="D24" s="173" t="s">
        <v>129</v>
      </c>
      <c r="E24" s="174">
        <v>4</v>
      </c>
      <c r="F24" s="175"/>
      <c r="G24" s="176">
        <f t="shared" si="0"/>
        <v>0</v>
      </c>
      <c r="H24" s="155"/>
      <c r="I24" s="154">
        <f t="shared" si="1"/>
        <v>0</v>
      </c>
      <c r="J24" s="155"/>
      <c r="K24" s="154">
        <f t="shared" si="2"/>
        <v>0</v>
      </c>
      <c r="L24" s="154">
        <v>21</v>
      </c>
      <c r="M24" s="154">
        <f t="shared" si="3"/>
        <v>0</v>
      </c>
      <c r="N24" s="153">
        <v>1.238E-2</v>
      </c>
      <c r="O24" s="153">
        <f t="shared" si="4"/>
        <v>0.05</v>
      </c>
      <c r="P24" s="153">
        <v>0</v>
      </c>
      <c r="Q24" s="153">
        <f t="shared" si="5"/>
        <v>0</v>
      </c>
      <c r="R24" s="154"/>
      <c r="S24" s="154" t="s">
        <v>338</v>
      </c>
      <c r="T24" s="154" t="s">
        <v>131</v>
      </c>
      <c r="U24" s="154">
        <v>0.80200000000000005</v>
      </c>
      <c r="V24" s="154">
        <f t="shared" si="6"/>
        <v>3.21</v>
      </c>
      <c r="W24" s="154"/>
      <c r="X24" s="154" t="s">
        <v>132</v>
      </c>
      <c r="Y24" s="154" t="s">
        <v>133</v>
      </c>
      <c r="Z24" s="146"/>
      <c r="AA24" s="146"/>
      <c r="AB24" s="146"/>
      <c r="AC24" s="146"/>
      <c r="AD24" s="146"/>
      <c r="AE24" s="146"/>
      <c r="AF24" s="146"/>
      <c r="AG24" s="146" t="s">
        <v>252</v>
      </c>
      <c r="AH24" s="146"/>
      <c r="AI24" s="146"/>
      <c r="AJ24" s="146"/>
      <c r="AK24" s="146"/>
      <c r="AL24" s="146"/>
      <c r="AM24" s="146"/>
      <c r="AN24" s="146"/>
      <c r="AO24" s="146"/>
      <c r="AP24" s="146"/>
      <c r="AQ24" s="146"/>
      <c r="AR24" s="146"/>
      <c r="AS24" s="146"/>
      <c r="AT24" s="146"/>
      <c r="AU24" s="146"/>
      <c r="AV24" s="146"/>
      <c r="AW24" s="146"/>
      <c r="AX24" s="146"/>
      <c r="AY24" s="146"/>
      <c r="AZ24" s="146"/>
      <c r="BA24" s="146"/>
      <c r="BB24" s="146"/>
      <c r="BC24" s="146"/>
      <c r="BD24" s="146"/>
      <c r="BE24" s="146"/>
      <c r="BF24" s="146"/>
      <c r="BG24" s="146"/>
      <c r="BH24" s="146"/>
    </row>
    <row r="25" spans="1:60" ht="22.5" outlineLevel="1" x14ac:dyDescent="0.2">
      <c r="A25" s="171">
        <v>12</v>
      </c>
      <c r="B25" s="172" t="s">
        <v>358</v>
      </c>
      <c r="C25" s="178" t="s">
        <v>359</v>
      </c>
      <c r="D25" s="173" t="s">
        <v>129</v>
      </c>
      <c r="E25" s="174">
        <v>2.5</v>
      </c>
      <c r="F25" s="175"/>
      <c r="G25" s="176">
        <f t="shared" si="0"/>
        <v>0</v>
      </c>
      <c r="H25" s="155"/>
      <c r="I25" s="154">
        <f t="shared" si="1"/>
        <v>0</v>
      </c>
      <c r="J25" s="155"/>
      <c r="K25" s="154">
        <f t="shared" si="2"/>
        <v>0</v>
      </c>
      <c r="L25" s="154">
        <v>21</v>
      </c>
      <c r="M25" s="154">
        <f t="shared" si="3"/>
        <v>0</v>
      </c>
      <c r="N25" s="153">
        <v>5.0699999999999999E-3</v>
      </c>
      <c r="O25" s="153">
        <f t="shared" si="4"/>
        <v>0.01</v>
      </c>
      <c r="P25" s="153">
        <v>0</v>
      </c>
      <c r="Q25" s="153">
        <f t="shared" si="5"/>
        <v>0</v>
      </c>
      <c r="R25" s="154"/>
      <c r="S25" s="154" t="s">
        <v>338</v>
      </c>
      <c r="T25" s="154" t="s">
        <v>131</v>
      </c>
      <c r="U25" s="154">
        <v>0.53100000000000003</v>
      </c>
      <c r="V25" s="154">
        <f t="shared" si="6"/>
        <v>1.33</v>
      </c>
      <c r="W25" s="154"/>
      <c r="X25" s="154" t="s">
        <v>132</v>
      </c>
      <c r="Y25" s="154" t="s">
        <v>133</v>
      </c>
      <c r="Z25" s="146"/>
      <c r="AA25" s="146"/>
      <c r="AB25" s="146"/>
      <c r="AC25" s="146"/>
      <c r="AD25" s="146"/>
      <c r="AE25" s="146"/>
      <c r="AF25" s="146"/>
      <c r="AG25" s="146" t="s">
        <v>252</v>
      </c>
      <c r="AH25" s="146"/>
      <c r="AI25" s="146"/>
      <c r="AJ25" s="146"/>
      <c r="AK25" s="146"/>
      <c r="AL25" s="146"/>
      <c r="AM25" s="146"/>
      <c r="AN25" s="146"/>
      <c r="AO25" s="146"/>
      <c r="AP25" s="146"/>
      <c r="AQ25" s="146"/>
      <c r="AR25" s="146"/>
      <c r="AS25" s="146"/>
      <c r="AT25" s="146"/>
      <c r="AU25" s="146"/>
      <c r="AV25" s="146"/>
      <c r="AW25" s="146"/>
      <c r="AX25" s="146"/>
      <c r="AY25" s="146"/>
      <c r="AZ25" s="146"/>
      <c r="BA25" s="146"/>
      <c r="BB25" s="146"/>
      <c r="BC25" s="146"/>
      <c r="BD25" s="146"/>
      <c r="BE25" s="146"/>
      <c r="BF25" s="146"/>
      <c r="BG25" s="146"/>
      <c r="BH25" s="146"/>
    </row>
    <row r="26" spans="1:60" outlineLevel="1" x14ac:dyDescent="0.2">
      <c r="A26" s="171">
        <v>13</v>
      </c>
      <c r="B26" s="172" t="s">
        <v>360</v>
      </c>
      <c r="C26" s="178" t="s">
        <v>361</v>
      </c>
      <c r="D26" s="173" t="s">
        <v>143</v>
      </c>
      <c r="E26" s="174">
        <v>2</v>
      </c>
      <c r="F26" s="175"/>
      <c r="G26" s="176">
        <f t="shared" si="0"/>
        <v>0</v>
      </c>
      <c r="H26" s="155"/>
      <c r="I26" s="154">
        <f t="shared" si="1"/>
        <v>0</v>
      </c>
      <c r="J26" s="155"/>
      <c r="K26" s="154">
        <f t="shared" si="2"/>
        <v>0</v>
      </c>
      <c r="L26" s="154">
        <v>21</v>
      </c>
      <c r="M26" s="154">
        <f t="shared" si="3"/>
        <v>0</v>
      </c>
      <c r="N26" s="153">
        <v>1.5E-3</v>
      </c>
      <c r="O26" s="153">
        <f t="shared" si="4"/>
        <v>0</v>
      </c>
      <c r="P26" s="153">
        <v>0</v>
      </c>
      <c r="Q26" s="153">
        <f t="shared" si="5"/>
        <v>0</v>
      </c>
      <c r="R26" s="154"/>
      <c r="S26" s="154" t="s">
        <v>338</v>
      </c>
      <c r="T26" s="154" t="s">
        <v>131</v>
      </c>
      <c r="U26" s="154">
        <v>0.79500000000000004</v>
      </c>
      <c r="V26" s="154">
        <f t="shared" si="6"/>
        <v>1.59</v>
      </c>
      <c r="W26" s="154"/>
      <c r="X26" s="154" t="s">
        <v>132</v>
      </c>
      <c r="Y26" s="154" t="s">
        <v>133</v>
      </c>
      <c r="Z26" s="146"/>
      <c r="AA26" s="146"/>
      <c r="AB26" s="146"/>
      <c r="AC26" s="146"/>
      <c r="AD26" s="146"/>
      <c r="AE26" s="146"/>
      <c r="AF26" s="146"/>
      <c r="AG26" s="146" t="s">
        <v>252</v>
      </c>
      <c r="AH26" s="146"/>
      <c r="AI26" s="146"/>
      <c r="AJ26" s="146"/>
      <c r="AK26" s="146"/>
      <c r="AL26" s="146"/>
      <c r="AM26" s="146"/>
      <c r="AN26" s="146"/>
      <c r="AO26" s="146"/>
      <c r="AP26" s="146"/>
      <c r="AQ26" s="146"/>
      <c r="AR26" s="146"/>
      <c r="AS26" s="146"/>
      <c r="AT26" s="146"/>
      <c r="AU26" s="146"/>
      <c r="AV26" s="146"/>
      <c r="AW26" s="146"/>
      <c r="AX26" s="146"/>
      <c r="AY26" s="146"/>
      <c r="AZ26" s="146"/>
      <c r="BA26" s="146"/>
      <c r="BB26" s="146"/>
      <c r="BC26" s="146"/>
      <c r="BD26" s="146"/>
      <c r="BE26" s="146"/>
      <c r="BF26" s="146"/>
      <c r="BG26" s="146"/>
      <c r="BH26" s="146"/>
    </row>
    <row r="27" spans="1:60" outlineLevel="1" x14ac:dyDescent="0.2">
      <c r="A27" s="171">
        <v>14</v>
      </c>
      <c r="B27" s="172" t="s">
        <v>362</v>
      </c>
      <c r="C27" s="178" t="s">
        <v>363</v>
      </c>
      <c r="D27" s="173" t="s">
        <v>143</v>
      </c>
      <c r="E27" s="174">
        <v>2</v>
      </c>
      <c r="F27" s="175"/>
      <c r="G27" s="176">
        <f t="shared" si="0"/>
        <v>0</v>
      </c>
      <c r="H27" s="155"/>
      <c r="I27" s="154">
        <f t="shared" si="1"/>
        <v>0</v>
      </c>
      <c r="J27" s="155"/>
      <c r="K27" s="154">
        <f t="shared" si="2"/>
        <v>0</v>
      </c>
      <c r="L27" s="154">
        <v>21</v>
      </c>
      <c r="M27" s="154">
        <f t="shared" si="3"/>
        <v>0</v>
      </c>
      <c r="N27" s="153">
        <v>2.3999999999999998E-3</v>
      </c>
      <c r="O27" s="153">
        <f t="shared" si="4"/>
        <v>0</v>
      </c>
      <c r="P27" s="153">
        <v>0</v>
      </c>
      <c r="Q27" s="153">
        <f t="shared" si="5"/>
        <v>0</v>
      </c>
      <c r="R27" s="154"/>
      <c r="S27" s="154" t="s">
        <v>338</v>
      </c>
      <c r="T27" s="154" t="s">
        <v>131</v>
      </c>
      <c r="U27" s="154">
        <v>1.3540000000000001</v>
      </c>
      <c r="V27" s="154">
        <f t="shared" si="6"/>
        <v>2.71</v>
      </c>
      <c r="W27" s="154"/>
      <c r="X27" s="154" t="s">
        <v>132</v>
      </c>
      <c r="Y27" s="154" t="s">
        <v>133</v>
      </c>
      <c r="Z27" s="146"/>
      <c r="AA27" s="146"/>
      <c r="AB27" s="146"/>
      <c r="AC27" s="146"/>
      <c r="AD27" s="146"/>
      <c r="AE27" s="146"/>
      <c r="AF27" s="146"/>
      <c r="AG27" s="146" t="s">
        <v>252</v>
      </c>
      <c r="AH27" s="146"/>
      <c r="AI27" s="146"/>
      <c r="AJ27" s="146"/>
      <c r="AK27" s="146"/>
      <c r="AL27" s="146"/>
      <c r="AM27" s="146"/>
      <c r="AN27" s="146"/>
      <c r="AO27" s="146"/>
      <c r="AP27" s="146"/>
      <c r="AQ27" s="146"/>
      <c r="AR27" s="146"/>
      <c r="AS27" s="146"/>
      <c r="AT27" s="146"/>
      <c r="AU27" s="146"/>
      <c r="AV27" s="146"/>
      <c r="AW27" s="146"/>
      <c r="AX27" s="146"/>
      <c r="AY27" s="146"/>
      <c r="AZ27" s="146"/>
      <c r="BA27" s="146"/>
      <c r="BB27" s="146"/>
      <c r="BC27" s="146"/>
      <c r="BD27" s="146"/>
      <c r="BE27" s="146"/>
      <c r="BF27" s="146"/>
      <c r="BG27" s="146"/>
      <c r="BH27" s="146"/>
    </row>
    <row r="28" spans="1:60" ht="22.5" outlineLevel="1" x14ac:dyDescent="0.2">
      <c r="A28" s="171">
        <v>15</v>
      </c>
      <c r="B28" s="172" t="s">
        <v>364</v>
      </c>
      <c r="C28" s="178" t="s">
        <v>365</v>
      </c>
      <c r="D28" s="173" t="s">
        <v>129</v>
      </c>
      <c r="E28" s="174">
        <v>0.5</v>
      </c>
      <c r="F28" s="175"/>
      <c r="G28" s="176">
        <f t="shared" si="0"/>
        <v>0</v>
      </c>
      <c r="H28" s="155"/>
      <c r="I28" s="154">
        <f t="shared" si="1"/>
        <v>0</v>
      </c>
      <c r="J28" s="155"/>
      <c r="K28" s="154">
        <f t="shared" si="2"/>
        <v>0</v>
      </c>
      <c r="L28" s="154">
        <v>21</v>
      </c>
      <c r="M28" s="154">
        <f t="shared" si="3"/>
        <v>0</v>
      </c>
      <c r="N28" s="153">
        <v>8.2799999999999992E-3</v>
      </c>
      <c r="O28" s="153">
        <f t="shared" si="4"/>
        <v>0</v>
      </c>
      <c r="P28" s="153">
        <v>0</v>
      </c>
      <c r="Q28" s="153">
        <f t="shared" si="5"/>
        <v>0</v>
      </c>
      <c r="R28" s="154"/>
      <c r="S28" s="154" t="s">
        <v>338</v>
      </c>
      <c r="T28" s="154" t="s">
        <v>131</v>
      </c>
      <c r="U28" s="154">
        <v>0.50700000000000001</v>
      </c>
      <c r="V28" s="154">
        <f t="shared" si="6"/>
        <v>0.25</v>
      </c>
      <c r="W28" s="154"/>
      <c r="X28" s="154" t="s">
        <v>132</v>
      </c>
      <c r="Y28" s="154" t="s">
        <v>133</v>
      </c>
      <c r="Z28" s="146"/>
      <c r="AA28" s="146"/>
      <c r="AB28" s="146"/>
      <c r="AC28" s="146"/>
      <c r="AD28" s="146"/>
      <c r="AE28" s="146"/>
      <c r="AF28" s="146"/>
      <c r="AG28" s="146" t="s">
        <v>252</v>
      </c>
      <c r="AH28" s="146"/>
      <c r="AI28" s="146"/>
      <c r="AJ28" s="146"/>
      <c r="AK28" s="146"/>
      <c r="AL28" s="146"/>
      <c r="AM28" s="146"/>
      <c r="AN28" s="146"/>
      <c r="AO28" s="146"/>
      <c r="AP28" s="146"/>
      <c r="AQ28" s="146"/>
      <c r="AR28" s="146"/>
      <c r="AS28" s="146"/>
      <c r="AT28" s="146"/>
      <c r="AU28" s="146"/>
      <c r="AV28" s="146"/>
      <c r="AW28" s="146"/>
      <c r="AX28" s="146"/>
      <c r="AY28" s="146"/>
      <c r="AZ28" s="146"/>
      <c r="BA28" s="146"/>
      <c r="BB28" s="146"/>
      <c r="BC28" s="146"/>
      <c r="BD28" s="146"/>
      <c r="BE28" s="146"/>
      <c r="BF28" s="146"/>
      <c r="BG28" s="146"/>
      <c r="BH28" s="146"/>
    </row>
    <row r="29" spans="1:60" outlineLevel="1" x14ac:dyDescent="0.2">
      <c r="A29" s="171">
        <v>16</v>
      </c>
      <c r="B29" s="172" t="s">
        <v>366</v>
      </c>
      <c r="C29" s="178" t="s">
        <v>367</v>
      </c>
      <c r="D29" s="173" t="s">
        <v>355</v>
      </c>
      <c r="E29" s="174">
        <v>2</v>
      </c>
      <c r="F29" s="175"/>
      <c r="G29" s="176">
        <f t="shared" si="0"/>
        <v>0</v>
      </c>
      <c r="H29" s="155"/>
      <c r="I29" s="154">
        <f t="shared" si="1"/>
        <v>0</v>
      </c>
      <c r="J29" s="155"/>
      <c r="K29" s="154">
        <f t="shared" si="2"/>
        <v>0</v>
      </c>
      <c r="L29" s="154">
        <v>21</v>
      </c>
      <c r="M29" s="154">
        <f t="shared" si="3"/>
        <v>0</v>
      </c>
      <c r="N29" s="153">
        <v>1.0240000000000001E-2</v>
      </c>
      <c r="O29" s="153">
        <f t="shared" si="4"/>
        <v>0.02</v>
      </c>
      <c r="P29" s="153">
        <v>0</v>
      </c>
      <c r="Q29" s="153">
        <f t="shared" si="5"/>
        <v>0</v>
      </c>
      <c r="R29" s="154"/>
      <c r="S29" s="154" t="s">
        <v>338</v>
      </c>
      <c r="T29" s="154" t="s">
        <v>131</v>
      </c>
      <c r="U29" s="154">
        <v>2.2829999999999999</v>
      </c>
      <c r="V29" s="154">
        <f t="shared" si="6"/>
        <v>4.57</v>
      </c>
      <c r="W29" s="154"/>
      <c r="X29" s="154" t="s">
        <v>132</v>
      </c>
      <c r="Y29" s="154" t="s">
        <v>133</v>
      </c>
      <c r="Z29" s="146"/>
      <c r="AA29" s="146"/>
      <c r="AB29" s="146"/>
      <c r="AC29" s="146"/>
      <c r="AD29" s="146"/>
      <c r="AE29" s="146"/>
      <c r="AF29" s="146"/>
      <c r="AG29" s="146" t="s">
        <v>252</v>
      </c>
      <c r="AH29" s="146"/>
      <c r="AI29" s="146"/>
      <c r="AJ29" s="146"/>
      <c r="AK29" s="146"/>
      <c r="AL29" s="146"/>
      <c r="AM29" s="146"/>
      <c r="AN29" s="146"/>
      <c r="AO29" s="146"/>
      <c r="AP29" s="146"/>
      <c r="AQ29" s="146"/>
      <c r="AR29" s="146"/>
      <c r="AS29" s="146"/>
      <c r="AT29" s="146"/>
      <c r="AU29" s="146"/>
      <c r="AV29" s="146"/>
      <c r="AW29" s="146"/>
      <c r="AX29" s="146"/>
      <c r="AY29" s="146"/>
      <c r="AZ29" s="146"/>
      <c r="BA29" s="146"/>
      <c r="BB29" s="146"/>
      <c r="BC29" s="146"/>
      <c r="BD29" s="146"/>
      <c r="BE29" s="146"/>
      <c r="BF29" s="146"/>
      <c r="BG29" s="146"/>
      <c r="BH29" s="146"/>
    </row>
    <row r="30" spans="1:60" outlineLevel="1" x14ac:dyDescent="0.2">
      <c r="A30" s="171">
        <v>17</v>
      </c>
      <c r="B30" s="172" t="s">
        <v>368</v>
      </c>
      <c r="C30" s="178" t="s">
        <v>369</v>
      </c>
      <c r="D30" s="173" t="s">
        <v>143</v>
      </c>
      <c r="E30" s="174">
        <v>4</v>
      </c>
      <c r="F30" s="175"/>
      <c r="G30" s="176">
        <f t="shared" si="0"/>
        <v>0</v>
      </c>
      <c r="H30" s="155"/>
      <c r="I30" s="154">
        <f t="shared" si="1"/>
        <v>0</v>
      </c>
      <c r="J30" s="155"/>
      <c r="K30" s="154">
        <f t="shared" si="2"/>
        <v>0</v>
      </c>
      <c r="L30" s="154">
        <v>21</v>
      </c>
      <c r="M30" s="154">
        <f t="shared" si="3"/>
        <v>0</v>
      </c>
      <c r="N30" s="153">
        <v>0</v>
      </c>
      <c r="O30" s="153">
        <f t="shared" si="4"/>
        <v>0</v>
      </c>
      <c r="P30" s="153">
        <v>0</v>
      </c>
      <c r="Q30" s="153">
        <f t="shared" si="5"/>
        <v>0</v>
      </c>
      <c r="R30" s="154"/>
      <c r="S30" s="154" t="s">
        <v>338</v>
      </c>
      <c r="T30" s="154" t="s">
        <v>131</v>
      </c>
      <c r="U30" s="154">
        <v>6.4000000000000001E-2</v>
      </c>
      <c r="V30" s="154">
        <f t="shared" si="6"/>
        <v>0.26</v>
      </c>
      <c r="W30" s="154"/>
      <c r="X30" s="154" t="s">
        <v>132</v>
      </c>
      <c r="Y30" s="154" t="s">
        <v>133</v>
      </c>
      <c r="Z30" s="146"/>
      <c r="AA30" s="146"/>
      <c r="AB30" s="146"/>
      <c r="AC30" s="146"/>
      <c r="AD30" s="146"/>
      <c r="AE30" s="146"/>
      <c r="AF30" s="146"/>
      <c r="AG30" s="146" t="s">
        <v>252</v>
      </c>
      <c r="AH30" s="146"/>
      <c r="AI30" s="146"/>
      <c r="AJ30" s="146"/>
      <c r="AK30" s="146"/>
      <c r="AL30" s="146"/>
      <c r="AM30" s="146"/>
      <c r="AN30" s="146"/>
      <c r="AO30" s="146"/>
      <c r="AP30" s="146"/>
      <c r="AQ30" s="146"/>
      <c r="AR30" s="146"/>
      <c r="AS30" s="146"/>
      <c r="AT30" s="146"/>
      <c r="AU30" s="146"/>
      <c r="AV30" s="146"/>
      <c r="AW30" s="146"/>
      <c r="AX30" s="146"/>
      <c r="AY30" s="146"/>
      <c r="AZ30" s="146"/>
      <c r="BA30" s="146"/>
      <c r="BB30" s="146"/>
      <c r="BC30" s="146"/>
      <c r="BD30" s="146"/>
      <c r="BE30" s="146"/>
      <c r="BF30" s="146"/>
      <c r="BG30" s="146"/>
      <c r="BH30" s="146"/>
    </row>
    <row r="31" spans="1:60" outlineLevel="1" x14ac:dyDescent="0.2">
      <c r="A31" s="171">
        <v>18</v>
      </c>
      <c r="B31" s="172" t="s">
        <v>370</v>
      </c>
      <c r="C31" s="178" t="s">
        <v>371</v>
      </c>
      <c r="D31" s="173" t="s">
        <v>129</v>
      </c>
      <c r="E31" s="174">
        <v>12</v>
      </c>
      <c r="F31" s="175"/>
      <c r="G31" s="176">
        <f t="shared" si="0"/>
        <v>0</v>
      </c>
      <c r="H31" s="155"/>
      <c r="I31" s="154">
        <f t="shared" si="1"/>
        <v>0</v>
      </c>
      <c r="J31" s="155"/>
      <c r="K31" s="154">
        <f t="shared" si="2"/>
        <v>0</v>
      </c>
      <c r="L31" s="154">
        <v>21</v>
      </c>
      <c r="M31" s="154">
        <f t="shared" si="3"/>
        <v>0</v>
      </c>
      <c r="N31" s="153">
        <v>0</v>
      </c>
      <c r="O31" s="153">
        <f t="shared" si="4"/>
        <v>0</v>
      </c>
      <c r="P31" s="153">
        <v>0</v>
      </c>
      <c r="Q31" s="153">
        <f t="shared" si="5"/>
        <v>0</v>
      </c>
      <c r="R31" s="154"/>
      <c r="S31" s="154" t="s">
        <v>338</v>
      </c>
      <c r="T31" s="154" t="s">
        <v>131</v>
      </c>
      <c r="U31" s="154">
        <v>6.2E-2</v>
      </c>
      <c r="V31" s="154">
        <f t="shared" si="6"/>
        <v>0.74</v>
      </c>
      <c r="W31" s="154"/>
      <c r="X31" s="154" t="s">
        <v>132</v>
      </c>
      <c r="Y31" s="154" t="s">
        <v>133</v>
      </c>
      <c r="Z31" s="146"/>
      <c r="AA31" s="146"/>
      <c r="AB31" s="146"/>
      <c r="AC31" s="146"/>
      <c r="AD31" s="146"/>
      <c r="AE31" s="146"/>
      <c r="AF31" s="146"/>
      <c r="AG31" s="146" t="s">
        <v>252</v>
      </c>
      <c r="AH31" s="146"/>
      <c r="AI31" s="146"/>
      <c r="AJ31" s="146"/>
      <c r="AK31" s="146"/>
      <c r="AL31" s="146"/>
      <c r="AM31" s="146"/>
      <c r="AN31" s="146"/>
      <c r="AO31" s="146"/>
      <c r="AP31" s="146"/>
      <c r="AQ31" s="146"/>
      <c r="AR31" s="146"/>
      <c r="AS31" s="146"/>
      <c r="AT31" s="146"/>
      <c r="AU31" s="146"/>
      <c r="AV31" s="146"/>
      <c r="AW31" s="146"/>
      <c r="AX31" s="146"/>
      <c r="AY31" s="146"/>
      <c r="AZ31" s="146"/>
      <c r="BA31" s="146"/>
      <c r="BB31" s="146"/>
      <c r="BC31" s="146"/>
      <c r="BD31" s="146"/>
      <c r="BE31" s="146"/>
      <c r="BF31" s="146"/>
      <c r="BG31" s="146"/>
      <c r="BH31" s="146"/>
    </row>
    <row r="32" spans="1:60" outlineLevel="1" x14ac:dyDescent="0.2">
      <c r="A32" s="171">
        <v>19</v>
      </c>
      <c r="B32" s="172" t="s">
        <v>372</v>
      </c>
      <c r="C32" s="178" t="s">
        <v>373</v>
      </c>
      <c r="D32" s="173" t="s">
        <v>143</v>
      </c>
      <c r="E32" s="174">
        <v>2</v>
      </c>
      <c r="F32" s="175"/>
      <c r="G32" s="176">
        <f t="shared" si="0"/>
        <v>0</v>
      </c>
      <c r="H32" s="155"/>
      <c r="I32" s="154">
        <f t="shared" si="1"/>
        <v>0</v>
      </c>
      <c r="J32" s="155"/>
      <c r="K32" s="154">
        <f t="shared" si="2"/>
        <v>0</v>
      </c>
      <c r="L32" s="154">
        <v>21</v>
      </c>
      <c r="M32" s="154">
        <f t="shared" si="3"/>
        <v>0</v>
      </c>
      <c r="N32" s="153">
        <v>4.4999999999999999E-4</v>
      </c>
      <c r="O32" s="153">
        <f t="shared" si="4"/>
        <v>0</v>
      </c>
      <c r="P32" s="153">
        <v>0</v>
      </c>
      <c r="Q32" s="153">
        <f t="shared" si="5"/>
        <v>0</v>
      </c>
      <c r="R32" s="154"/>
      <c r="S32" s="154" t="s">
        <v>338</v>
      </c>
      <c r="T32" s="154" t="s">
        <v>131</v>
      </c>
      <c r="U32" s="154">
        <v>0.60899999999999999</v>
      </c>
      <c r="V32" s="154">
        <f t="shared" si="6"/>
        <v>1.22</v>
      </c>
      <c r="W32" s="154"/>
      <c r="X32" s="154" t="s">
        <v>132</v>
      </c>
      <c r="Y32" s="154" t="s">
        <v>133</v>
      </c>
      <c r="Z32" s="146"/>
      <c r="AA32" s="146"/>
      <c r="AB32" s="146"/>
      <c r="AC32" s="146"/>
      <c r="AD32" s="146"/>
      <c r="AE32" s="146"/>
      <c r="AF32" s="146"/>
      <c r="AG32" s="146" t="s">
        <v>252</v>
      </c>
      <c r="AH32" s="146"/>
      <c r="AI32" s="146"/>
      <c r="AJ32" s="146"/>
      <c r="AK32" s="146"/>
      <c r="AL32" s="146"/>
      <c r="AM32" s="146"/>
      <c r="AN32" s="146"/>
      <c r="AO32" s="146"/>
      <c r="AP32" s="146"/>
      <c r="AQ32" s="146"/>
      <c r="AR32" s="146"/>
      <c r="AS32" s="146"/>
      <c r="AT32" s="146"/>
      <c r="AU32" s="146"/>
      <c r="AV32" s="146"/>
      <c r="AW32" s="146"/>
      <c r="AX32" s="146"/>
      <c r="AY32" s="146"/>
      <c r="AZ32" s="146"/>
      <c r="BA32" s="146"/>
      <c r="BB32" s="146"/>
      <c r="BC32" s="146"/>
      <c r="BD32" s="146"/>
      <c r="BE32" s="146"/>
      <c r="BF32" s="146"/>
      <c r="BG32" s="146"/>
      <c r="BH32" s="146"/>
    </row>
    <row r="33" spans="1:60" outlineLevel="1" x14ac:dyDescent="0.2">
      <c r="A33" s="171">
        <v>20</v>
      </c>
      <c r="B33" s="172" t="s">
        <v>374</v>
      </c>
      <c r="C33" s="178" t="s">
        <v>375</v>
      </c>
      <c r="D33" s="173" t="s">
        <v>129</v>
      </c>
      <c r="E33" s="174">
        <v>24</v>
      </c>
      <c r="F33" s="175"/>
      <c r="G33" s="176">
        <f t="shared" si="0"/>
        <v>0</v>
      </c>
      <c r="H33" s="155"/>
      <c r="I33" s="154">
        <f t="shared" si="1"/>
        <v>0</v>
      </c>
      <c r="J33" s="155"/>
      <c r="K33" s="154">
        <f t="shared" si="2"/>
        <v>0</v>
      </c>
      <c r="L33" s="154">
        <v>21</v>
      </c>
      <c r="M33" s="154">
        <f t="shared" si="3"/>
        <v>0</v>
      </c>
      <c r="N33" s="153">
        <v>0</v>
      </c>
      <c r="O33" s="153">
        <f t="shared" si="4"/>
        <v>0</v>
      </c>
      <c r="P33" s="153">
        <v>0</v>
      </c>
      <c r="Q33" s="153">
        <f t="shared" si="5"/>
        <v>0</v>
      </c>
      <c r="R33" s="154"/>
      <c r="S33" s="154" t="s">
        <v>130</v>
      </c>
      <c r="T33" s="154" t="s">
        <v>131</v>
      </c>
      <c r="U33" s="154">
        <v>6.2E-2</v>
      </c>
      <c r="V33" s="154">
        <f t="shared" si="6"/>
        <v>1.49</v>
      </c>
      <c r="W33" s="154"/>
      <c r="X33" s="154" t="s">
        <v>132</v>
      </c>
      <c r="Y33" s="154" t="s">
        <v>133</v>
      </c>
      <c r="Z33" s="146"/>
      <c r="AA33" s="146"/>
      <c r="AB33" s="146"/>
      <c r="AC33" s="146"/>
      <c r="AD33" s="146"/>
      <c r="AE33" s="146"/>
      <c r="AF33" s="146"/>
      <c r="AG33" s="146" t="s">
        <v>252</v>
      </c>
      <c r="AH33" s="146"/>
      <c r="AI33" s="146"/>
      <c r="AJ33" s="146"/>
      <c r="AK33" s="146"/>
      <c r="AL33" s="146"/>
      <c r="AM33" s="146"/>
      <c r="AN33" s="146"/>
      <c r="AO33" s="146"/>
      <c r="AP33" s="146"/>
      <c r="AQ33" s="146"/>
      <c r="AR33" s="146"/>
      <c r="AS33" s="146"/>
      <c r="AT33" s="146"/>
      <c r="AU33" s="146"/>
      <c r="AV33" s="146"/>
      <c r="AW33" s="146"/>
      <c r="AX33" s="146"/>
      <c r="AY33" s="146"/>
      <c r="AZ33" s="146"/>
      <c r="BA33" s="146"/>
      <c r="BB33" s="146"/>
      <c r="BC33" s="146"/>
      <c r="BD33" s="146"/>
      <c r="BE33" s="146"/>
      <c r="BF33" s="146"/>
      <c r="BG33" s="146"/>
      <c r="BH33" s="146"/>
    </row>
    <row r="34" spans="1:60" ht="22.5" outlineLevel="1" x14ac:dyDescent="0.2">
      <c r="A34" s="171">
        <v>21</v>
      </c>
      <c r="B34" s="172" t="s">
        <v>376</v>
      </c>
      <c r="C34" s="178" t="s">
        <v>377</v>
      </c>
      <c r="D34" s="173" t="s">
        <v>355</v>
      </c>
      <c r="E34" s="174">
        <v>1</v>
      </c>
      <c r="F34" s="175"/>
      <c r="G34" s="176">
        <f t="shared" si="0"/>
        <v>0</v>
      </c>
      <c r="H34" s="155"/>
      <c r="I34" s="154">
        <f t="shared" si="1"/>
        <v>0</v>
      </c>
      <c r="J34" s="155"/>
      <c r="K34" s="154">
        <f t="shared" si="2"/>
        <v>0</v>
      </c>
      <c r="L34" s="154">
        <v>21</v>
      </c>
      <c r="M34" s="154">
        <f t="shared" si="3"/>
        <v>0</v>
      </c>
      <c r="N34" s="153">
        <v>2.8250000000000001E-2</v>
      </c>
      <c r="O34" s="153">
        <f t="shared" si="4"/>
        <v>0.03</v>
      </c>
      <c r="P34" s="153">
        <v>0</v>
      </c>
      <c r="Q34" s="153">
        <f t="shared" si="5"/>
        <v>0</v>
      </c>
      <c r="R34" s="154"/>
      <c r="S34" s="154" t="s">
        <v>338</v>
      </c>
      <c r="T34" s="154" t="s">
        <v>131</v>
      </c>
      <c r="U34" s="154">
        <v>0.9</v>
      </c>
      <c r="V34" s="154">
        <f t="shared" si="6"/>
        <v>0.9</v>
      </c>
      <c r="W34" s="154"/>
      <c r="X34" s="154" t="s">
        <v>132</v>
      </c>
      <c r="Y34" s="154" t="s">
        <v>133</v>
      </c>
      <c r="Z34" s="146"/>
      <c r="AA34" s="146"/>
      <c r="AB34" s="146"/>
      <c r="AC34" s="146"/>
      <c r="AD34" s="146"/>
      <c r="AE34" s="146"/>
      <c r="AF34" s="146"/>
      <c r="AG34" s="146" t="s">
        <v>252</v>
      </c>
      <c r="AH34" s="146"/>
      <c r="AI34" s="146"/>
      <c r="AJ34" s="146"/>
      <c r="AK34" s="146"/>
      <c r="AL34" s="146"/>
      <c r="AM34" s="146"/>
      <c r="AN34" s="146"/>
      <c r="AO34" s="146"/>
      <c r="AP34" s="146"/>
      <c r="AQ34" s="146"/>
      <c r="AR34" s="146"/>
      <c r="AS34" s="146"/>
      <c r="AT34" s="146"/>
      <c r="AU34" s="146"/>
      <c r="AV34" s="146"/>
      <c r="AW34" s="146"/>
      <c r="AX34" s="146"/>
      <c r="AY34" s="146"/>
      <c r="AZ34" s="146"/>
      <c r="BA34" s="146"/>
      <c r="BB34" s="146"/>
      <c r="BC34" s="146"/>
      <c r="BD34" s="146"/>
      <c r="BE34" s="146"/>
      <c r="BF34" s="146"/>
      <c r="BG34" s="146"/>
      <c r="BH34" s="146"/>
    </row>
    <row r="35" spans="1:60" ht="22.5" outlineLevel="1" x14ac:dyDescent="0.2">
      <c r="A35" s="171">
        <v>22</v>
      </c>
      <c r="B35" s="172" t="s">
        <v>378</v>
      </c>
      <c r="C35" s="178" t="s">
        <v>379</v>
      </c>
      <c r="D35" s="173" t="s">
        <v>143</v>
      </c>
      <c r="E35" s="174">
        <v>2</v>
      </c>
      <c r="F35" s="175"/>
      <c r="G35" s="176">
        <f t="shared" si="0"/>
        <v>0</v>
      </c>
      <c r="H35" s="155"/>
      <c r="I35" s="154">
        <f t="shared" si="1"/>
        <v>0</v>
      </c>
      <c r="J35" s="155"/>
      <c r="K35" s="154">
        <f t="shared" si="2"/>
        <v>0</v>
      </c>
      <c r="L35" s="154">
        <v>21</v>
      </c>
      <c r="M35" s="154">
        <f t="shared" si="3"/>
        <v>0</v>
      </c>
      <c r="N35" s="153">
        <v>2.0000000000000001E-4</v>
      </c>
      <c r="O35" s="153">
        <f t="shared" si="4"/>
        <v>0</v>
      </c>
      <c r="P35" s="153">
        <v>0</v>
      </c>
      <c r="Q35" s="153">
        <f t="shared" si="5"/>
        <v>0</v>
      </c>
      <c r="R35" s="154"/>
      <c r="S35" s="154" t="s">
        <v>338</v>
      </c>
      <c r="T35" s="154" t="s">
        <v>131</v>
      </c>
      <c r="U35" s="154">
        <v>0.14499999999999999</v>
      </c>
      <c r="V35" s="154">
        <f t="shared" si="6"/>
        <v>0.28999999999999998</v>
      </c>
      <c r="W35" s="154"/>
      <c r="X35" s="154" t="s">
        <v>132</v>
      </c>
      <c r="Y35" s="154" t="s">
        <v>133</v>
      </c>
      <c r="Z35" s="146"/>
      <c r="AA35" s="146"/>
      <c r="AB35" s="146"/>
      <c r="AC35" s="146"/>
      <c r="AD35" s="146"/>
      <c r="AE35" s="146"/>
      <c r="AF35" s="146"/>
      <c r="AG35" s="146" t="s">
        <v>252</v>
      </c>
      <c r="AH35" s="146"/>
      <c r="AI35" s="146"/>
      <c r="AJ35" s="146"/>
      <c r="AK35" s="146"/>
      <c r="AL35" s="146"/>
      <c r="AM35" s="146"/>
      <c r="AN35" s="146"/>
      <c r="AO35" s="146"/>
      <c r="AP35" s="146"/>
      <c r="AQ35" s="146"/>
      <c r="AR35" s="146"/>
      <c r="AS35" s="146"/>
      <c r="AT35" s="146"/>
      <c r="AU35" s="146"/>
      <c r="AV35" s="146"/>
      <c r="AW35" s="146"/>
      <c r="AX35" s="146"/>
      <c r="AY35" s="146"/>
      <c r="AZ35" s="146"/>
      <c r="BA35" s="146"/>
      <c r="BB35" s="146"/>
      <c r="BC35" s="146"/>
      <c r="BD35" s="146"/>
      <c r="BE35" s="146"/>
      <c r="BF35" s="146"/>
      <c r="BG35" s="146"/>
      <c r="BH35" s="146"/>
    </row>
    <row r="36" spans="1:60" ht="22.5" outlineLevel="1" x14ac:dyDescent="0.2">
      <c r="A36" s="171">
        <v>23</v>
      </c>
      <c r="B36" s="172" t="s">
        <v>380</v>
      </c>
      <c r="C36" s="178" t="s">
        <v>381</v>
      </c>
      <c r="D36" s="173" t="s">
        <v>143</v>
      </c>
      <c r="E36" s="174">
        <v>4</v>
      </c>
      <c r="F36" s="175"/>
      <c r="G36" s="176">
        <f t="shared" si="0"/>
        <v>0</v>
      </c>
      <c r="H36" s="155"/>
      <c r="I36" s="154">
        <f t="shared" si="1"/>
        <v>0</v>
      </c>
      <c r="J36" s="155"/>
      <c r="K36" s="154">
        <f t="shared" si="2"/>
        <v>0</v>
      </c>
      <c r="L36" s="154">
        <v>21</v>
      </c>
      <c r="M36" s="154">
        <f t="shared" si="3"/>
        <v>0</v>
      </c>
      <c r="N36" s="153">
        <v>2.4000000000000001E-4</v>
      </c>
      <c r="O36" s="153">
        <f t="shared" si="4"/>
        <v>0</v>
      </c>
      <c r="P36" s="153">
        <v>0</v>
      </c>
      <c r="Q36" s="153">
        <f t="shared" si="5"/>
        <v>0</v>
      </c>
      <c r="R36" s="154"/>
      <c r="S36" s="154" t="s">
        <v>338</v>
      </c>
      <c r="T36" s="154" t="s">
        <v>131</v>
      </c>
      <c r="U36" s="154">
        <v>0.16600000000000001</v>
      </c>
      <c r="V36" s="154">
        <f t="shared" si="6"/>
        <v>0.66</v>
      </c>
      <c r="W36" s="154"/>
      <c r="X36" s="154" t="s">
        <v>132</v>
      </c>
      <c r="Y36" s="154" t="s">
        <v>133</v>
      </c>
      <c r="Z36" s="146"/>
      <c r="AA36" s="146"/>
      <c r="AB36" s="146"/>
      <c r="AC36" s="146"/>
      <c r="AD36" s="146"/>
      <c r="AE36" s="146"/>
      <c r="AF36" s="146"/>
      <c r="AG36" s="146" t="s">
        <v>252</v>
      </c>
      <c r="AH36" s="146"/>
      <c r="AI36" s="146"/>
      <c r="AJ36" s="146"/>
      <c r="AK36" s="146"/>
      <c r="AL36" s="146"/>
      <c r="AM36" s="146"/>
      <c r="AN36" s="146"/>
      <c r="AO36" s="146"/>
      <c r="AP36" s="146"/>
      <c r="AQ36" s="146"/>
      <c r="AR36" s="146"/>
      <c r="AS36" s="146"/>
      <c r="AT36" s="146"/>
      <c r="AU36" s="146"/>
      <c r="AV36" s="146"/>
      <c r="AW36" s="146"/>
      <c r="AX36" s="146"/>
      <c r="AY36" s="146"/>
      <c r="AZ36" s="146"/>
      <c r="BA36" s="146"/>
      <c r="BB36" s="146"/>
      <c r="BC36" s="146"/>
      <c r="BD36" s="146"/>
      <c r="BE36" s="146"/>
      <c r="BF36" s="146"/>
      <c r="BG36" s="146"/>
      <c r="BH36" s="146"/>
    </row>
    <row r="37" spans="1:60" ht="22.5" outlineLevel="1" x14ac:dyDescent="0.2">
      <c r="A37" s="171">
        <v>24</v>
      </c>
      <c r="B37" s="172" t="s">
        <v>382</v>
      </c>
      <c r="C37" s="178" t="s">
        <v>383</v>
      </c>
      <c r="D37" s="173" t="s">
        <v>143</v>
      </c>
      <c r="E37" s="174">
        <v>2</v>
      </c>
      <c r="F37" s="175"/>
      <c r="G37" s="176">
        <f t="shared" si="0"/>
        <v>0</v>
      </c>
      <c r="H37" s="155"/>
      <c r="I37" s="154">
        <f t="shared" si="1"/>
        <v>0</v>
      </c>
      <c r="J37" s="155"/>
      <c r="K37" s="154">
        <f t="shared" si="2"/>
        <v>0</v>
      </c>
      <c r="L37" s="154">
        <v>21</v>
      </c>
      <c r="M37" s="154">
        <f t="shared" si="3"/>
        <v>0</v>
      </c>
      <c r="N37" s="153">
        <v>2.0799999999999998E-3</v>
      </c>
      <c r="O37" s="153">
        <f t="shared" si="4"/>
        <v>0</v>
      </c>
      <c r="P37" s="153">
        <v>0</v>
      </c>
      <c r="Q37" s="153">
        <f t="shared" si="5"/>
        <v>0</v>
      </c>
      <c r="R37" s="154"/>
      <c r="S37" s="154" t="s">
        <v>338</v>
      </c>
      <c r="T37" s="154" t="s">
        <v>131</v>
      </c>
      <c r="U37" s="154">
        <v>0.42399999999999999</v>
      </c>
      <c r="V37" s="154">
        <f t="shared" si="6"/>
        <v>0.85</v>
      </c>
      <c r="W37" s="154"/>
      <c r="X37" s="154" t="s">
        <v>132</v>
      </c>
      <c r="Y37" s="154" t="s">
        <v>133</v>
      </c>
      <c r="Z37" s="146"/>
      <c r="AA37" s="146"/>
      <c r="AB37" s="146"/>
      <c r="AC37" s="146"/>
      <c r="AD37" s="146"/>
      <c r="AE37" s="146"/>
      <c r="AF37" s="146"/>
      <c r="AG37" s="146" t="s">
        <v>252</v>
      </c>
      <c r="AH37" s="146"/>
      <c r="AI37" s="146"/>
      <c r="AJ37" s="146"/>
      <c r="AK37" s="146"/>
      <c r="AL37" s="146"/>
      <c r="AM37" s="146"/>
      <c r="AN37" s="146"/>
      <c r="AO37" s="146"/>
      <c r="AP37" s="146"/>
      <c r="AQ37" s="146"/>
      <c r="AR37" s="146"/>
      <c r="AS37" s="146"/>
      <c r="AT37" s="146"/>
      <c r="AU37" s="146"/>
      <c r="AV37" s="146"/>
      <c r="AW37" s="146"/>
      <c r="AX37" s="146"/>
      <c r="AY37" s="146"/>
      <c r="AZ37" s="146"/>
      <c r="BA37" s="146"/>
      <c r="BB37" s="146"/>
      <c r="BC37" s="146"/>
      <c r="BD37" s="146"/>
      <c r="BE37" s="146"/>
      <c r="BF37" s="146"/>
      <c r="BG37" s="146"/>
      <c r="BH37" s="146"/>
    </row>
    <row r="38" spans="1:60" outlineLevel="1" x14ac:dyDescent="0.2">
      <c r="A38" s="171">
        <v>25</v>
      </c>
      <c r="B38" s="172" t="s">
        <v>384</v>
      </c>
      <c r="C38" s="178" t="s">
        <v>385</v>
      </c>
      <c r="D38" s="173" t="s">
        <v>386</v>
      </c>
      <c r="E38" s="174">
        <v>1</v>
      </c>
      <c r="F38" s="175"/>
      <c r="G38" s="176">
        <f t="shared" si="0"/>
        <v>0</v>
      </c>
      <c r="H38" s="155"/>
      <c r="I38" s="154">
        <f t="shared" si="1"/>
        <v>0</v>
      </c>
      <c r="J38" s="155"/>
      <c r="K38" s="154">
        <f t="shared" si="2"/>
        <v>0</v>
      </c>
      <c r="L38" s="154">
        <v>21</v>
      </c>
      <c r="M38" s="154">
        <f t="shared" si="3"/>
        <v>0</v>
      </c>
      <c r="N38" s="153">
        <v>0</v>
      </c>
      <c r="O38" s="153">
        <f t="shared" si="4"/>
        <v>0</v>
      </c>
      <c r="P38" s="153">
        <v>0</v>
      </c>
      <c r="Q38" s="153">
        <f t="shared" si="5"/>
        <v>0</v>
      </c>
      <c r="R38" s="154"/>
      <c r="S38" s="154" t="s">
        <v>338</v>
      </c>
      <c r="T38" s="154" t="s">
        <v>131</v>
      </c>
      <c r="U38" s="154">
        <v>3.379</v>
      </c>
      <c r="V38" s="154">
        <f t="shared" si="6"/>
        <v>3.38</v>
      </c>
      <c r="W38" s="154"/>
      <c r="X38" s="154" t="s">
        <v>132</v>
      </c>
      <c r="Y38" s="154" t="s">
        <v>133</v>
      </c>
      <c r="Z38" s="146"/>
      <c r="AA38" s="146"/>
      <c r="AB38" s="146"/>
      <c r="AC38" s="146"/>
      <c r="AD38" s="146"/>
      <c r="AE38" s="146"/>
      <c r="AF38" s="146"/>
      <c r="AG38" s="146" t="s">
        <v>387</v>
      </c>
      <c r="AH38" s="146"/>
      <c r="AI38" s="146"/>
      <c r="AJ38" s="146"/>
      <c r="AK38" s="146"/>
      <c r="AL38" s="146"/>
      <c r="AM38" s="146"/>
      <c r="AN38" s="146"/>
      <c r="AO38" s="146"/>
      <c r="AP38" s="146"/>
      <c r="AQ38" s="146"/>
      <c r="AR38" s="146"/>
      <c r="AS38" s="146"/>
      <c r="AT38" s="146"/>
      <c r="AU38" s="146"/>
      <c r="AV38" s="146"/>
      <c r="AW38" s="146"/>
      <c r="AX38" s="146"/>
      <c r="AY38" s="146"/>
      <c r="AZ38" s="146"/>
      <c r="BA38" s="146"/>
      <c r="BB38" s="146"/>
      <c r="BC38" s="146"/>
      <c r="BD38" s="146"/>
      <c r="BE38" s="146"/>
      <c r="BF38" s="146"/>
      <c r="BG38" s="146"/>
      <c r="BH38" s="146"/>
    </row>
    <row r="39" spans="1:60" ht="22.5" outlineLevel="1" x14ac:dyDescent="0.2">
      <c r="A39" s="171">
        <v>26</v>
      </c>
      <c r="B39" s="172" t="s">
        <v>388</v>
      </c>
      <c r="C39" s="178" t="s">
        <v>389</v>
      </c>
      <c r="D39" s="173" t="s">
        <v>143</v>
      </c>
      <c r="E39" s="174">
        <v>1</v>
      </c>
      <c r="F39" s="175"/>
      <c r="G39" s="176">
        <f t="shared" si="0"/>
        <v>0</v>
      </c>
      <c r="H39" s="155"/>
      <c r="I39" s="154">
        <f t="shared" si="1"/>
        <v>0</v>
      </c>
      <c r="J39" s="155"/>
      <c r="K39" s="154">
        <f t="shared" si="2"/>
        <v>0</v>
      </c>
      <c r="L39" s="154">
        <v>21</v>
      </c>
      <c r="M39" s="154">
        <f t="shared" si="3"/>
        <v>0</v>
      </c>
      <c r="N39" s="153">
        <v>2.0000000000000002E-5</v>
      </c>
      <c r="O39" s="153">
        <f t="shared" si="4"/>
        <v>0</v>
      </c>
      <c r="P39" s="153">
        <v>0</v>
      </c>
      <c r="Q39" s="153">
        <f t="shared" si="5"/>
        <v>0</v>
      </c>
      <c r="R39" s="154"/>
      <c r="S39" s="154" t="s">
        <v>338</v>
      </c>
      <c r="T39" s="154" t="s">
        <v>131</v>
      </c>
      <c r="U39" s="154">
        <v>3</v>
      </c>
      <c r="V39" s="154">
        <f t="shared" si="6"/>
        <v>3</v>
      </c>
      <c r="W39" s="154"/>
      <c r="X39" s="154" t="s">
        <v>132</v>
      </c>
      <c r="Y39" s="154" t="s">
        <v>133</v>
      </c>
      <c r="Z39" s="146"/>
      <c r="AA39" s="146"/>
      <c r="AB39" s="146"/>
      <c r="AC39" s="146"/>
      <c r="AD39" s="146"/>
      <c r="AE39" s="146"/>
      <c r="AF39" s="146"/>
      <c r="AG39" s="146" t="s">
        <v>252</v>
      </c>
      <c r="AH39" s="146"/>
      <c r="AI39" s="146"/>
      <c r="AJ39" s="146"/>
      <c r="AK39" s="146"/>
      <c r="AL39" s="146"/>
      <c r="AM39" s="146"/>
      <c r="AN39" s="146"/>
      <c r="AO39" s="146"/>
      <c r="AP39" s="146"/>
      <c r="AQ39" s="146"/>
      <c r="AR39" s="146"/>
      <c r="AS39" s="146"/>
      <c r="AT39" s="146"/>
      <c r="AU39" s="146"/>
      <c r="AV39" s="146"/>
      <c r="AW39" s="146"/>
      <c r="AX39" s="146"/>
      <c r="AY39" s="146"/>
      <c r="AZ39" s="146"/>
      <c r="BA39" s="146"/>
      <c r="BB39" s="146"/>
      <c r="BC39" s="146"/>
      <c r="BD39" s="146"/>
      <c r="BE39" s="146"/>
      <c r="BF39" s="146"/>
      <c r="BG39" s="146"/>
      <c r="BH39" s="146"/>
    </row>
    <row r="40" spans="1:60" outlineLevel="1" x14ac:dyDescent="0.2">
      <c r="A40" s="171">
        <v>27</v>
      </c>
      <c r="B40" s="172" t="s">
        <v>156</v>
      </c>
      <c r="C40" s="178" t="s">
        <v>157</v>
      </c>
      <c r="D40" s="173" t="s">
        <v>143</v>
      </c>
      <c r="E40" s="174">
        <v>21</v>
      </c>
      <c r="F40" s="175"/>
      <c r="G40" s="176">
        <f t="shared" si="0"/>
        <v>0</v>
      </c>
      <c r="H40" s="155"/>
      <c r="I40" s="154">
        <f t="shared" si="1"/>
        <v>0</v>
      </c>
      <c r="J40" s="155"/>
      <c r="K40" s="154">
        <f t="shared" si="2"/>
        <v>0</v>
      </c>
      <c r="L40" s="154">
        <v>21</v>
      </c>
      <c r="M40" s="154">
        <f t="shared" si="3"/>
        <v>0</v>
      </c>
      <c r="N40" s="153">
        <v>2.1000000000000001E-4</v>
      </c>
      <c r="O40" s="153">
        <f t="shared" si="4"/>
        <v>0</v>
      </c>
      <c r="P40" s="153">
        <v>3.5000000000000001E-3</v>
      </c>
      <c r="Q40" s="153">
        <f t="shared" si="5"/>
        <v>7.0000000000000007E-2</v>
      </c>
      <c r="R40" s="154"/>
      <c r="S40" s="154" t="s">
        <v>338</v>
      </c>
      <c r="T40" s="154" t="s">
        <v>131</v>
      </c>
      <c r="U40" s="154">
        <v>0.374</v>
      </c>
      <c r="V40" s="154">
        <f t="shared" si="6"/>
        <v>7.85</v>
      </c>
      <c r="W40" s="154"/>
      <c r="X40" s="154" t="s">
        <v>132</v>
      </c>
      <c r="Y40" s="154" t="s">
        <v>133</v>
      </c>
      <c r="Z40" s="146"/>
      <c r="AA40" s="146"/>
      <c r="AB40" s="146"/>
      <c r="AC40" s="146"/>
      <c r="AD40" s="146"/>
      <c r="AE40" s="146"/>
      <c r="AF40" s="146"/>
      <c r="AG40" s="146" t="s">
        <v>252</v>
      </c>
      <c r="AH40" s="146"/>
      <c r="AI40" s="146"/>
      <c r="AJ40" s="146"/>
      <c r="AK40" s="146"/>
      <c r="AL40" s="146"/>
      <c r="AM40" s="146"/>
      <c r="AN40" s="146"/>
      <c r="AO40" s="146"/>
      <c r="AP40" s="146"/>
      <c r="AQ40" s="146"/>
      <c r="AR40" s="146"/>
      <c r="AS40" s="146"/>
      <c r="AT40" s="146"/>
      <c r="AU40" s="146"/>
      <c r="AV40" s="146"/>
      <c r="AW40" s="146"/>
      <c r="AX40" s="146"/>
      <c r="AY40" s="146"/>
      <c r="AZ40" s="146"/>
      <c r="BA40" s="146"/>
      <c r="BB40" s="146"/>
      <c r="BC40" s="146"/>
      <c r="BD40" s="146"/>
      <c r="BE40" s="146"/>
      <c r="BF40" s="146"/>
      <c r="BG40" s="146"/>
      <c r="BH40" s="146"/>
    </row>
    <row r="41" spans="1:60" outlineLevel="1" x14ac:dyDescent="0.2">
      <c r="A41" s="171">
        <v>28</v>
      </c>
      <c r="B41" s="172" t="s">
        <v>390</v>
      </c>
      <c r="C41" s="178" t="s">
        <v>391</v>
      </c>
      <c r="D41" s="173" t="s">
        <v>143</v>
      </c>
      <c r="E41" s="174">
        <v>1</v>
      </c>
      <c r="F41" s="175"/>
      <c r="G41" s="176">
        <f t="shared" si="0"/>
        <v>0</v>
      </c>
      <c r="H41" s="155"/>
      <c r="I41" s="154">
        <f t="shared" si="1"/>
        <v>0</v>
      </c>
      <c r="J41" s="155"/>
      <c r="K41" s="154">
        <f t="shared" si="2"/>
        <v>0</v>
      </c>
      <c r="L41" s="154">
        <v>21</v>
      </c>
      <c r="M41" s="154">
        <f t="shared" si="3"/>
        <v>0</v>
      </c>
      <c r="N41" s="153">
        <v>0</v>
      </c>
      <c r="O41" s="153">
        <f t="shared" si="4"/>
        <v>0</v>
      </c>
      <c r="P41" s="153">
        <v>0</v>
      </c>
      <c r="Q41" s="153">
        <f t="shared" si="5"/>
        <v>0</v>
      </c>
      <c r="R41" s="154"/>
      <c r="S41" s="154" t="s">
        <v>338</v>
      </c>
      <c r="T41" s="154" t="s">
        <v>131</v>
      </c>
      <c r="U41" s="154">
        <v>0.42199999999999999</v>
      </c>
      <c r="V41" s="154">
        <f t="shared" si="6"/>
        <v>0.42</v>
      </c>
      <c r="W41" s="154"/>
      <c r="X41" s="154" t="s">
        <v>132</v>
      </c>
      <c r="Y41" s="154" t="s">
        <v>133</v>
      </c>
      <c r="Z41" s="146"/>
      <c r="AA41" s="146"/>
      <c r="AB41" s="146"/>
      <c r="AC41" s="146"/>
      <c r="AD41" s="146"/>
      <c r="AE41" s="146"/>
      <c r="AF41" s="146"/>
      <c r="AG41" s="146" t="s">
        <v>387</v>
      </c>
      <c r="AH41" s="146"/>
      <c r="AI41" s="146"/>
      <c r="AJ41" s="146"/>
      <c r="AK41" s="146"/>
      <c r="AL41" s="146"/>
      <c r="AM41" s="146"/>
      <c r="AN41" s="146"/>
      <c r="AO41" s="146"/>
      <c r="AP41" s="146"/>
      <c r="AQ41" s="146"/>
      <c r="AR41" s="146"/>
      <c r="AS41" s="146"/>
      <c r="AT41" s="146"/>
      <c r="AU41" s="146"/>
      <c r="AV41" s="146"/>
      <c r="AW41" s="146"/>
      <c r="AX41" s="146"/>
      <c r="AY41" s="146"/>
      <c r="AZ41" s="146"/>
      <c r="BA41" s="146"/>
      <c r="BB41" s="146"/>
      <c r="BC41" s="146"/>
      <c r="BD41" s="146"/>
      <c r="BE41" s="146"/>
      <c r="BF41" s="146"/>
      <c r="BG41" s="146"/>
      <c r="BH41" s="146"/>
    </row>
    <row r="42" spans="1:60" ht="22.5" outlineLevel="1" x14ac:dyDescent="0.2">
      <c r="A42" s="171">
        <v>29</v>
      </c>
      <c r="B42" s="172" t="s">
        <v>392</v>
      </c>
      <c r="C42" s="178" t="s">
        <v>393</v>
      </c>
      <c r="D42" s="173" t="s">
        <v>143</v>
      </c>
      <c r="E42" s="174">
        <v>2</v>
      </c>
      <c r="F42" s="175"/>
      <c r="G42" s="176">
        <f t="shared" si="0"/>
        <v>0</v>
      </c>
      <c r="H42" s="155"/>
      <c r="I42" s="154">
        <f t="shared" si="1"/>
        <v>0</v>
      </c>
      <c r="J42" s="155"/>
      <c r="K42" s="154">
        <f t="shared" si="2"/>
        <v>0</v>
      </c>
      <c r="L42" s="154">
        <v>21</v>
      </c>
      <c r="M42" s="154">
        <f t="shared" si="3"/>
        <v>0</v>
      </c>
      <c r="N42" s="153">
        <v>2.5999999999999999E-3</v>
      </c>
      <c r="O42" s="153">
        <f t="shared" si="4"/>
        <v>0.01</v>
      </c>
      <c r="P42" s="153">
        <v>0</v>
      </c>
      <c r="Q42" s="153">
        <f t="shared" si="5"/>
        <v>0</v>
      </c>
      <c r="R42" s="154"/>
      <c r="S42" s="154" t="s">
        <v>130</v>
      </c>
      <c r="T42" s="154" t="s">
        <v>131</v>
      </c>
      <c r="U42" s="154">
        <v>0.433</v>
      </c>
      <c r="V42" s="154">
        <f t="shared" si="6"/>
        <v>0.87</v>
      </c>
      <c r="W42" s="154"/>
      <c r="X42" s="154" t="s">
        <v>132</v>
      </c>
      <c r="Y42" s="154" t="s">
        <v>133</v>
      </c>
      <c r="Z42" s="146"/>
      <c r="AA42" s="146"/>
      <c r="AB42" s="146"/>
      <c r="AC42" s="146"/>
      <c r="AD42" s="146"/>
      <c r="AE42" s="146"/>
      <c r="AF42" s="146"/>
      <c r="AG42" s="146" t="s">
        <v>252</v>
      </c>
      <c r="AH42" s="146"/>
      <c r="AI42" s="146"/>
      <c r="AJ42" s="146"/>
      <c r="AK42" s="146"/>
      <c r="AL42" s="146"/>
      <c r="AM42" s="146"/>
      <c r="AN42" s="146"/>
      <c r="AO42" s="146"/>
      <c r="AP42" s="146"/>
      <c r="AQ42" s="146"/>
      <c r="AR42" s="146"/>
      <c r="AS42" s="146"/>
      <c r="AT42" s="146"/>
      <c r="AU42" s="146"/>
      <c r="AV42" s="146"/>
      <c r="AW42" s="146"/>
      <c r="AX42" s="146"/>
      <c r="AY42" s="146"/>
      <c r="AZ42" s="146"/>
      <c r="BA42" s="146"/>
      <c r="BB42" s="146"/>
      <c r="BC42" s="146"/>
      <c r="BD42" s="146"/>
      <c r="BE42" s="146"/>
      <c r="BF42" s="146"/>
      <c r="BG42" s="146"/>
      <c r="BH42" s="146"/>
    </row>
    <row r="43" spans="1:60" ht="22.5" outlineLevel="1" x14ac:dyDescent="0.2">
      <c r="A43" s="171">
        <v>30</v>
      </c>
      <c r="B43" s="172" t="s">
        <v>394</v>
      </c>
      <c r="C43" s="178" t="s">
        <v>395</v>
      </c>
      <c r="D43" s="173" t="s">
        <v>162</v>
      </c>
      <c r="E43" s="174">
        <v>2</v>
      </c>
      <c r="F43" s="175"/>
      <c r="G43" s="176">
        <f t="shared" si="0"/>
        <v>0</v>
      </c>
      <c r="H43" s="155"/>
      <c r="I43" s="154">
        <f t="shared" si="1"/>
        <v>0</v>
      </c>
      <c r="J43" s="155"/>
      <c r="K43" s="154">
        <f t="shared" si="2"/>
        <v>0</v>
      </c>
      <c r="L43" s="154">
        <v>21</v>
      </c>
      <c r="M43" s="154">
        <f t="shared" si="3"/>
        <v>0</v>
      </c>
      <c r="N43" s="153">
        <v>0</v>
      </c>
      <c r="O43" s="153">
        <f t="shared" si="4"/>
        <v>0</v>
      </c>
      <c r="P43" s="153">
        <v>0</v>
      </c>
      <c r="Q43" s="153">
        <f t="shared" si="5"/>
        <v>0</v>
      </c>
      <c r="R43" s="154"/>
      <c r="S43" s="154" t="s">
        <v>130</v>
      </c>
      <c r="T43" s="154" t="s">
        <v>131</v>
      </c>
      <c r="U43" s="154">
        <v>0</v>
      </c>
      <c r="V43" s="154">
        <f t="shared" si="6"/>
        <v>0</v>
      </c>
      <c r="W43" s="154"/>
      <c r="X43" s="154" t="s">
        <v>132</v>
      </c>
      <c r="Y43" s="154" t="s">
        <v>133</v>
      </c>
      <c r="Z43" s="146"/>
      <c r="AA43" s="146"/>
      <c r="AB43" s="146"/>
      <c r="AC43" s="146"/>
      <c r="AD43" s="146"/>
      <c r="AE43" s="146"/>
      <c r="AF43" s="146"/>
      <c r="AG43" s="146" t="s">
        <v>252</v>
      </c>
      <c r="AH43" s="146"/>
      <c r="AI43" s="146"/>
      <c r="AJ43" s="146"/>
      <c r="AK43" s="146"/>
      <c r="AL43" s="146"/>
      <c r="AM43" s="146"/>
      <c r="AN43" s="146"/>
      <c r="AO43" s="146"/>
      <c r="AP43" s="146"/>
      <c r="AQ43" s="146"/>
      <c r="AR43" s="146"/>
      <c r="AS43" s="146"/>
      <c r="AT43" s="146"/>
      <c r="AU43" s="146"/>
      <c r="AV43" s="146"/>
      <c r="AW43" s="146"/>
      <c r="AX43" s="146"/>
      <c r="AY43" s="146"/>
      <c r="AZ43" s="146"/>
      <c r="BA43" s="146"/>
      <c r="BB43" s="146"/>
      <c r="BC43" s="146"/>
      <c r="BD43" s="146"/>
      <c r="BE43" s="146"/>
      <c r="BF43" s="146"/>
      <c r="BG43" s="146"/>
      <c r="BH43" s="146"/>
    </row>
    <row r="44" spans="1:60" outlineLevel="1" x14ac:dyDescent="0.2">
      <c r="A44" s="171">
        <v>31</v>
      </c>
      <c r="B44" s="172" t="s">
        <v>396</v>
      </c>
      <c r="C44" s="178" t="s">
        <v>397</v>
      </c>
      <c r="D44" s="173" t="s">
        <v>355</v>
      </c>
      <c r="E44" s="174">
        <v>1</v>
      </c>
      <c r="F44" s="175"/>
      <c r="G44" s="176">
        <f t="shared" si="0"/>
        <v>0</v>
      </c>
      <c r="H44" s="155"/>
      <c r="I44" s="154">
        <f t="shared" si="1"/>
        <v>0</v>
      </c>
      <c r="J44" s="155"/>
      <c r="K44" s="154">
        <f t="shared" si="2"/>
        <v>0</v>
      </c>
      <c r="L44" s="154">
        <v>21</v>
      </c>
      <c r="M44" s="154">
        <f t="shared" si="3"/>
        <v>0</v>
      </c>
      <c r="N44" s="153">
        <v>0</v>
      </c>
      <c r="O44" s="153">
        <f t="shared" si="4"/>
        <v>0</v>
      </c>
      <c r="P44" s="153">
        <v>0</v>
      </c>
      <c r="Q44" s="153">
        <f t="shared" si="5"/>
        <v>0</v>
      </c>
      <c r="R44" s="154"/>
      <c r="S44" s="154" t="s">
        <v>130</v>
      </c>
      <c r="T44" s="154" t="s">
        <v>131</v>
      </c>
      <c r="U44" s="154">
        <v>0</v>
      </c>
      <c r="V44" s="154">
        <f t="shared" si="6"/>
        <v>0</v>
      </c>
      <c r="W44" s="154"/>
      <c r="X44" s="154" t="s">
        <v>132</v>
      </c>
      <c r="Y44" s="154" t="s">
        <v>133</v>
      </c>
      <c r="Z44" s="146"/>
      <c r="AA44" s="146"/>
      <c r="AB44" s="146"/>
      <c r="AC44" s="146"/>
      <c r="AD44" s="146"/>
      <c r="AE44" s="146"/>
      <c r="AF44" s="146"/>
      <c r="AG44" s="146" t="s">
        <v>252</v>
      </c>
      <c r="AH44" s="146"/>
      <c r="AI44" s="146"/>
      <c r="AJ44" s="146"/>
      <c r="AK44" s="146"/>
      <c r="AL44" s="146"/>
      <c r="AM44" s="146"/>
      <c r="AN44" s="146"/>
      <c r="AO44" s="146"/>
      <c r="AP44" s="146"/>
      <c r="AQ44" s="146"/>
      <c r="AR44" s="146"/>
      <c r="AS44" s="146"/>
      <c r="AT44" s="146"/>
      <c r="AU44" s="146"/>
      <c r="AV44" s="146"/>
      <c r="AW44" s="146"/>
      <c r="AX44" s="146"/>
      <c r="AY44" s="146"/>
      <c r="AZ44" s="146"/>
      <c r="BA44" s="146"/>
      <c r="BB44" s="146"/>
      <c r="BC44" s="146"/>
      <c r="BD44" s="146"/>
      <c r="BE44" s="146"/>
      <c r="BF44" s="146"/>
      <c r="BG44" s="146"/>
      <c r="BH44" s="146"/>
    </row>
    <row r="45" spans="1:60" outlineLevel="1" x14ac:dyDescent="0.2">
      <c r="A45" s="171">
        <v>32</v>
      </c>
      <c r="B45" s="172" t="s">
        <v>398</v>
      </c>
      <c r="C45" s="178" t="s">
        <v>399</v>
      </c>
      <c r="D45" s="173" t="s">
        <v>143</v>
      </c>
      <c r="E45" s="174">
        <v>1</v>
      </c>
      <c r="F45" s="175"/>
      <c r="G45" s="176">
        <f t="shared" si="0"/>
        <v>0</v>
      </c>
      <c r="H45" s="155"/>
      <c r="I45" s="154">
        <f t="shared" si="1"/>
        <v>0</v>
      </c>
      <c r="J45" s="155"/>
      <c r="K45" s="154">
        <f t="shared" si="2"/>
        <v>0</v>
      </c>
      <c r="L45" s="154">
        <v>21</v>
      </c>
      <c r="M45" s="154">
        <f t="shared" si="3"/>
        <v>0</v>
      </c>
      <c r="N45" s="153">
        <v>3.5000000000000001E-3</v>
      </c>
      <c r="O45" s="153">
        <f t="shared" si="4"/>
        <v>0</v>
      </c>
      <c r="P45" s="153">
        <v>0</v>
      </c>
      <c r="Q45" s="153">
        <f t="shared" si="5"/>
        <v>0</v>
      </c>
      <c r="R45" s="154"/>
      <c r="S45" s="154" t="s">
        <v>130</v>
      </c>
      <c r="T45" s="154" t="s">
        <v>131</v>
      </c>
      <c r="U45" s="154">
        <v>0</v>
      </c>
      <c r="V45" s="154">
        <f t="shared" si="6"/>
        <v>0</v>
      </c>
      <c r="W45" s="154"/>
      <c r="X45" s="154" t="s">
        <v>165</v>
      </c>
      <c r="Y45" s="154" t="s">
        <v>133</v>
      </c>
      <c r="Z45" s="146"/>
      <c r="AA45" s="146"/>
      <c r="AB45" s="146"/>
      <c r="AC45" s="146"/>
      <c r="AD45" s="146"/>
      <c r="AE45" s="146"/>
      <c r="AF45" s="146"/>
      <c r="AG45" s="146" t="s">
        <v>334</v>
      </c>
      <c r="AH45" s="146"/>
      <c r="AI45" s="146"/>
      <c r="AJ45" s="146"/>
      <c r="AK45" s="146"/>
      <c r="AL45" s="146"/>
      <c r="AM45" s="146"/>
      <c r="AN45" s="146"/>
      <c r="AO45" s="146"/>
      <c r="AP45" s="146"/>
      <c r="AQ45" s="146"/>
      <c r="AR45" s="146"/>
      <c r="AS45" s="146"/>
      <c r="AT45" s="146"/>
      <c r="AU45" s="146"/>
      <c r="AV45" s="146"/>
      <c r="AW45" s="146"/>
      <c r="AX45" s="146"/>
      <c r="AY45" s="146"/>
      <c r="AZ45" s="146"/>
      <c r="BA45" s="146"/>
      <c r="BB45" s="146"/>
      <c r="BC45" s="146"/>
      <c r="BD45" s="146"/>
      <c r="BE45" s="146"/>
      <c r="BF45" s="146"/>
      <c r="BG45" s="146"/>
      <c r="BH45" s="146"/>
    </row>
    <row r="46" spans="1:60" ht="22.5" outlineLevel="1" x14ac:dyDescent="0.2">
      <c r="A46" s="171">
        <v>33</v>
      </c>
      <c r="B46" s="172" t="s">
        <v>400</v>
      </c>
      <c r="C46" s="178" t="s">
        <v>401</v>
      </c>
      <c r="D46" s="173" t="s">
        <v>143</v>
      </c>
      <c r="E46" s="174">
        <v>2</v>
      </c>
      <c r="F46" s="175"/>
      <c r="G46" s="176">
        <f t="shared" si="0"/>
        <v>0</v>
      </c>
      <c r="H46" s="155"/>
      <c r="I46" s="154">
        <f t="shared" si="1"/>
        <v>0</v>
      </c>
      <c r="J46" s="155"/>
      <c r="K46" s="154">
        <f t="shared" si="2"/>
        <v>0</v>
      </c>
      <c r="L46" s="154">
        <v>21</v>
      </c>
      <c r="M46" s="154">
        <f t="shared" si="3"/>
        <v>0</v>
      </c>
      <c r="N46" s="153">
        <v>5.9999999999999995E-4</v>
      </c>
      <c r="O46" s="153">
        <f t="shared" si="4"/>
        <v>0</v>
      </c>
      <c r="P46" s="153">
        <v>0</v>
      </c>
      <c r="Q46" s="153">
        <f t="shared" si="5"/>
        <v>0</v>
      </c>
      <c r="R46" s="154" t="s">
        <v>402</v>
      </c>
      <c r="S46" s="154" t="s">
        <v>338</v>
      </c>
      <c r="T46" s="154" t="s">
        <v>131</v>
      </c>
      <c r="U46" s="154">
        <v>0</v>
      </c>
      <c r="V46" s="154">
        <f t="shared" si="6"/>
        <v>0</v>
      </c>
      <c r="W46" s="154"/>
      <c r="X46" s="154" t="s">
        <v>165</v>
      </c>
      <c r="Y46" s="154" t="s">
        <v>133</v>
      </c>
      <c r="Z46" s="146"/>
      <c r="AA46" s="146"/>
      <c r="AB46" s="146"/>
      <c r="AC46" s="146"/>
      <c r="AD46" s="146"/>
      <c r="AE46" s="146"/>
      <c r="AF46" s="146"/>
      <c r="AG46" s="146" t="s">
        <v>334</v>
      </c>
      <c r="AH46" s="146"/>
      <c r="AI46" s="146"/>
      <c r="AJ46" s="146"/>
      <c r="AK46" s="146"/>
      <c r="AL46" s="146"/>
      <c r="AM46" s="146"/>
      <c r="AN46" s="146"/>
      <c r="AO46" s="146"/>
      <c r="AP46" s="146"/>
      <c r="AQ46" s="146"/>
      <c r="AR46" s="146"/>
      <c r="AS46" s="146"/>
      <c r="AT46" s="146"/>
      <c r="AU46" s="146"/>
      <c r="AV46" s="146"/>
      <c r="AW46" s="146"/>
      <c r="AX46" s="146"/>
      <c r="AY46" s="146"/>
      <c r="AZ46" s="146"/>
      <c r="BA46" s="146"/>
      <c r="BB46" s="146"/>
      <c r="BC46" s="146"/>
      <c r="BD46" s="146"/>
      <c r="BE46" s="146"/>
      <c r="BF46" s="146"/>
      <c r="BG46" s="146"/>
      <c r="BH46" s="146"/>
    </row>
    <row r="47" spans="1:60" outlineLevel="1" x14ac:dyDescent="0.2">
      <c r="A47" s="171">
        <v>34</v>
      </c>
      <c r="B47" s="172" t="s">
        <v>403</v>
      </c>
      <c r="C47" s="178" t="s">
        <v>404</v>
      </c>
      <c r="D47" s="173" t="s">
        <v>162</v>
      </c>
      <c r="E47" s="174">
        <v>2</v>
      </c>
      <c r="F47" s="175"/>
      <c r="G47" s="176">
        <f t="shared" si="0"/>
        <v>0</v>
      </c>
      <c r="H47" s="155"/>
      <c r="I47" s="154">
        <f t="shared" si="1"/>
        <v>0</v>
      </c>
      <c r="J47" s="155"/>
      <c r="K47" s="154">
        <f t="shared" si="2"/>
        <v>0</v>
      </c>
      <c r="L47" s="154">
        <v>21</v>
      </c>
      <c r="M47" s="154">
        <f t="shared" si="3"/>
        <v>0</v>
      </c>
      <c r="N47" s="153">
        <v>0</v>
      </c>
      <c r="O47" s="153">
        <f t="shared" si="4"/>
        <v>0</v>
      </c>
      <c r="P47" s="153">
        <v>0</v>
      </c>
      <c r="Q47" s="153">
        <f t="shared" si="5"/>
        <v>0</v>
      </c>
      <c r="R47" s="154"/>
      <c r="S47" s="154" t="s">
        <v>130</v>
      </c>
      <c r="T47" s="154" t="s">
        <v>131</v>
      </c>
      <c r="U47" s="154">
        <v>0</v>
      </c>
      <c r="V47" s="154">
        <f t="shared" si="6"/>
        <v>0</v>
      </c>
      <c r="W47" s="154"/>
      <c r="X47" s="154" t="s">
        <v>165</v>
      </c>
      <c r="Y47" s="154" t="s">
        <v>133</v>
      </c>
      <c r="Z47" s="146"/>
      <c r="AA47" s="146"/>
      <c r="AB47" s="146"/>
      <c r="AC47" s="146"/>
      <c r="AD47" s="146"/>
      <c r="AE47" s="146"/>
      <c r="AF47" s="146"/>
      <c r="AG47" s="146" t="s">
        <v>334</v>
      </c>
      <c r="AH47" s="146"/>
      <c r="AI47" s="146"/>
      <c r="AJ47" s="146"/>
      <c r="AK47" s="146"/>
      <c r="AL47" s="146"/>
      <c r="AM47" s="146"/>
      <c r="AN47" s="146"/>
      <c r="AO47" s="146"/>
      <c r="AP47" s="146"/>
      <c r="AQ47" s="146"/>
      <c r="AR47" s="146"/>
      <c r="AS47" s="146"/>
      <c r="AT47" s="146"/>
      <c r="AU47" s="146"/>
      <c r="AV47" s="146"/>
      <c r="AW47" s="146"/>
      <c r="AX47" s="146"/>
      <c r="AY47" s="146"/>
      <c r="AZ47" s="146"/>
      <c r="BA47" s="146"/>
      <c r="BB47" s="146"/>
      <c r="BC47" s="146"/>
      <c r="BD47" s="146"/>
      <c r="BE47" s="146"/>
      <c r="BF47" s="146"/>
      <c r="BG47" s="146"/>
      <c r="BH47" s="146"/>
    </row>
    <row r="48" spans="1:60" ht="22.5" outlineLevel="1" x14ac:dyDescent="0.2">
      <c r="A48" s="171">
        <v>35</v>
      </c>
      <c r="B48" s="172" t="s">
        <v>405</v>
      </c>
      <c r="C48" s="178" t="s">
        <v>406</v>
      </c>
      <c r="D48" s="173" t="s">
        <v>386</v>
      </c>
      <c r="E48" s="174">
        <v>0.16062000000000001</v>
      </c>
      <c r="F48" s="175"/>
      <c r="G48" s="176">
        <f t="shared" si="0"/>
        <v>0</v>
      </c>
      <c r="H48" s="155"/>
      <c r="I48" s="154">
        <f t="shared" si="1"/>
        <v>0</v>
      </c>
      <c r="J48" s="155"/>
      <c r="K48" s="154">
        <f t="shared" si="2"/>
        <v>0</v>
      </c>
      <c r="L48" s="154">
        <v>21</v>
      </c>
      <c r="M48" s="154">
        <f t="shared" si="3"/>
        <v>0</v>
      </c>
      <c r="N48" s="153">
        <v>0</v>
      </c>
      <c r="O48" s="153">
        <f t="shared" si="4"/>
        <v>0</v>
      </c>
      <c r="P48" s="153">
        <v>0</v>
      </c>
      <c r="Q48" s="153">
        <f t="shared" si="5"/>
        <v>0</v>
      </c>
      <c r="R48" s="154"/>
      <c r="S48" s="154" t="s">
        <v>338</v>
      </c>
      <c r="T48" s="154" t="s">
        <v>131</v>
      </c>
      <c r="U48" s="154">
        <v>1.333</v>
      </c>
      <c r="V48" s="154">
        <f t="shared" si="6"/>
        <v>0.21</v>
      </c>
      <c r="W48" s="154"/>
      <c r="X48" s="154" t="s">
        <v>407</v>
      </c>
      <c r="Y48" s="154" t="s">
        <v>133</v>
      </c>
      <c r="Z48" s="146"/>
      <c r="AA48" s="146"/>
      <c r="AB48" s="146"/>
      <c r="AC48" s="146"/>
      <c r="AD48" s="146"/>
      <c r="AE48" s="146"/>
      <c r="AF48" s="146"/>
      <c r="AG48" s="146" t="s">
        <v>408</v>
      </c>
      <c r="AH48" s="146"/>
      <c r="AI48" s="146"/>
      <c r="AJ48" s="146"/>
      <c r="AK48" s="146"/>
      <c r="AL48" s="146"/>
      <c r="AM48" s="146"/>
      <c r="AN48" s="146"/>
      <c r="AO48" s="146"/>
      <c r="AP48" s="146"/>
      <c r="AQ48" s="146"/>
      <c r="AR48" s="146"/>
      <c r="AS48" s="146"/>
      <c r="AT48" s="146"/>
      <c r="AU48" s="146"/>
      <c r="AV48" s="146"/>
      <c r="AW48" s="146"/>
      <c r="AX48" s="146"/>
      <c r="AY48" s="146"/>
      <c r="AZ48" s="146"/>
      <c r="BA48" s="146"/>
      <c r="BB48" s="146"/>
      <c r="BC48" s="146"/>
      <c r="BD48" s="146"/>
      <c r="BE48" s="146"/>
      <c r="BF48" s="146"/>
      <c r="BG48" s="146"/>
      <c r="BH48" s="146"/>
    </row>
    <row r="49" spans="1:60" outlineLevel="1" x14ac:dyDescent="0.2">
      <c r="A49" s="171">
        <v>36</v>
      </c>
      <c r="B49" s="172" t="s">
        <v>409</v>
      </c>
      <c r="C49" s="178" t="s">
        <v>410</v>
      </c>
      <c r="D49" s="173" t="s">
        <v>386</v>
      </c>
      <c r="E49" s="174">
        <v>0.16062000000000001</v>
      </c>
      <c r="F49" s="175"/>
      <c r="G49" s="176">
        <f t="shared" si="0"/>
        <v>0</v>
      </c>
      <c r="H49" s="155"/>
      <c r="I49" s="154">
        <f t="shared" si="1"/>
        <v>0</v>
      </c>
      <c r="J49" s="155"/>
      <c r="K49" s="154">
        <f t="shared" si="2"/>
        <v>0</v>
      </c>
      <c r="L49" s="154">
        <v>21</v>
      </c>
      <c r="M49" s="154">
        <f t="shared" si="3"/>
        <v>0</v>
      </c>
      <c r="N49" s="153">
        <v>0</v>
      </c>
      <c r="O49" s="153">
        <f t="shared" si="4"/>
        <v>0</v>
      </c>
      <c r="P49" s="153">
        <v>0</v>
      </c>
      <c r="Q49" s="153">
        <f t="shared" si="5"/>
        <v>0</v>
      </c>
      <c r="R49" s="154"/>
      <c r="S49" s="154" t="s">
        <v>338</v>
      </c>
      <c r="T49" s="154" t="s">
        <v>131</v>
      </c>
      <c r="U49" s="154">
        <v>2.5750000000000002</v>
      </c>
      <c r="V49" s="154">
        <f t="shared" si="6"/>
        <v>0.41</v>
      </c>
      <c r="W49" s="154"/>
      <c r="X49" s="154" t="s">
        <v>407</v>
      </c>
      <c r="Y49" s="154" t="s">
        <v>133</v>
      </c>
      <c r="Z49" s="146"/>
      <c r="AA49" s="146"/>
      <c r="AB49" s="146"/>
      <c r="AC49" s="146"/>
      <c r="AD49" s="146"/>
      <c r="AE49" s="146"/>
      <c r="AF49" s="146"/>
      <c r="AG49" s="146" t="s">
        <v>408</v>
      </c>
      <c r="AH49" s="146"/>
      <c r="AI49" s="146"/>
      <c r="AJ49" s="146"/>
      <c r="AK49" s="146"/>
      <c r="AL49" s="146"/>
      <c r="AM49" s="146"/>
      <c r="AN49" s="146"/>
      <c r="AO49" s="146"/>
      <c r="AP49" s="146"/>
      <c r="AQ49" s="146"/>
      <c r="AR49" s="146"/>
      <c r="AS49" s="146"/>
      <c r="AT49" s="146"/>
      <c r="AU49" s="146"/>
      <c r="AV49" s="146"/>
      <c r="AW49" s="146"/>
      <c r="AX49" s="146"/>
      <c r="AY49" s="146"/>
      <c r="AZ49" s="146"/>
      <c r="BA49" s="146"/>
      <c r="BB49" s="146"/>
      <c r="BC49" s="146"/>
      <c r="BD49" s="146"/>
      <c r="BE49" s="146"/>
      <c r="BF49" s="146"/>
      <c r="BG49" s="146"/>
      <c r="BH49" s="146"/>
    </row>
    <row r="50" spans="1:60" x14ac:dyDescent="0.2">
      <c r="A50" s="158" t="s">
        <v>125</v>
      </c>
      <c r="B50" s="159" t="s">
        <v>85</v>
      </c>
      <c r="C50" s="177" t="s">
        <v>86</v>
      </c>
      <c r="D50" s="160"/>
      <c r="E50" s="161"/>
      <c r="F50" s="162"/>
      <c r="G50" s="163">
        <f>SUMIF(AG51:AG53,"&lt;&gt;NOR",G51:G53)</f>
        <v>0</v>
      </c>
      <c r="H50" s="157"/>
      <c r="I50" s="157">
        <f>SUM(I51:I53)</f>
        <v>0</v>
      </c>
      <c r="J50" s="157"/>
      <c r="K50" s="157">
        <f>SUM(K51:K53)</f>
        <v>0</v>
      </c>
      <c r="L50" s="157"/>
      <c r="M50" s="157">
        <f>SUM(M51:M53)</f>
        <v>0</v>
      </c>
      <c r="N50" s="156"/>
      <c r="O50" s="156">
        <f>SUM(O51:O53)</f>
        <v>0</v>
      </c>
      <c r="P50" s="156"/>
      <c r="Q50" s="156">
        <f>SUM(Q51:Q53)</f>
        <v>0.06</v>
      </c>
      <c r="R50" s="157"/>
      <c r="S50" s="157"/>
      <c r="T50" s="157"/>
      <c r="U50" s="157"/>
      <c r="V50" s="157">
        <f>SUM(V51:V53)</f>
        <v>3.3</v>
      </c>
      <c r="W50" s="157"/>
      <c r="X50" s="157"/>
      <c r="Y50" s="157"/>
      <c r="AG50" t="s">
        <v>126</v>
      </c>
    </row>
    <row r="51" spans="1:60" outlineLevel="1" x14ac:dyDescent="0.2">
      <c r="A51" s="171">
        <v>37</v>
      </c>
      <c r="B51" s="172" t="s">
        <v>411</v>
      </c>
      <c r="C51" s="178" t="s">
        <v>412</v>
      </c>
      <c r="D51" s="173" t="s">
        <v>129</v>
      </c>
      <c r="E51" s="174">
        <v>13.5</v>
      </c>
      <c r="F51" s="175"/>
      <c r="G51" s="176">
        <f>ROUND(E51*F51,2)</f>
        <v>0</v>
      </c>
      <c r="H51" s="155"/>
      <c r="I51" s="154">
        <f>ROUND(E51*H51,2)</f>
        <v>0</v>
      </c>
      <c r="J51" s="155"/>
      <c r="K51" s="154">
        <f>ROUND(E51*J51,2)</f>
        <v>0</v>
      </c>
      <c r="L51" s="154">
        <v>21</v>
      </c>
      <c r="M51" s="154">
        <f>G51*(1+L51/100)</f>
        <v>0</v>
      </c>
      <c r="N51" s="153">
        <v>5.0000000000000002E-5</v>
      </c>
      <c r="O51" s="153">
        <f>ROUND(E51*N51,2)</f>
        <v>0</v>
      </c>
      <c r="P51" s="153">
        <v>4.7299999999999998E-3</v>
      </c>
      <c r="Q51" s="153">
        <f>ROUND(E51*P51,2)</f>
        <v>0.06</v>
      </c>
      <c r="R51" s="154"/>
      <c r="S51" s="154" t="s">
        <v>338</v>
      </c>
      <c r="T51" s="154" t="s">
        <v>131</v>
      </c>
      <c r="U51" s="154">
        <v>0.125</v>
      </c>
      <c r="V51" s="154">
        <f>ROUND(E51*U51,2)</f>
        <v>1.69</v>
      </c>
      <c r="W51" s="154"/>
      <c r="X51" s="154" t="s">
        <v>132</v>
      </c>
      <c r="Y51" s="154" t="s">
        <v>133</v>
      </c>
      <c r="Z51" s="146"/>
      <c r="AA51" s="146"/>
      <c r="AB51" s="146"/>
      <c r="AC51" s="146"/>
      <c r="AD51" s="146"/>
      <c r="AE51" s="146"/>
      <c r="AF51" s="146"/>
      <c r="AG51" s="146" t="s">
        <v>252</v>
      </c>
      <c r="AH51" s="146"/>
      <c r="AI51" s="146"/>
      <c r="AJ51" s="146"/>
      <c r="AK51" s="146"/>
      <c r="AL51" s="146"/>
      <c r="AM51" s="146"/>
      <c r="AN51" s="146"/>
      <c r="AO51" s="146"/>
      <c r="AP51" s="146"/>
      <c r="AQ51" s="146"/>
      <c r="AR51" s="146"/>
      <c r="AS51" s="146"/>
      <c r="AT51" s="146"/>
      <c r="AU51" s="146"/>
      <c r="AV51" s="146"/>
      <c r="AW51" s="146"/>
      <c r="AX51" s="146"/>
      <c r="AY51" s="146"/>
      <c r="AZ51" s="146"/>
      <c r="BA51" s="146"/>
      <c r="BB51" s="146"/>
      <c r="BC51" s="146"/>
      <c r="BD51" s="146"/>
      <c r="BE51" s="146"/>
      <c r="BF51" s="146"/>
      <c r="BG51" s="146"/>
      <c r="BH51" s="146"/>
    </row>
    <row r="52" spans="1:60" outlineLevel="1" x14ac:dyDescent="0.2">
      <c r="A52" s="171">
        <v>38</v>
      </c>
      <c r="B52" s="172" t="s">
        <v>413</v>
      </c>
      <c r="C52" s="178" t="s">
        <v>414</v>
      </c>
      <c r="D52" s="173" t="s">
        <v>143</v>
      </c>
      <c r="E52" s="174">
        <v>5</v>
      </c>
      <c r="F52" s="175"/>
      <c r="G52" s="176">
        <f>ROUND(E52*F52,2)</f>
        <v>0</v>
      </c>
      <c r="H52" s="155"/>
      <c r="I52" s="154">
        <f>ROUND(E52*H52,2)</f>
        <v>0</v>
      </c>
      <c r="J52" s="155"/>
      <c r="K52" s="154">
        <f>ROUND(E52*J52,2)</f>
        <v>0</v>
      </c>
      <c r="L52" s="154">
        <v>21</v>
      </c>
      <c r="M52" s="154">
        <f>G52*(1+L52/100)</f>
        <v>0</v>
      </c>
      <c r="N52" s="153">
        <v>3.2000000000000003E-4</v>
      </c>
      <c r="O52" s="153">
        <f>ROUND(E52*N52,2)</f>
        <v>0</v>
      </c>
      <c r="P52" s="153">
        <v>0</v>
      </c>
      <c r="Q52" s="153">
        <f>ROUND(E52*P52,2)</f>
        <v>0</v>
      </c>
      <c r="R52" s="154"/>
      <c r="S52" s="154" t="s">
        <v>338</v>
      </c>
      <c r="T52" s="154" t="s">
        <v>131</v>
      </c>
      <c r="U52" s="154">
        <v>0.31900000000000001</v>
      </c>
      <c r="V52" s="154">
        <f>ROUND(E52*U52,2)</f>
        <v>1.6</v>
      </c>
      <c r="W52" s="154"/>
      <c r="X52" s="154" t="s">
        <v>132</v>
      </c>
      <c r="Y52" s="154" t="s">
        <v>133</v>
      </c>
      <c r="Z52" s="146"/>
      <c r="AA52" s="146"/>
      <c r="AB52" s="146"/>
      <c r="AC52" s="146"/>
      <c r="AD52" s="146"/>
      <c r="AE52" s="146"/>
      <c r="AF52" s="146"/>
      <c r="AG52" s="146" t="s">
        <v>252</v>
      </c>
      <c r="AH52" s="146"/>
      <c r="AI52" s="146"/>
      <c r="AJ52" s="146"/>
      <c r="AK52" s="146"/>
      <c r="AL52" s="146"/>
      <c r="AM52" s="146"/>
      <c r="AN52" s="146"/>
      <c r="AO52" s="146"/>
      <c r="AP52" s="146"/>
      <c r="AQ52" s="146"/>
      <c r="AR52" s="146"/>
      <c r="AS52" s="146"/>
      <c r="AT52" s="146"/>
      <c r="AU52" s="146"/>
      <c r="AV52" s="146"/>
      <c r="AW52" s="146"/>
      <c r="AX52" s="146"/>
      <c r="AY52" s="146"/>
      <c r="AZ52" s="146"/>
      <c r="BA52" s="146"/>
      <c r="BB52" s="146"/>
      <c r="BC52" s="146"/>
      <c r="BD52" s="146"/>
      <c r="BE52" s="146"/>
      <c r="BF52" s="146"/>
      <c r="BG52" s="146"/>
      <c r="BH52" s="146"/>
    </row>
    <row r="53" spans="1:60" ht="22.5" outlineLevel="1" x14ac:dyDescent="0.2">
      <c r="A53" s="171">
        <v>39</v>
      </c>
      <c r="B53" s="172" t="s">
        <v>415</v>
      </c>
      <c r="C53" s="178" t="s">
        <v>416</v>
      </c>
      <c r="D53" s="173" t="s">
        <v>386</v>
      </c>
      <c r="E53" s="174">
        <v>2.2799999999999999E-3</v>
      </c>
      <c r="F53" s="175"/>
      <c r="G53" s="176">
        <f>ROUND(E53*F53,2)</f>
        <v>0</v>
      </c>
      <c r="H53" s="155"/>
      <c r="I53" s="154">
        <f>ROUND(E53*H53,2)</f>
        <v>0</v>
      </c>
      <c r="J53" s="155"/>
      <c r="K53" s="154">
        <f>ROUND(E53*J53,2)</f>
        <v>0</v>
      </c>
      <c r="L53" s="154">
        <v>21</v>
      </c>
      <c r="M53" s="154">
        <f>G53*(1+L53/100)</f>
        <v>0</v>
      </c>
      <c r="N53" s="153">
        <v>0</v>
      </c>
      <c r="O53" s="153">
        <f>ROUND(E53*N53,2)</f>
        <v>0</v>
      </c>
      <c r="P53" s="153">
        <v>0</v>
      </c>
      <c r="Q53" s="153">
        <f>ROUND(E53*P53,2)</f>
        <v>0</v>
      </c>
      <c r="R53" s="154"/>
      <c r="S53" s="154" t="s">
        <v>338</v>
      </c>
      <c r="T53" s="154" t="s">
        <v>131</v>
      </c>
      <c r="U53" s="154">
        <v>3.5630000000000002</v>
      </c>
      <c r="V53" s="154">
        <f>ROUND(E53*U53,2)</f>
        <v>0.01</v>
      </c>
      <c r="W53" s="154"/>
      <c r="X53" s="154" t="s">
        <v>407</v>
      </c>
      <c r="Y53" s="154" t="s">
        <v>133</v>
      </c>
      <c r="Z53" s="146"/>
      <c r="AA53" s="146"/>
      <c r="AB53" s="146"/>
      <c r="AC53" s="146"/>
      <c r="AD53" s="146"/>
      <c r="AE53" s="146"/>
      <c r="AF53" s="146"/>
      <c r="AG53" s="146" t="s">
        <v>408</v>
      </c>
      <c r="AH53" s="146"/>
      <c r="AI53" s="146"/>
      <c r="AJ53" s="146"/>
      <c r="AK53" s="146"/>
      <c r="AL53" s="146"/>
      <c r="AM53" s="146"/>
      <c r="AN53" s="146"/>
      <c r="AO53" s="146"/>
      <c r="AP53" s="146"/>
      <c r="AQ53" s="146"/>
      <c r="AR53" s="146"/>
      <c r="AS53" s="146"/>
      <c r="AT53" s="146"/>
      <c r="AU53" s="146"/>
      <c r="AV53" s="146"/>
      <c r="AW53" s="146"/>
      <c r="AX53" s="146"/>
      <c r="AY53" s="146"/>
      <c r="AZ53" s="146"/>
      <c r="BA53" s="146"/>
      <c r="BB53" s="146"/>
      <c r="BC53" s="146"/>
      <c r="BD53" s="146"/>
      <c r="BE53" s="146"/>
      <c r="BF53" s="146"/>
      <c r="BG53" s="146"/>
      <c r="BH53" s="146"/>
    </row>
    <row r="54" spans="1:60" x14ac:dyDescent="0.2">
      <c r="A54" s="158" t="s">
        <v>125</v>
      </c>
      <c r="B54" s="159" t="s">
        <v>87</v>
      </c>
      <c r="C54" s="177" t="s">
        <v>88</v>
      </c>
      <c r="D54" s="160"/>
      <c r="E54" s="161"/>
      <c r="F54" s="162"/>
      <c r="G54" s="163">
        <f>SUMIF(AG55:AG55,"&lt;&gt;NOR",G55:G55)</f>
        <v>0</v>
      </c>
      <c r="H54" s="157"/>
      <c r="I54" s="157">
        <f>SUM(I55:I55)</f>
        <v>0</v>
      </c>
      <c r="J54" s="157"/>
      <c r="K54" s="157">
        <f>SUM(K55:K55)</f>
        <v>0</v>
      </c>
      <c r="L54" s="157"/>
      <c r="M54" s="157">
        <f>SUM(M55:M55)</f>
        <v>0</v>
      </c>
      <c r="N54" s="156"/>
      <c r="O54" s="156">
        <f>SUM(O55:O55)</f>
        <v>0</v>
      </c>
      <c r="P54" s="156"/>
      <c r="Q54" s="156">
        <f>SUM(Q55:Q55)</f>
        <v>0</v>
      </c>
      <c r="R54" s="157"/>
      <c r="S54" s="157"/>
      <c r="T54" s="157"/>
      <c r="U54" s="157"/>
      <c r="V54" s="157">
        <f>SUM(V55:V55)</f>
        <v>0.42</v>
      </c>
      <c r="W54" s="157"/>
      <c r="X54" s="157"/>
      <c r="Y54" s="157"/>
      <c r="AG54" t="s">
        <v>126</v>
      </c>
    </row>
    <row r="55" spans="1:60" ht="22.5" outlineLevel="1" x14ac:dyDescent="0.2">
      <c r="A55" s="171">
        <v>40</v>
      </c>
      <c r="B55" s="172" t="s">
        <v>231</v>
      </c>
      <c r="C55" s="178" t="s">
        <v>417</v>
      </c>
      <c r="D55" s="173" t="s">
        <v>233</v>
      </c>
      <c r="E55" s="174">
        <v>6</v>
      </c>
      <c r="F55" s="175"/>
      <c r="G55" s="176">
        <f>ROUND(E55*F55,2)</f>
        <v>0</v>
      </c>
      <c r="H55" s="155"/>
      <c r="I55" s="154">
        <f>ROUND(E55*H55,2)</f>
        <v>0</v>
      </c>
      <c r="J55" s="155"/>
      <c r="K55" s="154">
        <f>ROUND(E55*J55,2)</f>
        <v>0</v>
      </c>
      <c r="L55" s="154">
        <v>21</v>
      </c>
      <c r="M55" s="154">
        <f>G55*(1+L55/100)</f>
        <v>0</v>
      </c>
      <c r="N55" s="153">
        <v>1E-4</v>
      </c>
      <c r="O55" s="153">
        <f>ROUND(E55*N55,2)</f>
        <v>0</v>
      </c>
      <c r="P55" s="153">
        <v>0</v>
      </c>
      <c r="Q55" s="153">
        <f>ROUND(E55*P55,2)</f>
        <v>0</v>
      </c>
      <c r="R55" s="154"/>
      <c r="S55" s="154" t="s">
        <v>130</v>
      </c>
      <c r="T55" s="154" t="s">
        <v>131</v>
      </c>
      <c r="U55" s="154">
        <v>7.0199999999999999E-2</v>
      </c>
      <c r="V55" s="154">
        <f>ROUND(E55*U55,2)</f>
        <v>0.42</v>
      </c>
      <c r="W55" s="154"/>
      <c r="X55" s="154" t="s">
        <v>132</v>
      </c>
      <c r="Y55" s="154" t="s">
        <v>133</v>
      </c>
      <c r="Z55" s="146"/>
      <c r="AA55" s="146"/>
      <c r="AB55" s="146"/>
      <c r="AC55" s="146"/>
      <c r="AD55" s="146"/>
      <c r="AE55" s="146"/>
      <c r="AF55" s="146"/>
      <c r="AG55" s="146" t="s">
        <v>252</v>
      </c>
      <c r="AH55" s="146"/>
      <c r="AI55" s="146"/>
      <c r="AJ55" s="146"/>
      <c r="AK55" s="146"/>
      <c r="AL55" s="146"/>
      <c r="AM55" s="146"/>
      <c r="AN55" s="146"/>
      <c r="AO55" s="146"/>
      <c r="AP55" s="146"/>
      <c r="AQ55" s="146"/>
      <c r="AR55" s="146"/>
      <c r="AS55" s="146"/>
      <c r="AT55" s="146"/>
      <c r="AU55" s="146"/>
      <c r="AV55" s="146"/>
      <c r="AW55" s="146"/>
      <c r="AX55" s="146"/>
      <c r="AY55" s="146"/>
      <c r="AZ55" s="146"/>
      <c r="BA55" s="146"/>
      <c r="BB55" s="146"/>
      <c r="BC55" s="146"/>
      <c r="BD55" s="146"/>
      <c r="BE55" s="146"/>
      <c r="BF55" s="146"/>
      <c r="BG55" s="146"/>
      <c r="BH55" s="146"/>
    </row>
    <row r="56" spans="1:60" x14ac:dyDescent="0.2">
      <c r="A56" s="158" t="s">
        <v>125</v>
      </c>
      <c r="B56" s="159" t="s">
        <v>89</v>
      </c>
      <c r="C56" s="177" t="s">
        <v>68</v>
      </c>
      <c r="D56" s="160"/>
      <c r="E56" s="161"/>
      <c r="F56" s="162"/>
      <c r="G56" s="163">
        <f>SUMIF(AG57:AG57,"&lt;&gt;NOR",G57:G57)</f>
        <v>0</v>
      </c>
      <c r="H56" s="157"/>
      <c r="I56" s="157">
        <f>SUM(I57:I57)</f>
        <v>0</v>
      </c>
      <c r="J56" s="157"/>
      <c r="K56" s="157">
        <f>SUM(K57:K57)</f>
        <v>0</v>
      </c>
      <c r="L56" s="157"/>
      <c r="M56" s="157">
        <f>SUM(M57:M57)</f>
        <v>0</v>
      </c>
      <c r="N56" s="156"/>
      <c r="O56" s="156">
        <f>SUM(O57:O57)</f>
        <v>0</v>
      </c>
      <c r="P56" s="156"/>
      <c r="Q56" s="156">
        <f>SUM(Q57:Q57)</f>
        <v>0</v>
      </c>
      <c r="R56" s="157"/>
      <c r="S56" s="157"/>
      <c r="T56" s="157"/>
      <c r="U56" s="157"/>
      <c r="V56" s="157">
        <f>SUM(V57:V57)</f>
        <v>0</v>
      </c>
      <c r="W56" s="157"/>
      <c r="X56" s="157"/>
      <c r="Y56" s="157"/>
      <c r="AG56" t="s">
        <v>126</v>
      </c>
    </row>
    <row r="57" spans="1:60" outlineLevel="1" x14ac:dyDescent="0.2">
      <c r="A57" s="171">
        <v>41</v>
      </c>
      <c r="B57" s="172" t="s">
        <v>418</v>
      </c>
      <c r="C57" s="178" t="s">
        <v>419</v>
      </c>
      <c r="D57" s="173" t="s">
        <v>129</v>
      </c>
      <c r="E57" s="174">
        <v>6.5</v>
      </c>
      <c r="F57" s="175"/>
      <c r="G57" s="176">
        <f>ROUND(E57*F57,2)</f>
        <v>0</v>
      </c>
      <c r="H57" s="155"/>
      <c r="I57" s="154">
        <f>ROUND(E57*H57,2)</f>
        <v>0</v>
      </c>
      <c r="J57" s="155"/>
      <c r="K57" s="154">
        <f>ROUND(E57*J57,2)</f>
        <v>0</v>
      </c>
      <c r="L57" s="154">
        <v>21</v>
      </c>
      <c r="M57" s="154">
        <f>G57*(1+L57/100)</f>
        <v>0</v>
      </c>
      <c r="N57" s="153">
        <v>6.9999999999999994E-5</v>
      </c>
      <c r="O57" s="153">
        <f>ROUND(E57*N57,2)</f>
        <v>0</v>
      </c>
      <c r="P57" s="153">
        <v>0</v>
      </c>
      <c r="Q57" s="153">
        <f>ROUND(E57*P57,2)</f>
        <v>0</v>
      </c>
      <c r="R57" s="154"/>
      <c r="S57" s="154" t="s">
        <v>338</v>
      </c>
      <c r="T57" s="154" t="s">
        <v>309</v>
      </c>
      <c r="U57" s="154">
        <v>0</v>
      </c>
      <c r="V57" s="154">
        <f>ROUND(E57*U57,2)</f>
        <v>0</v>
      </c>
      <c r="W57" s="154"/>
      <c r="X57" s="154" t="s">
        <v>132</v>
      </c>
      <c r="Y57" s="154" t="s">
        <v>133</v>
      </c>
      <c r="Z57" s="146"/>
      <c r="AA57" s="146"/>
      <c r="AB57" s="146"/>
      <c r="AC57" s="146"/>
      <c r="AD57" s="146"/>
      <c r="AE57" s="146"/>
      <c r="AF57" s="146"/>
      <c r="AG57" s="146" t="s">
        <v>252</v>
      </c>
      <c r="AH57" s="146"/>
      <c r="AI57" s="146"/>
      <c r="AJ57" s="146"/>
      <c r="AK57" s="146"/>
      <c r="AL57" s="146"/>
      <c r="AM57" s="146"/>
      <c r="AN57" s="146"/>
      <c r="AO57" s="146"/>
      <c r="AP57" s="146"/>
      <c r="AQ57" s="146"/>
      <c r="AR57" s="146"/>
      <c r="AS57" s="146"/>
      <c r="AT57" s="146"/>
      <c r="AU57" s="146"/>
      <c r="AV57" s="146"/>
      <c r="AW57" s="146"/>
      <c r="AX57" s="146"/>
      <c r="AY57" s="146"/>
      <c r="AZ57" s="146"/>
      <c r="BA57" s="146"/>
      <c r="BB57" s="146"/>
      <c r="BC57" s="146"/>
      <c r="BD57" s="146"/>
      <c r="BE57" s="146"/>
      <c r="BF57" s="146"/>
      <c r="BG57" s="146"/>
      <c r="BH57" s="146"/>
    </row>
    <row r="58" spans="1:60" x14ac:dyDescent="0.2">
      <c r="A58" s="158" t="s">
        <v>125</v>
      </c>
      <c r="B58" s="159" t="s">
        <v>90</v>
      </c>
      <c r="C58" s="177" t="s">
        <v>72</v>
      </c>
      <c r="D58" s="160"/>
      <c r="E58" s="161"/>
      <c r="F58" s="162"/>
      <c r="G58" s="163">
        <f>SUMIF(AG59:AG71,"&lt;&gt;NOR",G59:G71)</f>
        <v>0</v>
      </c>
      <c r="H58" s="157"/>
      <c r="I58" s="157">
        <f>SUM(I59:I71)</f>
        <v>0</v>
      </c>
      <c r="J58" s="157"/>
      <c r="K58" s="157">
        <f>SUM(K59:K71)</f>
        <v>0</v>
      </c>
      <c r="L58" s="157"/>
      <c r="M58" s="157">
        <f>SUM(M59:M71)</f>
        <v>0</v>
      </c>
      <c r="N58" s="156"/>
      <c r="O58" s="156">
        <f>SUM(O59:O71)</f>
        <v>0</v>
      </c>
      <c r="P58" s="156"/>
      <c r="Q58" s="156">
        <f>SUM(Q59:Q71)</f>
        <v>0</v>
      </c>
      <c r="R58" s="157"/>
      <c r="S58" s="157"/>
      <c r="T58" s="157"/>
      <c r="U58" s="157"/>
      <c r="V58" s="157">
        <f>SUM(V59:V71)</f>
        <v>0</v>
      </c>
      <c r="W58" s="157"/>
      <c r="X58" s="157"/>
      <c r="Y58" s="157"/>
      <c r="AG58" t="s">
        <v>126</v>
      </c>
    </row>
    <row r="59" spans="1:60" outlineLevel="1" x14ac:dyDescent="0.2">
      <c r="A59" s="171">
        <v>42</v>
      </c>
      <c r="B59" s="172" t="s">
        <v>420</v>
      </c>
      <c r="C59" s="178" t="s">
        <v>421</v>
      </c>
      <c r="D59" s="173" t="s">
        <v>355</v>
      </c>
      <c r="E59" s="174">
        <v>1</v>
      </c>
      <c r="F59" s="175"/>
      <c r="G59" s="176">
        <f t="shared" ref="G59:G71" si="7">ROUND(E59*F59,2)</f>
        <v>0</v>
      </c>
      <c r="H59" s="155"/>
      <c r="I59" s="154">
        <f t="shared" ref="I59:I71" si="8">ROUND(E59*H59,2)</f>
        <v>0</v>
      </c>
      <c r="J59" s="155"/>
      <c r="K59" s="154">
        <f t="shared" ref="K59:K71" si="9">ROUND(E59*J59,2)</f>
        <v>0</v>
      </c>
      <c r="L59" s="154">
        <v>21</v>
      </c>
      <c r="M59" s="154">
        <f t="shared" ref="M59:M71" si="10">G59*(1+L59/100)</f>
        <v>0</v>
      </c>
      <c r="N59" s="153">
        <v>0</v>
      </c>
      <c r="O59" s="153">
        <f t="shared" ref="O59:O71" si="11">ROUND(E59*N59,2)</f>
        <v>0</v>
      </c>
      <c r="P59" s="153">
        <v>0</v>
      </c>
      <c r="Q59" s="153">
        <f t="shared" ref="Q59:Q71" si="12">ROUND(E59*P59,2)</f>
        <v>0</v>
      </c>
      <c r="R59" s="154"/>
      <c r="S59" s="154" t="s">
        <v>338</v>
      </c>
      <c r="T59" s="154" t="s">
        <v>309</v>
      </c>
      <c r="U59" s="154">
        <v>0</v>
      </c>
      <c r="V59" s="154">
        <f t="shared" ref="V59:V71" si="13">ROUND(E59*U59,2)</f>
        <v>0</v>
      </c>
      <c r="W59" s="154"/>
      <c r="X59" s="154" t="s">
        <v>132</v>
      </c>
      <c r="Y59" s="154" t="s">
        <v>133</v>
      </c>
      <c r="Z59" s="146"/>
      <c r="AA59" s="146"/>
      <c r="AB59" s="146"/>
      <c r="AC59" s="146"/>
      <c r="AD59" s="146"/>
      <c r="AE59" s="146"/>
      <c r="AF59" s="146"/>
      <c r="AG59" s="146" t="s">
        <v>252</v>
      </c>
      <c r="AH59" s="146"/>
      <c r="AI59" s="146"/>
      <c r="AJ59" s="146"/>
      <c r="AK59" s="146"/>
      <c r="AL59" s="146"/>
      <c r="AM59" s="146"/>
      <c r="AN59" s="146"/>
      <c r="AO59" s="146"/>
      <c r="AP59" s="146"/>
      <c r="AQ59" s="146"/>
      <c r="AR59" s="146"/>
      <c r="AS59" s="146"/>
      <c r="AT59" s="146"/>
      <c r="AU59" s="146"/>
      <c r="AV59" s="146"/>
      <c r="AW59" s="146"/>
      <c r="AX59" s="146"/>
      <c r="AY59" s="146"/>
      <c r="AZ59" s="146"/>
      <c r="BA59" s="146"/>
      <c r="BB59" s="146"/>
      <c r="BC59" s="146"/>
      <c r="BD59" s="146"/>
      <c r="BE59" s="146"/>
      <c r="BF59" s="146"/>
      <c r="BG59" s="146"/>
      <c r="BH59" s="146"/>
    </row>
    <row r="60" spans="1:60" ht="45" outlineLevel="1" x14ac:dyDescent="0.2">
      <c r="A60" s="171">
        <v>43</v>
      </c>
      <c r="B60" s="172" t="s">
        <v>422</v>
      </c>
      <c r="C60" s="178" t="s">
        <v>423</v>
      </c>
      <c r="D60" s="173" t="s">
        <v>424</v>
      </c>
      <c r="E60" s="174">
        <v>1</v>
      </c>
      <c r="F60" s="175"/>
      <c r="G60" s="176">
        <f t="shared" si="7"/>
        <v>0</v>
      </c>
      <c r="H60" s="155"/>
      <c r="I60" s="154">
        <f t="shared" si="8"/>
        <v>0</v>
      </c>
      <c r="J60" s="155"/>
      <c r="K60" s="154">
        <f t="shared" si="9"/>
        <v>0</v>
      </c>
      <c r="L60" s="154">
        <v>21</v>
      </c>
      <c r="M60" s="154">
        <f t="shared" si="10"/>
        <v>0</v>
      </c>
      <c r="N60" s="153">
        <v>0</v>
      </c>
      <c r="O60" s="153">
        <f t="shared" si="11"/>
        <v>0</v>
      </c>
      <c r="P60" s="153">
        <v>0</v>
      </c>
      <c r="Q60" s="153">
        <f t="shared" si="12"/>
        <v>0</v>
      </c>
      <c r="R60" s="154"/>
      <c r="S60" s="154" t="s">
        <v>338</v>
      </c>
      <c r="T60" s="154" t="s">
        <v>131</v>
      </c>
      <c r="U60" s="154">
        <v>0</v>
      </c>
      <c r="V60" s="154">
        <f t="shared" si="13"/>
        <v>0</v>
      </c>
      <c r="W60" s="154"/>
      <c r="X60" s="154" t="s">
        <v>132</v>
      </c>
      <c r="Y60" s="154" t="s">
        <v>133</v>
      </c>
      <c r="Z60" s="146"/>
      <c r="AA60" s="146"/>
      <c r="AB60" s="146"/>
      <c r="AC60" s="146"/>
      <c r="AD60" s="146"/>
      <c r="AE60" s="146"/>
      <c r="AF60" s="146"/>
      <c r="AG60" s="146" t="s">
        <v>252</v>
      </c>
      <c r="AH60" s="146"/>
      <c r="AI60" s="146"/>
      <c r="AJ60" s="146"/>
      <c r="AK60" s="146"/>
      <c r="AL60" s="146"/>
      <c r="AM60" s="146"/>
      <c r="AN60" s="146"/>
      <c r="AO60" s="146"/>
      <c r="AP60" s="146"/>
      <c r="AQ60" s="146"/>
      <c r="AR60" s="146"/>
      <c r="AS60" s="146"/>
      <c r="AT60" s="146"/>
      <c r="AU60" s="146"/>
      <c r="AV60" s="146"/>
      <c r="AW60" s="146"/>
      <c r="AX60" s="146"/>
      <c r="AY60" s="146"/>
      <c r="AZ60" s="146"/>
      <c r="BA60" s="146"/>
      <c r="BB60" s="146"/>
      <c r="BC60" s="146"/>
      <c r="BD60" s="146"/>
      <c r="BE60" s="146"/>
      <c r="BF60" s="146"/>
      <c r="BG60" s="146"/>
      <c r="BH60" s="146"/>
    </row>
    <row r="61" spans="1:60" ht="45" outlineLevel="1" x14ac:dyDescent="0.2">
      <c r="A61" s="171">
        <v>44</v>
      </c>
      <c r="B61" s="172" t="s">
        <v>425</v>
      </c>
      <c r="C61" s="178" t="s">
        <v>426</v>
      </c>
      <c r="D61" s="173" t="s">
        <v>355</v>
      </c>
      <c r="E61" s="174">
        <v>1</v>
      </c>
      <c r="F61" s="175"/>
      <c r="G61" s="176">
        <f t="shared" si="7"/>
        <v>0</v>
      </c>
      <c r="H61" s="155"/>
      <c r="I61" s="154">
        <f t="shared" si="8"/>
        <v>0</v>
      </c>
      <c r="J61" s="155"/>
      <c r="K61" s="154">
        <f t="shared" si="9"/>
        <v>0</v>
      </c>
      <c r="L61" s="154">
        <v>21</v>
      </c>
      <c r="M61" s="154">
        <f t="shared" si="10"/>
        <v>0</v>
      </c>
      <c r="N61" s="153">
        <v>0</v>
      </c>
      <c r="O61" s="153">
        <f t="shared" si="11"/>
        <v>0</v>
      </c>
      <c r="P61" s="153">
        <v>0</v>
      </c>
      <c r="Q61" s="153">
        <f t="shared" si="12"/>
        <v>0</v>
      </c>
      <c r="R61" s="154"/>
      <c r="S61" s="154" t="s">
        <v>338</v>
      </c>
      <c r="T61" s="154" t="s">
        <v>131</v>
      </c>
      <c r="U61" s="154">
        <v>0</v>
      </c>
      <c r="V61" s="154">
        <f t="shared" si="13"/>
        <v>0</v>
      </c>
      <c r="W61" s="154"/>
      <c r="X61" s="154" t="s">
        <v>132</v>
      </c>
      <c r="Y61" s="154" t="s">
        <v>133</v>
      </c>
      <c r="Z61" s="146"/>
      <c r="AA61" s="146"/>
      <c r="AB61" s="146"/>
      <c r="AC61" s="146"/>
      <c r="AD61" s="146"/>
      <c r="AE61" s="146"/>
      <c r="AF61" s="146"/>
      <c r="AG61" s="146" t="s">
        <v>252</v>
      </c>
      <c r="AH61" s="146"/>
      <c r="AI61" s="146"/>
      <c r="AJ61" s="146"/>
      <c r="AK61" s="146"/>
      <c r="AL61" s="146"/>
      <c r="AM61" s="146"/>
      <c r="AN61" s="146"/>
      <c r="AO61" s="146"/>
      <c r="AP61" s="146"/>
      <c r="AQ61" s="146"/>
      <c r="AR61" s="146"/>
      <c r="AS61" s="146"/>
      <c r="AT61" s="146"/>
      <c r="AU61" s="146"/>
      <c r="AV61" s="146"/>
      <c r="AW61" s="146"/>
      <c r="AX61" s="146"/>
      <c r="AY61" s="146"/>
      <c r="AZ61" s="146"/>
      <c r="BA61" s="146"/>
      <c r="BB61" s="146"/>
      <c r="BC61" s="146"/>
      <c r="BD61" s="146"/>
      <c r="BE61" s="146"/>
      <c r="BF61" s="146"/>
      <c r="BG61" s="146"/>
      <c r="BH61" s="146"/>
    </row>
    <row r="62" spans="1:60" ht="33.75" outlineLevel="1" x14ac:dyDescent="0.2">
      <c r="A62" s="171">
        <v>45</v>
      </c>
      <c r="B62" s="172" t="s">
        <v>427</v>
      </c>
      <c r="C62" s="178" t="s">
        <v>428</v>
      </c>
      <c r="D62" s="173" t="s">
        <v>275</v>
      </c>
      <c r="E62" s="174">
        <v>8</v>
      </c>
      <c r="F62" s="175"/>
      <c r="G62" s="176">
        <f t="shared" si="7"/>
        <v>0</v>
      </c>
      <c r="H62" s="155"/>
      <c r="I62" s="154">
        <f t="shared" si="8"/>
        <v>0</v>
      </c>
      <c r="J62" s="155"/>
      <c r="K62" s="154">
        <f t="shared" si="9"/>
        <v>0</v>
      </c>
      <c r="L62" s="154">
        <v>21</v>
      </c>
      <c r="M62" s="154">
        <f t="shared" si="10"/>
        <v>0</v>
      </c>
      <c r="N62" s="153">
        <v>0</v>
      </c>
      <c r="O62" s="153">
        <f t="shared" si="11"/>
        <v>0</v>
      </c>
      <c r="P62" s="153">
        <v>0</v>
      </c>
      <c r="Q62" s="153">
        <f t="shared" si="12"/>
        <v>0</v>
      </c>
      <c r="R62" s="154"/>
      <c r="S62" s="154" t="s">
        <v>338</v>
      </c>
      <c r="T62" s="154" t="s">
        <v>131</v>
      </c>
      <c r="U62" s="154">
        <v>0</v>
      </c>
      <c r="V62" s="154">
        <f t="shared" si="13"/>
        <v>0</v>
      </c>
      <c r="W62" s="154"/>
      <c r="X62" s="154" t="s">
        <v>132</v>
      </c>
      <c r="Y62" s="154" t="s">
        <v>133</v>
      </c>
      <c r="Z62" s="146"/>
      <c r="AA62" s="146"/>
      <c r="AB62" s="146"/>
      <c r="AC62" s="146"/>
      <c r="AD62" s="146"/>
      <c r="AE62" s="146"/>
      <c r="AF62" s="146"/>
      <c r="AG62" s="146" t="s">
        <v>252</v>
      </c>
      <c r="AH62" s="146"/>
      <c r="AI62" s="146"/>
      <c r="AJ62" s="146"/>
      <c r="AK62" s="146"/>
      <c r="AL62" s="146"/>
      <c r="AM62" s="146"/>
      <c r="AN62" s="146"/>
      <c r="AO62" s="146"/>
      <c r="AP62" s="146"/>
      <c r="AQ62" s="146"/>
      <c r="AR62" s="146"/>
      <c r="AS62" s="146"/>
      <c r="AT62" s="146"/>
      <c r="AU62" s="146"/>
      <c r="AV62" s="146"/>
      <c r="AW62" s="146"/>
      <c r="AX62" s="146"/>
      <c r="AY62" s="146"/>
      <c r="AZ62" s="146"/>
      <c r="BA62" s="146"/>
      <c r="BB62" s="146"/>
      <c r="BC62" s="146"/>
      <c r="BD62" s="146"/>
      <c r="BE62" s="146"/>
      <c r="BF62" s="146"/>
      <c r="BG62" s="146"/>
      <c r="BH62" s="146"/>
    </row>
    <row r="63" spans="1:60" outlineLevel="1" x14ac:dyDescent="0.2">
      <c r="A63" s="171">
        <v>46</v>
      </c>
      <c r="B63" s="172" t="s">
        <v>429</v>
      </c>
      <c r="C63" s="178" t="s">
        <v>430</v>
      </c>
      <c r="D63" s="173" t="s">
        <v>355</v>
      </c>
      <c r="E63" s="174">
        <v>1</v>
      </c>
      <c r="F63" s="175"/>
      <c r="G63" s="176">
        <f t="shared" si="7"/>
        <v>0</v>
      </c>
      <c r="H63" s="155"/>
      <c r="I63" s="154">
        <f t="shared" si="8"/>
        <v>0</v>
      </c>
      <c r="J63" s="155"/>
      <c r="K63" s="154">
        <f t="shared" si="9"/>
        <v>0</v>
      </c>
      <c r="L63" s="154">
        <v>21</v>
      </c>
      <c r="M63" s="154">
        <f t="shared" si="10"/>
        <v>0</v>
      </c>
      <c r="N63" s="153">
        <v>0</v>
      </c>
      <c r="O63" s="153">
        <f t="shared" si="11"/>
        <v>0</v>
      </c>
      <c r="P63" s="153">
        <v>0</v>
      </c>
      <c r="Q63" s="153">
        <f t="shared" si="12"/>
        <v>0</v>
      </c>
      <c r="R63" s="154"/>
      <c r="S63" s="154" t="s">
        <v>338</v>
      </c>
      <c r="T63" s="154" t="s">
        <v>131</v>
      </c>
      <c r="U63" s="154">
        <v>0</v>
      </c>
      <c r="V63" s="154">
        <f t="shared" si="13"/>
        <v>0</v>
      </c>
      <c r="W63" s="154"/>
      <c r="X63" s="154" t="s">
        <v>132</v>
      </c>
      <c r="Y63" s="154" t="s">
        <v>133</v>
      </c>
      <c r="Z63" s="146"/>
      <c r="AA63" s="146"/>
      <c r="AB63" s="146"/>
      <c r="AC63" s="146"/>
      <c r="AD63" s="146"/>
      <c r="AE63" s="146"/>
      <c r="AF63" s="146"/>
      <c r="AG63" s="146" t="s">
        <v>252</v>
      </c>
      <c r="AH63" s="146"/>
      <c r="AI63" s="146"/>
      <c r="AJ63" s="146"/>
      <c r="AK63" s="146"/>
      <c r="AL63" s="146"/>
      <c r="AM63" s="146"/>
      <c r="AN63" s="146"/>
      <c r="AO63" s="146"/>
      <c r="AP63" s="146"/>
      <c r="AQ63" s="146"/>
      <c r="AR63" s="146"/>
      <c r="AS63" s="146"/>
      <c r="AT63" s="146"/>
      <c r="AU63" s="146"/>
      <c r="AV63" s="146"/>
      <c r="AW63" s="146"/>
      <c r="AX63" s="146"/>
      <c r="AY63" s="146"/>
      <c r="AZ63" s="146"/>
      <c r="BA63" s="146"/>
      <c r="BB63" s="146"/>
      <c r="BC63" s="146"/>
      <c r="BD63" s="146"/>
      <c r="BE63" s="146"/>
      <c r="BF63" s="146"/>
      <c r="BG63" s="146"/>
      <c r="BH63" s="146"/>
    </row>
    <row r="64" spans="1:60" outlineLevel="1" x14ac:dyDescent="0.2">
      <c r="A64" s="171">
        <v>47</v>
      </c>
      <c r="B64" s="172" t="s">
        <v>431</v>
      </c>
      <c r="C64" s="178" t="s">
        <v>432</v>
      </c>
      <c r="D64" s="173" t="s">
        <v>355</v>
      </c>
      <c r="E64" s="174">
        <v>1</v>
      </c>
      <c r="F64" s="175"/>
      <c r="G64" s="176">
        <f t="shared" si="7"/>
        <v>0</v>
      </c>
      <c r="H64" s="155"/>
      <c r="I64" s="154">
        <f t="shared" si="8"/>
        <v>0</v>
      </c>
      <c r="J64" s="155"/>
      <c r="K64" s="154">
        <f t="shared" si="9"/>
        <v>0</v>
      </c>
      <c r="L64" s="154">
        <v>21</v>
      </c>
      <c r="M64" s="154">
        <f t="shared" si="10"/>
        <v>0</v>
      </c>
      <c r="N64" s="153">
        <v>0</v>
      </c>
      <c r="O64" s="153">
        <f t="shared" si="11"/>
        <v>0</v>
      </c>
      <c r="P64" s="153">
        <v>0</v>
      </c>
      <c r="Q64" s="153">
        <f t="shared" si="12"/>
        <v>0</v>
      </c>
      <c r="R64" s="154"/>
      <c r="S64" s="154" t="s">
        <v>338</v>
      </c>
      <c r="T64" s="154" t="s">
        <v>131</v>
      </c>
      <c r="U64" s="154">
        <v>0</v>
      </c>
      <c r="V64" s="154">
        <f t="shared" si="13"/>
        <v>0</v>
      </c>
      <c r="W64" s="154"/>
      <c r="X64" s="154" t="s">
        <v>132</v>
      </c>
      <c r="Y64" s="154" t="s">
        <v>133</v>
      </c>
      <c r="Z64" s="146"/>
      <c r="AA64" s="146"/>
      <c r="AB64" s="146"/>
      <c r="AC64" s="146"/>
      <c r="AD64" s="146"/>
      <c r="AE64" s="146"/>
      <c r="AF64" s="146"/>
      <c r="AG64" s="146" t="s">
        <v>252</v>
      </c>
      <c r="AH64" s="146"/>
      <c r="AI64" s="146"/>
      <c r="AJ64" s="146"/>
      <c r="AK64" s="146"/>
      <c r="AL64" s="146"/>
      <c r="AM64" s="146"/>
      <c r="AN64" s="146"/>
      <c r="AO64" s="146"/>
      <c r="AP64" s="146"/>
      <c r="AQ64" s="146"/>
      <c r="AR64" s="146"/>
      <c r="AS64" s="146"/>
      <c r="AT64" s="146"/>
      <c r="AU64" s="146"/>
      <c r="AV64" s="146"/>
      <c r="AW64" s="146"/>
      <c r="AX64" s="146"/>
      <c r="AY64" s="146"/>
      <c r="AZ64" s="146"/>
      <c r="BA64" s="146"/>
      <c r="BB64" s="146"/>
      <c r="BC64" s="146"/>
      <c r="BD64" s="146"/>
      <c r="BE64" s="146"/>
      <c r="BF64" s="146"/>
      <c r="BG64" s="146"/>
      <c r="BH64" s="146"/>
    </row>
    <row r="65" spans="1:60" outlineLevel="1" x14ac:dyDescent="0.2">
      <c r="A65" s="171">
        <v>48</v>
      </c>
      <c r="B65" s="172" t="s">
        <v>433</v>
      </c>
      <c r="C65" s="178" t="s">
        <v>434</v>
      </c>
      <c r="D65" s="173" t="s">
        <v>355</v>
      </c>
      <c r="E65" s="174">
        <v>1</v>
      </c>
      <c r="F65" s="175"/>
      <c r="G65" s="176">
        <f t="shared" si="7"/>
        <v>0</v>
      </c>
      <c r="H65" s="155"/>
      <c r="I65" s="154">
        <f t="shared" si="8"/>
        <v>0</v>
      </c>
      <c r="J65" s="155"/>
      <c r="K65" s="154">
        <f t="shared" si="9"/>
        <v>0</v>
      </c>
      <c r="L65" s="154">
        <v>21</v>
      </c>
      <c r="M65" s="154">
        <f t="shared" si="10"/>
        <v>0</v>
      </c>
      <c r="N65" s="153">
        <v>0</v>
      </c>
      <c r="O65" s="153">
        <f t="shared" si="11"/>
        <v>0</v>
      </c>
      <c r="P65" s="153">
        <v>0</v>
      </c>
      <c r="Q65" s="153">
        <f t="shared" si="12"/>
        <v>0</v>
      </c>
      <c r="R65" s="154"/>
      <c r="S65" s="154" t="s">
        <v>338</v>
      </c>
      <c r="T65" s="154" t="s">
        <v>131</v>
      </c>
      <c r="U65" s="154">
        <v>0</v>
      </c>
      <c r="V65" s="154">
        <f t="shared" si="13"/>
        <v>0</v>
      </c>
      <c r="W65" s="154"/>
      <c r="X65" s="154" t="s">
        <v>132</v>
      </c>
      <c r="Y65" s="154" t="s">
        <v>133</v>
      </c>
      <c r="Z65" s="146"/>
      <c r="AA65" s="146"/>
      <c r="AB65" s="146"/>
      <c r="AC65" s="146"/>
      <c r="AD65" s="146"/>
      <c r="AE65" s="146"/>
      <c r="AF65" s="146"/>
      <c r="AG65" s="146" t="s">
        <v>252</v>
      </c>
      <c r="AH65" s="146"/>
      <c r="AI65" s="146"/>
      <c r="AJ65" s="146"/>
      <c r="AK65" s="146"/>
      <c r="AL65" s="146"/>
      <c r="AM65" s="146"/>
      <c r="AN65" s="146"/>
      <c r="AO65" s="146"/>
      <c r="AP65" s="146"/>
      <c r="AQ65" s="146"/>
      <c r="AR65" s="146"/>
      <c r="AS65" s="146"/>
      <c r="AT65" s="146"/>
      <c r="AU65" s="146"/>
      <c r="AV65" s="146"/>
      <c r="AW65" s="146"/>
      <c r="AX65" s="146"/>
      <c r="AY65" s="146"/>
      <c r="AZ65" s="146"/>
      <c r="BA65" s="146"/>
      <c r="BB65" s="146"/>
      <c r="BC65" s="146"/>
      <c r="BD65" s="146"/>
      <c r="BE65" s="146"/>
      <c r="BF65" s="146"/>
      <c r="BG65" s="146"/>
      <c r="BH65" s="146"/>
    </row>
    <row r="66" spans="1:60" ht="22.5" outlineLevel="1" x14ac:dyDescent="0.2">
      <c r="A66" s="171">
        <v>49</v>
      </c>
      <c r="B66" s="172" t="s">
        <v>435</v>
      </c>
      <c r="C66" s="178" t="s">
        <v>436</v>
      </c>
      <c r="D66" s="173" t="s">
        <v>355</v>
      </c>
      <c r="E66" s="174">
        <v>1</v>
      </c>
      <c r="F66" s="175"/>
      <c r="G66" s="176">
        <f t="shared" si="7"/>
        <v>0</v>
      </c>
      <c r="H66" s="155"/>
      <c r="I66" s="154">
        <f t="shared" si="8"/>
        <v>0</v>
      </c>
      <c r="J66" s="155"/>
      <c r="K66" s="154">
        <f t="shared" si="9"/>
        <v>0</v>
      </c>
      <c r="L66" s="154">
        <v>21</v>
      </c>
      <c r="M66" s="154">
        <f t="shared" si="10"/>
        <v>0</v>
      </c>
      <c r="N66" s="153">
        <v>0</v>
      </c>
      <c r="O66" s="153">
        <f t="shared" si="11"/>
        <v>0</v>
      </c>
      <c r="P66" s="153">
        <v>0</v>
      </c>
      <c r="Q66" s="153">
        <f t="shared" si="12"/>
        <v>0</v>
      </c>
      <c r="R66" s="154"/>
      <c r="S66" s="154" t="s">
        <v>338</v>
      </c>
      <c r="T66" s="154" t="s">
        <v>131</v>
      </c>
      <c r="U66" s="154">
        <v>0</v>
      </c>
      <c r="V66" s="154">
        <f t="shared" si="13"/>
        <v>0</v>
      </c>
      <c r="W66" s="154"/>
      <c r="X66" s="154" t="s">
        <v>132</v>
      </c>
      <c r="Y66" s="154" t="s">
        <v>133</v>
      </c>
      <c r="Z66" s="146"/>
      <c r="AA66" s="146"/>
      <c r="AB66" s="146"/>
      <c r="AC66" s="146"/>
      <c r="AD66" s="146"/>
      <c r="AE66" s="146"/>
      <c r="AF66" s="146"/>
      <c r="AG66" s="146" t="s">
        <v>252</v>
      </c>
      <c r="AH66" s="146"/>
      <c r="AI66" s="146"/>
      <c r="AJ66" s="146"/>
      <c r="AK66" s="146"/>
      <c r="AL66" s="146"/>
      <c r="AM66" s="146"/>
      <c r="AN66" s="146"/>
      <c r="AO66" s="146"/>
      <c r="AP66" s="146"/>
      <c r="AQ66" s="146"/>
      <c r="AR66" s="146"/>
      <c r="AS66" s="146"/>
      <c r="AT66" s="146"/>
      <c r="AU66" s="146"/>
      <c r="AV66" s="146"/>
      <c r="AW66" s="146"/>
      <c r="AX66" s="146"/>
      <c r="AY66" s="146"/>
      <c r="AZ66" s="146"/>
      <c r="BA66" s="146"/>
      <c r="BB66" s="146"/>
      <c r="BC66" s="146"/>
      <c r="BD66" s="146"/>
      <c r="BE66" s="146"/>
      <c r="BF66" s="146"/>
      <c r="BG66" s="146"/>
      <c r="BH66" s="146"/>
    </row>
    <row r="67" spans="1:60" ht="22.5" outlineLevel="1" x14ac:dyDescent="0.2">
      <c r="A67" s="171">
        <v>50</v>
      </c>
      <c r="B67" s="172" t="s">
        <v>437</v>
      </c>
      <c r="C67" s="178" t="s">
        <v>438</v>
      </c>
      <c r="D67" s="173" t="s">
        <v>162</v>
      </c>
      <c r="E67" s="174">
        <v>1</v>
      </c>
      <c r="F67" s="175"/>
      <c r="G67" s="176">
        <f t="shared" si="7"/>
        <v>0</v>
      </c>
      <c r="H67" s="155"/>
      <c r="I67" s="154">
        <f t="shared" si="8"/>
        <v>0</v>
      </c>
      <c r="J67" s="155"/>
      <c r="K67" s="154">
        <f t="shared" si="9"/>
        <v>0</v>
      </c>
      <c r="L67" s="154">
        <v>21</v>
      </c>
      <c r="M67" s="154">
        <f t="shared" si="10"/>
        <v>0</v>
      </c>
      <c r="N67" s="153">
        <v>0</v>
      </c>
      <c r="O67" s="153">
        <f t="shared" si="11"/>
        <v>0</v>
      </c>
      <c r="P67" s="153">
        <v>0</v>
      </c>
      <c r="Q67" s="153">
        <f t="shared" si="12"/>
        <v>0</v>
      </c>
      <c r="R67" s="154"/>
      <c r="S67" s="154" t="s">
        <v>338</v>
      </c>
      <c r="T67" s="154" t="s">
        <v>131</v>
      </c>
      <c r="U67" s="154">
        <v>0</v>
      </c>
      <c r="V67" s="154">
        <f t="shared" si="13"/>
        <v>0</v>
      </c>
      <c r="W67" s="154"/>
      <c r="X67" s="154" t="s">
        <v>132</v>
      </c>
      <c r="Y67" s="154" t="s">
        <v>133</v>
      </c>
      <c r="Z67" s="146"/>
      <c r="AA67" s="146"/>
      <c r="AB67" s="146"/>
      <c r="AC67" s="146"/>
      <c r="AD67" s="146"/>
      <c r="AE67" s="146"/>
      <c r="AF67" s="146"/>
      <c r="AG67" s="146" t="s">
        <v>252</v>
      </c>
      <c r="AH67" s="146"/>
      <c r="AI67" s="146"/>
      <c r="AJ67" s="146"/>
      <c r="AK67" s="146"/>
      <c r="AL67" s="146"/>
      <c r="AM67" s="146"/>
      <c r="AN67" s="146"/>
      <c r="AO67" s="146"/>
      <c r="AP67" s="146"/>
      <c r="AQ67" s="146"/>
      <c r="AR67" s="146"/>
      <c r="AS67" s="146"/>
      <c r="AT67" s="146"/>
      <c r="AU67" s="146"/>
      <c r="AV67" s="146"/>
      <c r="AW67" s="146"/>
      <c r="AX67" s="146"/>
      <c r="AY67" s="146"/>
      <c r="AZ67" s="146"/>
      <c r="BA67" s="146"/>
      <c r="BB67" s="146"/>
      <c r="BC67" s="146"/>
      <c r="BD67" s="146"/>
      <c r="BE67" s="146"/>
      <c r="BF67" s="146"/>
      <c r="BG67" s="146"/>
      <c r="BH67" s="146"/>
    </row>
    <row r="68" spans="1:60" ht="22.5" outlineLevel="1" x14ac:dyDescent="0.2">
      <c r="A68" s="171">
        <v>51</v>
      </c>
      <c r="B68" s="172" t="s">
        <v>439</v>
      </c>
      <c r="C68" s="178" t="s">
        <v>440</v>
      </c>
      <c r="D68" s="173" t="s">
        <v>355</v>
      </c>
      <c r="E68" s="174">
        <v>1</v>
      </c>
      <c r="F68" s="175"/>
      <c r="G68" s="176">
        <f t="shared" si="7"/>
        <v>0</v>
      </c>
      <c r="H68" s="155"/>
      <c r="I68" s="154">
        <f t="shared" si="8"/>
        <v>0</v>
      </c>
      <c r="J68" s="155"/>
      <c r="K68" s="154">
        <f t="shared" si="9"/>
        <v>0</v>
      </c>
      <c r="L68" s="154">
        <v>21</v>
      </c>
      <c r="M68" s="154">
        <f t="shared" si="10"/>
        <v>0</v>
      </c>
      <c r="N68" s="153">
        <v>0</v>
      </c>
      <c r="O68" s="153">
        <f t="shared" si="11"/>
        <v>0</v>
      </c>
      <c r="P68" s="153">
        <v>0</v>
      </c>
      <c r="Q68" s="153">
        <f t="shared" si="12"/>
        <v>0</v>
      </c>
      <c r="R68" s="154"/>
      <c r="S68" s="154" t="s">
        <v>130</v>
      </c>
      <c r="T68" s="154" t="s">
        <v>309</v>
      </c>
      <c r="U68" s="154">
        <v>0</v>
      </c>
      <c r="V68" s="154">
        <f t="shared" si="13"/>
        <v>0</v>
      </c>
      <c r="W68" s="154"/>
      <c r="X68" s="154" t="s">
        <v>132</v>
      </c>
      <c r="Y68" s="154" t="s">
        <v>133</v>
      </c>
      <c r="Z68" s="146"/>
      <c r="AA68" s="146"/>
      <c r="AB68" s="146"/>
      <c r="AC68" s="146"/>
      <c r="AD68" s="146"/>
      <c r="AE68" s="146"/>
      <c r="AF68" s="146"/>
      <c r="AG68" s="146" t="s">
        <v>252</v>
      </c>
      <c r="AH68" s="146"/>
      <c r="AI68" s="146"/>
      <c r="AJ68" s="146"/>
      <c r="AK68" s="146"/>
      <c r="AL68" s="146"/>
      <c r="AM68" s="146"/>
      <c r="AN68" s="146"/>
      <c r="AO68" s="146"/>
      <c r="AP68" s="146"/>
      <c r="AQ68" s="146"/>
      <c r="AR68" s="146"/>
      <c r="AS68" s="146"/>
      <c r="AT68" s="146"/>
      <c r="AU68" s="146"/>
      <c r="AV68" s="146"/>
      <c r="AW68" s="146"/>
      <c r="AX68" s="146"/>
      <c r="AY68" s="146"/>
      <c r="AZ68" s="146"/>
      <c r="BA68" s="146"/>
      <c r="BB68" s="146"/>
      <c r="BC68" s="146"/>
      <c r="BD68" s="146"/>
      <c r="BE68" s="146"/>
      <c r="BF68" s="146"/>
      <c r="BG68" s="146"/>
      <c r="BH68" s="146"/>
    </row>
    <row r="69" spans="1:60" outlineLevel="1" x14ac:dyDescent="0.2">
      <c r="A69" s="171">
        <v>52</v>
      </c>
      <c r="B69" s="172" t="s">
        <v>324</v>
      </c>
      <c r="C69" s="178" t="s">
        <v>441</v>
      </c>
      <c r="D69" s="173" t="s">
        <v>442</v>
      </c>
      <c r="E69" s="174">
        <v>1</v>
      </c>
      <c r="F69" s="175"/>
      <c r="G69" s="176">
        <f t="shared" si="7"/>
        <v>0</v>
      </c>
      <c r="H69" s="155"/>
      <c r="I69" s="154">
        <f t="shared" si="8"/>
        <v>0</v>
      </c>
      <c r="J69" s="155"/>
      <c r="K69" s="154">
        <f t="shared" si="9"/>
        <v>0</v>
      </c>
      <c r="L69" s="154">
        <v>21</v>
      </c>
      <c r="M69" s="154">
        <f t="shared" si="10"/>
        <v>0</v>
      </c>
      <c r="N69" s="153">
        <v>0</v>
      </c>
      <c r="O69" s="153">
        <f t="shared" si="11"/>
        <v>0</v>
      </c>
      <c r="P69" s="153">
        <v>0</v>
      </c>
      <c r="Q69" s="153">
        <f t="shared" si="12"/>
        <v>0</v>
      </c>
      <c r="R69" s="154"/>
      <c r="S69" s="154" t="s">
        <v>338</v>
      </c>
      <c r="T69" s="154" t="s">
        <v>131</v>
      </c>
      <c r="U69" s="154">
        <v>0</v>
      </c>
      <c r="V69" s="154">
        <f t="shared" si="13"/>
        <v>0</v>
      </c>
      <c r="W69" s="154"/>
      <c r="X69" s="154" t="s">
        <v>351</v>
      </c>
      <c r="Y69" s="154" t="s">
        <v>133</v>
      </c>
      <c r="Z69" s="146"/>
      <c r="AA69" s="146"/>
      <c r="AB69" s="146"/>
      <c r="AC69" s="146"/>
      <c r="AD69" s="146"/>
      <c r="AE69" s="146"/>
      <c r="AF69" s="146"/>
      <c r="AG69" s="146" t="s">
        <v>352</v>
      </c>
      <c r="AH69" s="146"/>
      <c r="AI69" s="146"/>
      <c r="AJ69" s="146"/>
      <c r="AK69" s="146"/>
      <c r="AL69" s="146"/>
      <c r="AM69" s="146"/>
      <c r="AN69" s="146"/>
      <c r="AO69" s="146"/>
      <c r="AP69" s="146"/>
      <c r="AQ69" s="146"/>
      <c r="AR69" s="146"/>
      <c r="AS69" s="146"/>
      <c r="AT69" s="146"/>
      <c r="AU69" s="146"/>
      <c r="AV69" s="146"/>
      <c r="AW69" s="146"/>
      <c r="AX69" s="146"/>
      <c r="AY69" s="146"/>
      <c r="AZ69" s="146"/>
      <c r="BA69" s="146"/>
      <c r="BB69" s="146"/>
      <c r="BC69" s="146"/>
      <c r="BD69" s="146"/>
      <c r="BE69" s="146"/>
      <c r="BF69" s="146"/>
      <c r="BG69" s="146"/>
      <c r="BH69" s="146"/>
    </row>
    <row r="70" spans="1:60" outlineLevel="1" x14ac:dyDescent="0.2">
      <c r="A70" s="171">
        <v>53</v>
      </c>
      <c r="B70" s="172" t="s">
        <v>443</v>
      </c>
      <c r="C70" s="178" t="s">
        <v>444</v>
      </c>
      <c r="D70" s="173" t="s">
        <v>355</v>
      </c>
      <c r="E70" s="174">
        <v>1</v>
      </c>
      <c r="F70" s="175"/>
      <c r="G70" s="176">
        <f t="shared" si="7"/>
        <v>0</v>
      </c>
      <c r="H70" s="155"/>
      <c r="I70" s="154">
        <f t="shared" si="8"/>
        <v>0</v>
      </c>
      <c r="J70" s="155"/>
      <c r="K70" s="154">
        <f t="shared" si="9"/>
        <v>0</v>
      </c>
      <c r="L70" s="154">
        <v>21</v>
      </c>
      <c r="M70" s="154">
        <f t="shared" si="10"/>
        <v>0</v>
      </c>
      <c r="N70" s="153">
        <v>0</v>
      </c>
      <c r="O70" s="153">
        <f t="shared" si="11"/>
        <v>0</v>
      </c>
      <c r="P70" s="153">
        <v>0</v>
      </c>
      <c r="Q70" s="153">
        <f t="shared" si="12"/>
        <v>0</v>
      </c>
      <c r="R70" s="154"/>
      <c r="S70" s="154" t="s">
        <v>130</v>
      </c>
      <c r="T70" s="154" t="s">
        <v>309</v>
      </c>
      <c r="U70" s="154">
        <v>0</v>
      </c>
      <c r="V70" s="154">
        <f t="shared" si="13"/>
        <v>0</v>
      </c>
      <c r="W70" s="154"/>
      <c r="X70" s="154" t="s">
        <v>351</v>
      </c>
      <c r="Y70" s="154" t="s">
        <v>133</v>
      </c>
      <c r="Z70" s="146"/>
      <c r="AA70" s="146"/>
      <c r="AB70" s="146"/>
      <c r="AC70" s="146"/>
      <c r="AD70" s="146"/>
      <c r="AE70" s="146"/>
      <c r="AF70" s="146"/>
      <c r="AG70" s="146" t="s">
        <v>445</v>
      </c>
      <c r="AH70" s="146"/>
      <c r="AI70" s="146"/>
      <c r="AJ70" s="146"/>
      <c r="AK70" s="146"/>
      <c r="AL70" s="146"/>
      <c r="AM70" s="146"/>
      <c r="AN70" s="146"/>
      <c r="AO70" s="146"/>
      <c r="AP70" s="146"/>
      <c r="AQ70" s="146"/>
      <c r="AR70" s="146"/>
      <c r="AS70" s="146"/>
      <c r="AT70" s="146"/>
      <c r="AU70" s="146"/>
      <c r="AV70" s="146"/>
      <c r="AW70" s="146"/>
      <c r="AX70" s="146"/>
      <c r="AY70" s="146"/>
      <c r="AZ70" s="146"/>
      <c r="BA70" s="146"/>
      <c r="BB70" s="146"/>
      <c r="BC70" s="146"/>
      <c r="BD70" s="146"/>
      <c r="BE70" s="146"/>
      <c r="BF70" s="146"/>
      <c r="BG70" s="146"/>
      <c r="BH70" s="146"/>
    </row>
    <row r="71" spans="1:60" outlineLevel="1" x14ac:dyDescent="0.2">
      <c r="A71" s="171">
        <v>54</v>
      </c>
      <c r="B71" s="172" t="s">
        <v>446</v>
      </c>
      <c r="C71" s="178" t="s">
        <v>325</v>
      </c>
      <c r="D71" s="173" t="s">
        <v>355</v>
      </c>
      <c r="E71" s="174">
        <v>1</v>
      </c>
      <c r="F71" s="175"/>
      <c r="G71" s="176">
        <f t="shared" si="7"/>
        <v>0</v>
      </c>
      <c r="H71" s="155"/>
      <c r="I71" s="154">
        <f t="shared" si="8"/>
        <v>0</v>
      </c>
      <c r="J71" s="155"/>
      <c r="K71" s="154">
        <f t="shared" si="9"/>
        <v>0</v>
      </c>
      <c r="L71" s="154">
        <v>21</v>
      </c>
      <c r="M71" s="154">
        <f t="shared" si="10"/>
        <v>0</v>
      </c>
      <c r="N71" s="153">
        <v>0</v>
      </c>
      <c r="O71" s="153">
        <f t="shared" si="11"/>
        <v>0</v>
      </c>
      <c r="P71" s="153">
        <v>0</v>
      </c>
      <c r="Q71" s="153">
        <f t="shared" si="12"/>
        <v>0</v>
      </c>
      <c r="R71" s="154"/>
      <c r="S71" s="154" t="s">
        <v>130</v>
      </c>
      <c r="T71" s="154" t="s">
        <v>309</v>
      </c>
      <c r="U71" s="154">
        <v>0</v>
      </c>
      <c r="V71" s="154">
        <f t="shared" si="13"/>
        <v>0</v>
      </c>
      <c r="W71" s="154"/>
      <c r="X71" s="154" t="s">
        <v>351</v>
      </c>
      <c r="Y71" s="154" t="s">
        <v>133</v>
      </c>
      <c r="Z71" s="146"/>
      <c r="AA71" s="146"/>
      <c r="AB71" s="146"/>
      <c r="AC71" s="146"/>
      <c r="AD71" s="146"/>
      <c r="AE71" s="146"/>
      <c r="AF71" s="146"/>
      <c r="AG71" s="146" t="s">
        <v>445</v>
      </c>
      <c r="AH71" s="146"/>
      <c r="AI71" s="146"/>
      <c r="AJ71" s="146"/>
      <c r="AK71" s="146"/>
      <c r="AL71" s="146"/>
      <c r="AM71" s="146"/>
      <c r="AN71" s="146"/>
      <c r="AO71" s="146"/>
      <c r="AP71" s="146"/>
      <c r="AQ71" s="146"/>
      <c r="AR71" s="146"/>
      <c r="AS71" s="146"/>
      <c r="AT71" s="146"/>
      <c r="AU71" s="146"/>
      <c r="AV71" s="146"/>
      <c r="AW71" s="146"/>
      <c r="AX71" s="146"/>
      <c r="AY71" s="146"/>
      <c r="AZ71" s="146"/>
      <c r="BA71" s="146"/>
      <c r="BB71" s="146"/>
      <c r="BC71" s="146"/>
      <c r="BD71" s="146"/>
      <c r="BE71" s="146"/>
      <c r="BF71" s="146"/>
      <c r="BG71" s="146"/>
      <c r="BH71" s="146"/>
    </row>
    <row r="72" spans="1:60" x14ac:dyDescent="0.2">
      <c r="A72" s="158" t="s">
        <v>125</v>
      </c>
      <c r="B72" s="159" t="s">
        <v>91</v>
      </c>
      <c r="C72" s="177" t="s">
        <v>92</v>
      </c>
      <c r="D72" s="160"/>
      <c r="E72" s="161"/>
      <c r="F72" s="162"/>
      <c r="G72" s="163">
        <f>SUMIF(AG73:AG73,"&lt;&gt;NOR",G73:G73)</f>
        <v>0</v>
      </c>
      <c r="H72" s="157"/>
      <c r="I72" s="157">
        <f>SUM(I73:I73)</f>
        <v>0</v>
      </c>
      <c r="J72" s="157"/>
      <c r="K72" s="157">
        <f>SUM(K73:K73)</f>
        <v>0</v>
      </c>
      <c r="L72" s="157"/>
      <c r="M72" s="157">
        <f>SUM(M73:M73)</f>
        <v>0</v>
      </c>
      <c r="N72" s="156"/>
      <c r="O72" s="156">
        <f>SUM(O73:O73)</f>
        <v>0</v>
      </c>
      <c r="P72" s="156"/>
      <c r="Q72" s="156">
        <f>SUM(Q73:Q73)</f>
        <v>0</v>
      </c>
      <c r="R72" s="157"/>
      <c r="S72" s="157"/>
      <c r="T72" s="157"/>
      <c r="U72" s="157"/>
      <c r="V72" s="157">
        <f>SUM(V73:V73)</f>
        <v>0.61</v>
      </c>
      <c r="W72" s="157"/>
      <c r="X72" s="157"/>
      <c r="Y72" s="157"/>
      <c r="AG72" t="s">
        <v>126</v>
      </c>
    </row>
    <row r="73" spans="1:60" outlineLevel="1" x14ac:dyDescent="0.2">
      <c r="A73" s="171">
        <v>55</v>
      </c>
      <c r="B73" s="172" t="s">
        <v>447</v>
      </c>
      <c r="C73" s="178" t="s">
        <v>448</v>
      </c>
      <c r="D73" s="173" t="s">
        <v>143</v>
      </c>
      <c r="E73" s="174">
        <v>1</v>
      </c>
      <c r="F73" s="175"/>
      <c r="G73" s="176">
        <f>ROUND(E73*F73,2)</f>
        <v>0</v>
      </c>
      <c r="H73" s="155"/>
      <c r="I73" s="154">
        <f>ROUND(E73*H73,2)</f>
        <v>0</v>
      </c>
      <c r="J73" s="155"/>
      <c r="K73" s="154">
        <f>ROUND(E73*J73,2)</f>
        <v>0</v>
      </c>
      <c r="L73" s="154">
        <v>21</v>
      </c>
      <c r="M73" s="154">
        <f>G73*(1+L73/100)</f>
        <v>0</v>
      </c>
      <c r="N73" s="153">
        <v>0</v>
      </c>
      <c r="O73" s="153">
        <f>ROUND(E73*N73,2)</f>
        <v>0</v>
      </c>
      <c r="P73" s="153">
        <v>0</v>
      </c>
      <c r="Q73" s="153">
        <f>ROUND(E73*P73,2)</f>
        <v>0</v>
      </c>
      <c r="R73" s="154"/>
      <c r="S73" s="154" t="s">
        <v>338</v>
      </c>
      <c r="T73" s="154" t="s">
        <v>131</v>
      </c>
      <c r="U73" s="154">
        <v>0.61067000000000005</v>
      </c>
      <c r="V73" s="154">
        <f>ROUND(E73*U73,2)</f>
        <v>0.61</v>
      </c>
      <c r="W73" s="154"/>
      <c r="X73" s="154" t="s">
        <v>132</v>
      </c>
      <c r="Y73" s="154" t="s">
        <v>133</v>
      </c>
      <c r="Z73" s="146"/>
      <c r="AA73" s="146"/>
      <c r="AB73" s="146"/>
      <c r="AC73" s="146"/>
      <c r="AD73" s="146"/>
      <c r="AE73" s="146"/>
      <c r="AF73" s="146"/>
      <c r="AG73" s="146" t="s">
        <v>134</v>
      </c>
      <c r="AH73" s="146"/>
      <c r="AI73" s="146"/>
      <c r="AJ73" s="146"/>
      <c r="AK73" s="146"/>
      <c r="AL73" s="146"/>
      <c r="AM73" s="146"/>
      <c r="AN73" s="146"/>
      <c r="AO73" s="146"/>
      <c r="AP73" s="146"/>
      <c r="AQ73" s="146"/>
      <c r="AR73" s="146"/>
      <c r="AS73" s="146"/>
      <c r="AT73" s="146"/>
      <c r="AU73" s="146"/>
      <c r="AV73" s="146"/>
      <c r="AW73" s="146"/>
      <c r="AX73" s="146"/>
      <c r="AY73" s="146"/>
      <c r="AZ73" s="146"/>
      <c r="BA73" s="146"/>
      <c r="BB73" s="146"/>
      <c r="BC73" s="146"/>
      <c r="BD73" s="146"/>
      <c r="BE73" s="146"/>
      <c r="BF73" s="146"/>
      <c r="BG73" s="146"/>
      <c r="BH73" s="146"/>
    </row>
    <row r="74" spans="1:60" x14ac:dyDescent="0.2">
      <c r="A74" s="158" t="s">
        <v>125</v>
      </c>
      <c r="B74" s="159" t="s">
        <v>95</v>
      </c>
      <c r="C74" s="177" t="s">
        <v>96</v>
      </c>
      <c r="D74" s="160"/>
      <c r="E74" s="161"/>
      <c r="F74" s="162"/>
      <c r="G74" s="163">
        <f>SUMIF(AG75:AG84,"&lt;&gt;NOR",G75:G84)</f>
        <v>0</v>
      </c>
      <c r="H74" s="157"/>
      <c r="I74" s="157">
        <f>SUM(I75:I84)</f>
        <v>0</v>
      </c>
      <c r="J74" s="157"/>
      <c r="K74" s="157">
        <f>SUM(K75:K84)</f>
        <v>0</v>
      </c>
      <c r="L74" s="157"/>
      <c r="M74" s="157">
        <f>SUM(M75:M84)</f>
        <v>0</v>
      </c>
      <c r="N74" s="156"/>
      <c r="O74" s="156">
        <f>SUM(O75:O84)</f>
        <v>0.03</v>
      </c>
      <c r="P74" s="156"/>
      <c r="Q74" s="156">
        <f>SUM(Q75:Q84)</f>
        <v>0</v>
      </c>
      <c r="R74" s="157"/>
      <c r="S74" s="157"/>
      <c r="T74" s="157"/>
      <c r="U74" s="157"/>
      <c r="V74" s="157">
        <f>SUM(V75:V84)</f>
        <v>64.740000000000009</v>
      </c>
      <c r="W74" s="157"/>
      <c r="X74" s="157"/>
      <c r="Y74" s="157"/>
      <c r="AG74" t="s">
        <v>126</v>
      </c>
    </row>
    <row r="75" spans="1:60" outlineLevel="1" x14ac:dyDescent="0.2">
      <c r="A75" s="171">
        <v>56</v>
      </c>
      <c r="B75" s="172" t="s">
        <v>449</v>
      </c>
      <c r="C75" s="178" t="s">
        <v>450</v>
      </c>
      <c r="D75" s="173" t="s">
        <v>143</v>
      </c>
      <c r="E75" s="174">
        <v>1</v>
      </c>
      <c r="F75" s="175"/>
      <c r="G75" s="176">
        <f t="shared" ref="G75:G84" si="14">ROUND(E75*F75,2)</f>
        <v>0</v>
      </c>
      <c r="H75" s="155"/>
      <c r="I75" s="154">
        <f t="shared" ref="I75:I84" si="15">ROUND(E75*H75,2)</f>
        <v>0</v>
      </c>
      <c r="J75" s="155"/>
      <c r="K75" s="154">
        <f t="shared" ref="K75:K84" si="16">ROUND(E75*J75,2)</f>
        <v>0</v>
      </c>
      <c r="L75" s="154">
        <v>21</v>
      </c>
      <c r="M75" s="154">
        <f t="shared" ref="M75:M84" si="17">G75*(1+L75/100)</f>
        <v>0</v>
      </c>
      <c r="N75" s="153">
        <v>3.7000000000000002E-3</v>
      </c>
      <c r="O75" s="153">
        <f t="shared" ref="O75:O84" si="18">ROUND(E75*N75,2)</f>
        <v>0</v>
      </c>
      <c r="P75" s="153">
        <v>0</v>
      </c>
      <c r="Q75" s="153">
        <f t="shared" ref="Q75:Q84" si="19">ROUND(E75*P75,2)</f>
        <v>0</v>
      </c>
      <c r="R75" s="154"/>
      <c r="S75" s="154" t="s">
        <v>130</v>
      </c>
      <c r="T75" s="154" t="s">
        <v>131</v>
      </c>
      <c r="U75" s="154">
        <v>5</v>
      </c>
      <c r="V75" s="154">
        <f t="shared" ref="V75:V84" si="20">ROUND(E75*U75,2)</f>
        <v>5</v>
      </c>
      <c r="W75" s="154"/>
      <c r="X75" s="154" t="s">
        <v>132</v>
      </c>
      <c r="Y75" s="154" t="s">
        <v>133</v>
      </c>
      <c r="Z75" s="146"/>
      <c r="AA75" s="146"/>
      <c r="AB75" s="146"/>
      <c r="AC75" s="146"/>
      <c r="AD75" s="146"/>
      <c r="AE75" s="146"/>
      <c r="AF75" s="146"/>
      <c r="AG75" s="146" t="s">
        <v>134</v>
      </c>
      <c r="AH75" s="146"/>
      <c r="AI75" s="146"/>
      <c r="AJ75" s="146"/>
      <c r="AK75" s="146"/>
      <c r="AL75" s="146"/>
      <c r="AM75" s="146"/>
      <c r="AN75" s="146"/>
      <c r="AO75" s="146"/>
      <c r="AP75" s="146"/>
      <c r="AQ75" s="146"/>
      <c r="AR75" s="146"/>
      <c r="AS75" s="146"/>
      <c r="AT75" s="146"/>
      <c r="AU75" s="146"/>
      <c r="AV75" s="146"/>
      <c r="AW75" s="146"/>
      <c r="AX75" s="146"/>
      <c r="AY75" s="146"/>
      <c r="AZ75" s="146"/>
      <c r="BA75" s="146"/>
      <c r="BB75" s="146"/>
      <c r="BC75" s="146"/>
      <c r="BD75" s="146"/>
      <c r="BE75" s="146"/>
      <c r="BF75" s="146"/>
      <c r="BG75" s="146"/>
      <c r="BH75" s="146"/>
    </row>
    <row r="76" spans="1:60" outlineLevel="1" x14ac:dyDescent="0.2">
      <c r="A76" s="171">
        <v>57</v>
      </c>
      <c r="B76" s="172" t="s">
        <v>451</v>
      </c>
      <c r="C76" s="178" t="s">
        <v>452</v>
      </c>
      <c r="D76" s="173" t="s">
        <v>143</v>
      </c>
      <c r="E76" s="174">
        <v>1</v>
      </c>
      <c r="F76" s="175"/>
      <c r="G76" s="176">
        <f t="shared" si="14"/>
        <v>0</v>
      </c>
      <c r="H76" s="155"/>
      <c r="I76" s="154">
        <f t="shared" si="15"/>
        <v>0</v>
      </c>
      <c r="J76" s="155"/>
      <c r="K76" s="154">
        <f t="shared" si="16"/>
        <v>0</v>
      </c>
      <c r="L76" s="154">
        <v>21</v>
      </c>
      <c r="M76" s="154">
        <f t="shared" si="17"/>
        <v>0</v>
      </c>
      <c r="N76" s="153">
        <v>3.7000000000000002E-3</v>
      </c>
      <c r="O76" s="153">
        <f t="shared" si="18"/>
        <v>0</v>
      </c>
      <c r="P76" s="153">
        <v>0</v>
      </c>
      <c r="Q76" s="153">
        <f t="shared" si="19"/>
        <v>0</v>
      </c>
      <c r="R76" s="154"/>
      <c r="S76" s="154" t="s">
        <v>130</v>
      </c>
      <c r="T76" s="154" t="s">
        <v>131</v>
      </c>
      <c r="U76" s="154">
        <v>6</v>
      </c>
      <c r="V76" s="154">
        <f t="shared" si="20"/>
        <v>6</v>
      </c>
      <c r="W76" s="154"/>
      <c r="X76" s="154" t="s">
        <v>132</v>
      </c>
      <c r="Y76" s="154" t="s">
        <v>133</v>
      </c>
      <c r="Z76" s="146"/>
      <c r="AA76" s="146"/>
      <c r="AB76" s="146"/>
      <c r="AC76" s="146"/>
      <c r="AD76" s="146"/>
      <c r="AE76" s="146"/>
      <c r="AF76" s="146"/>
      <c r="AG76" s="146" t="s">
        <v>134</v>
      </c>
      <c r="AH76" s="146"/>
      <c r="AI76" s="146"/>
      <c r="AJ76" s="146"/>
      <c r="AK76" s="146"/>
      <c r="AL76" s="146"/>
      <c r="AM76" s="146"/>
      <c r="AN76" s="146"/>
      <c r="AO76" s="146"/>
      <c r="AP76" s="146"/>
      <c r="AQ76" s="146"/>
      <c r="AR76" s="146"/>
      <c r="AS76" s="146"/>
      <c r="AT76" s="146"/>
      <c r="AU76" s="146"/>
      <c r="AV76" s="146"/>
      <c r="AW76" s="146"/>
      <c r="AX76" s="146"/>
      <c r="AY76" s="146"/>
      <c r="AZ76" s="146"/>
      <c r="BA76" s="146"/>
      <c r="BB76" s="146"/>
      <c r="BC76" s="146"/>
      <c r="BD76" s="146"/>
      <c r="BE76" s="146"/>
      <c r="BF76" s="146"/>
      <c r="BG76" s="146"/>
      <c r="BH76" s="146"/>
    </row>
    <row r="77" spans="1:60" outlineLevel="1" x14ac:dyDescent="0.2">
      <c r="A77" s="171">
        <v>58</v>
      </c>
      <c r="B77" s="172" t="s">
        <v>453</v>
      </c>
      <c r="C77" s="178" t="s">
        <v>454</v>
      </c>
      <c r="D77" s="173" t="s">
        <v>143</v>
      </c>
      <c r="E77" s="174">
        <v>2</v>
      </c>
      <c r="F77" s="175"/>
      <c r="G77" s="176">
        <f t="shared" si="14"/>
        <v>0</v>
      </c>
      <c r="H77" s="155"/>
      <c r="I77" s="154">
        <f t="shared" si="15"/>
        <v>0</v>
      </c>
      <c r="J77" s="155"/>
      <c r="K77" s="154">
        <f t="shared" si="16"/>
        <v>0</v>
      </c>
      <c r="L77" s="154">
        <v>21</v>
      </c>
      <c r="M77" s="154">
        <f t="shared" si="17"/>
        <v>0</v>
      </c>
      <c r="N77" s="153">
        <v>3.7000000000000002E-3</v>
      </c>
      <c r="O77" s="153">
        <f t="shared" si="18"/>
        <v>0.01</v>
      </c>
      <c r="P77" s="153">
        <v>0</v>
      </c>
      <c r="Q77" s="153">
        <f t="shared" si="19"/>
        <v>0</v>
      </c>
      <c r="R77" s="154"/>
      <c r="S77" s="154" t="s">
        <v>130</v>
      </c>
      <c r="T77" s="154" t="s">
        <v>131</v>
      </c>
      <c r="U77" s="154">
        <v>4.8</v>
      </c>
      <c r="V77" s="154">
        <f t="shared" si="20"/>
        <v>9.6</v>
      </c>
      <c r="W77" s="154"/>
      <c r="X77" s="154" t="s">
        <v>132</v>
      </c>
      <c r="Y77" s="154" t="s">
        <v>133</v>
      </c>
      <c r="Z77" s="146"/>
      <c r="AA77" s="146"/>
      <c r="AB77" s="146"/>
      <c r="AC77" s="146"/>
      <c r="AD77" s="146"/>
      <c r="AE77" s="146"/>
      <c r="AF77" s="146"/>
      <c r="AG77" s="146" t="s">
        <v>134</v>
      </c>
      <c r="AH77" s="146"/>
      <c r="AI77" s="146"/>
      <c r="AJ77" s="146"/>
      <c r="AK77" s="146"/>
      <c r="AL77" s="146"/>
      <c r="AM77" s="146"/>
      <c r="AN77" s="146"/>
      <c r="AO77" s="146"/>
      <c r="AP77" s="146"/>
      <c r="AQ77" s="146"/>
      <c r="AR77" s="146"/>
      <c r="AS77" s="146"/>
      <c r="AT77" s="146"/>
      <c r="AU77" s="146"/>
      <c r="AV77" s="146"/>
      <c r="AW77" s="146"/>
      <c r="AX77" s="146"/>
      <c r="AY77" s="146"/>
      <c r="AZ77" s="146"/>
      <c r="BA77" s="146"/>
      <c r="BB77" s="146"/>
      <c r="BC77" s="146"/>
      <c r="BD77" s="146"/>
      <c r="BE77" s="146"/>
      <c r="BF77" s="146"/>
      <c r="BG77" s="146"/>
      <c r="BH77" s="146"/>
    </row>
    <row r="78" spans="1:60" outlineLevel="1" x14ac:dyDescent="0.2">
      <c r="A78" s="171">
        <v>59</v>
      </c>
      <c r="B78" s="172" t="s">
        <v>455</v>
      </c>
      <c r="C78" s="178" t="s">
        <v>456</v>
      </c>
      <c r="D78" s="173" t="s">
        <v>143</v>
      </c>
      <c r="E78" s="174">
        <v>4</v>
      </c>
      <c r="F78" s="175"/>
      <c r="G78" s="176">
        <f t="shared" si="14"/>
        <v>0</v>
      </c>
      <c r="H78" s="155"/>
      <c r="I78" s="154">
        <f t="shared" si="15"/>
        <v>0</v>
      </c>
      <c r="J78" s="155"/>
      <c r="K78" s="154">
        <f t="shared" si="16"/>
        <v>0</v>
      </c>
      <c r="L78" s="154">
        <v>21</v>
      </c>
      <c r="M78" s="154">
        <f t="shared" si="17"/>
        <v>0</v>
      </c>
      <c r="N78" s="153">
        <v>3.7000000000000002E-3</v>
      </c>
      <c r="O78" s="153">
        <f t="shared" si="18"/>
        <v>0.01</v>
      </c>
      <c r="P78" s="153">
        <v>0</v>
      </c>
      <c r="Q78" s="153">
        <f t="shared" si="19"/>
        <v>0</v>
      </c>
      <c r="R78" s="154"/>
      <c r="S78" s="154" t="s">
        <v>130</v>
      </c>
      <c r="T78" s="154" t="s">
        <v>131</v>
      </c>
      <c r="U78" s="154">
        <v>4.5</v>
      </c>
      <c r="V78" s="154">
        <f t="shared" si="20"/>
        <v>18</v>
      </c>
      <c r="W78" s="154"/>
      <c r="X78" s="154" t="s">
        <v>132</v>
      </c>
      <c r="Y78" s="154" t="s">
        <v>133</v>
      </c>
      <c r="Z78" s="146"/>
      <c r="AA78" s="146"/>
      <c r="AB78" s="146"/>
      <c r="AC78" s="146"/>
      <c r="AD78" s="146"/>
      <c r="AE78" s="146"/>
      <c r="AF78" s="146"/>
      <c r="AG78" s="146" t="s">
        <v>134</v>
      </c>
      <c r="AH78" s="146"/>
      <c r="AI78" s="146"/>
      <c r="AJ78" s="146"/>
      <c r="AK78" s="146"/>
      <c r="AL78" s="146"/>
      <c r="AM78" s="146"/>
      <c r="AN78" s="146"/>
      <c r="AO78" s="146"/>
      <c r="AP78" s="146"/>
      <c r="AQ78" s="146"/>
      <c r="AR78" s="146"/>
      <c r="AS78" s="146"/>
      <c r="AT78" s="146"/>
      <c r="AU78" s="146"/>
      <c r="AV78" s="146"/>
      <c r="AW78" s="146"/>
      <c r="AX78" s="146"/>
      <c r="AY78" s="146"/>
      <c r="AZ78" s="146"/>
      <c r="BA78" s="146"/>
      <c r="BB78" s="146"/>
      <c r="BC78" s="146"/>
      <c r="BD78" s="146"/>
      <c r="BE78" s="146"/>
      <c r="BF78" s="146"/>
      <c r="BG78" s="146"/>
      <c r="BH78" s="146"/>
    </row>
    <row r="79" spans="1:60" outlineLevel="1" x14ac:dyDescent="0.2">
      <c r="A79" s="171">
        <v>60</v>
      </c>
      <c r="B79" s="172" t="s">
        <v>457</v>
      </c>
      <c r="C79" s="178" t="s">
        <v>458</v>
      </c>
      <c r="D79" s="173" t="s">
        <v>143</v>
      </c>
      <c r="E79" s="174">
        <v>3</v>
      </c>
      <c r="F79" s="175"/>
      <c r="G79" s="176">
        <f t="shared" si="14"/>
        <v>0</v>
      </c>
      <c r="H79" s="155"/>
      <c r="I79" s="154">
        <f t="shared" si="15"/>
        <v>0</v>
      </c>
      <c r="J79" s="155"/>
      <c r="K79" s="154">
        <f t="shared" si="16"/>
        <v>0</v>
      </c>
      <c r="L79" s="154">
        <v>21</v>
      </c>
      <c r="M79" s="154">
        <f t="shared" si="17"/>
        <v>0</v>
      </c>
      <c r="N79" s="153">
        <v>3.7000000000000002E-3</v>
      </c>
      <c r="O79" s="153">
        <f t="shared" si="18"/>
        <v>0.01</v>
      </c>
      <c r="P79" s="153">
        <v>0</v>
      </c>
      <c r="Q79" s="153">
        <f t="shared" si="19"/>
        <v>0</v>
      </c>
      <c r="R79" s="154"/>
      <c r="S79" s="154" t="s">
        <v>130</v>
      </c>
      <c r="T79" s="154" t="s">
        <v>131</v>
      </c>
      <c r="U79" s="154">
        <v>4</v>
      </c>
      <c r="V79" s="154">
        <f t="shared" si="20"/>
        <v>12</v>
      </c>
      <c r="W79" s="154"/>
      <c r="X79" s="154" t="s">
        <v>132</v>
      </c>
      <c r="Y79" s="154" t="s">
        <v>133</v>
      </c>
      <c r="Z79" s="146"/>
      <c r="AA79" s="146"/>
      <c r="AB79" s="146"/>
      <c r="AC79" s="146"/>
      <c r="AD79" s="146"/>
      <c r="AE79" s="146"/>
      <c r="AF79" s="146"/>
      <c r="AG79" s="146" t="s">
        <v>134</v>
      </c>
      <c r="AH79" s="146"/>
      <c r="AI79" s="146"/>
      <c r="AJ79" s="146"/>
      <c r="AK79" s="146"/>
      <c r="AL79" s="146"/>
      <c r="AM79" s="146"/>
      <c r="AN79" s="146"/>
      <c r="AO79" s="146"/>
      <c r="AP79" s="146"/>
      <c r="AQ79" s="146"/>
      <c r="AR79" s="146"/>
      <c r="AS79" s="146"/>
      <c r="AT79" s="146"/>
      <c r="AU79" s="146"/>
      <c r="AV79" s="146"/>
      <c r="AW79" s="146"/>
      <c r="AX79" s="146"/>
      <c r="AY79" s="146"/>
      <c r="AZ79" s="146"/>
      <c r="BA79" s="146"/>
      <c r="BB79" s="146"/>
      <c r="BC79" s="146"/>
      <c r="BD79" s="146"/>
      <c r="BE79" s="146"/>
      <c r="BF79" s="146"/>
      <c r="BG79" s="146"/>
      <c r="BH79" s="146"/>
    </row>
    <row r="80" spans="1:60" outlineLevel="1" x14ac:dyDescent="0.2">
      <c r="A80" s="171">
        <v>61</v>
      </c>
      <c r="B80" s="172" t="s">
        <v>459</v>
      </c>
      <c r="C80" s="178" t="s">
        <v>460</v>
      </c>
      <c r="D80" s="173" t="s">
        <v>129</v>
      </c>
      <c r="E80" s="174">
        <v>12</v>
      </c>
      <c r="F80" s="175"/>
      <c r="G80" s="176">
        <f t="shared" si="14"/>
        <v>0</v>
      </c>
      <c r="H80" s="155"/>
      <c r="I80" s="154">
        <f t="shared" si="15"/>
        <v>0</v>
      </c>
      <c r="J80" s="155"/>
      <c r="K80" s="154">
        <f t="shared" si="16"/>
        <v>0</v>
      </c>
      <c r="L80" s="154">
        <v>21</v>
      </c>
      <c r="M80" s="154">
        <f t="shared" si="17"/>
        <v>0</v>
      </c>
      <c r="N80" s="153">
        <v>0</v>
      </c>
      <c r="O80" s="153">
        <f t="shared" si="18"/>
        <v>0</v>
      </c>
      <c r="P80" s="153">
        <v>0</v>
      </c>
      <c r="Q80" s="153">
        <f t="shared" si="19"/>
        <v>0</v>
      </c>
      <c r="R80" s="154"/>
      <c r="S80" s="154" t="s">
        <v>338</v>
      </c>
      <c r="T80" s="154" t="s">
        <v>131</v>
      </c>
      <c r="U80" s="154">
        <v>0</v>
      </c>
      <c r="V80" s="154">
        <f t="shared" si="20"/>
        <v>0</v>
      </c>
      <c r="W80" s="154"/>
      <c r="X80" s="154" t="s">
        <v>132</v>
      </c>
      <c r="Y80" s="154" t="s">
        <v>133</v>
      </c>
      <c r="Z80" s="146"/>
      <c r="AA80" s="146"/>
      <c r="AB80" s="146"/>
      <c r="AC80" s="146"/>
      <c r="AD80" s="146"/>
      <c r="AE80" s="146"/>
      <c r="AF80" s="146"/>
      <c r="AG80" s="146" t="s">
        <v>252</v>
      </c>
      <c r="AH80" s="146"/>
      <c r="AI80" s="146"/>
      <c r="AJ80" s="146"/>
      <c r="AK80" s="146"/>
      <c r="AL80" s="146"/>
      <c r="AM80" s="146"/>
      <c r="AN80" s="146"/>
      <c r="AO80" s="146"/>
      <c r="AP80" s="146"/>
      <c r="AQ80" s="146"/>
      <c r="AR80" s="146"/>
      <c r="AS80" s="146"/>
      <c r="AT80" s="146"/>
      <c r="AU80" s="146"/>
      <c r="AV80" s="146"/>
      <c r="AW80" s="146"/>
      <c r="AX80" s="146"/>
      <c r="AY80" s="146"/>
      <c r="AZ80" s="146"/>
      <c r="BA80" s="146"/>
      <c r="BB80" s="146"/>
      <c r="BC80" s="146"/>
      <c r="BD80" s="146"/>
      <c r="BE80" s="146"/>
      <c r="BF80" s="146"/>
      <c r="BG80" s="146"/>
      <c r="BH80" s="146"/>
    </row>
    <row r="81" spans="1:60" outlineLevel="1" x14ac:dyDescent="0.2">
      <c r="A81" s="171">
        <v>62</v>
      </c>
      <c r="B81" s="172" t="s">
        <v>461</v>
      </c>
      <c r="C81" s="178" t="s">
        <v>462</v>
      </c>
      <c r="D81" s="173" t="s">
        <v>463</v>
      </c>
      <c r="E81" s="174">
        <v>1</v>
      </c>
      <c r="F81" s="175"/>
      <c r="G81" s="176">
        <f t="shared" si="14"/>
        <v>0</v>
      </c>
      <c r="H81" s="155"/>
      <c r="I81" s="154">
        <f t="shared" si="15"/>
        <v>0</v>
      </c>
      <c r="J81" s="155"/>
      <c r="K81" s="154">
        <f t="shared" si="16"/>
        <v>0</v>
      </c>
      <c r="L81" s="154">
        <v>21</v>
      </c>
      <c r="M81" s="154">
        <f t="shared" si="17"/>
        <v>0</v>
      </c>
      <c r="N81" s="153">
        <v>0</v>
      </c>
      <c r="O81" s="153">
        <f t="shared" si="18"/>
        <v>0</v>
      </c>
      <c r="P81" s="153">
        <v>0</v>
      </c>
      <c r="Q81" s="153">
        <f t="shared" si="19"/>
        <v>0</v>
      </c>
      <c r="R81" s="154"/>
      <c r="S81" s="154" t="s">
        <v>338</v>
      </c>
      <c r="T81" s="154" t="s">
        <v>131</v>
      </c>
      <c r="U81" s="154">
        <v>6.71</v>
      </c>
      <c r="V81" s="154">
        <f t="shared" si="20"/>
        <v>6.71</v>
      </c>
      <c r="W81" s="154"/>
      <c r="X81" s="154" t="s">
        <v>132</v>
      </c>
      <c r="Y81" s="154" t="s">
        <v>133</v>
      </c>
      <c r="Z81" s="146"/>
      <c r="AA81" s="146"/>
      <c r="AB81" s="146"/>
      <c r="AC81" s="146"/>
      <c r="AD81" s="146"/>
      <c r="AE81" s="146"/>
      <c r="AF81" s="146"/>
      <c r="AG81" s="146" t="s">
        <v>134</v>
      </c>
      <c r="AH81" s="146"/>
      <c r="AI81" s="146"/>
      <c r="AJ81" s="146"/>
      <c r="AK81" s="146"/>
      <c r="AL81" s="146"/>
      <c r="AM81" s="146"/>
      <c r="AN81" s="146"/>
      <c r="AO81" s="146"/>
      <c r="AP81" s="146"/>
      <c r="AQ81" s="146"/>
      <c r="AR81" s="146"/>
      <c r="AS81" s="146"/>
      <c r="AT81" s="146"/>
      <c r="AU81" s="146"/>
      <c r="AV81" s="146"/>
      <c r="AW81" s="146"/>
      <c r="AX81" s="146"/>
      <c r="AY81" s="146"/>
      <c r="AZ81" s="146"/>
      <c r="BA81" s="146"/>
      <c r="BB81" s="146"/>
      <c r="BC81" s="146"/>
      <c r="BD81" s="146"/>
      <c r="BE81" s="146"/>
      <c r="BF81" s="146"/>
      <c r="BG81" s="146"/>
      <c r="BH81" s="146"/>
    </row>
    <row r="82" spans="1:60" outlineLevel="1" x14ac:dyDescent="0.2">
      <c r="A82" s="171">
        <v>63</v>
      </c>
      <c r="B82" s="172" t="s">
        <v>464</v>
      </c>
      <c r="C82" s="178" t="s">
        <v>465</v>
      </c>
      <c r="D82" s="173" t="s">
        <v>143</v>
      </c>
      <c r="E82" s="174">
        <v>1</v>
      </c>
      <c r="F82" s="175"/>
      <c r="G82" s="176">
        <f t="shared" si="14"/>
        <v>0</v>
      </c>
      <c r="H82" s="155"/>
      <c r="I82" s="154">
        <f t="shared" si="15"/>
        <v>0</v>
      </c>
      <c r="J82" s="155"/>
      <c r="K82" s="154">
        <f t="shared" si="16"/>
        <v>0</v>
      </c>
      <c r="L82" s="154">
        <v>21</v>
      </c>
      <c r="M82" s="154">
        <f t="shared" si="17"/>
        <v>0</v>
      </c>
      <c r="N82" s="153">
        <v>0</v>
      </c>
      <c r="O82" s="153">
        <f t="shared" si="18"/>
        <v>0</v>
      </c>
      <c r="P82" s="153">
        <v>0</v>
      </c>
      <c r="Q82" s="153">
        <f t="shared" si="19"/>
        <v>0</v>
      </c>
      <c r="R82" s="154"/>
      <c r="S82" s="154" t="s">
        <v>338</v>
      </c>
      <c r="T82" s="154" t="s">
        <v>131</v>
      </c>
      <c r="U82" s="154">
        <v>0.8</v>
      </c>
      <c r="V82" s="154">
        <f t="shared" si="20"/>
        <v>0.8</v>
      </c>
      <c r="W82" s="154"/>
      <c r="X82" s="154" t="s">
        <v>132</v>
      </c>
      <c r="Y82" s="154" t="s">
        <v>133</v>
      </c>
      <c r="Z82" s="146"/>
      <c r="AA82" s="146"/>
      <c r="AB82" s="146"/>
      <c r="AC82" s="146"/>
      <c r="AD82" s="146"/>
      <c r="AE82" s="146"/>
      <c r="AF82" s="146"/>
      <c r="AG82" s="146" t="s">
        <v>252</v>
      </c>
      <c r="AH82" s="146"/>
      <c r="AI82" s="146"/>
      <c r="AJ82" s="146"/>
      <c r="AK82" s="146"/>
      <c r="AL82" s="146"/>
      <c r="AM82" s="146"/>
      <c r="AN82" s="146"/>
      <c r="AO82" s="146"/>
      <c r="AP82" s="146"/>
      <c r="AQ82" s="146"/>
      <c r="AR82" s="146"/>
      <c r="AS82" s="146"/>
      <c r="AT82" s="146"/>
      <c r="AU82" s="146"/>
      <c r="AV82" s="146"/>
      <c r="AW82" s="146"/>
      <c r="AX82" s="146"/>
      <c r="AY82" s="146"/>
      <c r="AZ82" s="146"/>
      <c r="BA82" s="146"/>
      <c r="BB82" s="146"/>
      <c r="BC82" s="146"/>
      <c r="BD82" s="146"/>
      <c r="BE82" s="146"/>
      <c r="BF82" s="146"/>
      <c r="BG82" s="146"/>
      <c r="BH82" s="146"/>
    </row>
    <row r="83" spans="1:60" outlineLevel="1" x14ac:dyDescent="0.2">
      <c r="A83" s="171">
        <v>64</v>
      </c>
      <c r="B83" s="172" t="s">
        <v>466</v>
      </c>
      <c r="C83" s="178" t="s">
        <v>467</v>
      </c>
      <c r="D83" s="173" t="s">
        <v>129</v>
      </c>
      <c r="E83" s="174">
        <v>4</v>
      </c>
      <c r="F83" s="175"/>
      <c r="G83" s="176">
        <f t="shared" si="14"/>
        <v>0</v>
      </c>
      <c r="H83" s="155"/>
      <c r="I83" s="154">
        <f t="shared" si="15"/>
        <v>0</v>
      </c>
      <c r="J83" s="155"/>
      <c r="K83" s="154">
        <f t="shared" si="16"/>
        <v>0</v>
      </c>
      <c r="L83" s="154">
        <v>21</v>
      </c>
      <c r="M83" s="154">
        <f t="shared" si="17"/>
        <v>0</v>
      </c>
      <c r="N83" s="153">
        <v>0</v>
      </c>
      <c r="O83" s="153">
        <f t="shared" si="18"/>
        <v>0</v>
      </c>
      <c r="P83" s="153">
        <v>0</v>
      </c>
      <c r="Q83" s="153">
        <f t="shared" si="19"/>
        <v>0</v>
      </c>
      <c r="R83" s="154"/>
      <c r="S83" s="154" t="s">
        <v>338</v>
      </c>
      <c r="T83" s="154" t="s">
        <v>131</v>
      </c>
      <c r="U83" s="154">
        <v>1.157</v>
      </c>
      <c r="V83" s="154">
        <f t="shared" si="20"/>
        <v>4.63</v>
      </c>
      <c r="W83" s="154"/>
      <c r="X83" s="154" t="s">
        <v>132</v>
      </c>
      <c r="Y83" s="154" t="s">
        <v>133</v>
      </c>
      <c r="Z83" s="146"/>
      <c r="AA83" s="146"/>
      <c r="AB83" s="146"/>
      <c r="AC83" s="146"/>
      <c r="AD83" s="146"/>
      <c r="AE83" s="146"/>
      <c r="AF83" s="146"/>
      <c r="AG83" s="146" t="s">
        <v>134</v>
      </c>
      <c r="AH83" s="146"/>
      <c r="AI83" s="146"/>
      <c r="AJ83" s="146"/>
      <c r="AK83" s="146"/>
      <c r="AL83" s="146"/>
      <c r="AM83" s="146"/>
      <c r="AN83" s="146"/>
      <c r="AO83" s="146"/>
      <c r="AP83" s="146"/>
      <c r="AQ83" s="146"/>
      <c r="AR83" s="146"/>
      <c r="AS83" s="146"/>
      <c r="AT83" s="146"/>
      <c r="AU83" s="146"/>
      <c r="AV83" s="146"/>
      <c r="AW83" s="146"/>
      <c r="AX83" s="146"/>
      <c r="AY83" s="146"/>
      <c r="AZ83" s="146"/>
      <c r="BA83" s="146"/>
      <c r="BB83" s="146"/>
      <c r="BC83" s="146"/>
      <c r="BD83" s="146"/>
      <c r="BE83" s="146"/>
      <c r="BF83" s="146"/>
      <c r="BG83" s="146"/>
      <c r="BH83" s="146"/>
    </row>
    <row r="84" spans="1:60" outlineLevel="1" x14ac:dyDescent="0.2">
      <c r="A84" s="165">
        <v>65</v>
      </c>
      <c r="B84" s="166" t="s">
        <v>468</v>
      </c>
      <c r="C84" s="179" t="s">
        <v>469</v>
      </c>
      <c r="D84" s="167" t="s">
        <v>143</v>
      </c>
      <c r="E84" s="168">
        <v>1</v>
      </c>
      <c r="F84" s="169"/>
      <c r="G84" s="170">
        <f t="shared" si="14"/>
        <v>0</v>
      </c>
      <c r="H84" s="155"/>
      <c r="I84" s="154">
        <f t="shared" si="15"/>
        <v>0</v>
      </c>
      <c r="J84" s="155"/>
      <c r="K84" s="154">
        <f t="shared" si="16"/>
        <v>0</v>
      </c>
      <c r="L84" s="154">
        <v>21</v>
      </c>
      <c r="M84" s="154">
        <f t="shared" si="17"/>
        <v>0</v>
      </c>
      <c r="N84" s="153">
        <v>0</v>
      </c>
      <c r="O84" s="153">
        <f t="shared" si="18"/>
        <v>0</v>
      </c>
      <c r="P84" s="153">
        <v>0</v>
      </c>
      <c r="Q84" s="153">
        <f t="shared" si="19"/>
        <v>0</v>
      </c>
      <c r="R84" s="154"/>
      <c r="S84" s="154" t="s">
        <v>130</v>
      </c>
      <c r="T84" s="154" t="s">
        <v>309</v>
      </c>
      <c r="U84" s="154">
        <v>2</v>
      </c>
      <c r="V84" s="154">
        <f t="shared" si="20"/>
        <v>2</v>
      </c>
      <c r="W84" s="154"/>
      <c r="X84" s="154" t="s">
        <v>132</v>
      </c>
      <c r="Y84" s="154" t="s">
        <v>133</v>
      </c>
      <c r="Z84" s="146"/>
      <c r="AA84" s="146"/>
      <c r="AB84" s="146"/>
      <c r="AC84" s="146"/>
      <c r="AD84" s="146"/>
      <c r="AE84" s="146"/>
      <c r="AF84" s="146"/>
      <c r="AG84" s="146" t="s">
        <v>252</v>
      </c>
      <c r="AH84" s="146"/>
      <c r="AI84" s="146"/>
      <c r="AJ84" s="146"/>
      <c r="AK84" s="146"/>
      <c r="AL84" s="146"/>
      <c r="AM84" s="146"/>
      <c r="AN84" s="146"/>
      <c r="AO84" s="146"/>
      <c r="AP84" s="146"/>
      <c r="AQ84" s="146"/>
      <c r="AR84" s="146"/>
      <c r="AS84" s="146"/>
      <c r="AT84" s="146"/>
      <c r="AU84" s="146"/>
      <c r="AV84" s="146"/>
      <c r="AW84" s="146"/>
      <c r="AX84" s="146"/>
      <c r="AY84" s="146"/>
      <c r="AZ84" s="146"/>
      <c r="BA84" s="146"/>
      <c r="BB84" s="146"/>
      <c r="BC84" s="146"/>
      <c r="BD84" s="146"/>
      <c r="BE84" s="146"/>
      <c r="BF84" s="146"/>
      <c r="BG84" s="146"/>
      <c r="BH84" s="146"/>
    </row>
    <row r="85" spans="1:60" x14ac:dyDescent="0.2">
      <c r="A85" s="3"/>
      <c r="B85" s="4"/>
      <c r="C85" s="180"/>
      <c r="D85" s="6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AE85">
        <v>12</v>
      </c>
      <c r="AF85">
        <v>21</v>
      </c>
      <c r="AG85" t="s">
        <v>111</v>
      </c>
    </row>
    <row r="86" spans="1:60" x14ac:dyDescent="0.2">
      <c r="A86" s="149"/>
      <c r="B86" s="150" t="s">
        <v>31</v>
      </c>
      <c r="C86" s="181"/>
      <c r="D86" s="151"/>
      <c r="E86" s="152"/>
      <c r="F86" s="152"/>
      <c r="G86" s="164">
        <f>G8+G10+G12+G14+G18+G22+G50+G54+G56+G58+G72+G74</f>
        <v>0</v>
      </c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AE86">
        <f>SUMIF(L7:L84,AE85,G7:G84)</f>
        <v>0</v>
      </c>
      <c r="AF86">
        <f>SUMIF(L7:L84,AF85,G7:G84)</f>
        <v>0</v>
      </c>
      <c r="AG86" t="s">
        <v>326</v>
      </c>
    </row>
    <row r="87" spans="1:60" x14ac:dyDescent="0.2">
      <c r="A87" s="3"/>
      <c r="B87" s="4"/>
      <c r="C87" s="180"/>
      <c r="D87" s="6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</row>
    <row r="88" spans="1:60" x14ac:dyDescent="0.2">
      <c r="A88" s="3"/>
      <c r="B88" s="4"/>
      <c r="C88" s="180"/>
      <c r="D88" s="6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</row>
    <row r="89" spans="1:60" x14ac:dyDescent="0.2">
      <c r="A89" s="246" t="s">
        <v>327</v>
      </c>
      <c r="B89" s="246"/>
      <c r="C89" s="247"/>
      <c r="D89" s="6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</row>
    <row r="90" spans="1:60" x14ac:dyDescent="0.2">
      <c r="A90" s="248"/>
      <c r="B90" s="249"/>
      <c r="C90" s="250"/>
      <c r="D90" s="249"/>
      <c r="E90" s="249"/>
      <c r="F90" s="249"/>
      <c r="G90" s="251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AG90" t="s">
        <v>328</v>
      </c>
    </row>
    <row r="91" spans="1:60" x14ac:dyDescent="0.2">
      <c r="A91" s="252"/>
      <c r="B91" s="253"/>
      <c r="C91" s="254"/>
      <c r="D91" s="253"/>
      <c r="E91" s="253"/>
      <c r="F91" s="253"/>
      <c r="G91" s="255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</row>
    <row r="92" spans="1:60" x14ac:dyDescent="0.2">
      <c r="A92" s="252"/>
      <c r="B92" s="253"/>
      <c r="C92" s="254"/>
      <c r="D92" s="253"/>
      <c r="E92" s="253"/>
      <c r="F92" s="253"/>
      <c r="G92" s="255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</row>
    <row r="93" spans="1:60" x14ac:dyDescent="0.2">
      <c r="A93" s="252"/>
      <c r="B93" s="253"/>
      <c r="C93" s="254"/>
      <c r="D93" s="253"/>
      <c r="E93" s="253"/>
      <c r="F93" s="253"/>
      <c r="G93" s="255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</row>
    <row r="94" spans="1:60" x14ac:dyDescent="0.2">
      <c r="A94" s="256"/>
      <c r="B94" s="257"/>
      <c r="C94" s="258"/>
      <c r="D94" s="257"/>
      <c r="E94" s="257"/>
      <c r="F94" s="257"/>
      <c r="G94" s="259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</row>
    <row r="95" spans="1:60" x14ac:dyDescent="0.2">
      <c r="A95" s="3"/>
      <c r="B95" s="4"/>
      <c r="C95" s="180"/>
      <c r="D95" s="6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</row>
    <row r="96" spans="1:60" x14ac:dyDescent="0.2">
      <c r="C96" s="182"/>
      <c r="D96" s="10"/>
      <c r="AG96" t="s">
        <v>329</v>
      </c>
    </row>
    <row r="97" spans="4:4" x14ac:dyDescent="0.2">
      <c r="D97" s="10"/>
    </row>
    <row r="98" spans="4:4" x14ac:dyDescent="0.2">
      <c r="D98" s="10"/>
    </row>
    <row r="99" spans="4:4" x14ac:dyDescent="0.2">
      <c r="D99" s="10"/>
    </row>
    <row r="100" spans="4:4" x14ac:dyDescent="0.2">
      <c r="D100" s="10"/>
    </row>
    <row r="101" spans="4:4" x14ac:dyDescent="0.2">
      <c r="D101" s="10"/>
    </row>
    <row r="102" spans="4:4" x14ac:dyDescent="0.2">
      <c r="D102" s="10"/>
    </row>
    <row r="103" spans="4:4" x14ac:dyDescent="0.2">
      <c r="D103" s="10"/>
    </row>
    <row r="104" spans="4:4" x14ac:dyDescent="0.2">
      <c r="D104" s="10"/>
    </row>
    <row r="105" spans="4:4" x14ac:dyDescent="0.2">
      <c r="D105" s="10"/>
    </row>
    <row r="106" spans="4:4" x14ac:dyDescent="0.2">
      <c r="D106" s="10"/>
    </row>
    <row r="107" spans="4:4" x14ac:dyDescent="0.2">
      <c r="D107" s="10"/>
    </row>
    <row r="108" spans="4:4" x14ac:dyDescent="0.2">
      <c r="D108" s="10"/>
    </row>
    <row r="109" spans="4:4" x14ac:dyDescent="0.2">
      <c r="D109" s="10"/>
    </row>
    <row r="110" spans="4:4" x14ac:dyDescent="0.2">
      <c r="D110" s="10"/>
    </row>
    <row r="111" spans="4:4" x14ac:dyDescent="0.2">
      <c r="D111" s="10"/>
    </row>
    <row r="112" spans="4:4" x14ac:dyDescent="0.2">
      <c r="D112" s="10"/>
    </row>
    <row r="113" spans="4:4" x14ac:dyDescent="0.2">
      <c r="D113" s="10"/>
    </row>
    <row r="114" spans="4:4" x14ac:dyDescent="0.2">
      <c r="D114" s="10"/>
    </row>
    <row r="115" spans="4:4" x14ac:dyDescent="0.2">
      <c r="D115" s="10"/>
    </row>
    <row r="116" spans="4:4" x14ac:dyDescent="0.2">
      <c r="D116" s="10"/>
    </row>
    <row r="117" spans="4:4" x14ac:dyDescent="0.2">
      <c r="D117" s="10"/>
    </row>
    <row r="118" spans="4:4" x14ac:dyDescent="0.2">
      <c r="D118" s="10"/>
    </row>
    <row r="119" spans="4:4" x14ac:dyDescent="0.2">
      <c r="D119" s="10"/>
    </row>
    <row r="120" spans="4:4" x14ac:dyDescent="0.2">
      <c r="D120" s="10"/>
    </row>
    <row r="121" spans="4:4" x14ac:dyDescent="0.2">
      <c r="D121" s="10"/>
    </row>
    <row r="122" spans="4:4" x14ac:dyDescent="0.2">
      <c r="D122" s="10"/>
    </row>
    <row r="123" spans="4:4" x14ac:dyDescent="0.2">
      <c r="D123" s="10"/>
    </row>
    <row r="124" spans="4:4" x14ac:dyDescent="0.2">
      <c r="D124" s="10"/>
    </row>
    <row r="125" spans="4:4" x14ac:dyDescent="0.2">
      <c r="D125" s="10"/>
    </row>
    <row r="126" spans="4:4" x14ac:dyDescent="0.2">
      <c r="D126" s="10"/>
    </row>
    <row r="127" spans="4:4" x14ac:dyDescent="0.2">
      <c r="D127" s="10"/>
    </row>
    <row r="128" spans="4:4" x14ac:dyDescent="0.2">
      <c r="D128" s="10"/>
    </row>
    <row r="129" spans="4:4" x14ac:dyDescent="0.2">
      <c r="D129" s="10"/>
    </row>
    <row r="130" spans="4:4" x14ac:dyDescent="0.2">
      <c r="D130" s="10"/>
    </row>
    <row r="131" spans="4:4" x14ac:dyDescent="0.2">
      <c r="D131" s="10"/>
    </row>
    <row r="132" spans="4:4" x14ac:dyDescent="0.2">
      <c r="D132" s="10"/>
    </row>
    <row r="133" spans="4:4" x14ac:dyDescent="0.2">
      <c r="D133" s="10"/>
    </row>
    <row r="134" spans="4:4" x14ac:dyDescent="0.2">
      <c r="D134" s="10"/>
    </row>
    <row r="135" spans="4:4" x14ac:dyDescent="0.2">
      <c r="D135" s="10"/>
    </row>
    <row r="136" spans="4:4" x14ac:dyDescent="0.2">
      <c r="D136" s="10"/>
    </row>
    <row r="137" spans="4:4" x14ac:dyDescent="0.2">
      <c r="D137" s="10"/>
    </row>
    <row r="138" spans="4:4" x14ac:dyDescent="0.2">
      <c r="D138" s="10"/>
    </row>
    <row r="139" spans="4:4" x14ac:dyDescent="0.2">
      <c r="D139" s="10"/>
    </row>
    <row r="140" spans="4:4" x14ac:dyDescent="0.2">
      <c r="D140" s="10"/>
    </row>
    <row r="141" spans="4:4" x14ac:dyDescent="0.2">
      <c r="D141" s="10"/>
    </row>
    <row r="142" spans="4:4" x14ac:dyDescent="0.2">
      <c r="D142" s="10"/>
    </row>
    <row r="143" spans="4:4" x14ac:dyDescent="0.2">
      <c r="D143" s="10"/>
    </row>
    <row r="144" spans="4:4" x14ac:dyDescent="0.2">
      <c r="D144" s="10"/>
    </row>
    <row r="145" spans="4:4" x14ac:dyDescent="0.2">
      <c r="D145" s="10"/>
    </row>
    <row r="146" spans="4:4" x14ac:dyDescent="0.2">
      <c r="D146" s="10"/>
    </row>
    <row r="147" spans="4:4" x14ac:dyDescent="0.2">
      <c r="D147" s="10"/>
    </row>
    <row r="148" spans="4:4" x14ac:dyDescent="0.2">
      <c r="D148" s="10"/>
    </row>
    <row r="149" spans="4:4" x14ac:dyDescent="0.2">
      <c r="D149" s="10"/>
    </row>
    <row r="150" spans="4:4" x14ac:dyDescent="0.2">
      <c r="D150" s="10"/>
    </row>
    <row r="151" spans="4:4" x14ac:dyDescent="0.2">
      <c r="D151" s="10"/>
    </row>
    <row r="152" spans="4:4" x14ac:dyDescent="0.2">
      <c r="D152" s="10"/>
    </row>
    <row r="153" spans="4:4" x14ac:dyDescent="0.2">
      <c r="D153" s="10"/>
    </row>
    <row r="154" spans="4:4" x14ac:dyDescent="0.2">
      <c r="D154" s="10"/>
    </row>
    <row r="155" spans="4:4" x14ac:dyDescent="0.2">
      <c r="D155" s="10"/>
    </row>
    <row r="156" spans="4:4" x14ac:dyDescent="0.2">
      <c r="D156" s="10"/>
    </row>
    <row r="157" spans="4:4" x14ac:dyDescent="0.2">
      <c r="D157" s="10"/>
    </row>
    <row r="158" spans="4:4" x14ac:dyDescent="0.2">
      <c r="D158" s="10"/>
    </row>
    <row r="159" spans="4:4" x14ac:dyDescent="0.2">
      <c r="D159" s="10"/>
    </row>
    <row r="160" spans="4:4" x14ac:dyDescent="0.2">
      <c r="D160" s="10"/>
    </row>
    <row r="161" spans="4:4" x14ac:dyDescent="0.2">
      <c r="D161" s="10"/>
    </row>
    <row r="162" spans="4:4" x14ac:dyDescent="0.2">
      <c r="D162" s="10"/>
    </row>
    <row r="163" spans="4:4" x14ac:dyDescent="0.2">
      <c r="D163" s="10"/>
    </row>
    <row r="164" spans="4:4" x14ac:dyDescent="0.2">
      <c r="D164" s="10"/>
    </row>
    <row r="165" spans="4:4" x14ac:dyDescent="0.2">
      <c r="D165" s="10"/>
    </row>
    <row r="166" spans="4:4" x14ac:dyDescent="0.2">
      <c r="D166" s="10"/>
    </row>
    <row r="167" spans="4:4" x14ac:dyDescent="0.2">
      <c r="D167" s="10"/>
    </row>
    <row r="168" spans="4:4" x14ac:dyDescent="0.2">
      <c r="D168" s="10"/>
    </row>
    <row r="169" spans="4:4" x14ac:dyDescent="0.2">
      <c r="D169" s="10"/>
    </row>
    <row r="170" spans="4:4" x14ac:dyDescent="0.2">
      <c r="D170" s="10"/>
    </row>
    <row r="171" spans="4:4" x14ac:dyDescent="0.2">
      <c r="D171" s="10"/>
    </row>
    <row r="172" spans="4:4" x14ac:dyDescent="0.2">
      <c r="D172" s="10"/>
    </row>
    <row r="173" spans="4:4" x14ac:dyDescent="0.2">
      <c r="D173" s="10"/>
    </row>
    <row r="174" spans="4:4" x14ac:dyDescent="0.2">
      <c r="D174" s="10"/>
    </row>
    <row r="175" spans="4:4" x14ac:dyDescent="0.2">
      <c r="D175" s="10"/>
    </row>
    <row r="176" spans="4:4" x14ac:dyDescent="0.2">
      <c r="D176" s="10"/>
    </row>
    <row r="177" spans="4:4" x14ac:dyDescent="0.2">
      <c r="D177" s="10"/>
    </row>
    <row r="178" spans="4:4" x14ac:dyDescent="0.2">
      <c r="D178" s="10"/>
    </row>
    <row r="179" spans="4:4" x14ac:dyDescent="0.2">
      <c r="D179" s="10"/>
    </row>
    <row r="180" spans="4:4" x14ac:dyDescent="0.2">
      <c r="D180" s="10"/>
    </row>
    <row r="181" spans="4:4" x14ac:dyDescent="0.2">
      <c r="D181" s="10"/>
    </row>
    <row r="182" spans="4:4" x14ac:dyDescent="0.2">
      <c r="D182" s="10"/>
    </row>
    <row r="183" spans="4:4" x14ac:dyDescent="0.2">
      <c r="D183" s="10"/>
    </row>
    <row r="184" spans="4:4" x14ac:dyDescent="0.2">
      <c r="D184" s="10"/>
    </row>
    <row r="185" spans="4:4" x14ac:dyDescent="0.2">
      <c r="D185" s="10"/>
    </row>
    <row r="186" spans="4:4" x14ac:dyDescent="0.2">
      <c r="D186" s="10"/>
    </row>
    <row r="187" spans="4:4" x14ac:dyDescent="0.2">
      <c r="D187" s="10"/>
    </row>
    <row r="188" spans="4:4" x14ac:dyDescent="0.2">
      <c r="D188" s="10"/>
    </row>
    <row r="189" spans="4:4" x14ac:dyDescent="0.2">
      <c r="D189" s="10"/>
    </row>
    <row r="190" spans="4:4" x14ac:dyDescent="0.2">
      <c r="D190" s="10"/>
    </row>
    <row r="191" spans="4:4" x14ac:dyDescent="0.2">
      <c r="D191" s="10"/>
    </row>
    <row r="192" spans="4:4" x14ac:dyDescent="0.2">
      <c r="D192" s="10"/>
    </row>
    <row r="193" spans="4:4" x14ac:dyDescent="0.2">
      <c r="D193" s="10"/>
    </row>
    <row r="194" spans="4:4" x14ac:dyDescent="0.2">
      <c r="D194" s="10"/>
    </row>
    <row r="195" spans="4:4" x14ac:dyDescent="0.2">
      <c r="D195" s="10"/>
    </row>
    <row r="196" spans="4:4" x14ac:dyDescent="0.2">
      <c r="D196" s="10"/>
    </row>
    <row r="197" spans="4:4" x14ac:dyDescent="0.2">
      <c r="D197" s="10"/>
    </row>
    <row r="198" spans="4:4" x14ac:dyDescent="0.2">
      <c r="D198" s="10"/>
    </row>
    <row r="199" spans="4:4" x14ac:dyDescent="0.2">
      <c r="D199" s="10"/>
    </row>
    <row r="200" spans="4:4" x14ac:dyDescent="0.2">
      <c r="D200" s="10"/>
    </row>
    <row r="201" spans="4:4" x14ac:dyDescent="0.2">
      <c r="D201" s="10"/>
    </row>
    <row r="202" spans="4:4" x14ac:dyDescent="0.2">
      <c r="D202" s="10"/>
    </row>
    <row r="203" spans="4:4" x14ac:dyDescent="0.2">
      <c r="D203" s="10"/>
    </row>
    <row r="204" spans="4:4" x14ac:dyDescent="0.2">
      <c r="D204" s="10"/>
    </row>
    <row r="205" spans="4:4" x14ac:dyDescent="0.2">
      <c r="D205" s="10"/>
    </row>
    <row r="206" spans="4:4" x14ac:dyDescent="0.2">
      <c r="D206" s="10"/>
    </row>
    <row r="207" spans="4:4" x14ac:dyDescent="0.2">
      <c r="D207" s="10"/>
    </row>
    <row r="208" spans="4:4" x14ac:dyDescent="0.2">
      <c r="D208" s="10"/>
    </row>
    <row r="209" spans="4:4" x14ac:dyDescent="0.2">
      <c r="D209" s="10"/>
    </row>
    <row r="210" spans="4:4" x14ac:dyDescent="0.2">
      <c r="D210" s="10"/>
    </row>
    <row r="211" spans="4:4" x14ac:dyDescent="0.2">
      <c r="D211" s="10"/>
    </row>
    <row r="212" spans="4:4" x14ac:dyDescent="0.2">
      <c r="D212" s="10"/>
    </row>
    <row r="213" spans="4:4" x14ac:dyDescent="0.2">
      <c r="D213" s="10"/>
    </row>
    <row r="214" spans="4:4" x14ac:dyDescent="0.2">
      <c r="D214" s="10"/>
    </row>
    <row r="215" spans="4:4" x14ac:dyDescent="0.2">
      <c r="D215" s="10"/>
    </row>
    <row r="216" spans="4:4" x14ac:dyDescent="0.2">
      <c r="D216" s="10"/>
    </row>
    <row r="217" spans="4:4" x14ac:dyDescent="0.2">
      <c r="D217" s="10"/>
    </row>
    <row r="218" spans="4:4" x14ac:dyDescent="0.2">
      <c r="D218" s="10"/>
    </row>
    <row r="219" spans="4:4" x14ac:dyDescent="0.2">
      <c r="D219" s="10"/>
    </row>
    <row r="220" spans="4:4" x14ac:dyDescent="0.2">
      <c r="D220" s="10"/>
    </row>
    <row r="221" spans="4:4" x14ac:dyDescent="0.2">
      <c r="D221" s="10"/>
    </row>
    <row r="222" spans="4:4" x14ac:dyDescent="0.2">
      <c r="D222" s="10"/>
    </row>
    <row r="223" spans="4:4" x14ac:dyDescent="0.2">
      <c r="D223" s="10"/>
    </row>
    <row r="224" spans="4:4" x14ac:dyDescent="0.2">
      <c r="D224" s="10"/>
    </row>
    <row r="225" spans="4:4" x14ac:dyDescent="0.2">
      <c r="D225" s="10"/>
    </row>
    <row r="226" spans="4:4" x14ac:dyDescent="0.2">
      <c r="D226" s="10"/>
    </row>
    <row r="227" spans="4:4" x14ac:dyDescent="0.2">
      <c r="D227" s="10"/>
    </row>
    <row r="228" spans="4:4" x14ac:dyDescent="0.2">
      <c r="D228" s="10"/>
    </row>
    <row r="229" spans="4:4" x14ac:dyDescent="0.2">
      <c r="D229" s="10"/>
    </row>
    <row r="230" spans="4:4" x14ac:dyDescent="0.2">
      <c r="D230" s="10"/>
    </row>
    <row r="231" spans="4:4" x14ac:dyDescent="0.2">
      <c r="D231" s="10"/>
    </row>
    <row r="232" spans="4:4" x14ac:dyDescent="0.2">
      <c r="D232" s="10"/>
    </row>
    <row r="233" spans="4:4" x14ac:dyDescent="0.2">
      <c r="D233" s="10"/>
    </row>
    <row r="234" spans="4:4" x14ac:dyDescent="0.2">
      <c r="D234" s="10"/>
    </row>
    <row r="235" spans="4:4" x14ac:dyDescent="0.2">
      <c r="D235" s="10"/>
    </row>
    <row r="236" spans="4:4" x14ac:dyDescent="0.2">
      <c r="D236" s="10"/>
    </row>
    <row r="237" spans="4:4" x14ac:dyDescent="0.2">
      <c r="D237" s="10"/>
    </row>
    <row r="238" spans="4:4" x14ac:dyDescent="0.2">
      <c r="D238" s="10"/>
    </row>
    <row r="239" spans="4:4" x14ac:dyDescent="0.2">
      <c r="D239" s="10"/>
    </row>
    <row r="240" spans="4:4" x14ac:dyDescent="0.2">
      <c r="D240" s="10"/>
    </row>
    <row r="241" spans="4:4" x14ac:dyDescent="0.2">
      <c r="D241" s="10"/>
    </row>
    <row r="242" spans="4:4" x14ac:dyDescent="0.2">
      <c r="D242" s="10"/>
    </row>
    <row r="243" spans="4:4" x14ac:dyDescent="0.2">
      <c r="D243" s="10"/>
    </row>
    <row r="244" spans="4:4" x14ac:dyDescent="0.2">
      <c r="D244" s="10"/>
    </row>
    <row r="245" spans="4:4" x14ac:dyDescent="0.2">
      <c r="D245" s="10"/>
    </row>
    <row r="246" spans="4:4" x14ac:dyDescent="0.2">
      <c r="D246" s="10"/>
    </row>
    <row r="247" spans="4:4" x14ac:dyDescent="0.2">
      <c r="D247" s="10"/>
    </row>
    <row r="248" spans="4:4" x14ac:dyDescent="0.2">
      <c r="D248" s="10"/>
    </row>
    <row r="249" spans="4:4" x14ac:dyDescent="0.2">
      <c r="D249" s="10"/>
    </row>
    <row r="250" spans="4:4" x14ac:dyDescent="0.2">
      <c r="D250" s="10"/>
    </row>
    <row r="251" spans="4:4" x14ac:dyDescent="0.2">
      <c r="D251" s="10"/>
    </row>
    <row r="252" spans="4:4" x14ac:dyDescent="0.2">
      <c r="D252" s="10"/>
    </row>
    <row r="253" spans="4:4" x14ac:dyDescent="0.2">
      <c r="D253" s="10"/>
    </row>
    <row r="254" spans="4:4" x14ac:dyDescent="0.2">
      <c r="D254" s="10"/>
    </row>
    <row r="255" spans="4:4" x14ac:dyDescent="0.2">
      <c r="D255" s="10"/>
    </row>
    <row r="256" spans="4:4" x14ac:dyDescent="0.2">
      <c r="D256" s="10"/>
    </row>
    <row r="257" spans="4:4" x14ac:dyDescent="0.2">
      <c r="D257" s="10"/>
    </row>
    <row r="258" spans="4:4" x14ac:dyDescent="0.2">
      <c r="D258" s="10"/>
    </row>
    <row r="259" spans="4:4" x14ac:dyDescent="0.2">
      <c r="D259" s="10"/>
    </row>
    <row r="260" spans="4:4" x14ac:dyDescent="0.2">
      <c r="D260" s="10"/>
    </row>
    <row r="261" spans="4:4" x14ac:dyDescent="0.2">
      <c r="D261" s="10"/>
    </row>
    <row r="262" spans="4:4" x14ac:dyDescent="0.2">
      <c r="D262" s="10"/>
    </row>
    <row r="263" spans="4:4" x14ac:dyDescent="0.2">
      <c r="D263" s="10"/>
    </row>
    <row r="264" spans="4:4" x14ac:dyDescent="0.2">
      <c r="D264" s="10"/>
    </row>
    <row r="265" spans="4:4" x14ac:dyDescent="0.2">
      <c r="D265" s="10"/>
    </row>
    <row r="266" spans="4:4" x14ac:dyDescent="0.2">
      <c r="D266" s="10"/>
    </row>
    <row r="267" spans="4:4" x14ac:dyDescent="0.2">
      <c r="D267" s="10"/>
    </row>
    <row r="268" spans="4:4" x14ac:dyDescent="0.2">
      <c r="D268" s="10"/>
    </row>
    <row r="269" spans="4:4" x14ac:dyDescent="0.2">
      <c r="D269" s="10"/>
    </row>
    <row r="270" spans="4:4" x14ac:dyDescent="0.2">
      <c r="D270" s="10"/>
    </row>
    <row r="271" spans="4:4" x14ac:dyDescent="0.2">
      <c r="D271" s="10"/>
    </row>
    <row r="272" spans="4:4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sheetProtection algorithmName="SHA-512" hashValue="nal+deW7HtBirT0uq4UT0eWWi+7NHFJ3CqK6ajkOY/SxW4wZFcsJDTspv3+AcjhLp6sYKOsWJZmPr+VLKiwvrA==" saltValue="It7JQswXTXRtwnuhhO8JTA==" spinCount="100000" sheet="1" formatRows="0"/>
  <mergeCells count="6">
    <mergeCell ref="A90:G94"/>
    <mergeCell ref="A1:G1"/>
    <mergeCell ref="C2:G2"/>
    <mergeCell ref="C3:G3"/>
    <mergeCell ref="C4:G4"/>
    <mergeCell ref="A89:C89"/>
  </mergeCells>
  <pageMargins left="0.59055118110236204" right="0.196850393700787" top="0.78740157499999996" bottom="0.78740157499999996" header="0.3" footer="0.3"/>
  <pageSetup paperSize="9" orientation="portrait" r:id="rId1"/>
  <headerFooter>
    <oddFooter>&amp;RStránka &amp;P z &amp;N&amp;LZpracováno programem BUILDpower S,  © RTS, a.s.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1E6E73-B20F-4242-B96E-8E915775C0D1}">
  <sheetPr>
    <outlinePr summaryBelow="0"/>
  </sheetPr>
  <dimension ref="A1:BH5000"/>
  <sheetViews>
    <sheetView workbookViewId="0">
      <pane ySplit="7" topLeftCell="A8" activePane="bottomLeft" state="frozen"/>
      <selection pane="bottomLeft" activeCell="A8" sqref="A8"/>
    </sheetView>
  </sheetViews>
  <sheetFormatPr defaultRowHeight="12.75" outlineLevelRow="1" x14ac:dyDescent="0.2"/>
  <cols>
    <col min="1" max="1" width="3.42578125" customWidth="1"/>
    <col min="2" max="2" width="12.5703125" style="120" customWidth="1"/>
    <col min="3" max="3" width="38.28515625" style="120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25" width="0" hidden="1" customWidth="1"/>
    <col min="29" max="29" width="0" hidden="1" customWidth="1"/>
    <col min="31" max="41" width="0" hidden="1" customWidth="1"/>
  </cols>
  <sheetData>
    <row r="1" spans="1:60" ht="15.75" customHeight="1" x14ac:dyDescent="0.25">
      <c r="A1" s="239" t="s">
        <v>7</v>
      </c>
      <c r="B1" s="239"/>
      <c r="C1" s="239"/>
      <c r="D1" s="239"/>
      <c r="E1" s="239"/>
      <c r="F1" s="239"/>
      <c r="G1" s="239"/>
      <c r="AG1" t="s">
        <v>99</v>
      </c>
    </row>
    <row r="2" spans="1:60" ht="24.95" customHeight="1" x14ac:dyDescent="0.2">
      <c r="A2" s="50" t="s">
        <v>8</v>
      </c>
      <c r="B2" s="49" t="s">
        <v>43</v>
      </c>
      <c r="C2" s="240" t="s">
        <v>44</v>
      </c>
      <c r="D2" s="241"/>
      <c r="E2" s="241"/>
      <c r="F2" s="241"/>
      <c r="G2" s="242"/>
      <c r="AG2" t="s">
        <v>100</v>
      </c>
    </row>
    <row r="3" spans="1:60" ht="24.95" customHeight="1" x14ac:dyDescent="0.2">
      <c r="A3" s="50" t="s">
        <v>9</v>
      </c>
      <c r="B3" s="49" t="s">
        <v>46</v>
      </c>
      <c r="C3" s="240" t="s">
        <v>47</v>
      </c>
      <c r="D3" s="241"/>
      <c r="E3" s="241"/>
      <c r="F3" s="241"/>
      <c r="G3" s="242"/>
      <c r="AC3" s="120" t="s">
        <v>100</v>
      </c>
      <c r="AG3" t="s">
        <v>101</v>
      </c>
    </row>
    <row r="4" spans="1:60" ht="24.95" customHeight="1" x14ac:dyDescent="0.2">
      <c r="A4" s="139" t="s">
        <v>10</v>
      </c>
      <c r="B4" s="140" t="s">
        <v>52</v>
      </c>
      <c r="C4" s="243" t="s">
        <v>53</v>
      </c>
      <c r="D4" s="244"/>
      <c r="E4" s="244"/>
      <c r="F4" s="244"/>
      <c r="G4" s="245"/>
      <c r="AG4" t="s">
        <v>102</v>
      </c>
    </row>
    <row r="5" spans="1:60" x14ac:dyDescent="0.2">
      <c r="D5" s="10"/>
    </row>
    <row r="6" spans="1:60" ht="38.25" x14ac:dyDescent="0.2">
      <c r="A6" s="142" t="s">
        <v>103</v>
      </c>
      <c r="B6" s="144" t="s">
        <v>104</v>
      </c>
      <c r="C6" s="144" t="s">
        <v>105</v>
      </c>
      <c r="D6" s="143" t="s">
        <v>106</v>
      </c>
      <c r="E6" s="142" t="s">
        <v>107</v>
      </c>
      <c r="F6" s="141" t="s">
        <v>108</v>
      </c>
      <c r="G6" s="142" t="s">
        <v>31</v>
      </c>
      <c r="H6" s="145" t="s">
        <v>32</v>
      </c>
      <c r="I6" s="145" t="s">
        <v>109</v>
      </c>
      <c r="J6" s="145" t="s">
        <v>33</v>
      </c>
      <c r="K6" s="145" t="s">
        <v>110</v>
      </c>
      <c r="L6" s="145" t="s">
        <v>111</v>
      </c>
      <c r="M6" s="145" t="s">
        <v>112</v>
      </c>
      <c r="N6" s="145" t="s">
        <v>113</v>
      </c>
      <c r="O6" s="145" t="s">
        <v>114</v>
      </c>
      <c r="P6" s="145" t="s">
        <v>115</v>
      </c>
      <c r="Q6" s="145" t="s">
        <v>116</v>
      </c>
      <c r="R6" s="145" t="s">
        <v>117</v>
      </c>
      <c r="S6" s="145" t="s">
        <v>118</v>
      </c>
      <c r="T6" s="145" t="s">
        <v>119</v>
      </c>
      <c r="U6" s="145" t="s">
        <v>120</v>
      </c>
      <c r="V6" s="145" t="s">
        <v>121</v>
      </c>
      <c r="W6" s="145" t="s">
        <v>122</v>
      </c>
      <c r="X6" s="145" t="s">
        <v>123</v>
      </c>
      <c r="Y6" s="145" t="s">
        <v>124</v>
      </c>
    </row>
    <row r="7" spans="1:60" hidden="1" x14ac:dyDescent="0.2">
      <c r="A7" s="3"/>
      <c r="B7" s="4"/>
      <c r="C7" s="4"/>
      <c r="D7" s="6"/>
      <c r="E7" s="147"/>
      <c r="F7" s="148"/>
      <c r="G7" s="148"/>
      <c r="H7" s="148"/>
      <c r="I7" s="148"/>
      <c r="J7" s="148"/>
      <c r="K7" s="148"/>
      <c r="L7" s="148"/>
      <c r="M7" s="148"/>
      <c r="N7" s="147"/>
      <c r="O7" s="147"/>
      <c r="P7" s="147"/>
      <c r="Q7" s="147"/>
      <c r="R7" s="148"/>
      <c r="S7" s="148"/>
      <c r="T7" s="148"/>
      <c r="U7" s="148"/>
      <c r="V7" s="148"/>
      <c r="W7" s="148"/>
      <c r="X7" s="148"/>
      <c r="Y7" s="148"/>
    </row>
    <row r="8" spans="1:60" x14ac:dyDescent="0.2">
      <c r="A8" s="158" t="s">
        <v>125</v>
      </c>
      <c r="B8" s="159" t="s">
        <v>58</v>
      </c>
      <c r="C8" s="177" t="s">
        <v>59</v>
      </c>
      <c r="D8" s="160"/>
      <c r="E8" s="161"/>
      <c r="F8" s="162"/>
      <c r="G8" s="163">
        <f>SUMIF(AG9:AG74,"&lt;&gt;NOR",G9:G74)</f>
        <v>0</v>
      </c>
      <c r="H8" s="157"/>
      <c r="I8" s="157">
        <f>SUM(I9:I74)</f>
        <v>0</v>
      </c>
      <c r="J8" s="157"/>
      <c r="K8" s="157">
        <f>SUM(K9:K74)</f>
        <v>0</v>
      </c>
      <c r="L8" s="157"/>
      <c r="M8" s="157">
        <f>SUM(M9:M74)</f>
        <v>0</v>
      </c>
      <c r="N8" s="156"/>
      <c r="O8" s="156">
        <f>SUM(O9:O74)</f>
        <v>0</v>
      </c>
      <c r="P8" s="156"/>
      <c r="Q8" s="156">
        <f>SUM(Q9:Q74)</f>
        <v>0</v>
      </c>
      <c r="R8" s="157"/>
      <c r="S8" s="157"/>
      <c r="T8" s="157"/>
      <c r="U8" s="157"/>
      <c r="V8" s="157">
        <f>SUM(V9:V74)</f>
        <v>0</v>
      </c>
      <c r="W8" s="157"/>
      <c r="X8" s="157"/>
      <c r="Y8" s="157"/>
      <c r="AG8" t="s">
        <v>126</v>
      </c>
    </row>
    <row r="9" spans="1:60" outlineLevel="1" x14ac:dyDescent="0.2">
      <c r="A9" s="171">
        <v>1</v>
      </c>
      <c r="B9" s="172" t="s">
        <v>470</v>
      </c>
      <c r="C9" s="178" t="s">
        <v>471</v>
      </c>
      <c r="D9" s="173" t="s">
        <v>129</v>
      </c>
      <c r="E9" s="174">
        <v>223</v>
      </c>
      <c r="F9" s="175"/>
      <c r="G9" s="176">
        <f t="shared" ref="G9:G40" si="0">ROUND(E9*F9,2)</f>
        <v>0</v>
      </c>
      <c r="H9" s="155"/>
      <c r="I9" s="154">
        <f t="shared" ref="I9:I40" si="1">ROUND(E9*H9,2)</f>
        <v>0</v>
      </c>
      <c r="J9" s="155"/>
      <c r="K9" s="154">
        <f t="shared" ref="K9:K40" si="2">ROUND(E9*J9,2)</f>
        <v>0</v>
      </c>
      <c r="L9" s="154">
        <v>21</v>
      </c>
      <c r="M9" s="154">
        <f t="shared" ref="M9:M40" si="3">G9*(1+L9/100)</f>
        <v>0</v>
      </c>
      <c r="N9" s="153">
        <v>0</v>
      </c>
      <c r="O9" s="153">
        <f t="shared" ref="O9:O40" si="4">ROUND(E9*N9,2)</f>
        <v>0</v>
      </c>
      <c r="P9" s="153">
        <v>0</v>
      </c>
      <c r="Q9" s="153">
        <f t="shared" ref="Q9:Q40" si="5">ROUND(E9*P9,2)</f>
        <v>0</v>
      </c>
      <c r="R9" s="154"/>
      <c r="S9" s="154" t="s">
        <v>130</v>
      </c>
      <c r="T9" s="154" t="s">
        <v>309</v>
      </c>
      <c r="U9" s="154">
        <v>0</v>
      </c>
      <c r="V9" s="154">
        <f t="shared" ref="V9:V40" si="6">ROUND(E9*U9,2)</f>
        <v>0</v>
      </c>
      <c r="W9" s="154"/>
      <c r="X9" s="154" t="s">
        <v>132</v>
      </c>
      <c r="Y9" s="154" t="s">
        <v>133</v>
      </c>
      <c r="Z9" s="146"/>
      <c r="AA9" s="146"/>
      <c r="AB9" s="146"/>
      <c r="AC9" s="146"/>
      <c r="AD9" s="146"/>
      <c r="AE9" s="146"/>
      <c r="AF9" s="146"/>
      <c r="AG9" s="146" t="s">
        <v>134</v>
      </c>
      <c r="AH9" s="146"/>
      <c r="AI9" s="146"/>
      <c r="AJ9" s="146"/>
      <c r="AK9" s="146"/>
      <c r="AL9" s="146"/>
      <c r="AM9" s="146"/>
      <c r="AN9" s="146"/>
      <c r="AO9" s="146"/>
      <c r="AP9" s="146"/>
      <c r="AQ9" s="146"/>
      <c r="AR9" s="146"/>
      <c r="AS9" s="146"/>
      <c r="AT9" s="146"/>
      <c r="AU9" s="146"/>
      <c r="AV9" s="146"/>
      <c r="AW9" s="146"/>
      <c r="AX9" s="146"/>
      <c r="AY9" s="146"/>
      <c r="AZ9" s="146"/>
      <c r="BA9" s="146"/>
      <c r="BB9" s="146"/>
      <c r="BC9" s="146"/>
      <c r="BD9" s="146"/>
      <c r="BE9" s="146"/>
      <c r="BF9" s="146"/>
      <c r="BG9" s="146"/>
      <c r="BH9" s="146"/>
    </row>
    <row r="10" spans="1:60" outlineLevel="1" x14ac:dyDescent="0.2">
      <c r="A10" s="171">
        <v>2</v>
      </c>
      <c r="B10" s="172" t="s">
        <v>472</v>
      </c>
      <c r="C10" s="178" t="s">
        <v>473</v>
      </c>
      <c r="D10" s="173" t="s">
        <v>129</v>
      </c>
      <c r="E10" s="174">
        <v>26</v>
      </c>
      <c r="F10" s="175"/>
      <c r="G10" s="176">
        <f t="shared" si="0"/>
        <v>0</v>
      </c>
      <c r="H10" s="155"/>
      <c r="I10" s="154">
        <f t="shared" si="1"/>
        <v>0</v>
      </c>
      <c r="J10" s="155"/>
      <c r="K10" s="154">
        <f t="shared" si="2"/>
        <v>0</v>
      </c>
      <c r="L10" s="154">
        <v>21</v>
      </c>
      <c r="M10" s="154">
        <f t="shared" si="3"/>
        <v>0</v>
      </c>
      <c r="N10" s="153">
        <v>0</v>
      </c>
      <c r="O10" s="153">
        <f t="shared" si="4"/>
        <v>0</v>
      </c>
      <c r="P10" s="153">
        <v>0</v>
      </c>
      <c r="Q10" s="153">
        <f t="shared" si="5"/>
        <v>0</v>
      </c>
      <c r="R10" s="154"/>
      <c r="S10" s="154" t="s">
        <v>130</v>
      </c>
      <c r="T10" s="154" t="s">
        <v>309</v>
      </c>
      <c r="U10" s="154">
        <v>0</v>
      </c>
      <c r="V10" s="154">
        <f t="shared" si="6"/>
        <v>0</v>
      </c>
      <c r="W10" s="154"/>
      <c r="X10" s="154" t="s">
        <v>132</v>
      </c>
      <c r="Y10" s="154" t="s">
        <v>133</v>
      </c>
      <c r="Z10" s="146"/>
      <c r="AA10" s="146"/>
      <c r="AB10" s="146"/>
      <c r="AC10" s="146"/>
      <c r="AD10" s="146"/>
      <c r="AE10" s="146"/>
      <c r="AF10" s="146"/>
      <c r="AG10" s="146" t="s">
        <v>134</v>
      </c>
      <c r="AH10" s="146"/>
      <c r="AI10" s="146"/>
      <c r="AJ10" s="146"/>
      <c r="AK10" s="146"/>
      <c r="AL10" s="146"/>
      <c r="AM10" s="146"/>
      <c r="AN10" s="146"/>
      <c r="AO10" s="146"/>
      <c r="AP10" s="146"/>
      <c r="AQ10" s="146"/>
      <c r="AR10" s="146"/>
      <c r="AS10" s="146"/>
      <c r="AT10" s="146"/>
      <c r="AU10" s="146"/>
      <c r="AV10" s="146"/>
      <c r="AW10" s="146"/>
      <c r="AX10" s="146"/>
      <c r="AY10" s="146"/>
      <c r="AZ10" s="146"/>
      <c r="BA10" s="146"/>
      <c r="BB10" s="146"/>
      <c r="BC10" s="146"/>
      <c r="BD10" s="146"/>
      <c r="BE10" s="146"/>
      <c r="BF10" s="146"/>
      <c r="BG10" s="146"/>
      <c r="BH10" s="146"/>
    </row>
    <row r="11" spans="1:60" outlineLevel="1" x14ac:dyDescent="0.2">
      <c r="A11" s="171">
        <v>3</v>
      </c>
      <c r="B11" s="172" t="s">
        <v>474</v>
      </c>
      <c r="C11" s="178" t="s">
        <v>475</v>
      </c>
      <c r="D11" s="173" t="s">
        <v>129</v>
      </c>
      <c r="E11" s="174">
        <v>6</v>
      </c>
      <c r="F11" s="175"/>
      <c r="G11" s="176">
        <f t="shared" si="0"/>
        <v>0</v>
      </c>
      <c r="H11" s="155"/>
      <c r="I11" s="154">
        <f t="shared" si="1"/>
        <v>0</v>
      </c>
      <c r="J11" s="155"/>
      <c r="K11" s="154">
        <f t="shared" si="2"/>
        <v>0</v>
      </c>
      <c r="L11" s="154">
        <v>21</v>
      </c>
      <c r="M11" s="154">
        <f t="shared" si="3"/>
        <v>0</v>
      </c>
      <c r="N11" s="153">
        <v>0</v>
      </c>
      <c r="O11" s="153">
        <f t="shared" si="4"/>
        <v>0</v>
      </c>
      <c r="P11" s="153">
        <v>0</v>
      </c>
      <c r="Q11" s="153">
        <f t="shared" si="5"/>
        <v>0</v>
      </c>
      <c r="R11" s="154"/>
      <c r="S11" s="154" t="s">
        <v>130</v>
      </c>
      <c r="T11" s="154" t="s">
        <v>309</v>
      </c>
      <c r="U11" s="154">
        <v>0</v>
      </c>
      <c r="V11" s="154">
        <f t="shared" si="6"/>
        <v>0</v>
      </c>
      <c r="W11" s="154"/>
      <c r="X11" s="154" t="s">
        <v>132</v>
      </c>
      <c r="Y11" s="154" t="s">
        <v>133</v>
      </c>
      <c r="Z11" s="146"/>
      <c r="AA11" s="146"/>
      <c r="AB11" s="146"/>
      <c r="AC11" s="146"/>
      <c r="AD11" s="146"/>
      <c r="AE11" s="146"/>
      <c r="AF11" s="146"/>
      <c r="AG11" s="146" t="s">
        <v>134</v>
      </c>
      <c r="AH11" s="146"/>
      <c r="AI11" s="146"/>
      <c r="AJ11" s="146"/>
      <c r="AK11" s="146"/>
      <c r="AL11" s="146"/>
      <c r="AM11" s="146"/>
      <c r="AN11" s="146"/>
      <c r="AO11" s="146"/>
      <c r="AP11" s="146"/>
      <c r="AQ11" s="146"/>
      <c r="AR11" s="146"/>
      <c r="AS11" s="146"/>
      <c r="AT11" s="146"/>
      <c r="AU11" s="146"/>
      <c r="AV11" s="146"/>
      <c r="AW11" s="146"/>
      <c r="AX11" s="146"/>
      <c r="AY11" s="146"/>
      <c r="AZ11" s="146"/>
      <c r="BA11" s="146"/>
      <c r="BB11" s="146"/>
      <c r="BC11" s="146"/>
      <c r="BD11" s="146"/>
      <c r="BE11" s="146"/>
      <c r="BF11" s="146"/>
      <c r="BG11" s="146"/>
      <c r="BH11" s="146"/>
    </row>
    <row r="12" spans="1:60" ht="22.5" outlineLevel="1" x14ac:dyDescent="0.2">
      <c r="A12" s="171">
        <v>4</v>
      </c>
      <c r="B12" s="172" t="s">
        <v>476</v>
      </c>
      <c r="C12" s="178" t="s">
        <v>477</v>
      </c>
      <c r="D12" s="173" t="s">
        <v>162</v>
      </c>
      <c r="E12" s="174">
        <v>1</v>
      </c>
      <c r="F12" s="175"/>
      <c r="G12" s="176">
        <f t="shared" si="0"/>
        <v>0</v>
      </c>
      <c r="H12" s="155"/>
      <c r="I12" s="154">
        <f t="shared" si="1"/>
        <v>0</v>
      </c>
      <c r="J12" s="155"/>
      <c r="K12" s="154">
        <f t="shared" si="2"/>
        <v>0</v>
      </c>
      <c r="L12" s="154">
        <v>21</v>
      </c>
      <c r="M12" s="154">
        <f t="shared" si="3"/>
        <v>0</v>
      </c>
      <c r="N12" s="153">
        <v>0</v>
      </c>
      <c r="O12" s="153">
        <f t="shared" si="4"/>
        <v>0</v>
      </c>
      <c r="P12" s="153">
        <v>0</v>
      </c>
      <c r="Q12" s="153">
        <f t="shared" si="5"/>
        <v>0</v>
      </c>
      <c r="R12" s="154"/>
      <c r="S12" s="154" t="s">
        <v>130</v>
      </c>
      <c r="T12" s="154" t="s">
        <v>309</v>
      </c>
      <c r="U12" s="154">
        <v>0</v>
      </c>
      <c r="V12" s="154">
        <f t="shared" si="6"/>
        <v>0</v>
      </c>
      <c r="W12" s="154"/>
      <c r="X12" s="154" t="s">
        <v>132</v>
      </c>
      <c r="Y12" s="154" t="s">
        <v>133</v>
      </c>
      <c r="Z12" s="146"/>
      <c r="AA12" s="146"/>
      <c r="AB12" s="146"/>
      <c r="AC12" s="146"/>
      <c r="AD12" s="146"/>
      <c r="AE12" s="146"/>
      <c r="AF12" s="146"/>
      <c r="AG12" s="146" t="s">
        <v>134</v>
      </c>
      <c r="AH12" s="146"/>
      <c r="AI12" s="146"/>
      <c r="AJ12" s="146"/>
      <c r="AK12" s="146"/>
      <c r="AL12" s="146"/>
      <c r="AM12" s="146"/>
      <c r="AN12" s="146"/>
      <c r="AO12" s="146"/>
      <c r="AP12" s="146"/>
      <c r="AQ12" s="146"/>
      <c r="AR12" s="146"/>
      <c r="AS12" s="146"/>
      <c r="AT12" s="146"/>
      <c r="AU12" s="146"/>
      <c r="AV12" s="146"/>
      <c r="AW12" s="146"/>
      <c r="AX12" s="146"/>
      <c r="AY12" s="146"/>
      <c r="AZ12" s="146"/>
      <c r="BA12" s="146"/>
      <c r="BB12" s="146"/>
      <c r="BC12" s="146"/>
      <c r="BD12" s="146"/>
      <c r="BE12" s="146"/>
      <c r="BF12" s="146"/>
      <c r="BG12" s="146"/>
      <c r="BH12" s="146"/>
    </row>
    <row r="13" spans="1:60" outlineLevel="1" x14ac:dyDescent="0.2">
      <c r="A13" s="171">
        <v>5</v>
      </c>
      <c r="B13" s="172" t="s">
        <v>478</v>
      </c>
      <c r="C13" s="178" t="s">
        <v>479</v>
      </c>
      <c r="D13" s="173" t="s">
        <v>162</v>
      </c>
      <c r="E13" s="174">
        <v>32</v>
      </c>
      <c r="F13" s="175"/>
      <c r="G13" s="176">
        <f t="shared" si="0"/>
        <v>0</v>
      </c>
      <c r="H13" s="155"/>
      <c r="I13" s="154">
        <f t="shared" si="1"/>
        <v>0</v>
      </c>
      <c r="J13" s="155"/>
      <c r="K13" s="154">
        <f t="shared" si="2"/>
        <v>0</v>
      </c>
      <c r="L13" s="154">
        <v>21</v>
      </c>
      <c r="M13" s="154">
        <f t="shared" si="3"/>
        <v>0</v>
      </c>
      <c r="N13" s="153">
        <v>0</v>
      </c>
      <c r="O13" s="153">
        <f t="shared" si="4"/>
        <v>0</v>
      </c>
      <c r="P13" s="153">
        <v>0</v>
      </c>
      <c r="Q13" s="153">
        <f t="shared" si="5"/>
        <v>0</v>
      </c>
      <c r="R13" s="154"/>
      <c r="S13" s="154" t="s">
        <v>130</v>
      </c>
      <c r="T13" s="154" t="s">
        <v>309</v>
      </c>
      <c r="U13" s="154">
        <v>0</v>
      </c>
      <c r="V13" s="154">
        <f t="shared" si="6"/>
        <v>0</v>
      </c>
      <c r="W13" s="154"/>
      <c r="X13" s="154" t="s">
        <v>132</v>
      </c>
      <c r="Y13" s="154" t="s">
        <v>133</v>
      </c>
      <c r="Z13" s="146"/>
      <c r="AA13" s="146"/>
      <c r="AB13" s="146"/>
      <c r="AC13" s="146"/>
      <c r="AD13" s="146"/>
      <c r="AE13" s="146"/>
      <c r="AF13" s="146"/>
      <c r="AG13" s="146" t="s">
        <v>134</v>
      </c>
      <c r="AH13" s="146"/>
      <c r="AI13" s="146"/>
      <c r="AJ13" s="146"/>
      <c r="AK13" s="146"/>
      <c r="AL13" s="146"/>
      <c r="AM13" s="146"/>
      <c r="AN13" s="146"/>
      <c r="AO13" s="146"/>
      <c r="AP13" s="146"/>
      <c r="AQ13" s="146"/>
      <c r="AR13" s="146"/>
      <c r="AS13" s="146"/>
      <c r="AT13" s="146"/>
      <c r="AU13" s="146"/>
      <c r="AV13" s="146"/>
      <c r="AW13" s="146"/>
      <c r="AX13" s="146"/>
      <c r="AY13" s="146"/>
      <c r="AZ13" s="146"/>
      <c r="BA13" s="146"/>
      <c r="BB13" s="146"/>
      <c r="BC13" s="146"/>
      <c r="BD13" s="146"/>
      <c r="BE13" s="146"/>
      <c r="BF13" s="146"/>
      <c r="BG13" s="146"/>
      <c r="BH13" s="146"/>
    </row>
    <row r="14" spans="1:60" outlineLevel="1" x14ac:dyDescent="0.2">
      <c r="A14" s="171">
        <v>6</v>
      </c>
      <c r="B14" s="172" t="s">
        <v>480</v>
      </c>
      <c r="C14" s="178" t="s">
        <v>481</v>
      </c>
      <c r="D14" s="173" t="s">
        <v>162</v>
      </c>
      <c r="E14" s="174">
        <v>16</v>
      </c>
      <c r="F14" s="175"/>
      <c r="G14" s="176">
        <f t="shared" si="0"/>
        <v>0</v>
      </c>
      <c r="H14" s="155"/>
      <c r="I14" s="154">
        <f t="shared" si="1"/>
        <v>0</v>
      </c>
      <c r="J14" s="155"/>
      <c r="K14" s="154">
        <f t="shared" si="2"/>
        <v>0</v>
      </c>
      <c r="L14" s="154">
        <v>21</v>
      </c>
      <c r="M14" s="154">
        <f t="shared" si="3"/>
        <v>0</v>
      </c>
      <c r="N14" s="153">
        <v>0</v>
      </c>
      <c r="O14" s="153">
        <f t="shared" si="4"/>
        <v>0</v>
      </c>
      <c r="P14" s="153">
        <v>0</v>
      </c>
      <c r="Q14" s="153">
        <f t="shared" si="5"/>
        <v>0</v>
      </c>
      <c r="R14" s="154"/>
      <c r="S14" s="154" t="s">
        <v>130</v>
      </c>
      <c r="T14" s="154" t="s">
        <v>309</v>
      </c>
      <c r="U14" s="154">
        <v>0</v>
      </c>
      <c r="V14" s="154">
        <f t="shared" si="6"/>
        <v>0</v>
      </c>
      <c r="W14" s="154"/>
      <c r="X14" s="154" t="s">
        <v>132</v>
      </c>
      <c r="Y14" s="154" t="s">
        <v>133</v>
      </c>
      <c r="Z14" s="146"/>
      <c r="AA14" s="146"/>
      <c r="AB14" s="146"/>
      <c r="AC14" s="146"/>
      <c r="AD14" s="146"/>
      <c r="AE14" s="146"/>
      <c r="AF14" s="146"/>
      <c r="AG14" s="146" t="s">
        <v>134</v>
      </c>
      <c r="AH14" s="146"/>
      <c r="AI14" s="146"/>
      <c r="AJ14" s="146"/>
      <c r="AK14" s="146"/>
      <c r="AL14" s="146"/>
      <c r="AM14" s="146"/>
      <c r="AN14" s="146"/>
      <c r="AO14" s="146"/>
      <c r="AP14" s="146"/>
      <c r="AQ14" s="146"/>
      <c r="AR14" s="146"/>
      <c r="AS14" s="146"/>
      <c r="AT14" s="146"/>
      <c r="AU14" s="146"/>
      <c r="AV14" s="146"/>
      <c r="AW14" s="146"/>
      <c r="AX14" s="146"/>
      <c r="AY14" s="146"/>
      <c r="AZ14" s="146"/>
      <c r="BA14" s="146"/>
      <c r="BB14" s="146"/>
      <c r="BC14" s="146"/>
      <c r="BD14" s="146"/>
      <c r="BE14" s="146"/>
      <c r="BF14" s="146"/>
      <c r="BG14" s="146"/>
      <c r="BH14" s="146"/>
    </row>
    <row r="15" spans="1:60" outlineLevel="1" x14ac:dyDescent="0.2">
      <c r="A15" s="171">
        <v>7</v>
      </c>
      <c r="B15" s="172" t="s">
        <v>482</v>
      </c>
      <c r="C15" s="178" t="s">
        <v>483</v>
      </c>
      <c r="D15" s="173" t="s">
        <v>162</v>
      </c>
      <c r="E15" s="174">
        <v>3</v>
      </c>
      <c r="F15" s="175"/>
      <c r="G15" s="176">
        <f t="shared" si="0"/>
        <v>0</v>
      </c>
      <c r="H15" s="155"/>
      <c r="I15" s="154">
        <f t="shared" si="1"/>
        <v>0</v>
      </c>
      <c r="J15" s="155"/>
      <c r="K15" s="154">
        <f t="shared" si="2"/>
        <v>0</v>
      </c>
      <c r="L15" s="154">
        <v>21</v>
      </c>
      <c r="M15" s="154">
        <f t="shared" si="3"/>
        <v>0</v>
      </c>
      <c r="N15" s="153">
        <v>0</v>
      </c>
      <c r="O15" s="153">
        <f t="shared" si="4"/>
        <v>0</v>
      </c>
      <c r="P15" s="153">
        <v>0</v>
      </c>
      <c r="Q15" s="153">
        <f t="shared" si="5"/>
        <v>0</v>
      </c>
      <c r="R15" s="154"/>
      <c r="S15" s="154" t="s">
        <v>130</v>
      </c>
      <c r="T15" s="154" t="s">
        <v>309</v>
      </c>
      <c r="U15" s="154">
        <v>0</v>
      </c>
      <c r="V15" s="154">
        <f t="shared" si="6"/>
        <v>0</v>
      </c>
      <c r="W15" s="154"/>
      <c r="X15" s="154" t="s">
        <v>132</v>
      </c>
      <c r="Y15" s="154" t="s">
        <v>133</v>
      </c>
      <c r="Z15" s="146"/>
      <c r="AA15" s="146"/>
      <c r="AB15" s="146"/>
      <c r="AC15" s="146"/>
      <c r="AD15" s="146"/>
      <c r="AE15" s="146"/>
      <c r="AF15" s="146"/>
      <c r="AG15" s="146" t="s">
        <v>134</v>
      </c>
      <c r="AH15" s="146"/>
      <c r="AI15" s="146"/>
      <c r="AJ15" s="146"/>
      <c r="AK15" s="146"/>
      <c r="AL15" s="146"/>
      <c r="AM15" s="146"/>
      <c r="AN15" s="146"/>
      <c r="AO15" s="146"/>
      <c r="AP15" s="146"/>
      <c r="AQ15" s="146"/>
      <c r="AR15" s="146"/>
      <c r="AS15" s="146"/>
      <c r="AT15" s="146"/>
      <c r="AU15" s="146"/>
      <c r="AV15" s="146"/>
      <c r="AW15" s="146"/>
      <c r="AX15" s="146"/>
      <c r="AY15" s="146"/>
      <c r="AZ15" s="146"/>
      <c r="BA15" s="146"/>
      <c r="BB15" s="146"/>
      <c r="BC15" s="146"/>
      <c r="BD15" s="146"/>
      <c r="BE15" s="146"/>
      <c r="BF15" s="146"/>
      <c r="BG15" s="146"/>
      <c r="BH15" s="146"/>
    </row>
    <row r="16" spans="1:60" outlineLevel="1" x14ac:dyDescent="0.2">
      <c r="A16" s="171">
        <v>8</v>
      </c>
      <c r="B16" s="172" t="s">
        <v>484</v>
      </c>
      <c r="C16" s="178" t="s">
        <v>485</v>
      </c>
      <c r="D16" s="173" t="s">
        <v>162</v>
      </c>
      <c r="E16" s="174">
        <v>1</v>
      </c>
      <c r="F16" s="175"/>
      <c r="G16" s="176">
        <f t="shared" si="0"/>
        <v>0</v>
      </c>
      <c r="H16" s="155"/>
      <c r="I16" s="154">
        <f t="shared" si="1"/>
        <v>0</v>
      </c>
      <c r="J16" s="155"/>
      <c r="K16" s="154">
        <f t="shared" si="2"/>
        <v>0</v>
      </c>
      <c r="L16" s="154">
        <v>21</v>
      </c>
      <c r="M16" s="154">
        <f t="shared" si="3"/>
        <v>0</v>
      </c>
      <c r="N16" s="153">
        <v>0</v>
      </c>
      <c r="O16" s="153">
        <f t="shared" si="4"/>
        <v>0</v>
      </c>
      <c r="P16" s="153">
        <v>0</v>
      </c>
      <c r="Q16" s="153">
        <f t="shared" si="5"/>
        <v>0</v>
      </c>
      <c r="R16" s="154"/>
      <c r="S16" s="154" t="s">
        <v>130</v>
      </c>
      <c r="T16" s="154" t="s">
        <v>309</v>
      </c>
      <c r="U16" s="154">
        <v>0</v>
      </c>
      <c r="V16" s="154">
        <f t="shared" si="6"/>
        <v>0</v>
      </c>
      <c r="W16" s="154"/>
      <c r="X16" s="154" t="s">
        <v>132</v>
      </c>
      <c r="Y16" s="154" t="s">
        <v>133</v>
      </c>
      <c r="Z16" s="146"/>
      <c r="AA16" s="146"/>
      <c r="AB16" s="146"/>
      <c r="AC16" s="146"/>
      <c r="AD16" s="146"/>
      <c r="AE16" s="146"/>
      <c r="AF16" s="146"/>
      <c r="AG16" s="146" t="s">
        <v>134</v>
      </c>
      <c r="AH16" s="146"/>
      <c r="AI16" s="146"/>
      <c r="AJ16" s="146"/>
      <c r="AK16" s="146"/>
      <c r="AL16" s="146"/>
      <c r="AM16" s="146"/>
      <c r="AN16" s="146"/>
      <c r="AO16" s="146"/>
      <c r="AP16" s="146"/>
      <c r="AQ16" s="146"/>
      <c r="AR16" s="146"/>
      <c r="AS16" s="146"/>
      <c r="AT16" s="146"/>
      <c r="AU16" s="146"/>
      <c r="AV16" s="146"/>
      <c r="AW16" s="146"/>
      <c r="AX16" s="146"/>
      <c r="AY16" s="146"/>
      <c r="AZ16" s="146"/>
      <c r="BA16" s="146"/>
      <c r="BB16" s="146"/>
      <c r="BC16" s="146"/>
      <c r="BD16" s="146"/>
      <c r="BE16" s="146"/>
      <c r="BF16" s="146"/>
      <c r="BG16" s="146"/>
      <c r="BH16" s="146"/>
    </row>
    <row r="17" spans="1:60" outlineLevel="1" x14ac:dyDescent="0.2">
      <c r="A17" s="171">
        <v>9</v>
      </c>
      <c r="B17" s="172" t="s">
        <v>486</v>
      </c>
      <c r="C17" s="178" t="s">
        <v>487</v>
      </c>
      <c r="D17" s="173" t="s">
        <v>162</v>
      </c>
      <c r="E17" s="174">
        <v>1</v>
      </c>
      <c r="F17" s="175"/>
      <c r="G17" s="176">
        <f t="shared" si="0"/>
        <v>0</v>
      </c>
      <c r="H17" s="155"/>
      <c r="I17" s="154">
        <f t="shared" si="1"/>
        <v>0</v>
      </c>
      <c r="J17" s="155"/>
      <c r="K17" s="154">
        <f t="shared" si="2"/>
        <v>0</v>
      </c>
      <c r="L17" s="154">
        <v>21</v>
      </c>
      <c r="M17" s="154">
        <f t="shared" si="3"/>
        <v>0</v>
      </c>
      <c r="N17" s="153">
        <v>0</v>
      </c>
      <c r="O17" s="153">
        <f t="shared" si="4"/>
        <v>0</v>
      </c>
      <c r="P17" s="153">
        <v>0</v>
      </c>
      <c r="Q17" s="153">
        <f t="shared" si="5"/>
        <v>0</v>
      </c>
      <c r="R17" s="154"/>
      <c r="S17" s="154" t="s">
        <v>130</v>
      </c>
      <c r="T17" s="154" t="s">
        <v>309</v>
      </c>
      <c r="U17" s="154">
        <v>0</v>
      </c>
      <c r="V17" s="154">
        <f t="shared" si="6"/>
        <v>0</v>
      </c>
      <c r="W17" s="154"/>
      <c r="X17" s="154" t="s">
        <v>132</v>
      </c>
      <c r="Y17" s="154" t="s">
        <v>133</v>
      </c>
      <c r="Z17" s="146"/>
      <c r="AA17" s="146"/>
      <c r="AB17" s="146"/>
      <c r="AC17" s="146"/>
      <c r="AD17" s="146"/>
      <c r="AE17" s="146"/>
      <c r="AF17" s="146"/>
      <c r="AG17" s="146" t="s">
        <v>134</v>
      </c>
      <c r="AH17" s="146"/>
      <c r="AI17" s="146"/>
      <c r="AJ17" s="146"/>
      <c r="AK17" s="146"/>
      <c r="AL17" s="146"/>
      <c r="AM17" s="146"/>
      <c r="AN17" s="146"/>
      <c r="AO17" s="146"/>
      <c r="AP17" s="146"/>
      <c r="AQ17" s="146"/>
      <c r="AR17" s="146"/>
      <c r="AS17" s="146"/>
      <c r="AT17" s="146"/>
      <c r="AU17" s="146"/>
      <c r="AV17" s="146"/>
      <c r="AW17" s="146"/>
      <c r="AX17" s="146"/>
      <c r="AY17" s="146"/>
      <c r="AZ17" s="146"/>
      <c r="BA17" s="146"/>
      <c r="BB17" s="146"/>
      <c r="BC17" s="146"/>
      <c r="BD17" s="146"/>
      <c r="BE17" s="146"/>
      <c r="BF17" s="146"/>
      <c r="BG17" s="146"/>
      <c r="BH17" s="146"/>
    </row>
    <row r="18" spans="1:60" outlineLevel="1" x14ac:dyDescent="0.2">
      <c r="A18" s="171">
        <v>10</v>
      </c>
      <c r="B18" s="172" t="s">
        <v>488</v>
      </c>
      <c r="C18" s="178" t="s">
        <v>489</v>
      </c>
      <c r="D18" s="173" t="s">
        <v>162</v>
      </c>
      <c r="E18" s="174">
        <v>1</v>
      </c>
      <c r="F18" s="175"/>
      <c r="G18" s="176">
        <f t="shared" si="0"/>
        <v>0</v>
      </c>
      <c r="H18" s="155"/>
      <c r="I18" s="154">
        <f t="shared" si="1"/>
        <v>0</v>
      </c>
      <c r="J18" s="155"/>
      <c r="K18" s="154">
        <f t="shared" si="2"/>
        <v>0</v>
      </c>
      <c r="L18" s="154">
        <v>21</v>
      </c>
      <c r="M18" s="154">
        <f t="shared" si="3"/>
        <v>0</v>
      </c>
      <c r="N18" s="153">
        <v>0</v>
      </c>
      <c r="O18" s="153">
        <f t="shared" si="4"/>
        <v>0</v>
      </c>
      <c r="P18" s="153">
        <v>0</v>
      </c>
      <c r="Q18" s="153">
        <f t="shared" si="5"/>
        <v>0</v>
      </c>
      <c r="R18" s="154"/>
      <c r="S18" s="154" t="s">
        <v>130</v>
      </c>
      <c r="T18" s="154" t="s">
        <v>309</v>
      </c>
      <c r="U18" s="154">
        <v>0</v>
      </c>
      <c r="V18" s="154">
        <f t="shared" si="6"/>
        <v>0</v>
      </c>
      <c r="W18" s="154"/>
      <c r="X18" s="154" t="s">
        <v>132</v>
      </c>
      <c r="Y18" s="154" t="s">
        <v>133</v>
      </c>
      <c r="Z18" s="146"/>
      <c r="AA18" s="146"/>
      <c r="AB18" s="146"/>
      <c r="AC18" s="146"/>
      <c r="AD18" s="146"/>
      <c r="AE18" s="146"/>
      <c r="AF18" s="146"/>
      <c r="AG18" s="146" t="s">
        <v>134</v>
      </c>
      <c r="AH18" s="146"/>
      <c r="AI18" s="146"/>
      <c r="AJ18" s="146"/>
      <c r="AK18" s="146"/>
      <c r="AL18" s="146"/>
      <c r="AM18" s="146"/>
      <c r="AN18" s="146"/>
      <c r="AO18" s="146"/>
      <c r="AP18" s="146"/>
      <c r="AQ18" s="146"/>
      <c r="AR18" s="146"/>
      <c r="AS18" s="146"/>
      <c r="AT18" s="146"/>
      <c r="AU18" s="146"/>
      <c r="AV18" s="146"/>
      <c r="AW18" s="146"/>
      <c r="AX18" s="146"/>
      <c r="AY18" s="146"/>
      <c r="AZ18" s="146"/>
      <c r="BA18" s="146"/>
      <c r="BB18" s="146"/>
      <c r="BC18" s="146"/>
      <c r="BD18" s="146"/>
      <c r="BE18" s="146"/>
      <c r="BF18" s="146"/>
      <c r="BG18" s="146"/>
      <c r="BH18" s="146"/>
    </row>
    <row r="19" spans="1:60" outlineLevel="1" x14ac:dyDescent="0.2">
      <c r="A19" s="171">
        <v>11</v>
      </c>
      <c r="B19" s="172" t="s">
        <v>490</v>
      </c>
      <c r="C19" s="178" t="s">
        <v>491</v>
      </c>
      <c r="D19" s="173" t="s">
        <v>162</v>
      </c>
      <c r="E19" s="174">
        <v>1</v>
      </c>
      <c r="F19" s="175"/>
      <c r="G19" s="176">
        <f t="shared" si="0"/>
        <v>0</v>
      </c>
      <c r="H19" s="155"/>
      <c r="I19" s="154">
        <f t="shared" si="1"/>
        <v>0</v>
      </c>
      <c r="J19" s="155"/>
      <c r="K19" s="154">
        <f t="shared" si="2"/>
        <v>0</v>
      </c>
      <c r="L19" s="154">
        <v>21</v>
      </c>
      <c r="M19" s="154">
        <f t="shared" si="3"/>
        <v>0</v>
      </c>
      <c r="N19" s="153">
        <v>0</v>
      </c>
      <c r="O19" s="153">
        <f t="shared" si="4"/>
        <v>0</v>
      </c>
      <c r="P19" s="153">
        <v>0</v>
      </c>
      <c r="Q19" s="153">
        <f t="shared" si="5"/>
        <v>0</v>
      </c>
      <c r="R19" s="154"/>
      <c r="S19" s="154" t="s">
        <v>130</v>
      </c>
      <c r="T19" s="154" t="s">
        <v>309</v>
      </c>
      <c r="U19" s="154">
        <v>0</v>
      </c>
      <c r="V19" s="154">
        <f t="shared" si="6"/>
        <v>0</v>
      </c>
      <c r="W19" s="154"/>
      <c r="X19" s="154" t="s">
        <v>132</v>
      </c>
      <c r="Y19" s="154" t="s">
        <v>133</v>
      </c>
      <c r="Z19" s="146"/>
      <c r="AA19" s="146"/>
      <c r="AB19" s="146"/>
      <c r="AC19" s="146"/>
      <c r="AD19" s="146"/>
      <c r="AE19" s="146"/>
      <c r="AF19" s="146"/>
      <c r="AG19" s="146" t="s">
        <v>134</v>
      </c>
      <c r="AH19" s="146"/>
      <c r="AI19" s="146"/>
      <c r="AJ19" s="146"/>
      <c r="AK19" s="146"/>
      <c r="AL19" s="146"/>
      <c r="AM19" s="146"/>
      <c r="AN19" s="146"/>
      <c r="AO19" s="146"/>
      <c r="AP19" s="146"/>
      <c r="AQ19" s="146"/>
      <c r="AR19" s="146"/>
      <c r="AS19" s="146"/>
      <c r="AT19" s="146"/>
      <c r="AU19" s="146"/>
      <c r="AV19" s="146"/>
      <c r="AW19" s="146"/>
      <c r="AX19" s="146"/>
      <c r="AY19" s="146"/>
      <c r="AZ19" s="146"/>
      <c r="BA19" s="146"/>
      <c r="BB19" s="146"/>
      <c r="BC19" s="146"/>
      <c r="BD19" s="146"/>
      <c r="BE19" s="146"/>
      <c r="BF19" s="146"/>
      <c r="BG19" s="146"/>
      <c r="BH19" s="146"/>
    </row>
    <row r="20" spans="1:60" outlineLevel="1" x14ac:dyDescent="0.2">
      <c r="A20" s="171">
        <v>12</v>
      </c>
      <c r="B20" s="172" t="s">
        <v>492</v>
      </c>
      <c r="C20" s="178" t="s">
        <v>493</v>
      </c>
      <c r="D20" s="173" t="s">
        <v>162</v>
      </c>
      <c r="E20" s="174">
        <v>1</v>
      </c>
      <c r="F20" s="175"/>
      <c r="G20" s="176">
        <f t="shared" si="0"/>
        <v>0</v>
      </c>
      <c r="H20" s="155"/>
      <c r="I20" s="154">
        <f t="shared" si="1"/>
        <v>0</v>
      </c>
      <c r="J20" s="155"/>
      <c r="K20" s="154">
        <f t="shared" si="2"/>
        <v>0</v>
      </c>
      <c r="L20" s="154">
        <v>21</v>
      </c>
      <c r="M20" s="154">
        <f t="shared" si="3"/>
        <v>0</v>
      </c>
      <c r="N20" s="153">
        <v>0</v>
      </c>
      <c r="O20" s="153">
        <f t="shared" si="4"/>
        <v>0</v>
      </c>
      <c r="P20" s="153">
        <v>0</v>
      </c>
      <c r="Q20" s="153">
        <f t="shared" si="5"/>
        <v>0</v>
      </c>
      <c r="R20" s="154"/>
      <c r="S20" s="154" t="s">
        <v>130</v>
      </c>
      <c r="T20" s="154" t="s">
        <v>309</v>
      </c>
      <c r="U20" s="154">
        <v>0</v>
      </c>
      <c r="V20" s="154">
        <f t="shared" si="6"/>
        <v>0</v>
      </c>
      <c r="W20" s="154"/>
      <c r="X20" s="154" t="s">
        <v>132</v>
      </c>
      <c r="Y20" s="154" t="s">
        <v>133</v>
      </c>
      <c r="Z20" s="146"/>
      <c r="AA20" s="146"/>
      <c r="AB20" s="146"/>
      <c r="AC20" s="146"/>
      <c r="AD20" s="146"/>
      <c r="AE20" s="146"/>
      <c r="AF20" s="146"/>
      <c r="AG20" s="146" t="s">
        <v>134</v>
      </c>
      <c r="AH20" s="146"/>
      <c r="AI20" s="146"/>
      <c r="AJ20" s="146"/>
      <c r="AK20" s="146"/>
      <c r="AL20" s="146"/>
      <c r="AM20" s="146"/>
      <c r="AN20" s="146"/>
      <c r="AO20" s="146"/>
      <c r="AP20" s="146"/>
      <c r="AQ20" s="146"/>
      <c r="AR20" s="146"/>
      <c r="AS20" s="146"/>
      <c r="AT20" s="146"/>
      <c r="AU20" s="146"/>
      <c r="AV20" s="146"/>
      <c r="AW20" s="146"/>
      <c r="AX20" s="146"/>
      <c r="AY20" s="146"/>
      <c r="AZ20" s="146"/>
      <c r="BA20" s="146"/>
      <c r="BB20" s="146"/>
      <c r="BC20" s="146"/>
      <c r="BD20" s="146"/>
      <c r="BE20" s="146"/>
      <c r="BF20" s="146"/>
      <c r="BG20" s="146"/>
      <c r="BH20" s="146"/>
    </row>
    <row r="21" spans="1:60" outlineLevel="1" x14ac:dyDescent="0.2">
      <c r="A21" s="171">
        <v>13</v>
      </c>
      <c r="B21" s="172" t="s">
        <v>494</v>
      </c>
      <c r="C21" s="178" t="s">
        <v>495</v>
      </c>
      <c r="D21" s="173" t="s">
        <v>162</v>
      </c>
      <c r="E21" s="174">
        <v>18</v>
      </c>
      <c r="F21" s="175"/>
      <c r="G21" s="176">
        <f t="shared" si="0"/>
        <v>0</v>
      </c>
      <c r="H21" s="155"/>
      <c r="I21" s="154">
        <f t="shared" si="1"/>
        <v>0</v>
      </c>
      <c r="J21" s="155"/>
      <c r="K21" s="154">
        <f t="shared" si="2"/>
        <v>0</v>
      </c>
      <c r="L21" s="154">
        <v>21</v>
      </c>
      <c r="M21" s="154">
        <f t="shared" si="3"/>
        <v>0</v>
      </c>
      <c r="N21" s="153">
        <v>0</v>
      </c>
      <c r="O21" s="153">
        <f t="shared" si="4"/>
        <v>0</v>
      </c>
      <c r="P21" s="153">
        <v>0</v>
      </c>
      <c r="Q21" s="153">
        <f t="shared" si="5"/>
        <v>0</v>
      </c>
      <c r="R21" s="154"/>
      <c r="S21" s="154" t="s">
        <v>130</v>
      </c>
      <c r="T21" s="154" t="s">
        <v>309</v>
      </c>
      <c r="U21" s="154">
        <v>0</v>
      </c>
      <c r="V21" s="154">
        <f t="shared" si="6"/>
        <v>0</v>
      </c>
      <c r="W21" s="154"/>
      <c r="X21" s="154" t="s">
        <v>132</v>
      </c>
      <c r="Y21" s="154" t="s">
        <v>133</v>
      </c>
      <c r="Z21" s="146"/>
      <c r="AA21" s="146"/>
      <c r="AB21" s="146"/>
      <c r="AC21" s="146"/>
      <c r="AD21" s="146"/>
      <c r="AE21" s="146"/>
      <c r="AF21" s="146"/>
      <c r="AG21" s="146" t="s">
        <v>134</v>
      </c>
      <c r="AH21" s="146"/>
      <c r="AI21" s="146"/>
      <c r="AJ21" s="146"/>
      <c r="AK21" s="146"/>
      <c r="AL21" s="146"/>
      <c r="AM21" s="146"/>
      <c r="AN21" s="146"/>
      <c r="AO21" s="146"/>
      <c r="AP21" s="146"/>
      <c r="AQ21" s="146"/>
      <c r="AR21" s="146"/>
      <c r="AS21" s="146"/>
      <c r="AT21" s="146"/>
      <c r="AU21" s="146"/>
      <c r="AV21" s="146"/>
      <c r="AW21" s="146"/>
      <c r="AX21" s="146"/>
      <c r="AY21" s="146"/>
      <c r="AZ21" s="146"/>
      <c r="BA21" s="146"/>
      <c r="BB21" s="146"/>
      <c r="BC21" s="146"/>
      <c r="BD21" s="146"/>
      <c r="BE21" s="146"/>
      <c r="BF21" s="146"/>
      <c r="BG21" s="146"/>
      <c r="BH21" s="146"/>
    </row>
    <row r="22" spans="1:60" outlineLevel="1" x14ac:dyDescent="0.2">
      <c r="A22" s="171">
        <v>14</v>
      </c>
      <c r="B22" s="172" t="s">
        <v>496</v>
      </c>
      <c r="C22" s="178" t="s">
        <v>497</v>
      </c>
      <c r="D22" s="173" t="s">
        <v>129</v>
      </c>
      <c r="E22" s="174">
        <v>24</v>
      </c>
      <c r="F22" s="175"/>
      <c r="G22" s="176">
        <f t="shared" si="0"/>
        <v>0</v>
      </c>
      <c r="H22" s="155"/>
      <c r="I22" s="154">
        <f t="shared" si="1"/>
        <v>0</v>
      </c>
      <c r="J22" s="155"/>
      <c r="K22" s="154">
        <f t="shared" si="2"/>
        <v>0</v>
      </c>
      <c r="L22" s="154">
        <v>21</v>
      </c>
      <c r="M22" s="154">
        <f t="shared" si="3"/>
        <v>0</v>
      </c>
      <c r="N22" s="153">
        <v>0</v>
      </c>
      <c r="O22" s="153">
        <f t="shared" si="4"/>
        <v>0</v>
      </c>
      <c r="P22" s="153">
        <v>0</v>
      </c>
      <c r="Q22" s="153">
        <f t="shared" si="5"/>
        <v>0</v>
      </c>
      <c r="R22" s="154"/>
      <c r="S22" s="154" t="s">
        <v>130</v>
      </c>
      <c r="T22" s="154" t="s">
        <v>309</v>
      </c>
      <c r="U22" s="154">
        <v>0</v>
      </c>
      <c r="V22" s="154">
        <f t="shared" si="6"/>
        <v>0</v>
      </c>
      <c r="W22" s="154"/>
      <c r="X22" s="154" t="s">
        <v>132</v>
      </c>
      <c r="Y22" s="154" t="s">
        <v>133</v>
      </c>
      <c r="Z22" s="146"/>
      <c r="AA22" s="146"/>
      <c r="AB22" s="146"/>
      <c r="AC22" s="146"/>
      <c r="AD22" s="146"/>
      <c r="AE22" s="146"/>
      <c r="AF22" s="146"/>
      <c r="AG22" s="146" t="s">
        <v>134</v>
      </c>
      <c r="AH22" s="146"/>
      <c r="AI22" s="146"/>
      <c r="AJ22" s="146"/>
      <c r="AK22" s="146"/>
      <c r="AL22" s="146"/>
      <c r="AM22" s="146"/>
      <c r="AN22" s="146"/>
      <c r="AO22" s="146"/>
      <c r="AP22" s="146"/>
      <c r="AQ22" s="146"/>
      <c r="AR22" s="146"/>
      <c r="AS22" s="146"/>
      <c r="AT22" s="146"/>
      <c r="AU22" s="146"/>
      <c r="AV22" s="146"/>
      <c r="AW22" s="146"/>
      <c r="AX22" s="146"/>
      <c r="AY22" s="146"/>
      <c r="AZ22" s="146"/>
      <c r="BA22" s="146"/>
      <c r="BB22" s="146"/>
      <c r="BC22" s="146"/>
      <c r="BD22" s="146"/>
      <c r="BE22" s="146"/>
      <c r="BF22" s="146"/>
      <c r="BG22" s="146"/>
      <c r="BH22" s="146"/>
    </row>
    <row r="23" spans="1:60" outlineLevel="1" x14ac:dyDescent="0.2">
      <c r="A23" s="171">
        <v>15</v>
      </c>
      <c r="B23" s="172" t="s">
        <v>498</v>
      </c>
      <c r="C23" s="178" t="s">
        <v>499</v>
      </c>
      <c r="D23" s="173" t="s">
        <v>162</v>
      </c>
      <c r="E23" s="174">
        <v>4</v>
      </c>
      <c r="F23" s="175"/>
      <c r="G23" s="176">
        <f t="shared" si="0"/>
        <v>0</v>
      </c>
      <c r="H23" s="155"/>
      <c r="I23" s="154">
        <f t="shared" si="1"/>
        <v>0</v>
      </c>
      <c r="J23" s="155"/>
      <c r="K23" s="154">
        <f t="shared" si="2"/>
        <v>0</v>
      </c>
      <c r="L23" s="154">
        <v>21</v>
      </c>
      <c r="M23" s="154">
        <f t="shared" si="3"/>
        <v>0</v>
      </c>
      <c r="N23" s="153">
        <v>0</v>
      </c>
      <c r="O23" s="153">
        <f t="shared" si="4"/>
        <v>0</v>
      </c>
      <c r="P23" s="153">
        <v>0</v>
      </c>
      <c r="Q23" s="153">
        <f t="shared" si="5"/>
        <v>0</v>
      </c>
      <c r="R23" s="154"/>
      <c r="S23" s="154" t="s">
        <v>130</v>
      </c>
      <c r="T23" s="154" t="s">
        <v>309</v>
      </c>
      <c r="U23" s="154">
        <v>0</v>
      </c>
      <c r="V23" s="154">
        <f t="shared" si="6"/>
        <v>0</v>
      </c>
      <c r="W23" s="154"/>
      <c r="X23" s="154" t="s">
        <v>500</v>
      </c>
      <c r="Y23" s="154" t="s">
        <v>133</v>
      </c>
      <c r="Z23" s="146"/>
      <c r="AA23" s="146"/>
      <c r="AB23" s="146"/>
      <c r="AC23" s="146"/>
      <c r="AD23" s="146"/>
      <c r="AE23" s="146"/>
      <c r="AF23" s="146"/>
      <c r="AG23" s="146" t="s">
        <v>501</v>
      </c>
      <c r="AH23" s="146"/>
      <c r="AI23" s="146"/>
      <c r="AJ23" s="146"/>
      <c r="AK23" s="146"/>
      <c r="AL23" s="146"/>
      <c r="AM23" s="146"/>
      <c r="AN23" s="146"/>
      <c r="AO23" s="146"/>
      <c r="AP23" s="146"/>
      <c r="AQ23" s="146"/>
      <c r="AR23" s="146"/>
      <c r="AS23" s="146"/>
      <c r="AT23" s="146"/>
      <c r="AU23" s="146"/>
      <c r="AV23" s="146"/>
      <c r="AW23" s="146"/>
      <c r="AX23" s="146"/>
      <c r="AY23" s="146"/>
      <c r="AZ23" s="146"/>
      <c r="BA23" s="146"/>
      <c r="BB23" s="146"/>
      <c r="BC23" s="146"/>
      <c r="BD23" s="146"/>
      <c r="BE23" s="146"/>
      <c r="BF23" s="146"/>
      <c r="BG23" s="146"/>
      <c r="BH23" s="146"/>
    </row>
    <row r="24" spans="1:60" ht="22.5" outlineLevel="1" x14ac:dyDescent="0.2">
      <c r="A24" s="171">
        <v>16</v>
      </c>
      <c r="B24" s="172" t="s">
        <v>502</v>
      </c>
      <c r="C24" s="178" t="s">
        <v>503</v>
      </c>
      <c r="D24" s="173" t="s">
        <v>162</v>
      </c>
      <c r="E24" s="174">
        <v>1</v>
      </c>
      <c r="F24" s="175"/>
      <c r="G24" s="176">
        <f t="shared" si="0"/>
        <v>0</v>
      </c>
      <c r="H24" s="155"/>
      <c r="I24" s="154">
        <f t="shared" si="1"/>
        <v>0</v>
      </c>
      <c r="J24" s="155"/>
      <c r="K24" s="154">
        <f t="shared" si="2"/>
        <v>0</v>
      </c>
      <c r="L24" s="154">
        <v>21</v>
      </c>
      <c r="M24" s="154">
        <f t="shared" si="3"/>
        <v>0</v>
      </c>
      <c r="N24" s="153">
        <v>0</v>
      </c>
      <c r="O24" s="153">
        <f t="shared" si="4"/>
        <v>0</v>
      </c>
      <c r="P24" s="153">
        <v>0</v>
      </c>
      <c r="Q24" s="153">
        <f t="shared" si="5"/>
        <v>0</v>
      </c>
      <c r="R24" s="154"/>
      <c r="S24" s="154" t="s">
        <v>130</v>
      </c>
      <c r="T24" s="154" t="s">
        <v>309</v>
      </c>
      <c r="U24" s="154">
        <v>0</v>
      </c>
      <c r="V24" s="154">
        <f t="shared" si="6"/>
        <v>0</v>
      </c>
      <c r="W24" s="154"/>
      <c r="X24" s="154" t="s">
        <v>500</v>
      </c>
      <c r="Y24" s="154" t="s">
        <v>133</v>
      </c>
      <c r="Z24" s="146"/>
      <c r="AA24" s="146"/>
      <c r="AB24" s="146"/>
      <c r="AC24" s="146"/>
      <c r="AD24" s="146"/>
      <c r="AE24" s="146"/>
      <c r="AF24" s="146"/>
      <c r="AG24" s="146" t="s">
        <v>501</v>
      </c>
      <c r="AH24" s="146"/>
      <c r="AI24" s="146"/>
      <c r="AJ24" s="146"/>
      <c r="AK24" s="146"/>
      <c r="AL24" s="146"/>
      <c r="AM24" s="146"/>
      <c r="AN24" s="146"/>
      <c r="AO24" s="146"/>
      <c r="AP24" s="146"/>
      <c r="AQ24" s="146"/>
      <c r="AR24" s="146"/>
      <c r="AS24" s="146"/>
      <c r="AT24" s="146"/>
      <c r="AU24" s="146"/>
      <c r="AV24" s="146"/>
      <c r="AW24" s="146"/>
      <c r="AX24" s="146"/>
      <c r="AY24" s="146"/>
      <c r="AZ24" s="146"/>
      <c r="BA24" s="146"/>
      <c r="BB24" s="146"/>
      <c r="BC24" s="146"/>
      <c r="BD24" s="146"/>
      <c r="BE24" s="146"/>
      <c r="BF24" s="146"/>
      <c r="BG24" s="146"/>
      <c r="BH24" s="146"/>
    </row>
    <row r="25" spans="1:60" outlineLevel="1" x14ac:dyDescent="0.2">
      <c r="A25" s="171">
        <v>17</v>
      </c>
      <c r="B25" s="172" t="s">
        <v>504</v>
      </c>
      <c r="C25" s="178" t="s">
        <v>505</v>
      </c>
      <c r="D25" s="173" t="s">
        <v>162</v>
      </c>
      <c r="E25" s="174">
        <v>2</v>
      </c>
      <c r="F25" s="175"/>
      <c r="G25" s="176">
        <f t="shared" si="0"/>
        <v>0</v>
      </c>
      <c r="H25" s="155"/>
      <c r="I25" s="154">
        <f t="shared" si="1"/>
        <v>0</v>
      </c>
      <c r="J25" s="155"/>
      <c r="K25" s="154">
        <f t="shared" si="2"/>
        <v>0</v>
      </c>
      <c r="L25" s="154">
        <v>21</v>
      </c>
      <c r="M25" s="154">
        <f t="shared" si="3"/>
        <v>0</v>
      </c>
      <c r="N25" s="153">
        <v>0</v>
      </c>
      <c r="O25" s="153">
        <f t="shared" si="4"/>
        <v>0</v>
      </c>
      <c r="P25" s="153">
        <v>0</v>
      </c>
      <c r="Q25" s="153">
        <f t="shared" si="5"/>
        <v>0</v>
      </c>
      <c r="R25" s="154"/>
      <c r="S25" s="154" t="s">
        <v>130</v>
      </c>
      <c r="T25" s="154" t="s">
        <v>309</v>
      </c>
      <c r="U25" s="154">
        <v>0</v>
      </c>
      <c r="V25" s="154">
        <f t="shared" si="6"/>
        <v>0</v>
      </c>
      <c r="W25" s="154"/>
      <c r="X25" s="154" t="s">
        <v>500</v>
      </c>
      <c r="Y25" s="154" t="s">
        <v>133</v>
      </c>
      <c r="Z25" s="146"/>
      <c r="AA25" s="146"/>
      <c r="AB25" s="146"/>
      <c r="AC25" s="146"/>
      <c r="AD25" s="146"/>
      <c r="AE25" s="146"/>
      <c r="AF25" s="146"/>
      <c r="AG25" s="146" t="s">
        <v>501</v>
      </c>
      <c r="AH25" s="146"/>
      <c r="AI25" s="146"/>
      <c r="AJ25" s="146"/>
      <c r="AK25" s="146"/>
      <c r="AL25" s="146"/>
      <c r="AM25" s="146"/>
      <c r="AN25" s="146"/>
      <c r="AO25" s="146"/>
      <c r="AP25" s="146"/>
      <c r="AQ25" s="146"/>
      <c r="AR25" s="146"/>
      <c r="AS25" s="146"/>
      <c r="AT25" s="146"/>
      <c r="AU25" s="146"/>
      <c r="AV25" s="146"/>
      <c r="AW25" s="146"/>
      <c r="AX25" s="146"/>
      <c r="AY25" s="146"/>
      <c r="AZ25" s="146"/>
      <c r="BA25" s="146"/>
      <c r="BB25" s="146"/>
      <c r="BC25" s="146"/>
      <c r="BD25" s="146"/>
      <c r="BE25" s="146"/>
      <c r="BF25" s="146"/>
      <c r="BG25" s="146"/>
      <c r="BH25" s="146"/>
    </row>
    <row r="26" spans="1:60" outlineLevel="1" x14ac:dyDescent="0.2">
      <c r="A26" s="171">
        <v>18</v>
      </c>
      <c r="B26" s="172" t="s">
        <v>504</v>
      </c>
      <c r="C26" s="178" t="s">
        <v>506</v>
      </c>
      <c r="D26" s="173" t="s">
        <v>162</v>
      </c>
      <c r="E26" s="174">
        <v>6</v>
      </c>
      <c r="F26" s="175"/>
      <c r="G26" s="176">
        <f t="shared" si="0"/>
        <v>0</v>
      </c>
      <c r="H26" s="155"/>
      <c r="I26" s="154">
        <f t="shared" si="1"/>
        <v>0</v>
      </c>
      <c r="J26" s="155"/>
      <c r="K26" s="154">
        <f t="shared" si="2"/>
        <v>0</v>
      </c>
      <c r="L26" s="154">
        <v>21</v>
      </c>
      <c r="M26" s="154">
        <f t="shared" si="3"/>
        <v>0</v>
      </c>
      <c r="N26" s="153">
        <v>0</v>
      </c>
      <c r="O26" s="153">
        <f t="shared" si="4"/>
        <v>0</v>
      </c>
      <c r="P26" s="153">
        <v>0</v>
      </c>
      <c r="Q26" s="153">
        <f t="shared" si="5"/>
        <v>0</v>
      </c>
      <c r="R26" s="154"/>
      <c r="S26" s="154" t="s">
        <v>130</v>
      </c>
      <c r="T26" s="154" t="s">
        <v>309</v>
      </c>
      <c r="U26" s="154">
        <v>0</v>
      </c>
      <c r="V26" s="154">
        <f t="shared" si="6"/>
        <v>0</v>
      </c>
      <c r="W26" s="154"/>
      <c r="X26" s="154" t="s">
        <v>500</v>
      </c>
      <c r="Y26" s="154" t="s">
        <v>133</v>
      </c>
      <c r="Z26" s="146"/>
      <c r="AA26" s="146"/>
      <c r="AB26" s="146"/>
      <c r="AC26" s="146"/>
      <c r="AD26" s="146"/>
      <c r="AE26" s="146"/>
      <c r="AF26" s="146"/>
      <c r="AG26" s="146" t="s">
        <v>501</v>
      </c>
      <c r="AH26" s="146"/>
      <c r="AI26" s="146"/>
      <c r="AJ26" s="146"/>
      <c r="AK26" s="146"/>
      <c r="AL26" s="146"/>
      <c r="AM26" s="146"/>
      <c r="AN26" s="146"/>
      <c r="AO26" s="146"/>
      <c r="AP26" s="146"/>
      <c r="AQ26" s="146"/>
      <c r="AR26" s="146"/>
      <c r="AS26" s="146"/>
      <c r="AT26" s="146"/>
      <c r="AU26" s="146"/>
      <c r="AV26" s="146"/>
      <c r="AW26" s="146"/>
      <c r="AX26" s="146"/>
      <c r="AY26" s="146"/>
      <c r="AZ26" s="146"/>
      <c r="BA26" s="146"/>
      <c r="BB26" s="146"/>
      <c r="BC26" s="146"/>
      <c r="BD26" s="146"/>
      <c r="BE26" s="146"/>
      <c r="BF26" s="146"/>
      <c r="BG26" s="146"/>
      <c r="BH26" s="146"/>
    </row>
    <row r="27" spans="1:60" outlineLevel="1" x14ac:dyDescent="0.2">
      <c r="A27" s="171">
        <v>19</v>
      </c>
      <c r="B27" s="172" t="s">
        <v>507</v>
      </c>
      <c r="C27" s="178" t="s">
        <v>508</v>
      </c>
      <c r="D27" s="173" t="s">
        <v>162</v>
      </c>
      <c r="E27" s="174">
        <v>1</v>
      </c>
      <c r="F27" s="175"/>
      <c r="G27" s="176">
        <f t="shared" si="0"/>
        <v>0</v>
      </c>
      <c r="H27" s="155"/>
      <c r="I27" s="154">
        <f t="shared" si="1"/>
        <v>0</v>
      </c>
      <c r="J27" s="155"/>
      <c r="K27" s="154">
        <f t="shared" si="2"/>
        <v>0</v>
      </c>
      <c r="L27" s="154">
        <v>21</v>
      </c>
      <c r="M27" s="154">
        <f t="shared" si="3"/>
        <v>0</v>
      </c>
      <c r="N27" s="153">
        <v>0</v>
      </c>
      <c r="O27" s="153">
        <f t="shared" si="4"/>
        <v>0</v>
      </c>
      <c r="P27" s="153">
        <v>0</v>
      </c>
      <c r="Q27" s="153">
        <f t="shared" si="5"/>
        <v>0</v>
      </c>
      <c r="R27" s="154"/>
      <c r="S27" s="154" t="s">
        <v>130</v>
      </c>
      <c r="T27" s="154" t="s">
        <v>309</v>
      </c>
      <c r="U27" s="154">
        <v>0</v>
      </c>
      <c r="V27" s="154">
        <f t="shared" si="6"/>
        <v>0</v>
      </c>
      <c r="W27" s="154"/>
      <c r="X27" s="154" t="s">
        <v>500</v>
      </c>
      <c r="Y27" s="154" t="s">
        <v>133</v>
      </c>
      <c r="Z27" s="146"/>
      <c r="AA27" s="146"/>
      <c r="AB27" s="146"/>
      <c r="AC27" s="146"/>
      <c r="AD27" s="146"/>
      <c r="AE27" s="146"/>
      <c r="AF27" s="146"/>
      <c r="AG27" s="146" t="s">
        <v>501</v>
      </c>
      <c r="AH27" s="146"/>
      <c r="AI27" s="146"/>
      <c r="AJ27" s="146"/>
      <c r="AK27" s="146"/>
      <c r="AL27" s="146"/>
      <c r="AM27" s="146"/>
      <c r="AN27" s="146"/>
      <c r="AO27" s="146"/>
      <c r="AP27" s="146"/>
      <c r="AQ27" s="146"/>
      <c r="AR27" s="146"/>
      <c r="AS27" s="146"/>
      <c r="AT27" s="146"/>
      <c r="AU27" s="146"/>
      <c r="AV27" s="146"/>
      <c r="AW27" s="146"/>
      <c r="AX27" s="146"/>
      <c r="AY27" s="146"/>
      <c r="AZ27" s="146"/>
      <c r="BA27" s="146"/>
      <c r="BB27" s="146"/>
      <c r="BC27" s="146"/>
      <c r="BD27" s="146"/>
      <c r="BE27" s="146"/>
      <c r="BF27" s="146"/>
      <c r="BG27" s="146"/>
      <c r="BH27" s="146"/>
    </row>
    <row r="28" spans="1:60" outlineLevel="1" x14ac:dyDescent="0.2">
      <c r="A28" s="171">
        <v>20</v>
      </c>
      <c r="B28" s="172" t="s">
        <v>509</v>
      </c>
      <c r="C28" s="178" t="s">
        <v>510</v>
      </c>
      <c r="D28" s="173" t="s">
        <v>162</v>
      </c>
      <c r="E28" s="174">
        <v>1</v>
      </c>
      <c r="F28" s="175"/>
      <c r="G28" s="176">
        <f t="shared" si="0"/>
        <v>0</v>
      </c>
      <c r="H28" s="155"/>
      <c r="I28" s="154">
        <f t="shared" si="1"/>
        <v>0</v>
      </c>
      <c r="J28" s="155"/>
      <c r="K28" s="154">
        <f t="shared" si="2"/>
        <v>0</v>
      </c>
      <c r="L28" s="154">
        <v>21</v>
      </c>
      <c r="M28" s="154">
        <f t="shared" si="3"/>
        <v>0</v>
      </c>
      <c r="N28" s="153">
        <v>0</v>
      </c>
      <c r="O28" s="153">
        <f t="shared" si="4"/>
        <v>0</v>
      </c>
      <c r="P28" s="153">
        <v>0</v>
      </c>
      <c r="Q28" s="153">
        <f t="shared" si="5"/>
        <v>0</v>
      </c>
      <c r="R28" s="154"/>
      <c r="S28" s="154" t="s">
        <v>130</v>
      </c>
      <c r="T28" s="154" t="s">
        <v>309</v>
      </c>
      <c r="U28" s="154">
        <v>0</v>
      </c>
      <c r="V28" s="154">
        <f t="shared" si="6"/>
        <v>0</v>
      </c>
      <c r="W28" s="154"/>
      <c r="X28" s="154" t="s">
        <v>165</v>
      </c>
      <c r="Y28" s="154" t="s">
        <v>133</v>
      </c>
      <c r="Z28" s="146"/>
      <c r="AA28" s="146"/>
      <c r="AB28" s="146"/>
      <c r="AC28" s="146"/>
      <c r="AD28" s="146"/>
      <c r="AE28" s="146"/>
      <c r="AF28" s="146"/>
      <c r="AG28" s="146" t="s">
        <v>166</v>
      </c>
      <c r="AH28" s="146"/>
      <c r="AI28" s="146"/>
      <c r="AJ28" s="146"/>
      <c r="AK28" s="146"/>
      <c r="AL28" s="146"/>
      <c r="AM28" s="146"/>
      <c r="AN28" s="146"/>
      <c r="AO28" s="146"/>
      <c r="AP28" s="146"/>
      <c r="AQ28" s="146"/>
      <c r="AR28" s="146"/>
      <c r="AS28" s="146"/>
      <c r="AT28" s="146"/>
      <c r="AU28" s="146"/>
      <c r="AV28" s="146"/>
      <c r="AW28" s="146"/>
      <c r="AX28" s="146"/>
      <c r="AY28" s="146"/>
      <c r="AZ28" s="146"/>
      <c r="BA28" s="146"/>
      <c r="BB28" s="146"/>
      <c r="BC28" s="146"/>
      <c r="BD28" s="146"/>
      <c r="BE28" s="146"/>
      <c r="BF28" s="146"/>
      <c r="BG28" s="146"/>
      <c r="BH28" s="146"/>
    </row>
    <row r="29" spans="1:60" ht="22.5" outlineLevel="1" x14ac:dyDescent="0.2">
      <c r="A29" s="171">
        <v>21</v>
      </c>
      <c r="B29" s="172" t="s">
        <v>511</v>
      </c>
      <c r="C29" s="178" t="s">
        <v>512</v>
      </c>
      <c r="D29" s="173" t="s">
        <v>162</v>
      </c>
      <c r="E29" s="174">
        <v>0</v>
      </c>
      <c r="F29" s="175"/>
      <c r="G29" s="176">
        <f t="shared" si="0"/>
        <v>0</v>
      </c>
      <c r="H29" s="155"/>
      <c r="I29" s="154">
        <f t="shared" si="1"/>
        <v>0</v>
      </c>
      <c r="J29" s="155"/>
      <c r="K29" s="154">
        <f t="shared" si="2"/>
        <v>0</v>
      </c>
      <c r="L29" s="154">
        <v>21</v>
      </c>
      <c r="M29" s="154">
        <f t="shared" si="3"/>
        <v>0</v>
      </c>
      <c r="N29" s="153">
        <v>0</v>
      </c>
      <c r="O29" s="153">
        <f t="shared" si="4"/>
        <v>0</v>
      </c>
      <c r="P29" s="153">
        <v>0</v>
      </c>
      <c r="Q29" s="153">
        <f t="shared" si="5"/>
        <v>0</v>
      </c>
      <c r="R29" s="154"/>
      <c r="S29" s="154" t="s">
        <v>130</v>
      </c>
      <c r="T29" s="154" t="s">
        <v>131</v>
      </c>
      <c r="U29" s="154">
        <v>0</v>
      </c>
      <c r="V29" s="154">
        <f t="shared" si="6"/>
        <v>0</v>
      </c>
      <c r="W29" s="154"/>
      <c r="X29" s="154" t="s">
        <v>165</v>
      </c>
      <c r="Y29" s="154" t="s">
        <v>133</v>
      </c>
      <c r="Z29" s="146"/>
      <c r="AA29" s="146"/>
      <c r="AB29" s="146"/>
      <c r="AC29" s="146"/>
      <c r="AD29" s="146"/>
      <c r="AE29" s="146"/>
      <c r="AF29" s="146"/>
      <c r="AG29" s="146" t="s">
        <v>166</v>
      </c>
      <c r="AH29" s="146"/>
      <c r="AI29" s="146"/>
      <c r="AJ29" s="146"/>
      <c r="AK29" s="146"/>
      <c r="AL29" s="146"/>
      <c r="AM29" s="146"/>
      <c r="AN29" s="146"/>
      <c r="AO29" s="146"/>
      <c r="AP29" s="146"/>
      <c r="AQ29" s="146"/>
      <c r="AR29" s="146"/>
      <c r="AS29" s="146"/>
      <c r="AT29" s="146"/>
      <c r="AU29" s="146"/>
      <c r="AV29" s="146"/>
      <c r="AW29" s="146"/>
      <c r="AX29" s="146"/>
      <c r="AY29" s="146"/>
      <c r="AZ29" s="146"/>
      <c r="BA29" s="146"/>
      <c r="BB29" s="146"/>
      <c r="BC29" s="146"/>
      <c r="BD29" s="146"/>
      <c r="BE29" s="146"/>
      <c r="BF29" s="146"/>
      <c r="BG29" s="146"/>
      <c r="BH29" s="146"/>
    </row>
    <row r="30" spans="1:60" outlineLevel="1" x14ac:dyDescent="0.2">
      <c r="A30" s="171">
        <v>22</v>
      </c>
      <c r="B30" s="172" t="s">
        <v>513</v>
      </c>
      <c r="C30" s="178" t="s">
        <v>514</v>
      </c>
      <c r="D30" s="173" t="s">
        <v>162</v>
      </c>
      <c r="E30" s="174">
        <v>2</v>
      </c>
      <c r="F30" s="175"/>
      <c r="G30" s="176">
        <f t="shared" si="0"/>
        <v>0</v>
      </c>
      <c r="H30" s="155"/>
      <c r="I30" s="154">
        <f t="shared" si="1"/>
        <v>0</v>
      </c>
      <c r="J30" s="155"/>
      <c r="K30" s="154">
        <f t="shared" si="2"/>
        <v>0</v>
      </c>
      <c r="L30" s="154">
        <v>21</v>
      </c>
      <c r="M30" s="154">
        <f t="shared" si="3"/>
        <v>0</v>
      </c>
      <c r="N30" s="153">
        <v>0</v>
      </c>
      <c r="O30" s="153">
        <f t="shared" si="4"/>
        <v>0</v>
      </c>
      <c r="P30" s="153">
        <v>0</v>
      </c>
      <c r="Q30" s="153">
        <f t="shared" si="5"/>
        <v>0</v>
      </c>
      <c r="R30" s="154"/>
      <c r="S30" s="154" t="s">
        <v>130</v>
      </c>
      <c r="T30" s="154" t="s">
        <v>309</v>
      </c>
      <c r="U30" s="154">
        <v>0</v>
      </c>
      <c r="V30" s="154">
        <f t="shared" si="6"/>
        <v>0</v>
      </c>
      <c r="W30" s="154"/>
      <c r="X30" s="154" t="s">
        <v>165</v>
      </c>
      <c r="Y30" s="154" t="s">
        <v>133</v>
      </c>
      <c r="Z30" s="146"/>
      <c r="AA30" s="146"/>
      <c r="AB30" s="146"/>
      <c r="AC30" s="146"/>
      <c r="AD30" s="146"/>
      <c r="AE30" s="146"/>
      <c r="AF30" s="146"/>
      <c r="AG30" s="146" t="s">
        <v>166</v>
      </c>
      <c r="AH30" s="146"/>
      <c r="AI30" s="146"/>
      <c r="AJ30" s="146"/>
      <c r="AK30" s="146"/>
      <c r="AL30" s="146"/>
      <c r="AM30" s="146"/>
      <c r="AN30" s="146"/>
      <c r="AO30" s="146"/>
      <c r="AP30" s="146"/>
      <c r="AQ30" s="146"/>
      <c r="AR30" s="146"/>
      <c r="AS30" s="146"/>
      <c r="AT30" s="146"/>
      <c r="AU30" s="146"/>
      <c r="AV30" s="146"/>
      <c r="AW30" s="146"/>
      <c r="AX30" s="146"/>
      <c r="AY30" s="146"/>
      <c r="AZ30" s="146"/>
      <c r="BA30" s="146"/>
      <c r="BB30" s="146"/>
      <c r="BC30" s="146"/>
      <c r="BD30" s="146"/>
      <c r="BE30" s="146"/>
      <c r="BF30" s="146"/>
      <c r="BG30" s="146"/>
      <c r="BH30" s="146"/>
    </row>
    <row r="31" spans="1:60" ht="22.5" outlineLevel="1" x14ac:dyDescent="0.2">
      <c r="A31" s="171">
        <v>23</v>
      </c>
      <c r="B31" s="172" t="s">
        <v>498</v>
      </c>
      <c r="C31" s="178" t="s">
        <v>515</v>
      </c>
      <c r="D31" s="173" t="s">
        <v>162</v>
      </c>
      <c r="E31" s="174">
        <v>2</v>
      </c>
      <c r="F31" s="175"/>
      <c r="G31" s="176">
        <f t="shared" si="0"/>
        <v>0</v>
      </c>
      <c r="H31" s="155"/>
      <c r="I31" s="154">
        <f t="shared" si="1"/>
        <v>0</v>
      </c>
      <c r="J31" s="155"/>
      <c r="K31" s="154">
        <f t="shared" si="2"/>
        <v>0</v>
      </c>
      <c r="L31" s="154">
        <v>21</v>
      </c>
      <c r="M31" s="154">
        <f t="shared" si="3"/>
        <v>0</v>
      </c>
      <c r="N31" s="153">
        <v>0</v>
      </c>
      <c r="O31" s="153">
        <f t="shared" si="4"/>
        <v>0</v>
      </c>
      <c r="P31" s="153">
        <v>0</v>
      </c>
      <c r="Q31" s="153">
        <f t="shared" si="5"/>
        <v>0</v>
      </c>
      <c r="R31" s="154"/>
      <c r="S31" s="154" t="s">
        <v>130</v>
      </c>
      <c r="T31" s="154" t="s">
        <v>309</v>
      </c>
      <c r="U31" s="154">
        <v>0</v>
      </c>
      <c r="V31" s="154">
        <f t="shared" si="6"/>
        <v>0</v>
      </c>
      <c r="W31" s="154"/>
      <c r="X31" s="154" t="s">
        <v>165</v>
      </c>
      <c r="Y31" s="154" t="s">
        <v>133</v>
      </c>
      <c r="Z31" s="146"/>
      <c r="AA31" s="146"/>
      <c r="AB31" s="146"/>
      <c r="AC31" s="146"/>
      <c r="AD31" s="146"/>
      <c r="AE31" s="146"/>
      <c r="AF31" s="146"/>
      <c r="AG31" s="146" t="s">
        <v>166</v>
      </c>
      <c r="AH31" s="146"/>
      <c r="AI31" s="146"/>
      <c r="AJ31" s="146"/>
      <c r="AK31" s="146"/>
      <c r="AL31" s="146"/>
      <c r="AM31" s="146"/>
      <c r="AN31" s="146"/>
      <c r="AO31" s="146"/>
      <c r="AP31" s="146"/>
      <c r="AQ31" s="146"/>
      <c r="AR31" s="146"/>
      <c r="AS31" s="146"/>
      <c r="AT31" s="146"/>
      <c r="AU31" s="146"/>
      <c r="AV31" s="146"/>
      <c r="AW31" s="146"/>
      <c r="AX31" s="146"/>
      <c r="AY31" s="146"/>
      <c r="AZ31" s="146"/>
      <c r="BA31" s="146"/>
      <c r="BB31" s="146"/>
      <c r="BC31" s="146"/>
      <c r="BD31" s="146"/>
      <c r="BE31" s="146"/>
      <c r="BF31" s="146"/>
      <c r="BG31" s="146"/>
      <c r="BH31" s="146"/>
    </row>
    <row r="32" spans="1:60" outlineLevel="1" x14ac:dyDescent="0.2">
      <c r="A32" s="171">
        <v>24</v>
      </c>
      <c r="B32" s="172" t="s">
        <v>516</v>
      </c>
      <c r="C32" s="178" t="s">
        <v>517</v>
      </c>
      <c r="D32" s="173" t="s">
        <v>162</v>
      </c>
      <c r="E32" s="174">
        <v>1</v>
      </c>
      <c r="F32" s="175"/>
      <c r="G32" s="176">
        <f t="shared" si="0"/>
        <v>0</v>
      </c>
      <c r="H32" s="155"/>
      <c r="I32" s="154">
        <f t="shared" si="1"/>
        <v>0</v>
      </c>
      <c r="J32" s="155"/>
      <c r="K32" s="154">
        <f t="shared" si="2"/>
        <v>0</v>
      </c>
      <c r="L32" s="154">
        <v>21</v>
      </c>
      <c r="M32" s="154">
        <f t="shared" si="3"/>
        <v>0</v>
      </c>
      <c r="N32" s="153">
        <v>0</v>
      </c>
      <c r="O32" s="153">
        <f t="shared" si="4"/>
        <v>0</v>
      </c>
      <c r="P32" s="153">
        <v>0</v>
      </c>
      <c r="Q32" s="153">
        <f t="shared" si="5"/>
        <v>0</v>
      </c>
      <c r="R32" s="154"/>
      <c r="S32" s="154" t="s">
        <v>130</v>
      </c>
      <c r="T32" s="154" t="s">
        <v>309</v>
      </c>
      <c r="U32" s="154">
        <v>0</v>
      </c>
      <c r="V32" s="154">
        <f t="shared" si="6"/>
        <v>0</v>
      </c>
      <c r="W32" s="154"/>
      <c r="X32" s="154" t="s">
        <v>165</v>
      </c>
      <c r="Y32" s="154" t="s">
        <v>133</v>
      </c>
      <c r="Z32" s="146"/>
      <c r="AA32" s="146"/>
      <c r="AB32" s="146"/>
      <c r="AC32" s="146"/>
      <c r="AD32" s="146"/>
      <c r="AE32" s="146"/>
      <c r="AF32" s="146"/>
      <c r="AG32" s="146" t="s">
        <v>166</v>
      </c>
      <c r="AH32" s="146"/>
      <c r="AI32" s="146"/>
      <c r="AJ32" s="146"/>
      <c r="AK32" s="146"/>
      <c r="AL32" s="146"/>
      <c r="AM32" s="146"/>
      <c r="AN32" s="146"/>
      <c r="AO32" s="146"/>
      <c r="AP32" s="146"/>
      <c r="AQ32" s="146"/>
      <c r="AR32" s="146"/>
      <c r="AS32" s="146"/>
      <c r="AT32" s="146"/>
      <c r="AU32" s="146"/>
      <c r="AV32" s="146"/>
      <c r="AW32" s="146"/>
      <c r="AX32" s="146"/>
      <c r="AY32" s="146"/>
      <c r="AZ32" s="146"/>
      <c r="BA32" s="146"/>
      <c r="BB32" s="146"/>
      <c r="BC32" s="146"/>
      <c r="BD32" s="146"/>
      <c r="BE32" s="146"/>
      <c r="BF32" s="146"/>
      <c r="BG32" s="146"/>
      <c r="BH32" s="146"/>
    </row>
    <row r="33" spans="1:60" ht="22.5" outlineLevel="1" x14ac:dyDescent="0.2">
      <c r="A33" s="171">
        <v>25</v>
      </c>
      <c r="B33" s="172" t="s">
        <v>518</v>
      </c>
      <c r="C33" s="178" t="s">
        <v>519</v>
      </c>
      <c r="D33" s="173" t="s">
        <v>162</v>
      </c>
      <c r="E33" s="174">
        <v>1</v>
      </c>
      <c r="F33" s="175"/>
      <c r="G33" s="176">
        <f t="shared" si="0"/>
        <v>0</v>
      </c>
      <c r="H33" s="155"/>
      <c r="I33" s="154">
        <f t="shared" si="1"/>
        <v>0</v>
      </c>
      <c r="J33" s="155"/>
      <c r="K33" s="154">
        <f t="shared" si="2"/>
        <v>0</v>
      </c>
      <c r="L33" s="154">
        <v>21</v>
      </c>
      <c r="M33" s="154">
        <f t="shared" si="3"/>
        <v>0</v>
      </c>
      <c r="N33" s="153">
        <v>0</v>
      </c>
      <c r="O33" s="153">
        <f t="shared" si="4"/>
        <v>0</v>
      </c>
      <c r="P33" s="153">
        <v>0</v>
      </c>
      <c r="Q33" s="153">
        <f t="shared" si="5"/>
        <v>0</v>
      </c>
      <c r="R33" s="154"/>
      <c r="S33" s="154" t="s">
        <v>130</v>
      </c>
      <c r="T33" s="154" t="s">
        <v>309</v>
      </c>
      <c r="U33" s="154">
        <v>0</v>
      </c>
      <c r="V33" s="154">
        <f t="shared" si="6"/>
        <v>0</v>
      </c>
      <c r="W33" s="154"/>
      <c r="X33" s="154" t="s">
        <v>165</v>
      </c>
      <c r="Y33" s="154" t="s">
        <v>133</v>
      </c>
      <c r="Z33" s="146"/>
      <c r="AA33" s="146"/>
      <c r="AB33" s="146"/>
      <c r="AC33" s="146"/>
      <c r="AD33" s="146"/>
      <c r="AE33" s="146"/>
      <c r="AF33" s="146"/>
      <c r="AG33" s="146" t="s">
        <v>166</v>
      </c>
      <c r="AH33" s="146"/>
      <c r="AI33" s="146"/>
      <c r="AJ33" s="146"/>
      <c r="AK33" s="146"/>
      <c r="AL33" s="146"/>
      <c r="AM33" s="146"/>
      <c r="AN33" s="146"/>
      <c r="AO33" s="146"/>
      <c r="AP33" s="146"/>
      <c r="AQ33" s="146"/>
      <c r="AR33" s="146"/>
      <c r="AS33" s="146"/>
      <c r="AT33" s="146"/>
      <c r="AU33" s="146"/>
      <c r="AV33" s="146"/>
      <c r="AW33" s="146"/>
      <c r="AX33" s="146"/>
      <c r="AY33" s="146"/>
      <c r="AZ33" s="146"/>
      <c r="BA33" s="146"/>
      <c r="BB33" s="146"/>
      <c r="BC33" s="146"/>
      <c r="BD33" s="146"/>
      <c r="BE33" s="146"/>
      <c r="BF33" s="146"/>
      <c r="BG33" s="146"/>
      <c r="BH33" s="146"/>
    </row>
    <row r="34" spans="1:60" outlineLevel="1" x14ac:dyDescent="0.2">
      <c r="A34" s="171">
        <v>26</v>
      </c>
      <c r="B34" s="172" t="s">
        <v>520</v>
      </c>
      <c r="C34" s="178" t="s">
        <v>521</v>
      </c>
      <c r="D34" s="173" t="s">
        <v>129</v>
      </c>
      <c r="E34" s="174">
        <v>15</v>
      </c>
      <c r="F34" s="175"/>
      <c r="G34" s="176">
        <f t="shared" si="0"/>
        <v>0</v>
      </c>
      <c r="H34" s="155"/>
      <c r="I34" s="154">
        <f t="shared" si="1"/>
        <v>0</v>
      </c>
      <c r="J34" s="155"/>
      <c r="K34" s="154">
        <f t="shared" si="2"/>
        <v>0</v>
      </c>
      <c r="L34" s="154">
        <v>21</v>
      </c>
      <c r="M34" s="154">
        <f t="shared" si="3"/>
        <v>0</v>
      </c>
      <c r="N34" s="153">
        <v>0</v>
      </c>
      <c r="O34" s="153">
        <f t="shared" si="4"/>
        <v>0</v>
      </c>
      <c r="P34" s="153">
        <v>0</v>
      </c>
      <c r="Q34" s="153">
        <f t="shared" si="5"/>
        <v>0</v>
      </c>
      <c r="R34" s="154"/>
      <c r="S34" s="154" t="s">
        <v>130</v>
      </c>
      <c r="T34" s="154" t="s">
        <v>309</v>
      </c>
      <c r="U34" s="154">
        <v>0</v>
      </c>
      <c r="V34" s="154">
        <f t="shared" si="6"/>
        <v>0</v>
      </c>
      <c r="W34" s="154"/>
      <c r="X34" s="154" t="s">
        <v>165</v>
      </c>
      <c r="Y34" s="154" t="s">
        <v>133</v>
      </c>
      <c r="Z34" s="146"/>
      <c r="AA34" s="146"/>
      <c r="AB34" s="146"/>
      <c r="AC34" s="146"/>
      <c r="AD34" s="146"/>
      <c r="AE34" s="146"/>
      <c r="AF34" s="146"/>
      <c r="AG34" s="146" t="s">
        <v>166</v>
      </c>
      <c r="AH34" s="146"/>
      <c r="AI34" s="146"/>
      <c r="AJ34" s="146"/>
      <c r="AK34" s="146"/>
      <c r="AL34" s="146"/>
      <c r="AM34" s="146"/>
      <c r="AN34" s="146"/>
      <c r="AO34" s="146"/>
      <c r="AP34" s="146"/>
      <c r="AQ34" s="146"/>
      <c r="AR34" s="146"/>
      <c r="AS34" s="146"/>
      <c r="AT34" s="146"/>
      <c r="AU34" s="146"/>
      <c r="AV34" s="146"/>
      <c r="AW34" s="146"/>
      <c r="AX34" s="146"/>
      <c r="AY34" s="146"/>
      <c r="AZ34" s="146"/>
      <c r="BA34" s="146"/>
      <c r="BB34" s="146"/>
      <c r="BC34" s="146"/>
      <c r="BD34" s="146"/>
      <c r="BE34" s="146"/>
      <c r="BF34" s="146"/>
      <c r="BG34" s="146"/>
      <c r="BH34" s="146"/>
    </row>
    <row r="35" spans="1:60" outlineLevel="1" x14ac:dyDescent="0.2">
      <c r="A35" s="171">
        <v>27</v>
      </c>
      <c r="B35" s="172" t="s">
        <v>522</v>
      </c>
      <c r="C35" s="178" t="s">
        <v>521</v>
      </c>
      <c r="D35" s="173" t="s">
        <v>129</v>
      </c>
      <c r="E35" s="174">
        <v>15</v>
      </c>
      <c r="F35" s="175"/>
      <c r="G35" s="176">
        <f t="shared" si="0"/>
        <v>0</v>
      </c>
      <c r="H35" s="155"/>
      <c r="I35" s="154">
        <f t="shared" si="1"/>
        <v>0</v>
      </c>
      <c r="J35" s="155"/>
      <c r="K35" s="154">
        <f t="shared" si="2"/>
        <v>0</v>
      </c>
      <c r="L35" s="154">
        <v>21</v>
      </c>
      <c r="M35" s="154">
        <f t="shared" si="3"/>
        <v>0</v>
      </c>
      <c r="N35" s="153">
        <v>0</v>
      </c>
      <c r="O35" s="153">
        <f t="shared" si="4"/>
        <v>0</v>
      </c>
      <c r="P35" s="153">
        <v>0</v>
      </c>
      <c r="Q35" s="153">
        <f t="shared" si="5"/>
        <v>0</v>
      </c>
      <c r="R35" s="154"/>
      <c r="S35" s="154" t="s">
        <v>130</v>
      </c>
      <c r="T35" s="154" t="s">
        <v>309</v>
      </c>
      <c r="U35" s="154">
        <v>0</v>
      </c>
      <c r="V35" s="154">
        <f t="shared" si="6"/>
        <v>0</v>
      </c>
      <c r="W35" s="154"/>
      <c r="X35" s="154" t="s">
        <v>165</v>
      </c>
      <c r="Y35" s="154" t="s">
        <v>133</v>
      </c>
      <c r="Z35" s="146"/>
      <c r="AA35" s="146"/>
      <c r="AB35" s="146"/>
      <c r="AC35" s="146"/>
      <c r="AD35" s="146"/>
      <c r="AE35" s="146"/>
      <c r="AF35" s="146"/>
      <c r="AG35" s="146" t="s">
        <v>166</v>
      </c>
      <c r="AH35" s="146"/>
      <c r="AI35" s="146"/>
      <c r="AJ35" s="146"/>
      <c r="AK35" s="146"/>
      <c r="AL35" s="146"/>
      <c r="AM35" s="146"/>
      <c r="AN35" s="146"/>
      <c r="AO35" s="146"/>
      <c r="AP35" s="146"/>
      <c r="AQ35" s="146"/>
      <c r="AR35" s="146"/>
      <c r="AS35" s="146"/>
      <c r="AT35" s="146"/>
      <c r="AU35" s="146"/>
      <c r="AV35" s="146"/>
      <c r="AW35" s="146"/>
      <c r="AX35" s="146"/>
      <c r="AY35" s="146"/>
      <c r="AZ35" s="146"/>
      <c r="BA35" s="146"/>
      <c r="BB35" s="146"/>
      <c r="BC35" s="146"/>
      <c r="BD35" s="146"/>
      <c r="BE35" s="146"/>
      <c r="BF35" s="146"/>
      <c r="BG35" s="146"/>
      <c r="BH35" s="146"/>
    </row>
    <row r="36" spans="1:60" outlineLevel="1" x14ac:dyDescent="0.2">
      <c r="A36" s="171">
        <v>28</v>
      </c>
      <c r="B36" s="172" t="s">
        <v>523</v>
      </c>
      <c r="C36" s="178" t="s">
        <v>524</v>
      </c>
      <c r="D36" s="173" t="s">
        <v>129</v>
      </c>
      <c r="E36" s="174">
        <v>22</v>
      </c>
      <c r="F36" s="175"/>
      <c r="G36" s="176">
        <f t="shared" si="0"/>
        <v>0</v>
      </c>
      <c r="H36" s="155"/>
      <c r="I36" s="154">
        <f t="shared" si="1"/>
        <v>0</v>
      </c>
      <c r="J36" s="155"/>
      <c r="K36" s="154">
        <f t="shared" si="2"/>
        <v>0</v>
      </c>
      <c r="L36" s="154">
        <v>21</v>
      </c>
      <c r="M36" s="154">
        <f t="shared" si="3"/>
        <v>0</v>
      </c>
      <c r="N36" s="153">
        <v>0</v>
      </c>
      <c r="O36" s="153">
        <f t="shared" si="4"/>
        <v>0</v>
      </c>
      <c r="P36" s="153">
        <v>0</v>
      </c>
      <c r="Q36" s="153">
        <f t="shared" si="5"/>
        <v>0</v>
      </c>
      <c r="R36" s="154"/>
      <c r="S36" s="154" t="s">
        <v>130</v>
      </c>
      <c r="T36" s="154" t="s">
        <v>309</v>
      </c>
      <c r="U36" s="154">
        <v>0</v>
      </c>
      <c r="V36" s="154">
        <f t="shared" si="6"/>
        <v>0</v>
      </c>
      <c r="W36" s="154"/>
      <c r="X36" s="154" t="s">
        <v>165</v>
      </c>
      <c r="Y36" s="154" t="s">
        <v>133</v>
      </c>
      <c r="Z36" s="146"/>
      <c r="AA36" s="146"/>
      <c r="AB36" s="146"/>
      <c r="AC36" s="146"/>
      <c r="AD36" s="146"/>
      <c r="AE36" s="146"/>
      <c r="AF36" s="146"/>
      <c r="AG36" s="146" t="s">
        <v>166</v>
      </c>
      <c r="AH36" s="146"/>
      <c r="AI36" s="146"/>
      <c r="AJ36" s="146"/>
      <c r="AK36" s="146"/>
      <c r="AL36" s="146"/>
      <c r="AM36" s="146"/>
      <c r="AN36" s="146"/>
      <c r="AO36" s="146"/>
      <c r="AP36" s="146"/>
      <c r="AQ36" s="146"/>
      <c r="AR36" s="146"/>
      <c r="AS36" s="146"/>
      <c r="AT36" s="146"/>
      <c r="AU36" s="146"/>
      <c r="AV36" s="146"/>
      <c r="AW36" s="146"/>
      <c r="AX36" s="146"/>
      <c r="AY36" s="146"/>
      <c r="AZ36" s="146"/>
      <c r="BA36" s="146"/>
      <c r="BB36" s="146"/>
      <c r="BC36" s="146"/>
      <c r="BD36" s="146"/>
      <c r="BE36" s="146"/>
      <c r="BF36" s="146"/>
      <c r="BG36" s="146"/>
      <c r="BH36" s="146"/>
    </row>
    <row r="37" spans="1:60" outlineLevel="1" x14ac:dyDescent="0.2">
      <c r="A37" s="171">
        <v>29</v>
      </c>
      <c r="B37" s="172" t="s">
        <v>502</v>
      </c>
      <c r="C37" s="178" t="s">
        <v>525</v>
      </c>
      <c r="D37" s="173" t="s">
        <v>162</v>
      </c>
      <c r="E37" s="174">
        <v>1</v>
      </c>
      <c r="F37" s="175"/>
      <c r="G37" s="176">
        <f t="shared" si="0"/>
        <v>0</v>
      </c>
      <c r="H37" s="155"/>
      <c r="I37" s="154">
        <f t="shared" si="1"/>
        <v>0</v>
      </c>
      <c r="J37" s="155"/>
      <c r="K37" s="154">
        <f t="shared" si="2"/>
        <v>0</v>
      </c>
      <c r="L37" s="154">
        <v>21</v>
      </c>
      <c r="M37" s="154">
        <f t="shared" si="3"/>
        <v>0</v>
      </c>
      <c r="N37" s="153">
        <v>0</v>
      </c>
      <c r="O37" s="153">
        <f t="shared" si="4"/>
        <v>0</v>
      </c>
      <c r="P37" s="153">
        <v>0</v>
      </c>
      <c r="Q37" s="153">
        <f t="shared" si="5"/>
        <v>0</v>
      </c>
      <c r="R37" s="154"/>
      <c r="S37" s="154" t="s">
        <v>130</v>
      </c>
      <c r="T37" s="154" t="s">
        <v>309</v>
      </c>
      <c r="U37" s="154">
        <v>0</v>
      </c>
      <c r="V37" s="154">
        <f t="shared" si="6"/>
        <v>0</v>
      </c>
      <c r="W37" s="154"/>
      <c r="X37" s="154" t="s">
        <v>165</v>
      </c>
      <c r="Y37" s="154" t="s">
        <v>133</v>
      </c>
      <c r="Z37" s="146"/>
      <c r="AA37" s="146"/>
      <c r="AB37" s="146"/>
      <c r="AC37" s="146"/>
      <c r="AD37" s="146"/>
      <c r="AE37" s="146"/>
      <c r="AF37" s="146"/>
      <c r="AG37" s="146" t="s">
        <v>166</v>
      </c>
      <c r="AH37" s="146"/>
      <c r="AI37" s="146"/>
      <c r="AJ37" s="146"/>
      <c r="AK37" s="146"/>
      <c r="AL37" s="146"/>
      <c r="AM37" s="146"/>
      <c r="AN37" s="146"/>
      <c r="AO37" s="146"/>
      <c r="AP37" s="146"/>
      <c r="AQ37" s="146"/>
      <c r="AR37" s="146"/>
      <c r="AS37" s="146"/>
      <c r="AT37" s="146"/>
      <c r="AU37" s="146"/>
      <c r="AV37" s="146"/>
      <c r="AW37" s="146"/>
      <c r="AX37" s="146"/>
      <c r="AY37" s="146"/>
      <c r="AZ37" s="146"/>
      <c r="BA37" s="146"/>
      <c r="BB37" s="146"/>
      <c r="BC37" s="146"/>
      <c r="BD37" s="146"/>
      <c r="BE37" s="146"/>
      <c r="BF37" s="146"/>
      <c r="BG37" s="146"/>
      <c r="BH37" s="146"/>
    </row>
    <row r="38" spans="1:60" outlineLevel="1" x14ac:dyDescent="0.2">
      <c r="A38" s="171">
        <v>30</v>
      </c>
      <c r="B38" s="172" t="s">
        <v>526</v>
      </c>
      <c r="C38" s="178" t="s">
        <v>527</v>
      </c>
      <c r="D38" s="173" t="s">
        <v>162</v>
      </c>
      <c r="E38" s="174">
        <v>1</v>
      </c>
      <c r="F38" s="175"/>
      <c r="G38" s="176">
        <f t="shared" si="0"/>
        <v>0</v>
      </c>
      <c r="H38" s="155"/>
      <c r="I38" s="154">
        <f t="shared" si="1"/>
        <v>0</v>
      </c>
      <c r="J38" s="155"/>
      <c r="K38" s="154">
        <f t="shared" si="2"/>
        <v>0</v>
      </c>
      <c r="L38" s="154">
        <v>21</v>
      </c>
      <c r="M38" s="154">
        <f t="shared" si="3"/>
        <v>0</v>
      </c>
      <c r="N38" s="153">
        <v>0</v>
      </c>
      <c r="O38" s="153">
        <f t="shared" si="4"/>
        <v>0</v>
      </c>
      <c r="P38" s="153">
        <v>0</v>
      </c>
      <c r="Q38" s="153">
        <f t="shared" si="5"/>
        <v>0</v>
      </c>
      <c r="R38" s="154"/>
      <c r="S38" s="154" t="s">
        <v>130</v>
      </c>
      <c r="T38" s="154" t="s">
        <v>309</v>
      </c>
      <c r="U38" s="154">
        <v>0</v>
      </c>
      <c r="V38" s="154">
        <f t="shared" si="6"/>
        <v>0</v>
      </c>
      <c r="W38" s="154"/>
      <c r="X38" s="154" t="s">
        <v>165</v>
      </c>
      <c r="Y38" s="154" t="s">
        <v>133</v>
      </c>
      <c r="Z38" s="146"/>
      <c r="AA38" s="146"/>
      <c r="AB38" s="146"/>
      <c r="AC38" s="146"/>
      <c r="AD38" s="146"/>
      <c r="AE38" s="146"/>
      <c r="AF38" s="146"/>
      <c r="AG38" s="146" t="s">
        <v>166</v>
      </c>
      <c r="AH38" s="146"/>
      <c r="AI38" s="146"/>
      <c r="AJ38" s="146"/>
      <c r="AK38" s="146"/>
      <c r="AL38" s="146"/>
      <c r="AM38" s="146"/>
      <c r="AN38" s="146"/>
      <c r="AO38" s="146"/>
      <c r="AP38" s="146"/>
      <c r="AQ38" s="146"/>
      <c r="AR38" s="146"/>
      <c r="AS38" s="146"/>
      <c r="AT38" s="146"/>
      <c r="AU38" s="146"/>
      <c r="AV38" s="146"/>
      <c r="AW38" s="146"/>
      <c r="AX38" s="146"/>
      <c r="AY38" s="146"/>
      <c r="AZ38" s="146"/>
      <c r="BA38" s="146"/>
      <c r="BB38" s="146"/>
      <c r="BC38" s="146"/>
      <c r="BD38" s="146"/>
      <c r="BE38" s="146"/>
      <c r="BF38" s="146"/>
      <c r="BG38" s="146"/>
      <c r="BH38" s="146"/>
    </row>
    <row r="39" spans="1:60" outlineLevel="1" x14ac:dyDescent="0.2">
      <c r="A39" s="171">
        <v>31</v>
      </c>
      <c r="B39" s="172" t="s">
        <v>528</v>
      </c>
      <c r="C39" s="178" t="s">
        <v>529</v>
      </c>
      <c r="D39" s="173" t="s">
        <v>162</v>
      </c>
      <c r="E39" s="174">
        <v>2</v>
      </c>
      <c r="F39" s="175"/>
      <c r="G39" s="176">
        <f t="shared" si="0"/>
        <v>0</v>
      </c>
      <c r="H39" s="155"/>
      <c r="I39" s="154">
        <f t="shared" si="1"/>
        <v>0</v>
      </c>
      <c r="J39" s="155"/>
      <c r="K39" s="154">
        <f t="shared" si="2"/>
        <v>0</v>
      </c>
      <c r="L39" s="154">
        <v>21</v>
      </c>
      <c r="M39" s="154">
        <f t="shared" si="3"/>
        <v>0</v>
      </c>
      <c r="N39" s="153">
        <v>0</v>
      </c>
      <c r="O39" s="153">
        <f t="shared" si="4"/>
        <v>0</v>
      </c>
      <c r="P39" s="153">
        <v>0</v>
      </c>
      <c r="Q39" s="153">
        <f t="shared" si="5"/>
        <v>0</v>
      </c>
      <c r="R39" s="154"/>
      <c r="S39" s="154" t="s">
        <v>130</v>
      </c>
      <c r="T39" s="154" t="s">
        <v>309</v>
      </c>
      <c r="U39" s="154">
        <v>0</v>
      </c>
      <c r="V39" s="154">
        <f t="shared" si="6"/>
        <v>0</v>
      </c>
      <c r="W39" s="154"/>
      <c r="X39" s="154" t="s">
        <v>165</v>
      </c>
      <c r="Y39" s="154" t="s">
        <v>133</v>
      </c>
      <c r="Z39" s="146"/>
      <c r="AA39" s="146"/>
      <c r="AB39" s="146"/>
      <c r="AC39" s="146"/>
      <c r="AD39" s="146"/>
      <c r="AE39" s="146"/>
      <c r="AF39" s="146"/>
      <c r="AG39" s="146" t="s">
        <v>166</v>
      </c>
      <c r="AH39" s="146"/>
      <c r="AI39" s="146"/>
      <c r="AJ39" s="146"/>
      <c r="AK39" s="146"/>
      <c r="AL39" s="146"/>
      <c r="AM39" s="146"/>
      <c r="AN39" s="146"/>
      <c r="AO39" s="146"/>
      <c r="AP39" s="146"/>
      <c r="AQ39" s="146"/>
      <c r="AR39" s="146"/>
      <c r="AS39" s="146"/>
      <c r="AT39" s="146"/>
      <c r="AU39" s="146"/>
      <c r="AV39" s="146"/>
      <c r="AW39" s="146"/>
      <c r="AX39" s="146"/>
      <c r="AY39" s="146"/>
      <c r="AZ39" s="146"/>
      <c r="BA39" s="146"/>
      <c r="BB39" s="146"/>
      <c r="BC39" s="146"/>
      <c r="BD39" s="146"/>
      <c r="BE39" s="146"/>
      <c r="BF39" s="146"/>
      <c r="BG39" s="146"/>
      <c r="BH39" s="146"/>
    </row>
    <row r="40" spans="1:60" outlineLevel="1" x14ac:dyDescent="0.2">
      <c r="A40" s="171">
        <v>32</v>
      </c>
      <c r="B40" s="172" t="s">
        <v>530</v>
      </c>
      <c r="C40" s="178" t="s">
        <v>531</v>
      </c>
      <c r="D40" s="173" t="s">
        <v>162</v>
      </c>
      <c r="E40" s="174">
        <v>4</v>
      </c>
      <c r="F40" s="175"/>
      <c r="G40" s="176">
        <f t="shared" si="0"/>
        <v>0</v>
      </c>
      <c r="H40" s="155"/>
      <c r="I40" s="154">
        <f t="shared" si="1"/>
        <v>0</v>
      </c>
      <c r="J40" s="155"/>
      <c r="K40" s="154">
        <f t="shared" si="2"/>
        <v>0</v>
      </c>
      <c r="L40" s="154">
        <v>21</v>
      </c>
      <c r="M40" s="154">
        <f t="shared" si="3"/>
        <v>0</v>
      </c>
      <c r="N40" s="153">
        <v>0</v>
      </c>
      <c r="O40" s="153">
        <f t="shared" si="4"/>
        <v>0</v>
      </c>
      <c r="P40" s="153">
        <v>0</v>
      </c>
      <c r="Q40" s="153">
        <f t="shared" si="5"/>
        <v>0</v>
      </c>
      <c r="R40" s="154"/>
      <c r="S40" s="154" t="s">
        <v>130</v>
      </c>
      <c r="T40" s="154" t="s">
        <v>309</v>
      </c>
      <c r="U40" s="154">
        <v>0</v>
      </c>
      <c r="V40" s="154">
        <f t="shared" si="6"/>
        <v>0</v>
      </c>
      <c r="W40" s="154"/>
      <c r="X40" s="154" t="s">
        <v>165</v>
      </c>
      <c r="Y40" s="154" t="s">
        <v>133</v>
      </c>
      <c r="Z40" s="146"/>
      <c r="AA40" s="146"/>
      <c r="AB40" s="146"/>
      <c r="AC40" s="146"/>
      <c r="AD40" s="146"/>
      <c r="AE40" s="146"/>
      <c r="AF40" s="146"/>
      <c r="AG40" s="146" t="s">
        <v>166</v>
      </c>
      <c r="AH40" s="146"/>
      <c r="AI40" s="146"/>
      <c r="AJ40" s="146"/>
      <c r="AK40" s="146"/>
      <c r="AL40" s="146"/>
      <c r="AM40" s="146"/>
      <c r="AN40" s="146"/>
      <c r="AO40" s="146"/>
      <c r="AP40" s="146"/>
      <c r="AQ40" s="146"/>
      <c r="AR40" s="146"/>
      <c r="AS40" s="146"/>
      <c r="AT40" s="146"/>
      <c r="AU40" s="146"/>
      <c r="AV40" s="146"/>
      <c r="AW40" s="146"/>
      <c r="AX40" s="146"/>
      <c r="AY40" s="146"/>
      <c r="AZ40" s="146"/>
      <c r="BA40" s="146"/>
      <c r="BB40" s="146"/>
      <c r="BC40" s="146"/>
      <c r="BD40" s="146"/>
      <c r="BE40" s="146"/>
      <c r="BF40" s="146"/>
      <c r="BG40" s="146"/>
      <c r="BH40" s="146"/>
    </row>
    <row r="41" spans="1:60" outlineLevel="1" x14ac:dyDescent="0.2">
      <c r="A41" s="171">
        <v>33</v>
      </c>
      <c r="B41" s="172" t="s">
        <v>504</v>
      </c>
      <c r="C41" s="178" t="s">
        <v>532</v>
      </c>
      <c r="D41" s="173" t="s">
        <v>162</v>
      </c>
      <c r="E41" s="174">
        <v>5</v>
      </c>
      <c r="F41" s="175"/>
      <c r="G41" s="176">
        <f t="shared" ref="G41:G72" si="7">ROUND(E41*F41,2)</f>
        <v>0</v>
      </c>
      <c r="H41" s="155"/>
      <c r="I41" s="154">
        <f t="shared" ref="I41:I72" si="8">ROUND(E41*H41,2)</f>
        <v>0</v>
      </c>
      <c r="J41" s="155"/>
      <c r="K41" s="154">
        <f t="shared" ref="K41:K72" si="9">ROUND(E41*J41,2)</f>
        <v>0</v>
      </c>
      <c r="L41" s="154">
        <v>21</v>
      </c>
      <c r="M41" s="154">
        <f t="shared" ref="M41:M72" si="10">G41*(1+L41/100)</f>
        <v>0</v>
      </c>
      <c r="N41" s="153">
        <v>0</v>
      </c>
      <c r="O41" s="153">
        <f t="shared" ref="O41:O72" si="11">ROUND(E41*N41,2)</f>
        <v>0</v>
      </c>
      <c r="P41" s="153">
        <v>0</v>
      </c>
      <c r="Q41" s="153">
        <f t="shared" ref="Q41:Q72" si="12">ROUND(E41*P41,2)</f>
        <v>0</v>
      </c>
      <c r="R41" s="154"/>
      <c r="S41" s="154" t="s">
        <v>130</v>
      </c>
      <c r="T41" s="154" t="s">
        <v>309</v>
      </c>
      <c r="U41" s="154">
        <v>0</v>
      </c>
      <c r="V41" s="154">
        <f t="shared" ref="V41:V72" si="13">ROUND(E41*U41,2)</f>
        <v>0</v>
      </c>
      <c r="W41" s="154"/>
      <c r="X41" s="154" t="s">
        <v>165</v>
      </c>
      <c r="Y41" s="154" t="s">
        <v>133</v>
      </c>
      <c r="Z41" s="146"/>
      <c r="AA41" s="146"/>
      <c r="AB41" s="146"/>
      <c r="AC41" s="146"/>
      <c r="AD41" s="146"/>
      <c r="AE41" s="146"/>
      <c r="AF41" s="146"/>
      <c r="AG41" s="146" t="s">
        <v>166</v>
      </c>
      <c r="AH41" s="146"/>
      <c r="AI41" s="146"/>
      <c r="AJ41" s="146"/>
      <c r="AK41" s="146"/>
      <c r="AL41" s="146"/>
      <c r="AM41" s="146"/>
      <c r="AN41" s="146"/>
      <c r="AO41" s="146"/>
      <c r="AP41" s="146"/>
      <c r="AQ41" s="146"/>
      <c r="AR41" s="146"/>
      <c r="AS41" s="146"/>
      <c r="AT41" s="146"/>
      <c r="AU41" s="146"/>
      <c r="AV41" s="146"/>
      <c r="AW41" s="146"/>
      <c r="AX41" s="146"/>
      <c r="AY41" s="146"/>
      <c r="AZ41" s="146"/>
      <c r="BA41" s="146"/>
      <c r="BB41" s="146"/>
      <c r="BC41" s="146"/>
      <c r="BD41" s="146"/>
      <c r="BE41" s="146"/>
      <c r="BF41" s="146"/>
      <c r="BG41" s="146"/>
      <c r="BH41" s="146"/>
    </row>
    <row r="42" spans="1:60" outlineLevel="1" x14ac:dyDescent="0.2">
      <c r="A42" s="171">
        <v>34</v>
      </c>
      <c r="B42" s="172" t="s">
        <v>533</v>
      </c>
      <c r="C42" s="178" t="s">
        <v>534</v>
      </c>
      <c r="D42" s="173" t="s">
        <v>162</v>
      </c>
      <c r="E42" s="174">
        <v>1</v>
      </c>
      <c r="F42" s="175"/>
      <c r="G42" s="176">
        <f t="shared" si="7"/>
        <v>0</v>
      </c>
      <c r="H42" s="155"/>
      <c r="I42" s="154">
        <f t="shared" si="8"/>
        <v>0</v>
      </c>
      <c r="J42" s="155"/>
      <c r="K42" s="154">
        <f t="shared" si="9"/>
        <v>0</v>
      </c>
      <c r="L42" s="154">
        <v>21</v>
      </c>
      <c r="M42" s="154">
        <f t="shared" si="10"/>
        <v>0</v>
      </c>
      <c r="N42" s="153">
        <v>0</v>
      </c>
      <c r="O42" s="153">
        <f t="shared" si="11"/>
        <v>0</v>
      </c>
      <c r="P42" s="153">
        <v>0</v>
      </c>
      <c r="Q42" s="153">
        <f t="shared" si="12"/>
        <v>0</v>
      </c>
      <c r="R42" s="154"/>
      <c r="S42" s="154" t="s">
        <v>130</v>
      </c>
      <c r="T42" s="154" t="s">
        <v>309</v>
      </c>
      <c r="U42" s="154">
        <v>0</v>
      </c>
      <c r="V42" s="154">
        <f t="shared" si="13"/>
        <v>0</v>
      </c>
      <c r="W42" s="154"/>
      <c r="X42" s="154" t="s">
        <v>165</v>
      </c>
      <c r="Y42" s="154" t="s">
        <v>133</v>
      </c>
      <c r="Z42" s="146"/>
      <c r="AA42" s="146"/>
      <c r="AB42" s="146"/>
      <c r="AC42" s="146"/>
      <c r="AD42" s="146"/>
      <c r="AE42" s="146"/>
      <c r="AF42" s="146"/>
      <c r="AG42" s="146" t="s">
        <v>166</v>
      </c>
      <c r="AH42" s="146"/>
      <c r="AI42" s="146"/>
      <c r="AJ42" s="146"/>
      <c r="AK42" s="146"/>
      <c r="AL42" s="146"/>
      <c r="AM42" s="146"/>
      <c r="AN42" s="146"/>
      <c r="AO42" s="146"/>
      <c r="AP42" s="146"/>
      <c r="AQ42" s="146"/>
      <c r="AR42" s="146"/>
      <c r="AS42" s="146"/>
      <c r="AT42" s="146"/>
      <c r="AU42" s="146"/>
      <c r="AV42" s="146"/>
      <c r="AW42" s="146"/>
      <c r="AX42" s="146"/>
      <c r="AY42" s="146"/>
      <c r="AZ42" s="146"/>
      <c r="BA42" s="146"/>
      <c r="BB42" s="146"/>
      <c r="BC42" s="146"/>
      <c r="BD42" s="146"/>
      <c r="BE42" s="146"/>
      <c r="BF42" s="146"/>
      <c r="BG42" s="146"/>
      <c r="BH42" s="146"/>
    </row>
    <row r="43" spans="1:60" outlineLevel="1" x14ac:dyDescent="0.2">
      <c r="A43" s="171">
        <v>35</v>
      </c>
      <c r="B43" s="172" t="s">
        <v>535</v>
      </c>
      <c r="C43" s="178" t="s">
        <v>536</v>
      </c>
      <c r="D43" s="173" t="s">
        <v>162</v>
      </c>
      <c r="E43" s="174">
        <v>1</v>
      </c>
      <c r="F43" s="175"/>
      <c r="G43" s="176">
        <f t="shared" si="7"/>
        <v>0</v>
      </c>
      <c r="H43" s="155"/>
      <c r="I43" s="154">
        <f t="shared" si="8"/>
        <v>0</v>
      </c>
      <c r="J43" s="155"/>
      <c r="K43" s="154">
        <f t="shared" si="9"/>
        <v>0</v>
      </c>
      <c r="L43" s="154">
        <v>21</v>
      </c>
      <c r="M43" s="154">
        <f t="shared" si="10"/>
        <v>0</v>
      </c>
      <c r="N43" s="153">
        <v>0</v>
      </c>
      <c r="O43" s="153">
        <f t="shared" si="11"/>
        <v>0</v>
      </c>
      <c r="P43" s="153">
        <v>0</v>
      </c>
      <c r="Q43" s="153">
        <f t="shared" si="12"/>
        <v>0</v>
      </c>
      <c r="R43" s="154"/>
      <c r="S43" s="154" t="s">
        <v>130</v>
      </c>
      <c r="T43" s="154" t="s">
        <v>309</v>
      </c>
      <c r="U43" s="154">
        <v>0</v>
      </c>
      <c r="V43" s="154">
        <f t="shared" si="13"/>
        <v>0</v>
      </c>
      <c r="W43" s="154"/>
      <c r="X43" s="154" t="s">
        <v>165</v>
      </c>
      <c r="Y43" s="154" t="s">
        <v>133</v>
      </c>
      <c r="Z43" s="146"/>
      <c r="AA43" s="146"/>
      <c r="AB43" s="146"/>
      <c r="AC43" s="146"/>
      <c r="AD43" s="146"/>
      <c r="AE43" s="146"/>
      <c r="AF43" s="146"/>
      <c r="AG43" s="146" t="s">
        <v>166</v>
      </c>
      <c r="AH43" s="146"/>
      <c r="AI43" s="146"/>
      <c r="AJ43" s="146"/>
      <c r="AK43" s="146"/>
      <c r="AL43" s="146"/>
      <c r="AM43" s="146"/>
      <c r="AN43" s="146"/>
      <c r="AO43" s="146"/>
      <c r="AP43" s="146"/>
      <c r="AQ43" s="146"/>
      <c r="AR43" s="146"/>
      <c r="AS43" s="146"/>
      <c r="AT43" s="146"/>
      <c r="AU43" s="146"/>
      <c r="AV43" s="146"/>
      <c r="AW43" s="146"/>
      <c r="AX43" s="146"/>
      <c r="AY43" s="146"/>
      <c r="AZ43" s="146"/>
      <c r="BA43" s="146"/>
      <c r="BB43" s="146"/>
      <c r="BC43" s="146"/>
      <c r="BD43" s="146"/>
      <c r="BE43" s="146"/>
      <c r="BF43" s="146"/>
      <c r="BG43" s="146"/>
      <c r="BH43" s="146"/>
    </row>
    <row r="44" spans="1:60" outlineLevel="1" x14ac:dyDescent="0.2">
      <c r="A44" s="171">
        <v>36</v>
      </c>
      <c r="B44" s="172" t="s">
        <v>537</v>
      </c>
      <c r="C44" s="178" t="s">
        <v>538</v>
      </c>
      <c r="D44" s="173" t="s">
        <v>162</v>
      </c>
      <c r="E44" s="174">
        <v>1</v>
      </c>
      <c r="F44" s="175"/>
      <c r="G44" s="176">
        <f t="shared" si="7"/>
        <v>0</v>
      </c>
      <c r="H44" s="155"/>
      <c r="I44" s="154">
        <f t="shared" si="8"/>
        <v>0</v>
      </c>
      <c r="J44" s="155"/>
      <c r="K44" s="154">
        <f t="shared" si="9"/>
        <v>0</v>
      </c>
      <c r="L44" s="154">
        <v>21</v>
      </c>
      <c r="M44" s="154">
        <f t="shared" si="10"/>
        <v>0</v>
      </c>
      <c r="N44" s="153">
        <v>0</v>
      </c>
      <c r="O44" s="153">
        <f t="shared" si="11"/>
        <v>0</v>
      </c>
      <c r="P44" s="153">
        <v>0</v>
      </c>
      <c r="Q44" s="153">
        <f t="shared" si="12"/>
        <v>0</v>
      </c>
      <c r="R44" s="154"/>
      <c r="S44" s="154" t="s">
        <v>130</v>
      </c>
      <c r="T44" s="154" t="s">
        <v>309</v>
      </c>
      <c r="U44" s="154">
        <v>0</v>
      </c>
      <c r="V44" s="154">
        <f t="shared" si="13"/>
        <v>0</v>
      </c>
      <c r="W44" s="154"/>
      <c r="X44" s="154" t="s">
        <v>165</v>
      </c>
      <c r="Y44" s="154" t="s">
        <v>133</v>
      </c>
      <c r="Z44" s="146"/>
      <c r="AA44" s="146"/>
      <c r="AB44" s="146"/>
      <c r="AC44" s="146"/>
      <c r="AD44" s="146"/>
      <c r="AE44" s="146"/>
      <c r="AF44" s="146"/>
      <c r="AG44" s="146" t="s">
        <v>166</v>
      </c>
      <c r="AH44" s="146"/>
      <c r="AI44" s="146"/>
      <c r="AJ44" s="146"/>
      <c r="AK44" s="146"/>
      <c r="AL44" s="146"/>
      <c r="AM44" s="146"/>
      <c r="AN44" s="146"/>
      <c r="AO44" s="146"/>
      <c r="AP44" s="146"/>
      <c r="AQ44" s="146"/>
      <c r="AR44" s="146"/>
      <c r="AS44" s="146"/>
      <c r="AT44" s="146"/>
      <c r="AU44" s="146"/>
      <c r="AV44" s="146"/>
      <c r="AW44" s="146"/>
      <c r="AX44" s="146"/>
      <c r="AY44" s="146"/>
      <c r="AZ44" s="146"/>
      <c r="BA44" s="146"/>
      <c r="BB44" s="146"/>
      <c r="BC44" s="146"/>
      <c r="BD44" s="146"/>
      <c r="BE44" s="146"/>
      <c r="BF44" s="146"/>
      <c r="BG44" s="146"/>
      <c r="BH44" s="146"/>
    </row>
    <row r="45" spans="1:60" outlineLevel="1" x14ac:dyDescent="0.2">
      <c r="A45" s="171">
        <v>37</v>
      </c>
      <c r="B45" s="172" t="s">
        <v>539</v>
      </c>
      <c r="C45" s="178" t="s">
        <v>540</v>
      </c>
      <c r="D45" s="173" t="s">
        <v>162</v>
      </c>
      <c r="E45" s="174">
        <v>1</v>
      </c>
      <c r="F45" s="175"/>
      <c r="G45" s="176">
        <f t="shared" si="7"/>
        <v>0</v>
      </c>
      <c r="H45" s="155"/>
      <c r="I45" s="154">
        <f t="shared" si="8"/>
        <v>0</v>
      </c>
      <c r="J45" s="155"/>
      <c r="K45" s="154">
        <f t="shared" si="9"/>
        <v>0</v>
      </c>
      <c r="L45" s="154">
        <v>21</v>
      </c>
      <c r="M45" s="154">
        <f t="shared" si="10"/>
        <v>0</v>
      </c>
      <c r="N45" s="153">
        <v>0</v>
      </c>
      <c r="O45" s="153">
        <f t="shared" si="11"/>
        <v>0</v>
      </c>
      <c r="P45" s="153">
        <v>0</v>
      </c>
      <c r="Q45" s="153">
        <f t="shared" si="12"/>
        <v>0</v>
      </c>
      <c r="R45" s="154"/>
      <c r="S45" s="154" t="s">
        <v>130</v>
      </c>
      <c r="T45" s="154" t="s">
        <v>309</v>
      </c>
      <c r="U45" s="154">
        <v>0</v>
      </c>
      <c r="V45" s="154">
        <f t="shared" si="13"/>
        <v>0</v>
      </c>
      <c r="W45" s="154"/>
      <c r="X45" s="154" t="s">
        <v>165</v>
      </c>
      <c r="Y45" s="154" t="s">
        <v>133</v>
      </c>
      <c r="Z45" s="146"/>
      <c r="AA45" s="146"/>
      <c r="AB45" s="146"/>
      <c r="AC45" s="146"/>
      <c r="AD45" s="146"/>
      <c r="AE45" s="146"/>
      <c r="AF45" s="146"/>
      <c r="AG45" s="146" t="s">
        <v>166</v>
      </c>
      <c r="AH45" s="146"/>
      <c r="AI45" s="146"/>
      <c r="AJ45" s="146"/>
      <c r="AK45" s="146"/>
      <c r="AL45" s="146"/>
      <c r="AM45" s="146"/>
      <c r="AN45" s="146"/>
      <c r="AO45" s="146"/>
      <c r="AP45" s="146"/>
      <c r="AQ45" s="146"/>
      <c r="AR45" s="146"/>
      <c r="AS45" s="146"/>
      <c r="AT45" s="146"/>
      <c r="AU45" s="146"/>
      <c r="AV45" s="146"/>
      <c r="AW45" s="146"/>
      <c r="AX45" s="146"/>
      <c r="AY45" s="146"/>
      <c r="AZ45" s="146"/>
      <c r="BA45" s="146"/>
      <c r="BB45" s="146"/>
      <c r="BC45" s="146"/>
      <c r="BD45" s="146"/>
      <c r="BE45" s="146"/>
      <c r="BF45" s="146"/>
      <c r="BG45" s="146"/>
      <c r="BH45" s="146"/>
    </row>
    <row r="46" spans="1:60" outlineLevel="1" x14ac:dyDescent="0.2">
      <c r="A46" s="171">
        <v>38</v>
      </c>
      <c r="B46" s="172" t="s">
        <v>541</v>
      </c>
      <c r="C46" s="178" t="s">
        <v>542</v>
      </c>
      <c r="D46" s="173" t="s">
        <v>162</v>
      </c>
      <c r="E46" s="174">
        <v>1</v>
      </c>
      <c r="F46" s="175"/>
      <c r="G46" s="176">
        <f t="shared" si="7"/>
        <v>0</v>
      </c>
      <c r="H46" s="155"/>
      <c r="I46" s="154">
        <f t="shared" si="8"/>
        <v>0</v>
      </c>
      <c r="J46" s="155"/>
      <c r="K46" s="154">
        <f t="shared" si="9"/>
        <v>0</v>
      </c>
      <c r="L46" s="154">
        <v>21</v>
      </c>
      <c r="M46" s="154">
        <f t="shared" si="10"/>
        <v>0</v>
      </c>
      <c r="N46" s="153">
        <v>0</v>
      </c>
      <c r="O46" s="153">
        <f t="shared" si="11"/>
        <v>0</v>
      </c>
      <c r="P46" s="153">
        <v>0</v>
      </c>
      <c r="Q46" s="153">
        <f t="shared" si="12"/>
        <v>0</v>
      </c>
      <c r="R46" s="154"/>
      <c r="S46" s="154" t="s">
        <v>130</v>
      </c>
      <c r="T46" s="154" t="s">
        <v>309</v>
      </c>
      <c r="U46" s="154">
        <v>0</v>
      </c>
      <c r="V46" s="154">
        <f t="shared" si="13"/>
        <v>0</v>
      </c>
      <c r="W46" s="154"/>
      <c r="X46" s="154" t="s">
        <v>165</v>
      </c>
      <c r="Y46" s="154" t="s">
        <v>133</v>
      </c>
      <c r="Z46" s="146"/>
      <c r="AA46" s="146"/>
      <c r="AB46" s="146"/>
      <c r="AC46" s="146"/>
      <c r="AD46" s="146"/>
      <c r="AE46" s="146"/>
      <c r="AF46" s="146"/>
      <c r="AG46" s="146" t="s">
        <v>166</v>
      </c>
      <c r="AH46" s="146"/>
      <c r="AI46" s="146"/>
      <c r="AJ46" s="146"/>
      <c r="AK46" s="146"/>
      <c r="AL46" s="146"/>
      <c r="AM46" s="146"/>
      <c r="AN46" s="146"/>
      <c r="AO46" s="146"/>
      <c r="AP46" s="146"/>
      <c r="AQ46" s="146"/>
      <c r="AR46" s="146"/>
      <c r="AS46" s="146"/>
      <c r="AT46" s="146"/>
      <c r="AU46" s="146"/>
      <c r="AV46" s="146"/>
      <c r="AW46" s="146"/>
      <c r="AX46" s="146"/>
      <c r="AY46" s="146"/>
      <c r="AZ46" s="146"/>
      <c r="BA46" s="146"/>
      <c r="BB46" s="146"/>
      <c r="BC46" s="146"/>
      <c r="BD46" s="146"/>
      <c r="BE46" s="146"/>
      <c r="BF46" s="146"/>
      <c r="BG46" s="146"/>
      <c r="BH46" s="146"/>
    </row>
    <row r="47" spans="1:60" outlineLevel="1" x14ac:dyDescent="0.2">
      <c r="A47" s="171">
        <v>39</v>
      </c>
      <c r="B47" s="172" t="s">
        <v>543</v>
      </c>
      <c r="C47" s="178" t="s">
        <v>544</v>
      </c>
      <c r="D47" s="173" t="s">
        <v>129</v>
      </c>
      <c r="E47" s="174">
        <v>289</v>
      </c>
      <c r="F47" s="175"/>
      <c r="G47" s="176">
        <f t="shared" si="7"/>
        <v>0</v>
      </c>
      <c r="H47" s="155"/>
      <c r="I47" s="154">
        <f t="shared" si="8"/>
        <v>0</v>
      </c>
      <c r="J47" s="155"/>
      <c r="K47" s="154">
        <f t="shared" si="9"/>
        <v>0</v>
      </c>
      <c r="L47" s="154">
        <v>21</v>
      </c>
      <c r="M47" s="154">
        <f t="shared" si="10"/>
        <v>0</v>
      </c>
      <c r="N47" s="153">
        <v>0</v>
      </c>
      <c r="O47" s="153">
        <f t="shared" si="11"/>
        <v>0</v>
      </c>
      <c r="P47" s="153">
        <v>0</v>
      </c>
      <c r="Q47" s="153">
        <f t="shared" si="12"/>
        <v>0</v>
      </c>
      <c r="R47" s="154"/>
      <c r="S47" s="154" t="s">
        <v>130</v>
      </c>
      <c r="T47" s="154" t="s">
        <v>309</v>
      </c>
      <c r="U47" s="154">
        <v>0</v>
      </c>
      <c r="V47" s="154">
        <f t="shared" si="13"/>
        <v>0</v>
      </c>
      <c r="W47" s="154"/>
      <c r="X47" s="154" t="s">
        <v>165</v>
      </c>
      <c r="Y47" s="154" t="s">
        <v>133</v>
      </c>
      <c r="Z47" s="146"/>
      <c r="AA47" s="146"/>
      <c r="AB47" s="146"/>
      <c r="AC47" s="146"/>
      <c r="AD47" s="146"/>
      <c r="AE47" s="146"/>
      <c r="AF47" s="146"/>
      <c r="AG47" s="146" t="s">
        <v>166</v>
      </c>
      <c r="AH47" s="146"/>
      <c r="AI47" s="146"/>
      <c r="AJ47" s="146"/>
      <c r="AK47" s="146"/>
      <c r="AL47" s="146"/>
      <c r="AM47" s="146"/>
      <c r="AN47" s="146"/>
      <c r="AO47" s="146"/>
      <c r="AP47" s="146"/>
      <c r="AQ47" s="146"/>
      <c r="AR47" s="146"/>
      <c r="AS47" s="146"/>
      <c r="AT47" s="146"/>
      <c r="AU47" s="146"/>
      <c r="AV47" s="146"/>
      <c r="AW47" s="146"/>
      <c r="AX47" s="146"/>
      <c r="AY47" s="146"/>
      <c r="AZ47" s="146"/>
      <c r="BA47" s="146"/>
      <c r="BB47" s="146"/>
      <c r="BC47" s="146"/>
      <c r="BD47" s="146"/>
      <c r="BE47" s="146"/>
      <c r="BF47" s="146"/>
      <c r="BG47" s="146"/>
      <c r="BH47" s="146"/>
    </row>
    <row r="48" spans="1:60" outlineLevel="1" x14ac:dyDescent="0.2">
      <c r="A48" s="171">
        <v>40</v>
      </c>
      <c r="B48" s="172" t="s">
        <v>545</v>
      </c>
      <c r="C48" s="178" t="s">
        <v>546</v>
      </c>
      <c r="D48" s="173" t="s">
        <v>129</v>
      </c>
      <c r="E48" s="174">
        <v>79</v>
      </c>
      <c r="F48" s="175"/>
      <c r="G48" s="176">
        <f t="shared" si="7"/>
        <v>0</v>
      </c>
      <c r="H48" s="155"/>
      <c r="I48" s="154">
        <f t="shared" si="8"/>
        <v>0</v>
      </c>
      <c r="J48" s="155"/>
      <c r="K48" s="154">
        <f t="shared" si="9"/>
        <v>0</v>
      </c>
      <c r="L48" s="154">
        <v>21</v>
      </c>
      <c r="M48" s="154">
        <f t="shared" si="10"/>
        <v>0</v>
      </c>
      <c r="N48" s="153">
        <v>0</v>
      </c>
      <c r="O48" s="153">
        <f t="shared" si="11"/>
        <v>0</v>
      </c>
      <c r="P48" s="153">
        <v>0</v>
      </c>
      <c r="Q48" s="153">
        <f t="shared" si="12"/>
        <v>0</v>
      </c>
      <c r="R48" s="154"/>
      <c r="S48" s="154" t="s">
        <v>130</v>
      </c>
      <c r="T48" s="154" t="s">
        <v>309</v>
      </c>
      <c r="U48" s="154">
        <v>0</v>
      </c>
      <c r="V48" s="154">
        <f t="shared" si="13"/>
        <v>0</v>
      </c>
      <c r="W48" s="154"/>
      <c r="X48" s="154" t="s">
        <v>165</v>
      </c>
      <c r="Y48" s="154" t="s">
        <v>133</v>
      </c>
      <c r="Z48" s="146"/>
      <c r="AA48" s="146"/>
      <c r="AB48" s="146"/>
      <c r="AC48" s="146"/>
      <c r="AD48" s="146"/>
      <c r="AE48" s="146"/>
      <c r="AF48" s="146"/>
      <c r="AG48" s="146" t="s">
        <v>166</v>
      </c>
      <c r="AH48" s="146"/>
      <c r="AI48" s="146"/>
      <c r="AJ48" s="146"/>
      <c r="AK48" s="146"/>
      <c r="AL48" s="146"/>
      <c r="AM48" s="146"/>
      <c r="AN48" s="146"/>
      <c r="AO48" s="146"/>
      <c r="AP48" s="146"/>
      <c r="AQ48" s="146"/>
      <c r="AR48" s="146"/>
      <c r="AS48" s="146"/>
      <c r="AT48" s="146"/>
      <c r="AU48" s="146"/>
      <c r="AV48" s="146"/>
      <c r="AW48" s="146"/>
      <c r="AX48" s="146"/>
      <c r="AY48" s="146"/>
      <c r="AZ48" s="146"/>
      <c r="BA48" s="146"/>
      <c r="BB48" s="146"/>
      <c r="BC48" s="146"/>
      <c r="BD48" s="146"/>
      <c r="BE48" s="146"/>
      <c r="BF48" s="146"/>
      <c r="BG48" s="146"/>
      <c r="BH48" s="146"/>
    </row>
    <row r="49" spans="1:60" outlineLevel="1" x14ac:dyDescent="0.2">
      <c r="A49" s="171">
        <v>41</v>
      </c>
      <c r="B49" s="172" t="s">
        <v>547</v>
      </c>
      <c r="C49" s="178" t="s">
        <v>548</v>
      </c>
      <c r="D49" s="173" t="s">
        <v>129</v>
      </c>
      <c r="E49" s="174">
        <v>30</v>
      </c>
      <c r="F49" s="175"/>
      <c r="G49" s="176">
        <f t="shared" si="7"/>
        <v>0</v>
      </c>
      <c r="H49" s="155"/>
      <c r="I49" s="154">
        <f t="shared" si="8"/>
        <v>0</v>
      </c>
      <c r="J49" s="155"/>
      <c r="K49" s="154">
        <f t="shared" si="9"/>
        <v>0</v>
      </c>
      <c r="L49" s="154">
        <v>21</v>
      </c>
      <c r="M49" s="154">
        <f t="shared" si="10"/>
        <v>0</v>
      </c>
      <c r="N49" s="153">
        <v>0</v>
      </c>
      <c r="O49" s="153">
        <f t="shared" si="11"/>
        <v>0</v>
      </c>
      <c r="P49" s="153">
        <v>0</v>
      </c>
      <c r="Q49" s="153">
        <f t="shared" si="12"/>
        <v>0</v>
      </c>
      <c r="R49" s="154"/>
      <c r="S49" s="154" t="s">
        <v>130</v>
      </c>
      <c r="T49" s="154" t="s">
        <v>309</v>
      </c>
      <c r="U49" s="154">
        <v>0</v>
      </c>
      <c r="V49" s="154">
        <f t="shared" si="13"/>
        <v>0</v>
      </c>
      <c r="W49" s="154"/>
      <c r="X49" s="154" t="s">
        <v>165</v>
      </c>
      <c r="Y49" s="154" t="s">
        <v>133</v>
      </c>
      <c r="Z49" s="146"/>
      <c r="AA49" s="146"/>
      <c r="AB49" s="146"/>
      <c r="AC49" s="146"/>
      <c r="AD49" s="146"/>
      <c r="AE49" s="146"/>
      <c r="AF49" s="146"/>
      <c r="AG49" s="146" t="s">
        <v>166</v>
      </c>
      <c r="AH49" s="146"/>
      <c r="AI49" s="146"/>
      <c r="AJ49" s="146"/>
      <c r="AK49" s="146"/>
      <c r="AL49" s="146"/>
      <c r="AM49" s="146"/>
      <c r="AN49" s="146"/>
      <c r="AO49" s="146"/>
      <c r="AP49" s="146"/>
      <c r="AQ49" s="146"/>
      <c r="AR49" s="146"/>
      <c r="AS49" s="146"/>
      <c r="AT49" s="146"/>
      <c r="AU49" s="146"/>
      <c r="AV49" s="146"/>
      <c r="AW49" s="146"/>
      <c r="AX49" s="146"/>
      <c r="AY49" s="146"/>
      <c r="AZ49" s="146"/>
      <c r="BA49" s="146"/>
      <c r="BB49" s="146"/>
      <c r="BC49" s="146"/>
      <c r="BD49" s="146"/>
      <c r="BE49" s="146"/>
      <c r="BF49" s="146"/>
      <c r="BG49" s="146"/>
      <c r="BH49" s="146"/>
    </row>
    <row r="50" spans="1:60" outlineLevel="1" x14ac:dyDescent="0.2">
      <c r="A50" s="171">
        <v>42</v>
      </c>
      <c r="B50" s="172" t="s">
        <v>549</v>
      </c>
      <c r="C50" s="178" t="s">
        <v>550</v>
      </c>
      <c r="D50" s="173" t="s">
        <v>162</v>
      </c>
      <c r="E50" s="174">
        <v>2</v>
      </c>
      <c r="F50" s="175"/>
      <c r="G50" s="176">
        <f t="shared" si="7"/>
        <v>0</v>
      </c>
      <c r="H50" s="155"/>
      <c r="I50" s="154">
        <f t="shared" si="8"/>
        <v>0</v>
      </c>
      <c r="J50" s="155"/>
      <c r="K50" s="154">
        <f t="shared" si="9"/>
        <v>0</v>
      </c>
      <c r="L50" s="154">
        <v>21</v>
      </c>
      <c r="M50" s="154">
        <f t="shared" si="10"/>
        <v>0</v>
      </c>
      <c r="N50" s="153">
        <v>0</v>
      </c>
      <c r="O50" s="153">
        <f t="shared" si="11"/>
        <v>0</v>
      </c>
      <c r="P50" s="153">
        <v>0</v>
      </c>
      <c r="Q50" s="153">
        <f t="shared" si="12"/>
        <v>0</v>
      </c>
      <c r="R50" s="154"/>
      <c r="S50" s="154" t="s">
        <v>130</v>
      </c>
      <c r="T50" s="154" t="s">
        <v>309</v>
      </c>
      <c r="U50" s="154">
        <v>0</v>
      </c>
      <c r="V50" s="154">
        <f t="shared" si="13"/>
        <v>0</v>
      </c>
      <c r="W50" s="154"/>
      <c r="X50" s="154" t="s">
        <v>165</v>
      </c>
      <c r="Y50" s="154" t="s">
        <v>133</v>
      </c>
      <c r="Z50" s="146"/>
      <c r="AA50" s="146"/>
      <c r="AB50" s="146"/>
      <c r="AC50" s="146"/>
      <c r="AD50" s="146"/>
      <c r="AE50" s="146"/>
      <c r="AF50" s="146"/>
      <c r="AG50" s="146" t="s">
        <v>166</v>
      </c>
      <c r="AH50" s="146"/>
      <c r="AI50" s="146"/>
      <c r="AJ50" s="146"/>
      <c r="AK50" s="146"/>
      <c r="AL50" s="146"/>
      <c r="AM50" s="146"/>
      <c r="AN50" s="146"/>
      <c r="AO50" s="146"/>
      <c r="AP50" s="146"/>
      <c r="AQ50" s="146"/>
      <c r="AR50" s="146"/>
      <c r="AS50" s="146"/>
      <c r="AT50" s="146"/>
      <c r="AU50" s="146"/>
      <c r="AV50" s="146"/>
      <c r="AW50" s="146"/>
      <c r="AX50" s="146"/>
      <c r="AY50" s="146"/>
      <c r="AZ50" s="146"/>
      <c r="BA50" s="146"/>
      <c r="BB50" s="146"/>
      <c r="BC50" s="146"/>
      <c r="BD50" s="146"/>
      <c r="BE50" s="146"/>
      <c r="BF50" s="146"/>
      <c r="BG50" s="146"/>
      <c r="BH50" s="146"/>
    </row>
    <row r="51" spans="1:60" outlineLevel="1" x14ac:dyDescent="0.2">
      <c r="A51" s="171">
        <v>43</v>
      </c>
      <c r="B51" s="172" t="s">
        <v>551</v>
      </c>
      <c r="C51" s="178" t="s">
        <v>552</v>
      </c>
      <c r="D51" s="173" t="s">
        <v>162</v>
      </c>
      <c r="E51" s="174">
        <v>5</v>
      </c>
      <c r="F51" s="175"/>
      <c r="G51" s="176">
        <f t="shared" si="7"/>
        <v>0</v>
      </c>
      <c r="H51" s="155"/>
      <c r="I51" s="154">
        <f t="shared" si="8"/>
        <v>0</v>
      </c>
      <c r="J51" s="155"/>
      <c r="K51" s="154">
        <f t="shared" si="9"/>
        <v>0</v>
      </c>
      <c r="L51" s="154">
        <v>21</v>
      </c>
      <c r="M51" s="154">
        <f t="shared" si="10"/>
        <v>0</v>
      </c>
      <c r="N51" s="153">
        <v>0</v>
      </c>
      <c r="O51" s="153">
        <f t="shared" si="11"/>
        <v>0</v>
      </c>
      <c r="P51" s="153">
        <v>0</v>
      </c>
      <c r="Q51" s="153">
        <f t="shared" si="12"/>
        <v>0</v>
      </c>
      <c r="R51" s="154"/>
      <c r="S51" s="154" t="s">
        <v>130</v>
      </c>
      <c r="T51" s="154" t="s">
        <v>309</v>
      </c>
      <c r="U51" s="154">
        <v>0</v>
      </c>
      <c r="V51" s="154">
        <f t="shared" si="13"/>
        <v>0</v>
      </c>
      <c r="W51" s="154"/>
      <c r="X51" s="154" t="s">
        <v>165</v>
      </c>
      <c r="Y51" s="154" t="s">
        <v>133</v>
      </c>
      <c r="Z51" s="146"/>
      <c r="AA51" s="146"/>
      <c r="AB51" s="146"/>
      <c r="AC51" s="146"/>
      <c r="AD51" s="146"/>
      <c r="AE51" s="146"/>
      <c r="AF51" s="146"/>
      <c r="AG51" s="146" t="s">
        <v>166</v>
      </c>
      <c r="AH51" s="146"/>
      <c r="AI51" s="146"/>
      <c r="AJ51" s="146"/>
      <c r="AK51" s="146"/>
      <c r="AL51" s="146"/>
      <c r="AM51" s="146"/>
      <c r="AN51" s="146"/>
      <c r="AO51" s="146"/>
      <c r="AP51" s="146"/>
      <c r="AQ51" s="146"/>
      <c r="AR51" s="146"/>
      <c r="AS51" s="146"/>
      <c r="AT51" s="146"/>
      <c r="AU51" s="146"/>
      <c r="AV51" s="146"/>
      <c r="AW51" s="146"/>
      <c r="AX51" s="146"/>
      <c r="AY51" s="146"/>
      <c r="AZ51" s="146"/>
      <c r="BA51" s="146"/>
      <c r="BB51" s="146"/>
      <c r="BC51" s="146"/>
      <c r="BD51" s="146"/>
      <c r="BE51" s="146"/>
      <c r="BF51" s="146"/>
      <c r="BG51" s="146"/>
      <c r="BH51" s="146"/>
    </row>
    <row r="52" spans="1:60" outlineLevel="1" x14ac:dyDescent="0.2">
      <c r="A52" s="171">
        <v>44</v>
      </c>
      <c r="B52" s="172" t="s">
        <v>553</v>
      </c>
      <c r="C52" s="178" t="s">
        <v>554</v>
      </c>
      <c r="D52" s="173" t="s">
        <v>129</v>
      </c>
      <c r="E52" s="174">
        <v>25</v>
      </c>
      <c r="F52" s="175"/>
      <c r="G52" s="176">
        <f t="shared" si="7"/>
        <v>0</v>
      </c>
      <c r="H52" s="155"/>
      <c r="I52" s="154">
        <f t="shared" si="8"/>
        <v>0</v>
      </c>
      <c r="J52" s="155"/>
      <c r="K52" s="154">
        <f t="shared" si="9"/>
        <v>0</v>
      </c>
      <c r="L52" s="154">
        <v>21</v>
      </c>
      <c r="M52" s="154">
        <f t="shared" si="10"/>
        <v>0</v>
      </c>
      <c r="N52" s="153">
        <v>0</v>
      </c>
      <c r="O52" s="153">
        <f t="shared" si="11"/>
        <v>0</v>
      </c>
      <c r="P52" s="153">
        <v>0</v>
      </c>
      <c r="Q52" s="153">
        <f t="shared" si="12"/>
        <v>0</v>
      </c>
      <c r="R52" s="154"/>
      <c r="S52" s="154" t="s">
        <v>130</v>
      </c>
      <c r="T52" s="154" t="s">
        <v>309</v>
      </c>
      <c r="U52" s="154">
        <v>0</v>
      </c>
      <c r="V52" s="154">
        <f t="shared" si="13"/>
        <v>0</v>
      </c>
      <c r="W52" s="154"/>
      <c r="X52" s="154" t="s">
        <v>165</v>
      </c>
      <c r="Y52" s="154" t="s">
        <v>133</v>
      </c>
      <c r="Z52" s="146"/>
      <c r="AA52" s="146"/>
      <c r="AB52" s="146"/>
      <c r="AC52" s="146"/>
      <c r="AD52" s="146"/>
      <c r="AE52" s="146"/>
      <c r="AF52" s="146"/>
      <c r="AG52" s="146" t="s">
        <v>166</v>
      </c>
      <c r="AH52" s="146"/>
      <c r="AI52" s="146"/>
      <c r="AJ52" s="146"/>
      <c r="AK52" s="146"/>
      <c r="AL52" s="146"/>
      <c r="AM52" s="146"/>
      <c r="AN52" s="146"/>
      <c r="AO52" s="146"/>
      <c r="AP52" s="146"/>
      <c r="AQ52" s="146"/>
      <c r="AR52" s="146"/>
      <c r="AS52" s="146"/>
      <c r="AT52" s="146"/>
      <c r="AU52" s="146"/>
      <c r="AV52" s="146"/>
      <c r="AW52" s="146"/>
      <c r="AX52" s="146"/>
      <c r="AY52" s="146"/>
      <c r="AZ52" s="146"/>
      <c r="BA52" s="146"/>
      <c r="BB52" s="146"/>
      <c r="BC52" s="146"/>
      <c r="BD52" s="146"/>
      <c r="BE52" s="146"/>
      <c r="BF52" s="146"/>
      <c r="BG52" s="146"/>
      <c r="BH52" s="146"/>
    </row>
    <row r="53" spans="1:60" ht="22.5" outlineLevel="1" x14ac:dyDescent="0.2">
      <c r="A53" s="171">
        <v>45</v>
      </c>
      <c r="B53" s="172" t="s">
        <v>555</v>
      </c>
      <c r="C53" s="178" t="s">
        <v>556</v>
      </c>
      <c r="D53" s="173" t="s">
        <v>162</v>
      </c>
      <c r="E53" s="174">
        <v>2</v>
      </c>
      <c r="F53" s="175"/>
      <c r="G53" s="176">
        <f t="shared" si="7"/>
        <v>0</v>
      </c>
      <c r="H53" s="155"/>
      <c r="I53" s="154">
        <f t="shared" si="8"/>
        <v>0</v>
      </c>
      <c r="J53" s="155"/>
      <c r="K53" s="154">
        <f t="shared" si="9"/>
        <v>0</v>
      </c>
      <c r="L53" s="154">
        <v>21</v>
      </c>
      <c r="M53" s="154">
        <f t="shared" si="10"/>
        <v>0</v>
      </c>
      <c r="N53" s="153">
        <v>0</v>
      </c>
      <c r="O53" s="153">
        <f t="shared" si="11"/>
        <v>0</v>
      </c>
      <c r="P53" s="153">
        <v>0</v>
      </c>
      <c r="Q53" s="153">
        <f t="shared" si="12"/>
        <v>0</v>
      </c>
      <c r="R53" s="154"/>
      <c r="S53" s="154" t="s">
        <v>130</v>
      </c>
      <c r="T53" s="154" t="s">
        <v>309</v>
      </c>
      <c r="U53" s="154">
        <v>0</v>
      </c>
      <c r="V53" s="154">
        <f t="shared" si="13"/>
        <v>0</v>
      </c>
      <c r="W53" s="154"/>
      <c r="X53" s="154" t="s">
        <v>165</v>
      </c>
      <c r="Y53" s="154" t="s">
        <v>133</v>
      </c>
      <c r="Z53" s="146"/>
      <c r="AA53" s="146"/>
      <c r="AB53" s="146"/>
      <c r="AC53" s="146"/>
      <c r="AD53" s="146"/>
      <c r="AE53" s="146"/>
      <c r="AF53" s="146"/>
      <c r="AG53" s="146" t="s">
        <v>166</v>
      </c>
      <c r="AH53" s="146"/>
      <c r="AI53" s="146"/>
      <c r="AJ53" s="146"/>
      <c r="AK53" s="146"/>
      <c r="AL53" s="146"/>
      <c r="AM53" s="146"/>
      <c r="AN53" s="146"/>
      <c r="AO53" s="146"/>
      <c r="AP53" s="146"/>
      <c r="AQ53" s="146"/>
      <c r="AR53" s="146"/>
      <c r="AS53" s="146"/>
      <c r="AT53" s="146"/>
      <c r="AU53" s="146"/>
      <c r="AV53" s="146"/>
      <c r="AW53" s="146"/>
      <c r="AX53" s="146"/>
      <c r="AY53" s="146"/>
      <c r="AZ53" s="146"/>
      <c r="BA53" s="146"/>
      <c r="BB53" s="146"/>
      <c r="BC53" s="146"/>
      <c r="BD53" s="146"/>
      <c r="BE53" s="146"/>
      <c r="BF53" s="146"/>
      <c r="BG53" s="146"/>
      <c r="BH53" s="146"/>
    </row>
    <row r="54" spans="1:60" ht="22.5" outlineLevel="1" x14ac:dyDescent="0.2">
      <c r="A54" s="171">
        <v>46</v>
      </c>
      <c r="B54" s="172" t="s">
        <v>557</v>
      </c>
      <c r="C54" s="178" t="s">
        <v>558</v>
      </c>
      <c r="D54" s="173" t="s">
        <v>162</v>
      </c>
      <c r="E54" s="174">
        <v>2</v>
      </c>
      <c r="F54" s="175"/>
      <c r="G54" s="176">
        <f t="shared" si="7"/>
        <v>0</v>
      </c>
      <c r="H54" s="155"/>
      <c r="I54" s="154">
        <f t="shared" si="8"/>
        <v>0</v>
      </c>
      <c r="J54" s="155"/>
      <c r="K54" s="154">
        <f t="shared" si="9"/>
        <v>0</v>
      </c>
      <c r="L54" s="154">
        <v>21</v>
      </c>
      <c r="M54" s="154">
        <f t="shared" si="10"/>
        <v>0</v>
      </c>
      <c r="N54" s="153">
        <v>0</v>
      </c>
      <c r="O54" s="153">
        <f t="shared" si="11"/>
        <v>0</v>
      </c>
      <c r="P54" s="153">
        <v>0</v>
      </c>
      <c r="Q54" s="153">
        <f t="shared" si="12"/>
        <v>0</v>
      </c>
      <c r="R54" s="154"/>
      <c r="S54" s="154" t="s">
        <v>130</v>
      </c>
      <c r="T54" s="154" t="s">
        <v>309</v>
      </c>
      <c r="U54" s="154">
        <v>0</v>
      </c>
      <c r="V54" s="154">
        <f t="shared" si="13"/>
        <v>0</v>
      </c>
      <c r="W54" s="154"/>
      <c r="X54" s="154" t="s">
        <v>165</v>
      </c>
      <c r="Y54" s="154" t="s">
        <v>133</v>
      </c>
      <c r="Z54" s="146"/>
      <c r="AA54" s="146"/>
      <c r="AB54" s="146"/>
      <c r="AC54" s="146"/>
      <c r="AD54" s="146"/>
      <c r="AE54" s="146"/>
      <c r="AF54" s="146"/>
      <c r="AG54" s="146" t="s">
        <v>166</v>
      </c>
      <c r="AH54" s="146"/>
      <c r="AI54" s="146"/>
      <c r="AJ54" s="146"/>
      <c r="AK54" s="146"/>
      <c r="AL54" s="146"/>
      <c r="AM54" s="146"/>
      <c r="AN54" s="146"/>
      <c r="AO54" s="146"/>
      <c r="AP54" s="146"/>
      <c r="AQ54" s="146"/>
      <c r="AR54" s="146"/>
      <c r="AS54" s="146"/>
      <c r="AT54" s="146"/>
      <c r="AU54" s="146"/>
      <c r="AV54" s="146"/>
      <c r="AW54" s="146"/>
      <c r="AX54" s="146"/>
      <c r="AY54" s="146"/>
      <c r="AZ54" s="146"/>
      <c r="BA54" s="146"/>
      <c r="BB54" s="146"/>
      <c r="BC54" s="146"/>
      <c r="BD54" s="146"/>
      <c r="BE54" s="146"/>
      <c r="BF54" s="146"/>
      <c r="BG54" s="146"/>
      <c r="BH54" s="146"/>
    </row>
    <row r="55" spans="1:60" outlineLevel="1" x14ac:dyDescent="0.2">
      <c r="A55" s="171">
        <v>47</v>
      </c>
      <c r="B55" s="172" t="s">
        <v>559</v>
      </c>
      <c r="C55" s="178" t="s">
        <v>560</v>
      </c>
      <c r="D55" s="173" t="s">
        <v>162</v>
      </c>
      <c r="E55" s="174">
        <v>1</v>
      </c>
      <c r="F55" s="175"/>
      <c r="G55" s="176">
        <f t="shared" si="7"/>
        <v>0</v>
      </c>
      <c r="H55" s="155"/>
      <c r="I55" s="154">
        <f t="shared" si="8"/>
        <v>0</v>
      </c>
      <c r="J55" s="155"/>
      <c r="K55" s="154">
        <f t="shared" si="9"/>
        <v>0</v>
      </c>
      <c r="L55" s="154">
        <v>21</v>
      </c>
      <c r="M55" s="154">
        <f t="shared" si="10"/>
        <v>0</v>
      </c>
      <c r="N55" s="153">
        <v>0</v>
      </c>
      <c r="O55" s="153">
        <f t="shared" si="11"/>
        <v>0</v>
      </c>
      <c r="P55" s="153">
        <v>0</v>
      </c>
      <c r="Q55" s="153">
        <f t="shared" si="12"/>
        <v>0</v>
      </c>
      <c r="R55" s="154"/>
      <c r="S55" s="154" t="s">
        <v>130</v>
      </c>
      <c r="T55" s="154" t="s">
        <v>309</v>
      </c>
      <c r="U55" s="154">
        <v>0</v>
      </c>
      <c r="V55" s="154">
        <f t="shared" si="13"/>
        <v>0</v>
      </c>
      <c r="W55" s="154"/>
      <c r="X55" s="154" t="s">
        <v>165</v>
      </c>
      <c r="Y55" s="154" t="s">
        <v>133</v>
      </c>
      <c r="Z55" s="146"/>
      <c r="AA55" s="146"/>
      <c r="AB55" s="146"/>
      <c r="AC55" s="146"/>
      <c r="AD55" s="146"/>
      <c r="AE55" s="146"/>
      <c r="AF55" s="146"/>
      <c r="AG55" s="146" t="s">
        <v>166</v>
      </c>
      <c r="AH55" s="146"/>
      <c r="AI55" s="146"/>
      <c r="AJ55" s="146"/>
      <c r="AK55" s="146"/>
      <c r="AL55" s="146"/>
      <c r="AM55" s="146"/>
      <c r="AN55" s="146"/>
      <c r="AO55" s="146"/>
      <c r="AP55" s="146"/>
      <c r="AQ55" s="146"/>
      <c r="AR55" s="146"/>
      <c r="AS55" s="146"/>
      <c r="AT55" s="146"/>
      <c r="AU55" s="146"/>
      <c r="AV55" s="146"/>
      <c r="AW55" s="146"/>
      <c r="AX55" s="146"/>
      <c r="AY55" s="146"/>
      <c r="AZ55" s="146"/>
      <c r="BA55" s="146"/>
      <c r="BB55" s="146"/>
      <c r="BC55" s="146"/>
      <c r="BD55" s="146"/>
      <c r="BE55" s="146"/>
      <c r="BF55" s="146"/>
      <c r="BG55" s="146"/>
      <c r="BH55" s="146"/>
    </row>
    <row r="56" spans="1:60" outlineLevel="1" x14ac:dyDescent="0.2">
      <c r="A56" s="171">
        <v>48</v>
      </c>
      <c r="B56" s="172" t="s">
        <v>561</v>
      </c>
      <c r="C56" s="178" t="s">
        <v>562</v>
      </c>
      <c r="D56" s="173" t="s">
        <v>162</v>
      </c>
      <c r="E56" s="174">
        <v>18</v>
      </c>
      <c r="F56" s="175"/>
      <c r="G56" s="176">
        <f t="shared" si="7"/>
        <v>0</v>
      </c>
      <c r="H56" s="155"/>
      <c r="I56" s="154">
        <f t="shared" si="8"/>
        <v>0</v>
      </c>
      <c r="J56" s="155"/>
      <c r="K56" s="154">
        <f t="shared" si="9"/>
        <v>0</v>
      </c>
      <c r="L56" s="154">
        <v>21</v>
      </c>
      <c r="M56" s="154">
        <f t="shared" si="10"/>
        <v>0</v>
      </c>
      <c r="N56" s="153">
        <v>0</v>
      </c>
      <c r="O56" s="153">
        <f t="shared" si="11"/>
        <v>0</v>
      </c>
      <c r="P56" s="153">
        <v>0</v>
      </c>
      <c r="Q56" s="153">
        <f t="shared" si="12"/>
        <v>0</v>
      </c>
      <c r="R56" s="154"/>
      <c r="S56" s="154" t="s">
        <v>130</v>
      </c>
      <c r="T56" s="154" t="s">
        <v>309</v>
      </c>
      <c r="U56" s="154">
        <v>0</v>
      </c>
      <c r="V56" s="154">
        <f t="shared" si="13"/>
        <v>0</v>
      </c>
      <c r="W56" s="154"/>
      <c r="X56" s="154" t="s">
        <v>165</v>
      </c>
      <c r="Y56" s="154" t="s">
        <v>133</v>
      </c>
      <c r="Z56" s="146"/>
      <c r="AA56" s="146"/>
      <c r="AB56" s="146"/>
      <c r="AC56" s="146"/>
      <c r="AD56" s="146"/>
      <c r="AE56" s="146"/>
      <c r="AF56" s="146"/>
      <c r="AG56" s="146" t="s">
        <v>166</v>
      </c>
      <c r="AH56" s="146"/>
      <c r="AI56" s="146"/>
      <c r="AJ56" s="146"/>
      <c r="AK56" s="146"/>
      <c r="AL56" s="146"/>
      <c r="AM56" s="146"/>
      <c r="AN56" s="146"/>
      <c r="AO56" s="146"/>
      <c r="AP56" s="146"/>
      <c r="AQ56" s="146"/>
      <c r="AR56" s="146"/>
      <c r="AS56" s="146"/>
      <c r="AT56" s="146"/>
      <c r="AU56" s="146"/>
      <c r="AV56" s="146"/>
      <c r="AW56" s="146"/>
      <c r="AX56" s="146"/>
      <c r="AY56" s="146"/>
      <c r="AZ56" s="146"/>
      <c r="BA56" s="146"/>
      <c r="BB56" s="146"/>
      <c r="BC56" s="146"/>
      <c r="BD56" s="146"/>
      <c r="BE56" s="146"/>
      <c r="BF56" s="146"/>
      <c r="BG56" s="146"/>
      <c r="BH56" s="146"/>
    </row>
    <row r="57" spans="1:60" outlineLevel="1" x14ac:dyDescent="0.2">
      <c r="A57" s="171">
        <v>49</v>
      </c>
      <c r="B57" s="172" t="s">
        <v>563</v>
      </c>
      <c r="C57" s="178" t="s">
        <v>564</v>
      </c>
      <c r="D57" s="173" t="s">
        <v>129</v>
      </c>
      <c r="E57" s="174">
        <v>20</v>
      </c>
      <c r="F57" s="175"/>
      <c r="G57" s="176">
        <f t="shared" si="7"/>
        <v>0</v>
      </c>
      <c r="H57" s="155"/>
      <c r="I57" s="154">
        <f t="shared" si="8"/>
        <v>0</v>
      </c>
      <c r="J57" s="155"/>
      <c r="K57" s="154">
        <f t="shared" si="9"/>
        <v>0</v>
      </c>
      <c r="L57" s="154">
        <v>21</v>
      </c>
      <c r="M57" s="154">
        <f t="shared" si="10"/>
        <v>0</v>
      </c>
      <c r="N57" s="153">
        <v>0</v>
      </c>
      <c r="O57" s="153">
        <f t="shared" si="11"/>
        <v>0</v>
      </c>
      <c r="P57" s="153">
        <v>0</v>
      </c>
      <c r="Q57" s="153">
        <f t="shared" si="12"/>
        <v>0</v>
      </c>
      <c r="R57" s="154"/>
      <c r="S57" s="154" t="s">
        <v>130</v>
      </c>
      <c r="T57" s="154" t="s">
        <v>309</v>
      </c>
      <c r="U57" s="154">
        <v>0</v>
      </c>
      <c r="V57" s="154">
        <f t="shared" si="13"/>
        <v>0</v>
      </c>
      <c r="W57" s="154"/>
      <c r="X57" s="154" t="s">
        <v>165</v>
      </c>
      <c r="Y57" s="154" t="s">
        <v>133</v>
      </c>
      <c r="Z57" s="146"/>
      <c r="AA57" s="146"/>
      <c r="AB57" s="146"/>
      <c r="AC57" s="146"/>
      <c r="AD57" s="146"/>
      <c r="AE57" s="146"/>
      <c r="AF57" s="146"/>
      <c r="AG57" s="146" t="s">
        <v>166</v>
      </c>
      <c r="AH57" s="146"/>
      <c r="AI57" s="146"/>
      <c r="AJ57" s="146"/>
      <c r="AK57" s="146"/>
      <c r="AL57" s="146"/>
      <c r="AM57" s="146"/>
      <c r="AN57" s="146"/>
      <c r="AO57" s="146"/>
      <c r="AP57" s="146"/>
      <c r="AQ57" s="146"/>
      <c r="AR57" s="146"/>
      <c r="AS57" s="146"/>
      <c r="AT57" s="146"/>
      <c r="AU57" s="146"/>
      <c r="AV57" s="146"/>
      <c r="AW57" s="146"/>
      <c r="AX57" s="146"/>
      <c r="AY57" s="146"/>
      <c r="AZ57" s="146"/>
      <c r="BA57" s="146"/>
      <c r="BB57" s="146"/>
      <c r="BC57" s="146"/>
      <c r="BD57" s="146"/>
      <c r="BE57" s="146"/>
      <c r="BF57" s="146"/>
      <c r="BG57" s="146"/>
      <c r="BH57" s="146"/>
    </row>
    <row r="58" spans="1:60" outlineLevel="1" x14ac:dyDescent="0.2">
      <c r="A58" s="171">
        <v>50</v>
      </c>
      <c r="B58" s="172" t="s">
        <v>565</v>
      </c>
      <c r="C58" s="178" t="s">
        <v>566</v>
      </c>
      <c r="D58" s="173" t="s">
        <v>162</v>
      </c>
      <c r="E58" s="174">
        <v>1</v>
      </c>
      <c r="F58" s="175"/>
      <c r="G58" s="176">
        <f t="shared" si="7"/>
        <v>0</v>
      </c>
      <c r="H58" s="155"/>
      <c r="I58" s="154">
        <f t="shared" si="8"/>
        <v>0</v>
      </c>
      <c r="J58" s="155"/>
      <c r="K58" s="154">
        <f t="shared" si="9"/>
        <v>0</v>
      </c>
      <c r="L58" s="154">
        <v>21</v>
      </c>
      <c r="M58" s="154">
        <f t="shared" si="10"/>
        <v>0</v>
      </c>
      <c r="N58" s="153">
        <v>0</v>
      </c>
      <c r="O58" s="153">
        <f t="shared" si="11"/>
        <v>0</v>
      </c>
      <c r="P58" s="153">
        <v>0</v>
      </c>
      <c r="Q58" s="153">
        <f t="shared" si="12"/>
        <v>0</v>
      </c>
      <c r="R58" s="154"/>
      <c r="S58" s="154" t="s">
        <v>130</v>
      </c>
      <c r="T58" s="154" t="s">
        <v>309</v>
      </c>
      <c r="U58" s="154">
        <v>0</v>
      </c>
      <c r="V58" s="154">
        <f t="shared" si="13"/>
        <v>0</v>
      </c>
      <c r="W58" s="154"/>
      <c r="X58" s="154" t="s">
        <v>165</v>
      </c>
      <c r="Y58" s="154" t="s">
        <v>133</v>
      </c>
      <c r="Z58" s="146"/>
      <c r="AA58" s="146"/>
      <c r="AB58" s="146"/>
      <c r="AC58" s="146"/>
      <c r="AD58" s="146"/>
      <c r="AE58" s="146"/>
      <c r="AF58" s="146"/>
      <c r="AG58" s="146" t="s">
        <v>166</v>
      </c>
      <c r="AH58" s="146"/>
      <c r="AI58" s="146"/>
      <c r="AJ58" s="146"/>
      <c r="AK58" s="146"/>
      <c r="AL58" s="146"/>
      <c r="AM58" s="146"/>
      <c r="AN58" s="146"/>
      <c r="AO58" s="146"/>
      <c r="AP58" s="146"/>
      <c r="AQ58" s="146"/>
      <c r="AR58" s="146"/>
      <c r="AS58" s="146"/>
      <c r="AT58" s="146"/>
      <c r="AU58" s="146"/>
      <c r="AV58" s="146"/>
      <c r="AW58" s="146"/>
      <c r="AX58" s="146"/>
      <c r="AY58" s="146"/>
      <c r="AZ58" s="146"/>
      <c r="BA58" s="146"/>
      <c r="BB58" s="146"/>
      <c r="BC58" s="146"/>
      <c r="BD58" s="146"/>
      <c r="BE58" s="146"/>
      <c r="BF58" s="146"/>
      <c r="BG58" s="146"/>
      <c r="BH58" s="146"/>
    </row>
    <row r="59" spans="1:60" outlineLevel="1" x14ac:dyDescent="0.2">
      <c r="A59" s="171">
        <v>51</v>
      </c>
      <c r="B59" s="172" t="s">
        <v>567</v>
      </c>
      <c r="C59" s="178" t="s">
        <v>568</v>
      </c>
      <c r="D59" s="173" t="s">
        <v>162</v>
      </c>
      <c r="E59" s="174">
        <v>1</v>
      </c>
      <c r="F59" s="175"/>
      <c r="G59" s="176">
        <f t="shared" si="7"/>
        <v>0</v>
      </c>
      <c r="H59" s="155"/>
      <c r="I59" s="154">
        <f t="shared" si="8"/>
        <v>0</v>
      </c>
      <c r="J59" s="155"/>
      <c r="K59" s="154">
        <f t="shared" si="9"/>
        <v>0</v>
      </c>
      <c r="L59" s="154">
        <v>21</v>
      </c>
      <c r="M59" s="154">
        <f t="shared" si="10"/>
        <v>0</v>
      </c>
      <c r="N59" s="153">
        <v>0</v>
      </c>
      <c r="O59" s="153">
        <f t="shared" si="11"/>
        <v>0</v>
      </c>
      <c r="P59" s="153">
        <v>0</v>
      </c>
      <c r="Q59" s="153">
        <f t="shared" si="12"/>
        <v>0</v>
      </c>
      <c r="R59" s="154"/>
      <c r="S59" s="154" t="s">
        <v>130</v>
      </c>
      <c r="T59" s="154" t="s">
        <v>309</v>
      </c>
      <c r="U59" s="154">
        <v>0</v>
      </c>
      <c r="V59" s="154">
        <f t="shared" si="13"/>
        <v>0</v>
      </c>
      <c r="W59" s="154"/>
      <c r="X59" s="154" t="s">
        <v>165</v>
      </c>
      <c r="Y59" s="154" t="s">
        <v>133</v>
      </c>
      <c r="Z59" s="146"/>
      <c r="AA59" s="146"/>
      <c r="AB59" s="146"/>
      <c r="AC59" s="146"/>
      <c r="AD59" s="146"/>
      <c r="AE59" s="146"/>
      <c r="AF59" s="146"/>
      <c r="AG59" s="146" t="s">
        <v>166</v>
      </c>
      <c r="AH59" s="146"/>
      <c r="AI59" s="146"/>
      <c r="AJ59" s="146"/>
      <c r="AK59" s="146"/>
      <c r="AL59" s="146"/>
      <c r="AM59" s="146"/>
      <c r="AN59" s="146"/>
      <c r="AO59" s="146"/>
      <c r="AP59" s="146"/>
      <c r="AQ59" s="146"/>
      <c r="AR59" s="146"/>
      <c r="AS59" s="146"/>
      <c r="AT59" s="146"/>
      <c r="AU59" s="146"/>
      <c r="AV59" s="146"/>
      <c r="AW59" s="146"/>
      <c r="AX59" s="146"/>
      <c r="AY59" s="146"/>
      <c r="AZ59" s="146"/>
      <c r="BA59" s="146"/>
      <c r="BB59" s="146"/>
      <c r="BC59" s="146"/>
      <c r="BD59" s="146"/>
      <c r="BE59" s="146"/>
      <c r="BF59" s="146"/>
      <c r="BG59" s="146"/>
      <c r="BH59" s="146"/>
    </row>
    <row r="60" spans="1:60" outlineLevel="1" x14ac:dyDescent="0.2">
      <c r="A60" s="171">
        <v>52</v>
      </c>
      <c r="B60" s="172" t="s">
        <v>569</v>
      </c>
      <c r="C60" s="178" t="s">
        <v>570</v>
      </c>
      <c r="D60" s="173" t="s">
        <v>162</v>
      </c>
      <c r="E60" s="174">
        <v>1</v>
      </c>
      <c r="F60" s="175"/>
      <c r="G60" s="176">
        <f t="shared" si="7"/>
        <v>0</v>
      </c>
      <c r="H60" s="155"/>
      <c r="I60" s="154">
        <f t="shared" si="8"/>
        <v>0</v>
      </c>
      <c r="J60" s="155"/>
      <c r="K60" s="154">
        <f t="shared" si="9"/>
        <v>0</v>
      </c>
      <c r="L60" s="154">
        <v>21</v>
      </c>
      <c r="M60" s="154">
        <f t="shared" si="10"/>
        <v>0</v>
      </c>
      <c r="N60" s="153">
        <v>0</v>
      </c>
      <c r="O60" s="153">
        <f t="shared" si="11"/>
        <v>0</v>
      </c>
      <c r="P60" s="153">
        <v>0</v>
      </c>
      <c r="Q60" s="153">
        <f t="shared" si="12"/>
        <v>0</v>
      </c>
      <c r="R60" s="154"/>
      <c r="S60" s="154" t="s">
        <v>130</v>
      </c>
      <c r="T60" s="154" t="s">
        <v>309</v>
      </c>
      <c r="U60" s="154">
        <v>0</v>
      </c>
      <c r="V60" s="154">
        <f t="shared" si="13"/>
        <v>0</v>
      </c>
      <c r="W60" s="154"/>
      <c r="X60" s="154" t="s">
        <v>165</v>
      </c>
      <c r="Y60" s="154" t="s">
        <v>133</v>
      </c>
      <c r="Z60" s="146"/>
      <c r="AA60" s="146"/>
      <c r="AB60" s="146"/>
      <c r="AC60" s="146"/>
      <c r="AD60" s="146"/>
      <c r="AE60" s="146"/>
      <c r="AF60" s="146"/>
      <c r="AG60" s="146" t="s">
        <v>166</v>
      </c>
      <c r="AH60" s="146"/>
      <c r="AI60" s="146"/>
      <c r="AJ60" s="146"/>
      <c r="AK60" s="146"/>
      <c r="AL60" s="146"/>
      <c r="AM60" s="146"/>
      <c r="AN60" s="146"/>
      <c r="AO60" s="146"/>
      <c r="AP60" s="146"/>
      <c r="AQ60" s="146"/>
      <c r="AR60" s="146"/>
      <c r="AS60" s="146"/>
      <c r="AT60" s="146"/>
      <c r="AU60" s="146"/>
      <c r="AV60" s="146"/>
      <c r="AW60" s="146"/>
      <c r="AX60" s="146"/>
      <c r="AY60" s="146"/>
      <c r="AZ60" s="146"/>
      <c r="BA60" s="146"/>
      <c r="BB60" s="146"/>
      <c r="BC60" s="146"/>
      <c r="BD60" s="146"/>
      <c r="BE60" s="146"/>
      <c r="BF60" s="146"/>
      <c r="BG60" s="146"/>
      <c r="BH60" s="146"/>
    </row>
    <row r="61" spans="1:60" outlineLevel="1" x14ac:dyDescent="0.2">
      <c r="A61" s="171">
        <v>53</v>
      </c>
      <c r="B61" s="172" t="s">
        <v>571</v>
      </c>
      <c r="C61" s="178" t="s">
        <v>572</v>
      </c>
      <c r="D61" s="173" t="s">
        <v>129</v>
      </c>
      <c r="E61" s="174">
        <v>20</v>
      </c>
      <c r="F61" s="175"/>
      <c r="G61" s="176">
        <f t="shared" si="7"/>
        <v>0</v>
      </c>
      <c r="H61" s="155"/>
      <c r="I61" s="154">
        <f t="shared" si="8"/>
        <v>0</v>
      </c>
      <c r="J61" s="155"/>
      <c r="K61" s="154">
        <f t="shared" si="9"/>
        <v>0</v>
      </c>
      <c r="L61" s="154">
        <v>21</v>
      </c>
      <c r="M61" s="154">
        <f t="shared" si="10"/>
        <v>0</v>
      </c>
      <c r="N61" s="153">
        <v>0</v>
      </c>
      <c r="O61" s="153">
        <f t="shared" si="11"/>
        <v>0</v>
      </c>
      <c r="P61" s="153">
        <v>0</v>
      </c>
      <c r="Q61" s="153">
        <f t="shared" si="12"/>
        <v>0</v>
      </c>
      <c r="R61" s="154"/>
      <c r="S61" s="154" t="s">
        <v>130</v>
      </c>
      <c r="T61" s="154" t="s">
        <v>309</v>
      </c>
      <c r="U61" s="154">
        <v>0</v>
      </c>
      <c r="V61" s="154">
        <f t="shared" si="13"/>
        <v>0</v>
      </c>
      <c r="W61" s="154"/>
      <c r="X61" s="154" t="s">
        <v>165</v>
      </c>
      <c r="Y61" s="154" t="s">
        <v>133</v>
      </c>
      <c r="Z61" s="146"/>
      <c r="AA61" s="146"/>
      <c r="AB61" s="146"/>
      <c r="AC61" s="146"/>
      <c r="AD61" s="146"/>
      <c r="AE61" s="146"/>
      <c r="AF61" s="146"/>
      <c r="AG61" s="146" t="s">
        <v>166</v>
      </c>
      <c r="AH61" s="146"/>
      <c r="AI61" s="146"/>
      <c r="AJ61" s="146"/>
      <c r="AK61" s="146"/>
      <c r="AL61" s="146"/>
      <c r="AM61" s="146"/>
      <c r="AN61" s="146"/>
      <c r="AO61" s="146"/>
      <c r="AP61" s="146"/>
      <c r="AQ61" s="146"/>
      <c r="AR61" s="146"/>
      <c r="AS61" s="146"/>
      <c r="AT61" s="146"/>
      <c r="AU61" s="146"/>
      <c r="AV61" s="146"/>
      <c r="AW61" s="146"/>
      <c r="AX61" s="146"/>
      <c r="AY61" s="146"/>
      <c r="AZ61" s="146"/>
      <c r="BA61" s="146"/>
      <c r="BB61" s="146"/>
      <c r="BC61" s="146"/>
      <c r="BD61" s="146"/>
      <c r="BE61" s="146"/>
      <c r="BF61" s="146"/>
      <c r="BG61" s="146"/>
      <c r="BH61" s="146"/>
    </row>
    <row r="62" spans="1:60" outlineLevel="1" x14ac:dyDescent="0.2">
      <c r="A62" s="171">
        <v>54</v>
      </c>
      <c r="B62" s="172" t="s">
        <v>573</v>
      </c>
      <c r="C62" s="178" t="s">
        <v>574</v>
      </c>
      <c r="D62" s="173" t="s">
        <v>162</v>
      </c>
      <c r="E62" s="174">
        <v>5</v>
      </c>
      <c r="F62" s="175"/>
      <c r="G62" s="176">
        <f t="shared" si="7"/>
        <v>0</v>
      </c>
      <c r="H62" s="155"/>
      <c r="I62" s="154">
        <f t="shared" si="8"/>
        <v>0</v>
      </c>
      <c r="J62" s="155"/>
      <c r="K62" s="154">
        <f t="shared" si="9"/>
        <v>0</v>
      </c>
      <c r="L62" s="154">
        <v>21</v>
      </c>
      <c r="M62" s="154">
        <f t="shared" si="10"/>
        <v>0</v>
      </c>
      <c r="N62" s="153">
        <v>0</v>
      </c>
      <c r="O62" s="153">
        <f t="shared" si="11"/>
        <v>0</v>
      </c>
      <c r="P62" s="153">
        <v>0</v>
      </c>
      <c r="Q62" s="153">
        <f t="shared" si="12"/>
        <v>0</v>
      </c>
      <c r="R62" s="154"/>
      <c r="S62" s="154" t="s">
        <v>130</v>
      </c>
      <c r="T62" s="154" t="s">
        <v>309</v>
      </c>
      <c r="U62" s="154">
        <v>0</v>
      </c>
      <c r="V62" s="154">
        <f t="shared" si="13"/>
        <v>0</v>
      </c>
      <c r="W62" s="154"/>
      <c r="X62" s="154" t="s">
        <v>165</v>
      </c>
      <c r="Y62" s="154" t="s">
        <v>133</v>
      </c>
      <c r="Z62" s="146"/>
      <c r="AA62" s="146"/>
      <c r="AB62" s="146"/>
      <c r="AC62" s="146"/>
      <c r="AD62" s="146"/>
      <c r="AE62" s="146"/>
      <c r="AF62" s="146"/>
      <c r="AG62" s="146" t="s">
        <v>166</v>
      </c>
      <c r="AH62" s="146"/>
      <c r="AI62" s="146"/>
      <c r="AJ62" s="146"/>
      <c r="AK62" s="146"/>
      <c r="AL62" s="146"/>
      <c r="AM62" s="146"/>
      <c r="AN62" s="146"/>
      <c r="AO62" s="146"/>
      <c r="AP62" s="146"/>
      <c r="AQ62" s="146"/>
      <c r="AR62" s="146"/>
      <c r="AS62" s="146"/>
      <c r="AT62" s="146"/>
      <c r="AU62" s="146"/>
      <c r="AV62" s="146"/>
      <c r="AW62" s="146"/>
      <c r="AX62" s="146"/>
      <c r="AY62" s="146"/>
      <c r="AZ62" s="146"/>
      <c r="BA62" s="146"/>
      <c r="BB62" s="146"/>
      <c r="BC62" s="146"/>
      <c r="BD62" s="146"/>
      <c r="BE62" s="146"/>
      <c r="BF62" s="146"/>
      <c r="BG62" s="146"/>
      <c r="BH62" s="146"/>
    </row>
    <row r="63" spans="1:60" outlineLevel="1" x14ac:dyDescent="0.2">
      <c r="A63" s="171">
        <v>55</v>
      </c>
      <c r="B63" s="172" t="s">
        <v>575</v>
      </c>
      <c r="C63" s="178" t="s">
        <v>576</v>
      </c>
      <c r="D63" s="173" t="s">
        <v>162</v>
      </c>
      <c r="E63" s="174">
        <v>1</v>
      </c>
      <c r="F63" s="175"/>
      <c r="G63" s="176">
        <f t="shared" si="7"/>
        <v>0</v>
      </c>
      <c r="H63" s="155"/>
      <c r="I63" s="154">
        <f t="shared" si="8"/>
        <v>0</v>
      </c>
      <c r="J63" s="155"/>
      <c r="K63" s="154">
        <f t="shared" si="9"/>
        <v>0</v>
      </c>
      <c r="L63" s="154">
        <v>21</v>
      </c>
      <c r="M63" s="154">
        <f t="shared" si="10"/>
        <v>0</v>
      </c>
      <c r="N63" s="153">
        <v>0</v>
      </c>
      <c r="O63" s="153">
        <f t="shared" si="11"/>
        <v>0</v>
      </c>
      <c r="P63" s="153">
        <v>0</v>
      </c>
      <c r="Q63" s="153">
        <f t="shared" si="12"/>
        <v>0</v>
      </c>
      <c r="R63" s="154"/>
      <c r="S63" s="154" t="s">
        <v>130</v>
      </c>
      <c r="T63" s="154" t="s">
        <v>309</v>
      </c>
      <c r="U63" s="154">
        <v>0</v>
      </c>
      <c r="V63" s="154">
        <f t="shared" si="13"/>
        <v>0</v>
      </c>
      <c r="W63" s="154"/>
      <c r="X63" s="154" t="s">
        <v>165</v>
      </c>
      <c r="Y63" s="154" t="s">
        <v>133</v>
      </c>
      <c r="Z63" s="146"/>
      <c r="AA63" s="146"/>
      <c r="AB63" s="146"/>
      <c r="AC63" s="146"/>
      <c r="AD63" s="146"/>
      <c r="AE63" s="146"/>
      <c r="AF63" s="146"/>
      <c r="AG63" s="146" t="s">
        <v>166</v>
      </c>
      <c r="AH63" s="146"/>
      <c r="AI63" s="146"/>
      <c r="AJ63" s="146"/>
      <c r="AK63" s="146"/>
      <c r="AL63" s="146"/>
      <c r="AM63" s="146"/>
      <c r="AN63" s="146"/>
      <c r="AO63" s="146"/>
      <c r="AP63" s="146"/>
      <c r="AQ63" s="146"/>
      <c r="AR63" s="146"/>
      <c r="AS63" s="146"/>
      <c r="AT63" s="146"/>
      <c r="AU63" s="146"/>
      <c r="AV63" s="146"/>
      <c r="AW63" s="146"/>
      <c r="AX63" s="146"/>
      <c r="AY63" s="146"/>
      <c r="AZ63" s="146"/>
      <c r="BA63" s="146"/>
      <c r="BB63" s="146"/>
      <c r="BC63" s="146"/>
      <c r="BD63" s="146"/>
      <c r="BE63" s="146"/>
      <c r="BF63" s="146"/>
      <c r="BG63" s="146"/>
      <c r="BH63" s="146"/>
    </row>
    <row r="64" spans="1:60" outlineLevel="1" x14ac:dyDescent="0.2">
      <c r="A64" s="171">
        <v>56</v>
      </c>
      <c r="B64" s="172" t="s">
        <v>577</v>
      </c>
      <c r="C64" s="178" t="s">
        <v>578</v>
      </c>
      <c r="D64" s="173" t="s">
        <v>162</v>
      </c>
      <c r="E64" s="174">
        <v>1</v>
      </c>
      <c r="F64" s="175"/>
      <c r="G64" s="176">
        <f t="shared" si="7"/>
        <v>0</v>
      </c>
      <c r="H64" s="155"/>
      <c r="I64" s="154">
        <f t="shared" si="8"/>
        <v>0</v>
      </c>
      <c r="J64" s="155"/>
      <c r="K64" s="154">
        <f t="shared" si="9"/>
        <v>0</v>
      </c>
      <c r="L64" s="154">
        <v>21</v>
      </c>
      <c r="M64" s="154">
        <f t="shared" si="10"/>
        <v>0</v>
      </c>
      <c r="N64" s="153">
        <v>0</v>
      </c>
      <c r="O64" s="153">
        <f t="shared" si="11"/>
        <v>0</v>
      </c>
      <c r="P64" s="153">
        <v>0</v>
      </c>
      <c r="Q64" s="153">
        <f t="shared" si="12"/>
        <v>0</v>
      </c>
      <c r="R64" s="154"/>
      <c r="S64" s="154" t="s">
        <v>130</v>
      </c>
      <c r="T64" s="154" t="s">
        <v>309</v>
      </c>
      <c r="U64" s="154">
        <v>0</v>
      </c>
      <c r="V64" s="154">
        <f t="shared" si="13"/>
        <v>0</v>
      </c>
      <c r="W64" s="154"/>
      <c r="X64" s="154" t="s">
        <v>165</v>
      </c>
      <c r="Y64" s="154" t="s">
        <v>133</v>
      </c>
      <c r="Z64" s="146"/>
      <c r="AA64" s="146"/>
      <c r="AB64" s="146"/>
      <c r="AC64" s="146"/>
      <c r="AD64" s="146"/>
      <c r="AE64" s="146"/>
      <c r="AF64" s="146"/>
      <c r="AG64" s="146" t="s">
        <v>166</v>
      </c>
      <c r="AH64" s="146"/>
      <c r="AI64" s="146"/>
      <c r="AJ64" s="146"/>
      <c r="AK64" s="146"/>
      <c r="AL64" s="146"/>
      <c r="AM64" s="146"/>
      <c r="AN64" s="146"/>
      <c r="AO64" s="146"/>
      <c r="AP64" s="146"/>
      <c r="AQ64" s="146"/>
      <c r="AR64" s="146"/>
      <c r="AS64" s="146"/>
      <c r="AT64" s="146"/>
      <c r="AU64" s="146"/>
      <c r="AV64" s="146"/>
      <c r="AW64" s="146"/>
      <c r="AX64" s="146"/>
      <c r="AY64" s="146"/>
      <c r="AZ64" s="146"/>
      <c r="BA64" s="146"/>
      <c r="BB64" s="146"/>
      <c r="BC64" s="146"/>
      <c r="BD64" s="146"/>
      <c r="BE64" s="146"/>
      <c r="BF64" s="146"/>
      <c r="BG64" s="146"/>
      <c r="BH64" s="146"/>
    </row>
    <row r="65" spans="1:60" outlineLevel="1" x14ac:dyDescent="0.2">
      <c r="A65" s="171">
        <v>57</v>
      </c>
      <c r="B65" s="172" t="s">
        <v>579</v>
      </c>
      <c r="C65" s="178" t="s">
        <v>580</v>
      </c>
      <c r="D65" s="173" t="s">
        <v>162</v>
      </c>
      <c r="E65" s="174">
        <v>1</v>
      </c>
      <c r="F65" s="175"/>
      <c r="G65" s="176">
        <f t="shared" si="7"/>
        <v>0</v>
      </c>
      <c r="H65" s="155"/>
      <c r="I65" s="154">
        <f t="shared" si="8"/>
        <v>0</v>
      </c>
      <c r="J65" s="155"/>
      <c r="K65" s="154">
        <f t="shared" si="9"/>
        <v>0</v>
      </c>
      <c r="L65" s="154">
        <v>21</v>
      </c>
      <c r="M65" s="154">
        <f t="shared" si="10"/>
        <v>0</v>
      </c>
      <c r="N65" s="153">
        <v>0</v>
      </c>
      <c r="O65" s="153">
        <f t="shared" si="11"/>
        <v>0</v>
      </c>
      <c r="P65" s="153">
        <v>0</v>
      </c>
      <c r="Q65" s="153">
        <f t="shared" si="12"/>
        <v>0</v>
      </c>
      <c r="R65" s="154"/>
      <c r="S65" s="154" t="s">
        <v>130</v>
      </c>
      <c r="T65" s="154" t="s">
        <v>309</v>
      </c>
      <c r="U65" s="154">
        <v>0</v>
      </c>
      <c r="V65" s="154">
        <f t="shared" si="13"/>
        <v>0</v>
      </c>
      <c r="W65" s="154"/>
      <c r="X65" s="154" t="s">
        <v>165</v>
      </c>
      <c r="Y65" s="154" t="s">
        <v>133</v>
      </c>
      <c r="Z65" s="146"/>
      <c r="AA65" s="146"/>
      <c r="AB65" s="146"/>
      <c r="AC65" s="146"/>
      <c r="AD65" s="146"/>
      <c r="AE65" s="146"/>
      <c r="AF65" s="146"/>
      <c r="AG65" s="146" t="s">
        <v>166</v>
      </c>
      <c r="AH65" s="146"/>
      <c r="AI65" s="146"/>
      <c r="AJ65" s="146"/>
      <c r="AK65" s="146"/>
      <c r="AL65" s="146"/>
      <c r="AM65" s="146"/>
      <c r="AN65" s="146"/>
      <c r="AO65" s="146"/>
      <c r="AP65" s="146"/>
      <c r="AQ65" s="146"/>
      <c r="AR65" s="146"/>
      <c r="AS65" s="146"/>
      <c r="AT65" s="146"/>
      <c r="AU65" s="146"/>
      <c r="AV65" s="146"/>
      <c r="AW65" s="146"/>
      <c r="AX65" s="146"/>
      <c r="AY65" s="146"/>
      <c r="AZ65" s="146"/>
      <c r="BA65" s="146"/>
      <c r="BB65" s="146"/>
      <c r="BC65" s="146"/>
      <c r="BD65" s="146"/>
      <c r="BE65" s="146"/>
      <c r="BF65" s="146"/>
      <c r="BG65" s="146"/>
      <c r="BH65" s="146"/>
    </row>
    <row r="66" spans="1:60" outlineLevel="1" x14ac:dyDescent="0.2">
      <c r="A66" s="171">
        <v>58</v>
      </c>
      <c r="B66" s="172" t="s">
        <v>507</v>
      </c>
      <c r="C66" s="178" t="s">
        <v>581</v>
      </c>
      <c r="D66" s="173" t="s">
        <v>162</v>
      </c>
      <c r="E66" s="174">
        <v>1</v>
      </c>
      <c r="F66" s="175"/>
      <c r="G66" s="176">
        <f t="shared" si="7"/>
        <v>0</v>
      </c>
      <c r="H66" s="155"/>
      <c r="I66" s="154">
        <f t="shared" si="8"/>
        <v>0</v>
      </c>
      <c r="J66" s="155"/>
      <c r="K66" s="154">
        <f t="shared" si="9"/>
        <v>0</v>
      </c>
      <c r="L66" s="154">
        <v>21</v>
      </c>
      <c r="M66" s="154">
        <f t="shared" si="10"/>
        <v>0</v>
      </c>
      <c r="N66" s="153">
        <v>0</v>
      </c>
      <c r="O66" s="153">
        <f t="shared" si="11"/>
        <v>0</v>
      </c>
      <c r="P66" s="153">
        <v>0</v>
      </c>
      <c r="Q66" s="153">
        <f t="shared" si="12"/>
        <v>0</v>
      </c>
      <c r="R66" s="154"/>
      <c r="S66" s="154" t="s">
        <v>130</v>
      </c>
      <c r="T66" s="154" t="s">
        <v>309</v>
      </c>
      <c r="U66" s="154">
        <v>0</v>
      </c>
      <c r="V66" s="154">
        <f t="shared" si="13"/>
        <v>0</v>
      </c>
      <c r="W66" s="154"/>
      <c r="X66" s="154" t="s">
        <v>165</v>
      </c>
      <c r="Y66" s="154" t="s">
        <v>133</v>
      </c>
      <c r="Z66" s="146"/>
      <c r="AA66" s="146"/>
      <c r="AB66" s="146"/>
      <c r="AC66" s="146"/>
      <c r="AD66" s="146"/>
      <c r="AE66" s="146"/>
      <c r="AF66" s="146"/>
      <c r="AG66" s="146" t="s">
        <v>166</v>
      </c>
      <c r="AH66" s="146"/>
      <c r="AI66" s="146"/>
      <c r="AJ66" s="146"/>
      <c r="AK66" s="146"/>
      <c r="AL66" s="146"/>
      <c r="AM66" s="146"/>
      <c r="AN66" s="146"/>
      <c r="AO66" s="146"/>
      <c r="AP66" s="146"/>
      <c r="AQ66" s="146"/>
      <c r="AR66" s="146"/>
      <c r="AS66" s="146"/>
      <c r="AT66" s="146"/>
      <c r="AU66" s="146"/>
      <c r="AV66" s="146"/>
      <c r="AW66" s="146"/>
      <c r="AX66" s="146"/>
      <c r="AY66" s="146"/>
      <c r="AZ66" s="146"/>
      <c r="BA66" s="146"/>
      <c r="BB66" s="146"/>
      <c r="BC66" s="146"/>
      <c r="BD66" s="146"/>
      <c r="BE66" s="146"/>
      <c r="BF66" s="146"/>
      <c r="BG66" s="146"/>
      <c r="BH66" s="146"/>
    </row>
    <row r="67" spans="1:60" outlineLevel="1" x14ac:dyDescent="0.2">
      <c r="A67" s="171">
        <v>59</v>
      </c>
      <c r="B67" s="172" t="s">
        <v>582</v>
      </c>
      <c r="C67" s="178" t="s">
        <v>583</v>
      </c>
      <c r="D67" s="173" t="s">
        <v>162</v>
      </c>
      <c r="E67" s="174">
        <v>1</v>
      </c>
      <c r="F67" s="175"/>
      <c r="G67" s="176">
        <f t="shared" si="7"/>
        <v>0</v>
      </c>
      <c r="H67" s="155"/>
      <c r="I67" s="154">
        <f t="shared" si="8"/>
        <v>0</v>
      </c>
      <c r="J67" s="155"/>
      <c r="K67" s="154">
        <f t="shared" si="9"/>
        <v>0</v>
      </c>
      <c r="L67" s="154">
        <v>21</v>
      </c>
      <c r="M67" s="154">
        <f t="shared" si="10"/>
        <v>0</v>
      </c>
      <c r="N67" s="153">
        <v>0</v>
      </c>
      <c r="O67" s="153">
        <f t="shared" si="11"/>
        <v>0</v>
      </c>
      <c r="P67" s="153">
        <v>0</v>
      </c>
      <c r="Q67" s="153">
        <f t="shared" si="12"/>
        <v>0</v>
      </c>
      <c r="R67" s="154"/>
      <c r="S67" s="154" t="s">
        <v>130</v>
      </c>
      <c r="T67" s="154" t="s">
        <v>309</v>
      </c>
      <c r="U67" s="154">
        <v>0</v>
      </c>
      <c r="V67" s="154">
        <f t="shared" si="13"/>
        <v>0</v>
      </c>
      <c r="W67" s="154"/>
      <c r="X67" s="154" t="s">
        <v>165</v>
      </c>
      <c r="Y67" s="154" t="s">
        <v>133</v>
      </c>
      <c r="Z67" s="146"/>
      <c r="AA67" s="146"/>
      <c r="AB67" s="146"/>
      <c r="AC67" s="146"/>
      <c r="AD67" s="146"/>
      <c r="AE67" s="146"/>
      <c r="AF67" s="146"/>
      <c r="AG67" s="146" t="s">
        <v>166</v>
      </c>
      <c r="AH67" s="146"/>
      <c r="AI67" s="146"/>
      <c r="AJ67" s="146"/>
      <c r="AK67" s="146"/>
      <c r="AL67" s="146"/>
      <c r="AM67" s="146"/>
      <c r="AN67" s="146"/>
      <c r="AO67" s="146"/>
      <c r="AP67" s="146"/>
      <c r="AQ67" s="146"/>
      <c r="AR67" s="146"/>
      <c r="AS67" s="146"/>
      <c r="AT67" s="146"/>
      <c r="AU67" s="146"/>
      <c r="AV67" s="146"/>
      <c r="AW67" s="146"/>
      <c r="AX67" s="146"/>
      <c r="AY67" s="146"/>
      <c r="AZ67" s="146"/>
      <c r="BA67" s="146"/>
      <c r="BB67" s="146"/>
      <c r="BC67" s="146"/>
      <c r="BD67" s="146"/>
      <c r="BE67" s="146"/>
      <c r="BF67" s="146"/>
      <c r="BG67" s="146"/>
      <c r="BH67" s="146"/>
    </row>
    <row r="68" spans="1:60" outlineLevel="1" x14ac:dyDescent="0.2">
      <c r="A68" s="171">
        <v>60</v>
      </c>
      <c r="B68" s="172" t="s">
        <v>584</v>
      </c>
      <c r="C68" s="178" t="s">
        <v>585</v>
      </c>
      <c r="D68" s="173" t="s">
        <v>162</v>
      </c>
      <c r="E68" s="174">
        <v>160</v>
      </c>
      <c r="F68" s="175"/>
      <c r="G68" s="176">
        <f t="shared" si="7"/>
        <v>0</v>
      </c>
      <c r="H68" s="155"/>
      <c r="I68" s="154">
        <f t="shared" si="8"/>
        <v>0</v>
      </c>
      <c r="J68" s="155"/>
      <c r="K68" s="154">
        <f t="shared" si="9"/>
        <v>0</v>
      </c>
      <c r="L68" s="154">
        <v>21</v>
      </c>
      <c r="M68" s="154">
        <f t="shared" si="10"/>
        <v>0</v>
      </c>
      <c r="N68" s="153">
        <v>0</v>
      </c>
      <c r="O68" s="153">
        <f t="shared" si="11"/>
        <v>0</v>
      </c>
      <c r="P68" s="153">
        <v>0</v>
      </c>
      <c r="Q68" s="153">
        <f t="shared" si="12"/>
        <v>0</v>
      </c>
      <c r="R68" s="154"/>
      <c r="S68" s="154" t="s">
        <v>130</v>
      </c>
      <c r="T68" s="154" t="s">
        <v>309</v>
      </c>
      <c r="U68" s="154">
        <v>0</v>
      </c>
      <c r="V68" s="154">
        <f t="shared" si="13"/>
        <v>0</v>
      </c>
      <c r="W68" s="154"/>
      <c r="X68" s="154" t="s">
        <v>165</v>
      </c>
      <c r="Y68" s="154" t="s">
        <v>133</v>
      </c>
      <c r="Z68" s="146"/>
      <c r="AA68" s="146"/>
      <c r="AB68" s="146"/>
      <c r="AC68" s="146"/>
      <c r="AD68" s="146"/>
      <c r="AE68" s="146"/>
      <c r="AF68" s="146"/>
      <c r="AG68" s="146" t="s">
        <v>166</v>
      </c>
      <c r="AH68" s="146"/>
      <c r="AI68" s="146"/>
      <c r="AJ68" s="146"/>
      <c r="AK68" s="146"/>
      <c r="AL68" s="146"/>
      <c r="AM68" s="146"/>
      <c r="AN68" s="146"/>
      <c r="AO68" s="146"/>
      <c r="AP68" s="146"/>
      <c r="AQ68" s="146"/>
      <c r="AR68" s="146"/>
      <c r="AS68" s="146"/>
      <c r="AT68" s="146"/>
      <c r="AU68" s="146"/>
      <c r="AV68" s="146"/>
      <c r="AW68" s="146"/>
      <c r="AX68" s="146"/>
      <c r="AY68" s="146"/>
      <c r="AZ68" s="146"/>
      <c r="BA68" s="146"/>
      <c r="BB68" s="146"/>
      <c r="BC68" s="146"/>
      <c r="BD68" s="146"/>
      <c r="BE68" s="146"/>
      <c r="BF68" s="146"/>
      <c r="BG68" s="146"/>
      <c r="BH68" s="146"/>
    </row>
    <row r="69" spans="1:60" outlineLevel="1" x14ac:dyDescent="0.2">
      <c r="A69" s="171">
        <v>61</v>
      </c>
      <c r="B69" s="172" t="s">
        <v>586</v>
      </c>
      <c r="C69" s="178" t="s">
        <v>587</v>
      </c>
      <c r="D69" s="173" t="s">
        <v>162</v>
      </c>
      <c r="E69" s="174">
        <v>1</v>
      </c>
      <c r="F69" s="175"/>
      <c r="G69" s="176">
        <f t="shared" si="7"/>
        <v>0</v>
      </c>
      <c r="H69" s="155"/>
      <c r="I69" s="154">
        <f t="shared" si="8"/>
        <v>0</v>
      </c>
      <c r="J69" s="155"/>
      <c r="K69" s="154">
        <f t="shared" si="9"/>
        <v>0</v>
      </c>
      <c r="L69" s="154">
        <v>21</v>
      </c>
      <c r="M69" s="154">
        <f t="shared" si="10"/>
        <v>0</v>
      </c>
      <c r="N69" s="153">
        <v>0</v>
      </c>
      <c r="O69" s="153">
        <f t="shared" si="11"/>
        <v>0</v>
      </c>
      <c r="P69" s="153">
        <v>0</v>
      </c>
      <c r="Q69" s="153">
        <f t="shared" si="12"/>
        <v>0</v>
      </c>
      <c r="R69" s="154"/>
      <c r="S69" s="154" t="s">
        <v>130</v>
      </c>
      <c r="T69" s="154" t="s">
        <v>309</v>
      </c>
      <c r="U69" s="154">
        <v>0</v>
      </c>
      <c r="V69" s="154">
        <f t="shared" si="13"/>
        <v>0</v>
      </c>
      <c r="W69" s="154"/>
      <c r="X69" s="154" t="s">
        <v>165</v>
      </c>
      <c r="Y69" s="154" t="s">
        <v>133</v>
      </c>
      <c r="Z69" s="146"/>
      <c r="AA69" s="146"/>
      <c r="AB69" s="146"/>
      <c r="AC69" s="146"/>
      <c r="AD69" s="146"/>
      <c r="AE69" s="146"/>
      <c r="AF69" s="146"/>
      <c r="AG69" s="146" t="s">
        <v>166</v>
      </c>
      <c r="AH69" s="146"/>
      <c r="AI69" s="146"/>
      <c r="AJ69" s="146"/>
      <c r="AK69" s="146"/>
      <c r="AL69" s="146"/>
      <c r="AM69" s="146"/>
      <c r="AN69" s="146"/>
      <c r="AO69" s="146"/>
      <c r="AP69" s="146"/>
      <c r="AQ69" s="146"/>
      <c r="AR69" s="146"/>
      <c r="AS69" s="146"/>
      <c r="AT69" s="146"/>
      <c r="AU69" s="146"/>
      <c r="AV69" s="146"/>
      <c r="AW69" s="146"/>
      <c r="AX69" s="146"/>
      <c r="AY69" s="146"/>
      <c r="AZ69" s="146"/>
      <c r="BA69" s="146"/>
      <c r="BB69" s="146"/>
      <c r="BC69" s="146"/>
      <c r="BD69" s="146"/>
      <c r="BE69" s="146"/>
      <c r="BF69" s="146"/>
      <c r="BG69" s="146"/>
      <c r="BH69" s="146"/>
    </row>
    <row r="70" spans="1:60" outlineLevel="1" x14ac:dyDescent="0.2">
      <c r="A70" s="171">
        <v>62</v>
      </c>
      <c r="B70" s="172" t="s">
        <v>588</v>
      </c>
      <c r="C70" s="178" t="s">
        <v>589</v>
      </c>
      <c r="D70" s="173" t="s">
        <v>162</v>
      </c>
      <c r="E70" s="174">
        <v>2</v>
      </c>
      <c r="F70" s="175"/>
      <c r="G70" s="176">
        <f t="shared" si="7"/>
        <v>0</v>
      </c>
      <c r="H70" s="155"/>
      <c r="I70" s="154">
        <f t="shared" si="8"/>
        <v>0</v>
      </c>
      <c r="J70" s="155"/>
      <c r="K70" s="154">
        <f t="shared" si="9"/>
        <v>0</v>
      </c>
      <c r="L70" s="154">
        <v>21</v>
      </c>
      <c r="M70" s="154">
        <f t="shared" si="10"/>
        <v>0</v>
      </c>
      <c r="N70" s="153">
        <v>0</v>
      </c>
      <c r="O70" s="153">
        <f t="shared" si="11"/>
        <v>0</v>
      </c>
      <c r="P70" s="153">
        <v>0</v>
      </c>
      <c r="Q70" s="153">
        <f t="shared" si="12"/>
        <v>0</v>
      </c>
      <c r="R70" s="154"/>
      <c r="S70" s="154" t="s">
        <v>130</v>
      </c>
      <c r="T70" s="154" t="s">
        <v>309</v>
      </c>
      <c r="U70" s="154">
        <v>0</v>
      </c>
      <c r="V70" s="154">
        <f t="shared" si="13"/>
        <v>0</v>
      </c>
      <c r="W70" s="154"/>
      <c r="X70" s="154" t="s">
        <v>165</v>
      </c>
      <c r="Y70" s="154" t="s">
        <v>133</v>
      </c>
      <c r="Z70" s="146"/>
      <c r="AA70" s="146"/>
      <c r="AB70" s="146"/>
      <c r="AC70" s="146"/>
      <c r="AD70" s="146"/>
      <c r="AE70" s="146"/>
      <c r="AF70" s="146"/>
      <c r="AG70" s="146" t="s">
        <v>166</v>
      </c>
      <c r="AH70" s="146"/>
      <c r="AI70" s="146"/>
      <c r="AJ70" s="146"/>
      <c r="AK70" s="146"/>
      <c r="AL70" s="146"/>
      <c r="AM70" s="146"/>
      <c r="AN70" s="146"/>
      <c r="AO70" s="146"/>
      <c r="AP70" s="146"/>
      <c r="AQ70" s="146"/>
      <c r="AR70" s="146"/>
      <c r="AS70" s="146"/>
      <c r="AT70" s="146"/>
      <c r="AU70" s="146"/>
      <c r="AV70" s="146"/>
      <c r="AW70" s="146"/>
      <c r="AX70" s="146"/>
      <c r="AY70" s="146"/>
      <c r="AZ70" s="146"/>
      <c r="BA70" s="146"/>
      <c r="BB70" s="146"/>
      <c r="BC70" s="146"/>
      <c r="BD70" s="146"/>
      <c r="BE70" s="146"/>
      <c r="BF70" s="146"/>
      <c r="BG70" s="146"/>
      <c r="BH70" s="146"/>
    </row>
    <row r="71" spans="1:60" outlineLevel="1" x14ac:dyDescent="0.2">
      <c r="A71" s="171">
        <v>63</v>
      </c>
      <c r="B71" s="172" t="s">
        <v>590</v>
      </c>
      <c r="C71" s="178" t="s">
        <v>591</v>
      </c>
      <c r="D71" s="173" t="s">
        <v>162</v>
      </c>
      <c r="E71" s="174">
        <v>1</v>
      </c>
      <c r="F71" s="175"/>
      <c r="G71" s="176">
        <f t="shared" si="7"/>
        <v>0</v>
      </c>
      <c r="H71" s="155"/>
      <c r="I71" s="154">
        <f t="shared" si="8"/>
        <v>0</v>
      </c>
      <c r="J71" s="155"/>
      <c r="K71" s="154">
        <f t="shared" si="9"/>
        <v>0</v>
      </c>
      <c r="L71" s="154">
        <v>21</v>
      </c>
      <c r="M71" s="154">
        <f t="shared" si="10"/>
        <v>0</v>
      </c>
      <c r="N71" s="153">
        <v>0</v>
      </c>
      <c r="O71" s="153">
        <f t="shared" si="11"/>
        <v>0</v>
      </c>
      <c r="P71" s="153">
        <v>0</v>
      </c>
      <c r="Q71" s="153">
        <f t="shared" si="12"/>
        <v>0</v>
      </c>
      <c r="R71" s="154"/>
      <c r="S71" s="154" t="s">
        <v>130</v>
      </c>
      <c r="T71" s="154" t="s">
        <v>309</v>
      </c>
      <c r="U71" s="154">
        <v>0</v>
      </c>
      <c r="V71" s="154">
        <f t="shared" si="13"/>
        <v>0</v>
      </c>
      <c r="W71" s="154"/>
      <c r="X71" s="154" t="s">
        <v>165</v>
      </c>
      <c r="Y71" s="154" t="s">
        <v>133</v>
      </c>
      <c r="Z71" s="146"/>
      <c r="AA71" s="146"/>
      <c r="AB71" s="146"/>
      <c r="AC71" s="146"/>
      <c r="AD71" s="146"/>
      <c r="AE71" s="146"/>
      <c r="AF71" s="146"/>
      <c r="AG71" s="146" t="s">
        <v>166</v>
      </c>
      <c r="AH71" s="146"/>
      <c r="AI71" s="146"/>
      <c r="AJ71" s="146"/>
      <c r="AK71" s="146"/>
      <c r="AL71" s="146"/>
      <c r="AM71" s="146"/>
      <c r="AN71" s="146"/>
      <c r="AO71" s="146"/>
      <c r="AP71" s="146"/>
      <c r="AQ71" s="146"/>
      <c r="AR71" s="146"/>
      <c r="AS71" s="146"/>
      <c r="AT71" s="146"/>
      <c r="AU71" s="146"/>
      <c r="AV71" s="146"/>
      <c r="AW71" s="146"/>
      <c r="AX71" s="146"/>
      <c r="AY71" s="146"/>
      <c r="AZ71" s="146"/>
      <c r="BA71" s="146"/>
      <c r="BB71" s="146"/>
      <c r="BC71" s="146"/>
      <c r="BD71" s="146"/>
      <c r="BE71" s="146"/>
      <c r="BF71" s="146"/>
      <c r="BG71" s="146"/>
      <c r="BH71" s="146"/>
    </row>
    <row r="72" spans="1:60" outlineLevel="1" x14ac:dyDescent="0.2">
      <c r="A72" s="171">
        <v>64</v>
      </c>
      <c r="B72" s="172" t="s">
        <v>592</v>
      </c>
      <c r="C72" s="178" t="s">
        <v>593</v>
      </c>
      <c r="D72" s="173" t="s">
        <v>129</v>
      </c>
      <c r="E72" s="174">
        <v>8</v>
      </c>
      <c r="F72" s="175"/>
      <c r="G72" s="176">
        <f t="shared" si="7"/>
        <v>0</v>
      </c>
      <c r="H72" s="155"/>
      <c r="I72" s="154">
        <f t="shared" si="8"/>
        <v>0</v>
      </c>
      <c r="J72" s="155"/>
      <c r="K72" s="154">
        <f t="shared" si="9"/>
        <v>0</v>
      </c>
      <c r="L72" s="154">
        <v>21</v>
      </c>
      <c r="M72" s="154">
        <f t="shared" si="10"/>
        <v>0</v>
      </c>
      <c r="N72" s="153">
        <v>0</v>
      </c>
      <c r="O72" s="153">
        <f t="shared" si="11"/>
        <v>0</v>
      </c>
      <c r="P72" s="153">
        <v>0</v>
      </c>
      <c r="Q72" s="153">
        <f t="shared" si="12"/>
        <v>0</v>
      </c>
      <c r="R72" s="154"/>
      <c r="S72" s="154" t="s">
        <v>130</v>
      </c>
      <c r="T72" s="154" t="s">
        <v>309</v>
      </c>
      <c r="U72" s="154">
        <v>0</v>
      </c>
      <c r="V72" s="154">
        <f t="shared" si="13"/>
        <v>0</v>
      </c>
      <c r="W72" s="154"/>
      <c r="X72" s="154" t="s">
        <v>165</v>
      </c>
      <c r="Y72" s="154" t="s">
        <v>133</v>
      </c>
      <c r="Z72" s="146"/>
      <c r="AA72" s="146"/>
      <c r="AB72" s="146"/>
      <c r="AC72" s="146"/>
      <c r="AD72" s="146"/>
      <c r="AE72" s="146"/>
      <c r="AF72" s="146"/>
      <c r="AG72" s="146" t="s">
        <v>166</v>
      </c>
      <c r="AH72" s="146"/>
      <c r="AI72" s="146"/>
      <c r="AJ72" s="146"/>
      <c r="AK72" s="146"/>
      <c r="AL72" s="146"/>
      <c r="AM72" s="146"/>
      <c r="AN72" s="146"/>
      <c r="AO72" s="146"/>
      <c r="AP72" s="146"/>
      <c r="AQ72" s="146"/>
      <c r="AR72" s="146"/>
      <c r="AS72" s="146"/>
      <c r="AT72" s="146"/>
      <c r="AU72" s="146"/>
      <c r="AV72" s="146"/>
      <c r="AW72" s="146"/>
      <c r="AX72" s="146"/>
      <c r="AY72" s="146"/>
      <c r="AZ72" s="146"/>
      <c r="BA72" s="146"/>
      <c r="BB72" s="146"/>
      <c r="BC72" s="146"/>
      <c r="BD72" s="146"/>
      <c r="BE72" s="146"/>
      <c r="BF72" s="146"/>
      <c r="BG72" s="146"/>
      <c r="BH72" s="146"/>
    </row>
    <row r="73" spans="1:60" outlineLevel="1" x14ac:dyDescent="0.2">
      <c r="A73" s="171">
        <v>65</v>
      </c>
      <c r="B73" s="172" t="s">
        <v>494</v>
      </c>
      <c r="C73" s="178" t="s">
        <v>594</v>
      </c>
      <c r="D73" s="173" t="s">
        <v>162</v>
      </c>
      <c r="E73" s="174">
        <v>2</v>
      </c>
      <c r="F73" s="175"/>
      <c r="G73" s="176">
        <f t="shared" ref="G73:G104" si="14">ROUND(E73*F73,2)</f>
        <v>0</v>
      </c>
      <c r="H73" s="155"/>
      <c r="I73" s="154">
        <f t="shared" ref="I73:I104" si="15">ROUND(E73*H73,2)</f>
        <v>0</v>
      </c>
      <c r="J73" s="155"/>
      <c r="K73" s="154">
        <f t="shared" ref="K73:K104" si="16">ROUND(E73*J73,2)</f>
        <v>0</v>
      </c>
      <c r="L73" s="154">
        <v>21</v>
      </c>
      <c r="M73" s="154">
        <f t="shared" ref="M73:M104" si="17">G73*(1+L73/100)</f>
        <v>0</v>
      </c>
      <c r="N73" s="153">
        <v>0</v>
      </c>
      <c r="O73" s="153">
        <f t="shared" ref="O73:O104" si="18">ROUND(E73*N73,2)</f>
        <v>0</v>
      </c>
      <c r="P73" s="153">
        <v>0</v>
      </c>
      <c r="Q73" s="153">
        <f t="shared" ref="Q73:Q104" si="19">ROUND(E73*P73,2)</f>
        <v>0</v>
      </c>
      <c r="R73" s="154"/>
      <c r="S73" s="154" t="s">
        <v>130</v>
      </c>
      <c r="T73" s="154" t="s">
        <v>309</v>
      </c>
      <c r="U73" s="154">
        <v>0</v>
      </c>
      <c r="V73" s="154">
        <f t="shared" ref="V73:V104" si="20">ROUND(E73*U73,2)</f>
        <v>0</v>
      </c>
      <c r="W73" s="154"/>
      <c r="X73" s="154" t="s">
        <v>500</v>
      </c>
      <c r="Y73" s="154" t="s">
        <v>133</v>
      </c>
      <c r="Z73" s="146"/>
      <c r="AA73" s="146"/>
      <c r="AB73" s="146"/>
      <c r="AC73" s="146"/>
      <c r="AD73" s="146"/>
      <c r="AE73" s="146"/>
      <c r="AF73" s="146"/>
      <c r="AG73" s="146" t="s">
        <v>595</v>
      </c>
      <c r="AH73" s="146"/>
      <c r="AI73" s="146"/>
      <c r="AJ73" s="146"/>
      <c r="AK73" s="146"/>
      <c r="AL73" s="146"/>
      <c r="AM73" s="146"/>
      <c r="AN73" s="146"/>
      <c r="AO73" s="146"/>
      <c r="AP73" s="146"/>
      <c r="AQ73" s="146"/>
      <c r="AR73" s="146"/>
      <c r="AS73" s="146"/>
      <c r="AT73" s="146"/>
      <c r="AU73" s="146"/>
      <c r="AV73" s="146"/>
      <c r="AW73" s="146"/>
      <c r="AX73" s="146"/>
      <c r="AY73" s="146"/>
      <c r="AZ73" s="146"/>
      <c r="BA73" s="146"/>
      <c r="BB73" s="146"/>
      <c r="BC73" s="146"/>
      <c r="BD73" s="146"/>
      <c r="BE73" s="146"/>
      <c r="BF73" s="146"/>
      <c r="BG73" s="146"/>
      <c r="BH73" s="146"/>
    </row>
    <row r="74" spans="1:60" outlineLevel="1" x14ac:dyDescent="0.2">
      <c r="A74" s="171">
        <v>66</v>
      </c>
      <c r="B74" s="172" t="s">
        <v>596</v>
      </c>
      <c r="C74" s="178" t="s">
        <v>348</v>
      </c>
      <c r="D74" s="173" t="s">
        <v>442</v>
      </c>
      <c r="E74" s="174">
        <v>1</v>
      </c>
      <c r="F74" s="175"/>
      <c r="G74" s="176">
        <f t="shared" si="14"/>
        <v>0</v>
      </c>
      <c r="H74" s="155"/>
      <c r="I74" s="154">
        <f t="shared" si="15"/>
        <v>0</v>
      </c>
      <c r="J74" s="155"/>
      <c r="K74" s="154">
        <f t="shared" si="16"/>
        <v>0</v>
      </c>
      <c r="L74" s="154">
        <v>21</v>
      </c>
      <c r="M74" s="154">
        <f t="shared" si="17"/>
        <v>0</v>
      </c>
      <c r="N74" s="153">
        <v>0</v>
      </c>
      <c r="O74" s="153">
        <f t="shared" si="18"/>
        <v>0</v>
      </c>
      <c r="P74" s="153">
        <v>0</v>
      </c>
      <c r="Q74" s="153">
        <f t="shared" si="19"/>
        <v>0</v>
      </c>
      <c r="R74" s="154"/>
      <c r="S74" s="154" t="s">
        <v>130</v>
      </c>
      <c r="T74" s="154" t="s">
        <v>309</v>
      </c>
      <c r="U74" s="154">
        <v>0</v>
      </c>
      <c r="V74" s="154">
        <f t="shared" si="20"/>
        <v>0</v>
      </c>
      <c r="W74" s="154"/>
      <c r="X74" s="154" t="s">
        <v>351</v>
      </c>
      <c r="Y74" s="154" t="s">
        <v>133</v>
      </c>
      <c r="Z74" s="146"/>
      <c r="AA74" s="146"/>
      <c r="AB74" s="146"/>
      <c r="AC74" s="146"/>
      <c r="AD74" s="146"/>
      <c r="AE74" s="146"/>
      <c r="AF74" s="146"/>
      <c r="AG74" s="146" t="s">
        <v>352</v>
      </c>
      <c r="AH74" s="146"/>
      <c r="AI74" s="146"/>
      <c r="AJ74" s="146"/>
      <c r="AK74" s="146"/>
      <c r="AL74" s="146"/>
      <c r="AM74" s="146"/>
      <c r="AN74" s="146"/>
      <c r="AO74" s="146"/>
      <c r="AP74" s="146"/>
      <c r="AQ74" s="146"/>
      <c r="AR74" s="146"/>
      <c r="AS74" s="146"/>
      <c r="AT74" s="146"/>
      <c r="AU74" s="146"/>
      <c r="AV74" s="146"/>
      <c r="AW74" s="146"/>
      <c r="AX74" s="146"/>
      <c r="AY74" s="146"/>
      <c r="AZ74" s="146"/>
      <c r="BA74" s="146"/>
      <c r="BB74" s="146"/>
      <c r="BC74" s="146"/>
      <c r="BD74" s="146"/>
      <c r="BE74" s="146"/>
      <c r="BF74" s="146"/>
      <c r="BG74" s="146"/>
      <c r="BH74" s="146"/>
    </row>
    <row r="75" spans="1:60" x14ac:dyDescent="0.2">
      <c r="A75" s="158" t="s">
        <v>125</v>
      </c>
      <c r="B75" s="159" t="s">
        <v>91</v>
      </c>
      <c r="C75" s="177" t="s">
        <v>92</v>
      </c>
      <c r="D75" s="160"/>
      <c r="E75" s="161"/>
      <c r="F75" s="162"/>
      <c r="G75" s="163">
        <f>SUMIF(AG76:AG90,"&lt;&gt;NOR",G76:G90)</f>
        <v>0</v>
      </c>
      <c r="H75" s="157"/>
      <c r="I75" s="157">
        <f>SUM(I76:I90)</f>
        <v>0</v>
      </c>
      <c r="J75" s="157"/>
      <c r="K75" s="157">
        <f>SUM(K76:K90)</f>
        <v>0</v>
      </c>
      <c r="L75" s="157"/>
      <c r="M75" s="157">
        <f>SUM(M76:M90)</f>
        <v>0</v>
      </c>
      <c r="N75" s="156"/>
      <c r="O75" s="156">
        <f>SUM(O76:O90)</f>
        <v>0</v>
      </c>
      <c r="P75" s="156"/>
      <c r="Q75" s="156">
        <f>SUM(Q76:Q90)</f>
        <v>0</v>
      </c>
      <c r="R75" s="157"/>
      <c r="S75" s="157"/>
      <c r="T75" s="157"/>
      <c r="U75" s="157"/>
      <c r="V75" s="157">
        <f>SUM(V76:V90)</f>
        <v>63.16</v>
      </c>
      <c r="W75" s="157"/>
      <c r="X75" s="157"/>
      <c r="Y75" s="157"/>
      <c r="AG75" t="s">
        <v>126</v>
      </c>
    </row>
    <row r="76" spans="1:60" outlineLevel="1" x14ac:dyDescent="0.2">
      <c r="A76" s="171">
        <v>67</v>
      </c>
      <c r="B76" s="172" t="s">
        <v>597</v>
      </c>
      <c r="C76" s="178" t="s">
        <v>598</v>
      </c>
      <c r="D76" s="173" t="s">
        <v>143</v>
      </c>
      <c r="E76" s="174">
        <v>1</v>
      </c>
      <c r="F76" s="175"/>
      <c r="G76" s="176">
        <f t="shared" ref="G76:G90" si="21">ROUND(E76*F76,2)</f>
        <v>0</v>
      </c>
      <c r="H76" s="155"/>
      <c r="I76" s="154">
        <f t="shared" ref="I76:I90" si="22">ROUND(E76*H76,2)</f>
        <v>0</v>
      </c>
      <c r="J76" s="155"/>
      <c r="K76" s="154">
        <f t="shared" ref="K76:K90" si="23">ROUND(E76*J76,2)</f>
        <v>0</v>
      </c>
      <c r="L76" s="154">
        <v>21</v>
      </c>
      <c r="M76" s="154">
        <f t="shared" ref="M76:M90" si="24">G76*(1+L76/100)</f>
        <v>0</v>
      </c>
      <c r="N76" s="153">
        <v>0</v>
      </c>
      <c r="O76" s="153">
        <f t="shared" ref="O76:O90" si="25">ROUND(E76*N76,2)</f>
        <v>0</v>
      </c>
      <c r="P76" s="153">
        <v>0</v>
      </c>
      <c r="Q76" s="153">
        <f t="shared" ref="Q76:Q90" si="26">ROUND(E76*P76,2)</f>
        <v>0</v>
      </c>
      <c r="R76" s="154"/>
      <c r="S76" s="154" t="s">
        <v>338</v>
      </c>
      <c r="T76" s="154" t="s">
        <v>131</v>
      </c>
      <c r="U76" s="154">
        <v>2</v>
      </c>
      <c r="V76" s="154">
        <f t="shared" ref="V76:V90" si="27">ROUND(E76*U76,2)</f>
        <v>2</v>
      </c>
      <c r="W76" s="154"/>
      <c r="X76" s="154" t="s">
        <v>132</v>
      </c>
      <c r="Y76" s="154" t="s">
        <v>133</v>
      </c>
      <c r="Z76" s="146"/>
      <c r="AA76" s="146"/>
      <c r="AB76" s="146"/>
      <c r="AC76" s="146"/>
      <c r="AD76" s="146"/>
      <c r="AE76" s="146"/>
      <c r="AF76" s="146"/>
      <c r="AG76" s="146" t="s">
        <v>134</v>
      </c>
      <c r="AH76" s="146"/>
      <c r="AI76" s="146"/>
      <c r="AJ76" s="146"/>
      <c r="AK76" s="146"/>
      <c r="AL76" s="146"/>
      <c r="AM76" s="146"/>
      <c r="AN76" s="146"/>
      <c r="AO76" s="146"/>
      <c r="AP76" s="146"/>
      <c r="AQ76" s="146"/>
      <c r="AR76" s="146"/>
      <c r="AS76" s="146"/>
      <c r="AT76" s="146"/>
      <c r="AU76" s="146"/>
      <c r="AV76" s="146"/>
      <c r="AW76" s="146"/>
      <c r="AX76" s="146"/>
      <c r="AY76" s="146"/>
      <c r="AZ76" s="146"/>
      <c r="BA76" s="146"/>
      <c r="BB76" s="146"/>
      <c r="BC76" s="146"/>
      <c r="BD76" s="146"/>
      <c r="BE76" s="146"/>
      <c r="BF76" s="146"/>
      <c r="BG76" s="146"/>
      <c r="BH76" s="146"/>
    </row>
    <row r="77" spans="1:60" outlineLevel="1" x14ac:dyDescent="0.2">
      <c r="A77" s="171">
        <v>68</v>
      </c>
      <c r="B77" s="172" t="s">
        <v>599</v>
      </c>
      <c r="C77" s="178" t="s">
        <v>600</v>
      </c>
      <c r="D77" s="173" t="s">
        <v>129</v>
      </c>
      <c r="E77" s="174">
        <v>15</v>
      </c>
      <c r="F77" s="175"/>
      <c r="G77" s="176">
        <f t="shared" si="21"/>
        <v>0</v>
      </c>
      <c r="H77" s="155"/>
      <c r="I77" s="154">
        <f t="shared" si="22"/>
        <v>0</v>
      </c>
      <c r="J77" s="155"/>
      <c r="K77" s="154">
        <f t="shared" si="23"/>
        <v>0</v>
      </c>
      <c r="L77" s="154">
        <v>21</v>
      </c>
      <c r="M77" s="154">
        <f t="shared" si="24"/>
        <v>0</v>
      </c>
      <c r="N77" s="153">
        <v>0</v>
      </c>
      <c r="O77" s="153">
        <f t="shared" si="25"/>
        <v>0</v>
      </c>
      <c r="P77" s="153">
        <v>0</v>
      </c>
      <c r="Q77" s="153">
        <f t="shared" si="26"/>
        <v>0</v>
      </c>
      <c r="R77" s="154"/>
      <c r="S77" s="154" t="s">
        <v>338</v>
      </c>
      <c r="T77" s="154" t="s">
        <v>131</v>
      </c>
      <c r="U77" s="154">
        <v>9.0499999999999997E-2</v>
      </c>
      <c r="V77" s="154">
        <f t="shared" si="27"/>
        <v>1.36</v>
      </c>
      <c r="W77" s="154"/>
      <c r="X77" s="154" t="s">
        <v>132</v>
      </c>
      <c r="Y77" s="154" t="s">
        <v>133</v>
      </c>
      <c r="Z77" s="146"/>
      <c r="AA77" s="146"/>
      <c r="AB77" s="146"/>
      <c r="AC77" s="146"/>
      <c r="AD77" s="146"/>
      <c r="AE77" s="146"/>
      <c r="AF77" s="146"/>
      <c r="AG77" s="146" t="s">
        <v>134</v>
      </c>
      <c r="AH77" s="146"/>
      <c r="AI77" s="146"/>
      <c r="AJ77" s="146"/>
      <c r="AK77" s="146"/>
      <c r="AL77" s="146"/>
      <c r="AM77" s="146"/>
      <c r="AN77" s="146"/>
      <c r="AO77" s="146"/>
      <c r="AP77" s="146"/>
      <c r="AQ77" s="146"/>
      <c r="AR77" s="146"/>
      <c r="AS77" s="146"/>
      <c r="AT77" s="146"/>
      <c r="AU77" s="146"/>
      <c r="AV77" s="146"/>
      <c r="AW77" s="146"/>
      <c r="AX77" s="146"/>
      <c r="AY77" s="146"/>
      <c r="AZ77" s="146"/>
      <c r="BA77" s="146"/>
      <c r="BB77" s="146"/>
      <c r="BC77" s="146"/>
      <c r="BD77" s="146"/>
      <c r="BE77" s="146"/>
      <c r="BF77" s="146"/>
      <c r="BG77" s="146"/>
      <c r="BH77" s="146"/>
    </row>
    <row r="78" spans="1:60" outlineLevel="1" x14ac:dyDescent="0.2">
      <c r="A78" s="171">
        <v>69</v>
      </c>
      <c r="B78" s="172" t="s">
        <v>601</v>
      </c>
      <c r="C78" s="178" t="s">
        <v>602</v>
      </c>
      <c r="D78" s="173" t="s">
        <v>129</v>
      </c>
      <c r="E78" s="174">
        <v>15</v>
      </c>
      <c r="F78" s="175"/>
      <c r="G78" s="176">
        <f t="shared" si="21"/>
        <v>0</v>
      </c>
      <c r="H78" s="155"/>
      <c r="I78" s="154">
        <f t="shared" si="22"/>
        <v>0</v>
      </c>
      <c r="J78" s="155"/>
      <c r="K78" s="154">
        <f t="shared" si="23"/>
        <v>0</v>
      </c>
      <c r="L78" s="154">
        <v>21</v>
      </c>
      <c r="M78" s="154">
        <f t="shared" si="24"/>
        <v>0</v>
      </c>
      <c r="N78" s="153">
        <v>0</v>
      </c>
      <c r="O78" s="153">
        <f t="shared" si="25"/>
        <v>0</v>
      </c>
      <c r="P78" s="153">
        <v>0</v>
      </c>
      <c r="Q78" s="153">
        <f t="shared" si="26"/>
        <v>0</v>
      </c>
      <c r="R78" s="154"/>
      <c r="S78" s="154" t="s">
        <v>338</v>
      </c>
      <c r="T78" s="154" t="s">
        <v>131</v>
      </c>
      <c r="U78" s="154">
        <v>9.0499999999999997E-2</v>
      </c>
      <c r="V78" s="154">
        <f t="shared" si="27"/>
        <v>1.36</v>
      </c>
      <c r="W78" s="154"/>
      <c r="X78" s="154" t="s">
        <v>132</v>
      </c>
      <c r="Y78" s="154" t="s">
        <v>133</v>
      </c>
      <c r="Z78" s="146"/>
      <c r="AA78" s="146"/>
      <c r="AB78" s="146"/>
      <c r="AC78" s="146"/>
      <c r="AD78" s="146"/>
      <c r="AE78" s="146"/>
      <c r="AF78" s="146"/>
      <c r="AG78" s="146" t="s">
        <v>134</v>
      </c>
      <c r="AH78" s="146"/>
      <c r="AI78" s="146"/>
      <c r="AJ78" s="146"/>
      <c r="AK78" s="146"/>
      <c r="AL78" s="146"/>
      <c r="AM78" s="146"/>
      <c r="AN78" s="146"/>
      <c r="AO78" s="146"/>
      <c r="AP78" s="146"/>
      <c r="AQ78" s="146"/>
      <c r="AR78" s="146"/>
      <c r="AS78" s="146"/>
      <c r="AT78" s="146"/>
      <c r="AU78" s="146"/>
      <c r="AV78" s="146"/>
      <c r="AW78" s="146"/>
      <c r="AX78" s="146"/>
      <c r="AY78" s="146"/>
      <c r="AZ78" s="146"/>
      <c r="BA78" s="146"/>
      <c r="BB78" s="146"/>
      <c r="BC78" s="146"/>
      <c r="BD78" s="146"/>
      <c r="BE78" s="146"/>
      <c r="BF78" s="146"/>
      <c r="BG78" s="146"/>
      <c r="BH78" s="146"/>
    </row>
    <row r="79" spans="1:60" outlineLevel="1" x14ac:dyDescent="0.2">
      <c r="A79" s="171">
        <v>70</v>
      </c>
      <c r="B79" s="172" t="s">
        <v>603</v>
      </c>
      <c r="C79" s="178" t="s">
        <v>604</v>
      </c>
      <c r="D79" s="173" t="s">
        <v>129</v>
      </c>
      <c r="E79" s="174">
        <v>30</v>
      </c>
      <c r="F79" s="175"/>
      <c r="G79" s="176">
        <f t="shared" si="21"/>
        <v>0</v>
      </c>
      <c r="H79" s="155"/>
      <c r="I79" s="154">
        <f t="shared" si="22"/>
        <v>0</v>
      </c>
      <c r="J79" s="155"/>
      <c r="K79" s="154">
        <f t="shared" si="23"/>
        <v>0</v>
      </c>
      <c r="L79" s="154">
        <v>21</v>
      </c>
      <c r="M79" s="154">
        <f t="shared" si="24"/>
        <v>0</v>
      </c>
      <c r="N79" s="153">
        <v>0</v>
      </c>
      <c r="O79" s="153">
        <f t="shared" si="25"/>
        <v>0</v>
      </c>
      <c r="P79" s="153">
        <v>0</v>
      </c>
      <c r="Q79" s="153">
        <f t="shared" si="26"/>
        <v>0</v>
      </c>
      <c r="R79" s="154"/>
      <c r="S79" s="154" t="s">
        <v>338</v>
      </c>
      <c r="T79" s="154" t="s">
        <v>309</v>
      </c>
      <c r="U79" s="154">
        <v>5.0959999999999998E-2</v>
      </c>
      <c r="V79" s="154">
        <f t="shared" si="27"/>
        <v>1.53</v>
      </c>
      <c r="W79" s="154"/>
      <c r="X79" s="154" t="s">
        <v>132</v>
      </c>
      <c r="Y79" s="154" t="s">
        <v>133</v>
      </c>
      <c r="Z79" s="146"/>
      <c r="AA79" s="146"/>
      <c r="AB79" s="146"/>
      <c r="AC79" s="146"/>
      <c r="AD79" s="146"/>
      <c r="AE79" s="146"/>
      <c r="AF79" s="146"/>
      <c r="AG79" s="146" t="s">
        <v>134</v>
      </c>
      <c r="AH79" s="146"/>
      <c r="AI79" s="146"/>
      <c r="AJ79" s="146"/>
      <c r="AK79" s="146"/>
      <c r="AL79" s="146"/>
      <c r="AM79" s="146"/>
      <c r="AN79" s="146"/>
      <c r="AO79" s="146"/>
      <c r="AP79" s="146"/>
      <c r="AQ79" s="146"/>
      <c r="AR79" s="146"/>
      <c r="AS79" s="146"/>
      <c r="AT79" s="146"/>
      <c r="AU79" s="146"/>
      <c r="AV79" s="146"/>
      <c r="AW79" s="146"/>
      <c r="AX79" s="146"/>
      <c r="AY79" s="146"/>
      <c r="AZ79" s="146"/>
      <c r="BA79" s="146"/>
      <c r="BB79" s="146"/>
      <c r="BC79" s="146"/>
      <c r="BD79" s="146"/>
      <c r="BE79" s="146"/>
      <c r="BF79" s="146"/>
      <c r="BG79" s="146"/>
      <c r="BH79" s="146"/>
    </row>
    <row r="80" spans="1:60" outlineLevel="1" x14ac:dyDescent="0.2">
      <c r="A80" s="171">
        <v>71</v>
      </c>
      <c r="B80" s="172" t="s">
        <v>605</v>
      </c>
      <c r="C80" s="178" t="s">
        <v>606</v>
      </c>
      <c r="D80" s="173" t="s">
        <v>129</v>
      </c>
      <c r="E80" s="174">
        <v>4</v>
      </c>
      <c r="F80" s="175"/>
      <c r="G80" s="176">
        <f t="shared" si="21"/>
        <v>0</v>
      </c>
      <c r="H80" s="155"/>
      <c r="I80" s="154">
        <f t="shared" si="22"/>
        <v>0</v>
      </c>
      <c r="J80" s="155"/>
      <c r="K80" s="154">
        <f t="shared" si="23"/>
        <v>0</v>
      </c>
      <c r="L80" s="154">
        <v>21</v>
      </c>
      <c r="M80" s="154">
        <f t="shared" si="24"/>
        <v>0</v>
      </c>
      <c r="N80" s="153">
        <v>0</v>
      </c>
      <c r="O80" s="153">
        <f t="shared" si="25"/>
        <v>0</v>
      </c>
      <c r="P80" s="153">
        <v>0</v>
      </c>
      <c r="Q80" s="153">
        <f t="shared" si="26"/>
        <v>0</v>
      </c>
      <c r="R80" s="154"/>
      <c r="S80" s="154" t="s">
        <v>338</v>
      </c>
      <c r="T80" s="154" t="s">
        <v>131</v>
      </c>
      <c r="U80" s="154">
        <v>5.0959999999999998E-2</v>
      </c>
      <c r="V80" s="154">
        <f t="shared" si="27"/>
        <v>0.2</v>
      </c>
      <c r="W80" s="154"/>
      <c r="X80" s="154" t="s">
        <v>132</v>
      </c>
      <c r="Y80" s="154" t="s">
        <v>133</v>
      </c>
      <c r="Z80" s="146"/>
      <c r="AA80" s="146"/>
      <c r="AB80" s="146"/>
      <c r="AC80" s="146"/>
      <c r="AD80" s="146"/>
      <c r="AE80" s="146"/>
      <c r="AF80" s="146"/>
      <c r="AG80" s="146" t="s">
        <v>134</v>
      </c>
      <c r="AH80" s="146"/>
      <c r="AI80" s="146"/>
      <c r="AJ80" s="146"/>
      <c r="AK80" s="146"/>
      <c r="AL80" s="146"/>
      <c r="AM80" s="146"/>
      <c r="AN80" s="146"/>
      <c r="AO80" s="146"/>
      <c r="AP80" s="146"/>
      <c r="AQ80" s="146"/>
      <c r="AR80" s="146"/>
      <c r="AS80" s="146"/>
      <c r="AT80" s="146"/>
      <c r="AU80" s="146"/>
      <c r="AV80" s="146"/>
      <c r="AW80" s="146"/>
      <c r="AX80" s="146"/>
      <c r="AY80" s="146"/>
      <c r="AZ80" s="146"/>
      <c r="BA80" s="146"/>
      <c r="BB80" s="146"/>
      <c r="BC80" s="146"/>
      <c r="BD80" s="146"/>
      <c r="BE80" s="146"/>
      <c r="BF80" s="146"/>
      <c r="BG80" s="146"/>
      <c r="BH80" s="146"/>
    </row>
    <row r="81" spans="1:60" ht="22.5" outlineLevel="1" x14ac:dyDescent="0.2">
      <c r="A81" s="171">
        <v>72</v>
      </c>
      <c r="B81" s="172" t="s">
        <v>607</v>
      </c>
      <c r="C81" s="178" t="s">
        <v>608</v>
      </c>
      <c r="D81" s="173" t="s">
        <v>129</v>
      </c>
      <c r="E81" s="174">
        <v>2</v>
      </c>
      <c r="F81" s="175"/>
      <c r="G81" s="176">
        <f t="shared" si="21"/>
        <v>0</v>
      </c>
      <c r="H81" s="155"/>
      <c r="I81" s="154">
        <f t="shared" si="22"/>
        <v>0</v>
      </c>
      <c r="J81" s="155"/>
      <c r="K81" s="154">
        <f t="shared" si="23"/>
        <v>0</v>
      </c>
      <c r="L81" s="154">
        <v>21</v>
      </c>
      <c r="M81" s="154">
        <f t="shared" si="24"/>
        <v>0</v>
      </c>
      <c r="N81" s="153">
        <v>0</v>
      </c>
      <c r="O81" s="153">
        <f t="shared" si="25"/>
        <v>0</v>
      </c>
      <c r="P81" s="153">
        <v>0</v>
      </c>
      <c r="Q81" s="153">
        <f t="shared" si="26"/>
        <v>0</v>
      </c>
      <c r="R81" s="154"/>
      <c r="S81" s="154" t="s">
        <v>338</v>
      </c>
      <c r="T81" s="154" t="s">
        <v>131</v>
      </c>
      <c r="U81" s="154">
        <v>5.7939999999999998E-2</v>
      </c>
      <c r="V81" s="154">
        <f t="shared" si="27"/>
        <v>0.12</v>
      </c>
      <c r="W81" s="154"/>
      <c r="X81" s="154" t="s">
        <v>132</v>
      </c>
      <c r="Y81" s="154" t="s">
        <v>133</v>
      </c>
      <c r="Z81" s="146"/>
      <c r="AA81" s="146"/>
      <c r="AB81" s="146"/>
      <c r="AC81" s="146"/>
      <c r="AD81" s="146"/>
      <c r="AE81" s="146"/>
      <c r="AF81" s="146"/>
      <c r="AG81" s="146" t="s">
        <v>134</v>
      </c>
      <c r="AH81" s="146"/>
      <c r="AI81" s="146"/>
      <c r="AJ81" s="146"/>
      <c r="AK81" s="146"/>
      <c r="AL81" s="146"/>
      <c r="AM81" s="146"/>
      <c r="AN81" s="146"/>
      <c r="AO81" s="146"/>
      <c r="AP81" s="146"/>
      <c r="AQ81" s="146"/>
      <c r="AR81" s="146"/>
      <c r="AS81" s="146"/>
      <c r="AT81" s="146"/>
      <c r="AU81" s="146"/>
      <c r="AV81" s="146"/>
      <c r="AW81" s="146"/>
      <c r="AX81" s="146"/>
      <c r="AY81" s="146"/>
      <c r="AZ81" s="146"/>
      <c r="BA81" s="146"/>
      <c r="BB81" s="146"/>
      <c r="BC81" s="146"/>
      <c r="BD81" s="146"/>
      <c r="BE81" s="146"/>
      <c r="BF81" s="146"/>
      <c r="BG81" s="146"/>
      <c r="BH81" s="146"/>
    </row>
    <row r="82" spans="1:60" outlineLevel="1" x14ac:dyDescent="0.2">
      <c r="A82" s="171">
        <v>73</v>
      </c>
      <c r="B82" s="172" t="s">
        <v>609</v>
      </c>
      <c r="C82" s="178" t="s">
        <v>610</v>
      </c>
      <c r="D82" s="173" t="s">
        <v>129</v>
      </c>
      <c r="E82" s="174">
        <v>193</v>
      </c>
      <c r="F82" s="175"/>
      <c r="G82" s="176">
        <f t="shared" si="21"/>
        <v>0</v>
      </c>
      <c r="H82" s="155"/>
      <c r="I82" s="154">
        <f t="shared" si="22"/>
        <v>0</v>
      </c>
      <c r="J82" s="155"/>
      <c r="K82" s="154">
        <f t="shared" si="23"/>
        <v>0</v>
      </c>
      <c r="L82" s="154">
        <v>21</v>
      </c>
      <c r="M82" s="154">
        <f t="shared" si="24"/>
        <v>0</v>
      </c>
      <c r="N82" s="153">
        <v>0</v>
      </c>
      <c r="O82" s="153">
        <f t="shared" si="25"/>
        <v>0</v>
      </c>
      <c r="P82" s="153">
        <v>0</v>
      </c>
      <c r="Q82" s="153">
        <f t="shared" si="26"/>
        <v>0</v>
      </c>
      <c r="R82" s="154"/>
      <c r="S82" s="154" t="s">
        <v>338</v>
      </c>
      <c r="T82" s="154" t="s">
        <v>131</v>
      </c>
      <c r="U82" s="154">
        <v>9.955E-2</v>
      </c>
      <c r="V82" s="154">
        <f t="shared" si="27"/>
        <v>19.21</v>
      </c>
      <c r="W82" s="154"/>
      <c r="X82" s="154" t="s">
        <v>132</v>
      </c>
      <c r="Y82" s="154" t="s">
        <v>133</v>
      </c>
      <c r="Z82" s="146"/>
      <c r="AA82" s="146"/>
      <c r="AB82" s="146"/>
      <c r="AC82" s="146"/>
      <c r="AD82" s="146"/>
      <c r="AE82" s="146"/>
      <c r="AF82" s="146"/>
      <c r="AG82" s="146" t="s">
        <v>134</v>
      </c>
      <c r="AH82" s="146"/>
      <c r="AI82" s="146"/>
      <c r="AJ82" s="146"/>
      <c r="AK82" s="146"/>
      <c r="AL82" s="146"/>
      <c r="AM82" s="146"/>
      <c r="AN82" s="146"/>
      <c r="AO82" s="146"/>
      <c r="AP82" s="146"/>
      <c r="AQ82" s="146"/>
      <c r="AR82" s="146"/>
      <c r="AS82" s="146"/>
      <c r="AT82" s="146"/>
      <c r="AU82" s="146"/>
      <c r="AV82" s="146"/>
      <c r="AW82" s="146"/>
      <c r="AX82" s="146"/>
      <c r="AY82" s="146"/>
      <c r="AZ82" s="146"/>
      <c r="BA82" s="146"/>
      <c r="BB82" s="146"/>
      <c r="BC82" s="146"/>
      <c r="BD82" s="146"/>
      <c r="BE82" s="146"/>
      <c r="BF82" s="146"/>
      <c r="BG82" s="146"/>
      <c r="BH82" s="146"/>
    </row>
    <row r="83" spans="1:60" outlineLevel="1" x14ac:dyDescent="0.2">
      <c r="A83" s="171">
        <v>74</v>
      </c>
      <c r="B83" s="172" t="s">
        <v>611</v>
      </c>
      <c r="C83" s="178" t="s">
        <v>612</v>
      </c>
      <c r="D83" s="173" t="s">
        <v>129</v>
      </c>
      <c r="E83" s="174">
        <v>22</v>
      </c>
      <c r="F83" s="175"/>
      <c r="G83" s="176">
        <f t="shared" si="21"/>
        <v>0</v>
      </c>
      <c r="H83" s="155"/>
      <c r="I83" s="154">
        <f t="shared" si="22"/>
        <v>0</v>
      </c>
      <c r="J83" s="155"/>
      <c r="K83" s="154">
        <f t="shared" si="23"/>
        <v>0</v>
      </c>
      <c r="L83" s="154">
        <v>21</v>
      </c>
      <c r="M83" s="154">
        <f t="shared" si="24"/>
        <v>0</v>
      </c>
      <c r="N83" s="153">
        <v>0</v>
      </c>
      <c r="O83" s="153">
        <f t="shared" si="25"/>
        <v>0</v>
      </c>
      <c r="P83" s="153">
        <v>0</v>
      </c>
      <c r="Q83" s="153">
        <f t="shared" si="26"/>
        <v>0</v>
      </c>
      <c r="R83" s="154"/>
      <c r="S83" s="154" t="s">
        <v>338</v>
      </c>
      <c r="T83" s="154" t="s">
        <v>131</v>
      </c>
      <c r="U83" s="154">
        <v>9.955E-2</v>
      </c>
      <c r="V83" s="154">
        <f t="shared" si="27"/>
        <v>2.19</v>
      </c>
      <c r="W83" s="154"/>
      <c r="X83" s="154" t="s">
        <v>132</v>
      </c>
      <c r="Y83" s="154" t="s">
        <v>133</v>
      </c>
      <c r="Z83" s="146"/>
      <c r="AA83" s="146"/>
      <c r="AB83" s="146"/>
      <c r="AC83" s="146"/>
      <c r="AD83" s="146"/>
      <c r="AE83" s="146"/>
      <c r="AF83" s="146"/>
      <c r="AG83" s="146" t="s">
        <v>134</v>
      </c>
      <c r="AH83" s="146"/>
      <c r="AI83" s="146"/>
      <c r="AJ83" s="146"/>
      <c r="AK83" s="146"/>
      <c r="AL83" s="146"/>
      <c r="AM83" s="146"/>
      <c r="AN83" s="146"/>
      <c r="AO83" s="146"/>
      <c r="AP83" s="146"/>
      <c r="AQ83" s="146"/>
      <c r="AR83" s="146"/>
      <c r="AS83" s="146"/>
      <c r="AT83" s="146"/>
      <c r="AU83" s="146"/>
      <c r="AV83" s="146"/>
      <c r="AW83" s="146"/>
      <c r="AX83" s="146"/>
      <c r="AY83" s="146"/>
      <c r="AZ83" s="146"/>
      <c r="BA83" s="146"/>
      <c r="BB83" s="146"/>
      <c r="BC83" s="146"/>
      <c r="BD83" s="146"/>
      <c r="BE83" s="146"/>
      <c r="BF83" s="146"/>
      <c r="BG83" s="146"/>
      <c r="BH83" s="146"/>
    </row>
    <row r="84" spans="1:60" ht="22.5" outlineLevel="1" x14ac:dyDescent="0.2">
      <c r="A84" s="171">
        <v>75</v>
      </c>
      <c r="B84" s="172" t="s">
        <v>613</v>
      </c>
      <c r="C84" s="178" t="s">
        <v>614</v>
      </c>
      <c r="D84" s="173" t="s">
        <v>129</v>
      </c>
      <c r="E84" s="174">
        <v>20</v>
      </c>
      <c r="F84" s="175"/>
      <c r="G84" s="176">
        <f t="shared" si="21"/>
        <v>0</v>
      </c>
      <c r="H84" s="155"/>
      <c r="I84" s="154">
        <f t="shared" si="22"/>
        <v>0</v>
      </c>
      <c r="J84" s="155"/>
      <c r="K84" s="154">
        <f t="shared" si="23"/>
        <v>0</v>
      </c>
      <c r="L84" s="154">
        <v>21</v>
      </c>
      <c r="M84" s="154">
        <f t="shared" si="24"/>
        <v>0</v>
      </c>
      <c r="N84" s="153">
        <v>0</v>
      </c>
      <c r="O84" s="153">
        <f t="shared" si="25"/>
        <v>0</v>
      </c>
      <c r="P84" s="153">
        <v>0</v>
      </c>
      <c r="Q84" s="153">
        <f t="shared" si="26"/>
        <v>0</v>
      </c>
      <c r="R84" s="154"/>
      <c r="S84" s="154" t="s">
        <v>338</v>
      </c>
      <c r="T84" s="154" t="s">
        <v>131</v>
      </c>
      <c r="U84" s="154">
        <v>0.10431</v>
      </c>
      <c r="V84" s="154">
        <f t="shared" si="27"/>
        <v>2.09</v>
      </c>
      <c r="W84" s="154"/>
      <c r="X84" s="154" t="s">
        <v>132</v>
      </c>
      <c r="Y84" s="154" t="s">
        <v>133</v>
      </c>
      <c r="Z84" s="146"/>
      <c r="AA84" s="146"/>
      <c r="AB84" s="146"/>
      <c r="AC84" s="146"/>
      <c r="AD84" s="146"/>
      <c r="AE84" s="146"/>
      <c r="AF84" s="146"/>
      <c r="AG84" s="146" t="s">
        <v>134</v>
      </c>
      <c r="AH84" s="146"/>
      <c r="AI84" s="146"/>
      <c r="AJ84" s="146"/>
      <c r="AK84" s="146"/>
      <c r="AL84" s="146"/>
      <c r="AM84" s="146"/>
      <c r="AN84" s="146"/>
      <c r="AO84" s="146"/>
      <c r="AP84" s="146"/>
      <c r="AQ84" s="146"/>
      <c r="AR84" s="146"/>
      <c r="AS84" s="146"/>
      <c r="AT84" s="146"/>
      <c r="AU84" s="146"/>
      <c r="AV84" s="146"/>
      <c r="AW84" s="146"/>
      <c r="AX84" s="146"/>
      <c r="AY84" s="146"/>
      <c r="AZ84" s="146"/>
      <c r="BA84" s="146"/>
      <c r="BB84" s="146"/>
      <c r="BC84" s="146"/>
      <c r="BD84" s="146"/>
      <c r="BE84" s="146"/>
      <c r="BF84" s="146"/>
      <c r="BG84" s="146"/>
      <c r="BH84" s="146"/>
    </row>
    <row r="85" spans="1:60" outlineLevel="1" x14ac:dyDescent="0.2">
      <c r="A85" s="171">
        <v>76</v>
      </c>
      <c r="B85" s="172" t="s">
        <v>615</v>
      </c>
      <c r="C85" s="178" t="s">
        <v>616</v>
      </c>
      <c r="D85" s="173" t="s">
        <v>129</v>
      </c>
      <c r="E85" s="174">
        <v>48</v>
      </c>
      <c r="F85" s="175"/>
      <c r="G85" s="176">
        <f t="shared" si="21"/>
        <v>0</v>
      </c>
      <c r="H85" s="155"/>
      <c r="I85" s="154">
        <f t="shared" si="22"/>
        <v>0</v>
      </c>
      <c r="J85" s="155"/>
      <c r="K85" s="154">
        <f t="shared" si="23"/>
        <v>0</v>
      </c>
      <c r="L85" s="154">
        <v>21</v>
      </c>
      <c r="M85" s="154">
        <f t="shared" si="24"/>
        <v>0</v>
      </c>
      <c r="N85" s="153">
        <v>0</v>
      </c>
      <c r="O85" s="153">
        <f t="shared" si="25"/>
        <v>0</v>
      </c>
      <c r="P85" s="153">
        <v>0</v>
      </c>
      <c r="Q85" s="153">
        <f t="shared" si="26"/>
        <v>0</v>
      </c>
      <c r="R85" s="154"/>
      <c r="S85" s="154" t="s">
        <v>338</v>
      </c>
      <c r="T85" s="154" t="s">
        <v>131</v>
      </c>
      <c r="U85" s="154">
        <v>4.6330000000000003E-2</v>
      </c>
      <c r="V85" s="154">
        <f t="shared" si="27"/>
        <v>2.2200000000000002</v>
      </c>
      <c r="W85" s="154"/>
      <c r="X85" s="154" t="s">
        <v>132</v>
      </c>
      <c r="Y85" s="154" t="s">
        <v>133</v>
      </c>
      <c r="Z85" s="146"/>
      <c r="AA85" s="146"/>
      <c r="AB85" s="146"/>
      <c r="AC85" s="146"/>
      <c r="AD85" s="146"/>
      <c r="AE85" s="146"/>
      <c r="AF85" s="146"/>
      <c r="AG85" s="146" t="s">
        <v>134</v>
      </c>
      <c r="AH85" s="146"/>
      <c r="AI85" s="146"/>
      <c r="AJ85" s="146"/>
      <c r="AK85" s="146"/>
      <c r="AL85" s="146"/>
      <c r="AM85" s="146"/>
      <c r="AN85" s="146"/>
      <c r="AO85" s="146"/>
      <c r="AP85" s="146"/>
      <c r="AQ85" s="146"/>
      <c r="AR85" s="146"/>
      <c r="AS85" s="146"/>
      <c r="AT85" s="146"/>
      <c r="AU85" s="146"/>
      <c r="AV85" s="146"/>
      <c r="AW85" s="146"/>
      <c r="AX85" s="146"/>
      <c r="AY85" s="146"/>
      <c r="AZ85" s="146"/>
      <c r="BA85" s="146"/>
      <c r="BB85" s="146"/>
      <c r="BC85" s="146"/>
      <c r="BD85" s="146"/>
      <c r="BE85" s="146"/>
      <c r="BF85" s="146"/>
      <c r="BG85" s="146"/>
      <c r="BH85" s="146"/>
    </row>
    <row r="86" spans="1:60" outlineLevel="1" x14ac:dyDescent="0.2">
      <c r="A86" s="171">
        <v>77</v>
      </c>
      <c r="B86" s="172" t="s">
        <v>617</v>
      </c>
      <c r="C86" s="178" t="s">
        <v>618</v>
      </c>
      <c r="D86" s="173" t="s">
        <v>129</v>
      </c>
      <c r="E86" s="174">
        <v>14</v>
      </c>
      <c r="F86" s="175"/>
      <c r="G86" s="176">
        <f t="shared" si="21"/>
        <v>0</v>
      </c>
      <c r="H86" s="155"/>
      <c r="I86" s="154">
        <f t="shared" si="22"/>
        <v>0</v>
      </c>
      <c r="J86" s="155"/>
      <c r="K86" s="154">
        <f t="shared" si="23"/>
        <v>0</v>
      </c>
      <c r="L86" s="154">
        <v>21</v>
      </c>
      <c r="M86" s="154">
        <f t="shared" si="24"/>
        <v>0</v>
      </c>
      <c r="N86" s="153">
        <v>0</v>
      </c>
      <c r="O86" s="153">
        <f t="shared" si="25"/>
        <v>0</v>
      </c>
      <c r="P86" s="153">
        <v>0</v>
      </c>
      <c r="Q86" s="153">
        <f t="shared" si="26"/>
        <v>0</v>
      </c>
      <c r="R86" s="154"/>
      <c r="S86" s="154" t="s">
        <v>338</v>
      </c>
      <c r="T86" s="154" t="s">
        <v>131</v>
      </c>
      <c r="U86" s="154">
        <v>4.6330000000000003E-2</v>
      </c>
      <c r="V86" s="154">
        <f t="shared" si="27"/>
        <v>0.65</v>
      </c>
      <c r="W86" s="154"/>
      <c r="X86" s="154" t="s">
        <v>132</v>
      </c>
      <c r="Y86" s="154" t="s">
        <v>133</v>
      </c>
      <c r="Z86" s="146"/>
      <c r="AA86" s="146"/>
      <c r="AB86" s="146"/>
      <c r="AC86" s="146"/>
      <c r="AD86" s="146"/>
      <c r="AE86" s="146"/>
      <c r="AF86" s="146"/>
      <c r="AG86" s="146" t="s">
        <v>619</v>
      </c>
      <c r="AH86" s="146"/>
      <c r="AI86" s="146"/>
      <c r="AJ86" s="146"/>
      <c r="AK86" s="146"/>
      <c r="AL86" s="146"/>
      <c r="AM86" s="146"/>
      <c r="AN86" s="146"/>
      <c r="AO86" s="146"/>
      <c r="AP86" s="146"/>
      <c r="AQ86" s="146"/>
      <c r="AR86" s="146"/>
      <c r="AS86" s="146"/>
      <c r="AT86" s="146"/>
      <c r="AU86" s="146"/>
      <c r="AV86" s="146"/>
      <c r="AW86" s="146"/>
      <c r="AX86" s="146"/>
      <c r="AY86" s="146"/>
      <c r="AZ86" s="146"/>
      <c r="BA86" s="146"/>
      <c r="BB86" s="146"/>
      <c r="BC86" s="146"/>
      <c r="BD86" s="146"/>
      <c r="BE86" s="146"/>
      <c r="BF86" s="146"/>
      <c r="BG86" s="146"/>
      <c r="BH86" s="146"/>
    </row>
    <row r="87" spans="1:60" outlineLevel="1" x14ac:dyDescent="0.2">
      <c r="A87" s="171">
        <v>78</v>
      </c>
      <c r="B87" s="172" t="s">
        <v>620</v>
      </c>
      <c r="C87" s="178" t="s">
        <v>621</v>
      </c>
      <c r="D87" s="173" t="s">
        <v>129</v>
      </c>
      <c r="E87" s="174">
        <v>4</v>
      </c>
      <c r="F87" s="175"/>
      <c r="G87" s="176">
        <f t="shared" si="21"/>
        <v>0</v>
      </c>
      <c r="H87" s="155"/>
      <c r="I87" s="154">
        <f t="shared" si="22"/>
        <v>0</v>
      </c>
      <c r="J87" s="155"/>
      <c r="K87" s="154">
        <f t="shared" si="23"/>
        <v>0</v>
      </c>
      <c r="L87" s="154">
        <v>21</v>
      </c>
      <c r="M87" s="154">
        <f t="shared" si="24"/>
        <v>0</v>
      </c>
      <c r="N87" s="153">
        <v>0</v>
      </c>
      <c r="O87" s="153">
        <f t="shared" si="25"/>
        <v>0</v>
      </c>
      <c r="P87" s="153">
        <v>0</v>
      </c>
      <c r="Q87" s="153">
        <f t="shared" si="26"/>
        <v>0</v>
      </c>
      <c r="R87" s="154"/>
      <c r="S87" s="154" t="s">
        <v>338</v>
      </c>
      <c r="T87" s="154" t="s">
        <v>131</v>
      </c>
      <c r="U87" s="154">
        <v>4.6330000000000003E-2</v>
      </c>
      <c r="V87" s="154">
        <f t="shared" si="27"/>
        <v>0.19</v>
      </c>
      <c r="W87" s="154"/>
      <c r="X87" s="154" t="s">
        <v>132</v>
      </c>
      <c r="Y87" s="154" t="s">
        <v>133</v>
      </c>
      <c r="Z87" s="146"/>
      <c r="AA87" s="146"/>
      <c r="AB87" s="146"/>
      <c r="AC87" s="146"/>
      <c r="AD87" s="146"/>
      <c r="AE87" s="146"/>
      <c r="AF87" s="146"/>
      <c r="AG87" s="146" t="s">
        <v>134</v>
      </c>
      <c r="AH87" s="146"/>
      <c r="AI87" s="146"/>
      <c r="AJ87" s="146"/>
      <c r="AK87" s="146"/>
      <c r="AL87" s="146"/>
      <c r="AM87" s="146"/>
      <c r="AN87" s="146"/>
      <c r="AO87" s="146"/>
      <c r="AP87" s="146"/>
      <c r="AQ87" s="146"/>
      <c r="AR87" s="146"/>
      <c r="AS87" s="146"/>
      <c r="AT87" s="146"/>
      <c r="AU87" s="146"/>
      <c r="AV87" s="146"/>
      <c r="AW87" s="146"/>
      <c r="AX87" s="146"/>
      <c r="AY87" s="146"/>
      <c r="AZ87" s="146"/>
      <c r="BA87" s="146"/>
      <c r="BB87" s="146"/>
      <c r="BC87" s="146"/>
      <c r="BD87" s="146"/>
      <c r="BE87" s="146"/>
      <c r="BF87" s="146"/>
      <c r="BG87" s="146"/>
      <c r="BH87" s="146"/>
    </row>
    <row r="88" spans="1:60" outlineLevel="1" x14ac:dyDescent="0.2">
      <c r="A88" s="171">
        <v>79</v>
      </c>
      <c r="B88" s="172" t="s">
        <v>622</v>
      </c>
      <c r="C88" s="178" t="s">
        <v>623</v>
      </c>
      <c r="D88" s="173" t="s">
        <v>129</v>
      </c>
      <c r="E88" s="174">
        <v>241</v>
      </c>
      <c r="F88" s="175"/>
      <c r="G88" s="176">
        <f t="shared" si="21"/>
        <v>0</v>
      </c>
      <c r="H88" s="155"/>
      <c r="I88" s="154">
        <f t="shared" si="22"/>
        <v>0</v>
      </c>
      <c r="J88" s="155"/>
      <c r="K88" s="154">
        <f t="shared" si="23"/>
        <v>0</v>
      </c>
      <c r="L88" s="154">
        <v>21</v>
      </c>
      <c r="M88" s="154">
        <f t="shared" si="24"/>
        <v>0</v>
      </c>
      <c r="N88" s="153">
        <v>0</v>
      </c>
      <c r="O88" s="153">
        <f t="shared" si="25"/>
        <v>0</v>
      </c>
      <c r="P88" s="153">
        <v>0</v>
      </c>
      <c r="Q88" s="153">
        <f t="shared" si="26"/>
        <v>0</v>
      </c>
      <c r="R88" s="154"/>
      <c r="S88" s="154" t="s">
        <v>338</v>
      </c>
      <c r="T88" s="154" t="s">
        <v>131</v>
      </c>
      <c r="U88" s="154">
        <v>9.0499999999999997E-2</v>
      </c>
      <c r="V88" s="154">
        <f t="shared" si="27"/>
        <v>21.81</v>
      </c>
      <c r="W88" s="154"/>
      <c r="X88" s="154" t="s">
        <v>132</v>
      </c>
      <c r="Y88" s="154" t="s">
        <v>133</v>
      </c>
      <c r="Z88" s="146"/>
      <c r="AA88" s="146"/>
      <c r="AB88" s="146"/>
      <c r="AC88" s="146"/>
      <c r="AD88" s="146"/>
      <c r="AE88" s="146"/>
      <c r="AF88" s="146"/>
      <c r="AG88" s="146" t="s">
        <v>134</v>
      </c>
      <c r="AH88" s="146"/>
      <c r="AI88" s="146"/>
      <c r="AJ88" s="146"/>
      <c r="AK88" s="146"/>
      <c r="AL88" s="146"/>
      <c r="AM88" s="146"/>
      <c r="AN88" s="146"/>
      <c r="AO88" s="146"/>
      <c r="AP88" s="146"/>
      <c r="AQ88" s="146"/>
      <c r="AR88" s="146"/>
      <c r="AS88" s="146"/>
      <c r="AT88" s="146"/>
      <c r="AU88" s="146"/>
      <c r="AV88" s="146"/>
      <c r="AW88" s="146"/>
      <c r="AX88" s="146"/>
      <c r="AY88" s="146"/>
      <c r="AZ88" s="146"/>
      <c r="BA88" s="146"/>
      <c r="BB88" s="146"/>
      <c r="BC88" s="146"/>
      <c r="BD88" s="146"/>
      <c r="BE88" s="146"/>
      <c r="BF88" s="146"/>
      <c r="BG88" s="146"/>
      <c r="BH88" s="146"/>
    </row>
    <row r="89" spans="1:60" outlineLevel="1" x14ac:dyDescent="0.2">
      <c r="A89" s="171">
        <v>80</v>
      </c>
      <c r="B89" s="172" t="s">
        <v>624</v>
      </c>
      <c r="C89" s="178" t="s">
        <v>625</v>
      </c>
      <c r="D89" s="173" t="s">
        <v>129</v>
      </c>
      <c r="E89" s="174">
        <v>65</v>
      </c>
      <c r="F89" s="175"/>
      <c r="G89" s="176">
        <f t="shared" si="21"/>
        <v>0</v>
      </c>
      <c r="H89" s="155"/>
      <c r="I89" s="154">
        <f t="shared" si="22"/>
        <v>0</v>
      </c>
      <c r="J89" s="155"/>
      <c r="K89" s="154">
        <f t="shared" si="23"/>
        <v>0</v>
      </c>
      <c r="L89" s="154">
        <v>21</v>
      </c>
      <c r="M89" s="154">
        <f t="shared" si="24"/>
        <v>0</v>
      </c>
      <c r="N89" s="153">
        <v>0</v>
      </c>
      <c r="O89" s="153">
        <f t="shared" si="25"/>
        <v>0</v>
      </c>
      <c r="P89" s="153">
        <v>0</v>
      </c>
      <c r="Q89" s="153">
        <f t="shared" si="26"/>
        <v>0</v>
      </c>
      <c r="R89" s="154"/>
      <c r="S89" s="154" t="s">
        <v>338</v>
      </c>
      <c r="T89" s="154" t="s">
        <v>131</v>
      </c>
      <c r="U89" s="154">
        <v>9.0499999999999997E-2</v>
      </c>
      <c r="V89" s="154">
        <f t="shared" si="27"/>
        <v>5.88</v>
      </c>
      <c r="W89" s="154"/>
      <c r="X89" s="154" t="s">
        <v>132</v>
      </c>
      <c r="Y89" s="154" t="s">
        <v>133</v>
      </c>
      <c r="Z89" s="146"/>
      <c r="AA89" s="146"/>
      <c r="AB89" s="146"/>
      <c r="AC89" s="146"/>
      <c r="AD89" s="146"/>
      <c r="AE89" s="146"/>
      <c r="AF89" s="146"/>
      <c r="AG89" s="146" t="s">
        <v>134</v>
      </c>
      <c r="AH89" s="146"/>
      <c r="AI89" s="146"/>
      <c r="AJ89" s="146"/>
      <c r="AK89" s="146"/>
      <c r="AL89" s="146"/>
      <c r="AM89" s="146"/>
      <c r="AN89" s="146"/>
      <c r="AO89" s="146"/>
      <c r="AP89" s="146"/>
      <c r="AQ89" s="146"/>
      <c r="AR89" s="146"/>
      <c r="AS89" s="146"/>
      <c r="AT89" s="146"/>
      <c r="AU89" s="146"/>
      <c r="AV89" s="146"/>
      <c r="AW89" s="146"/>
      <c r="AX89" s="146"/>
      <c r="AY89" s="146"/>
      <c r="AZ89" s="146"/>
      <c r="BA89" s="146"/>
      <c r="BB89" s="146"/>
      <c r="BC89" s="146"/>
      <c r="BD89" s="146"/>
      <c r="BE89" s="146"/>
      <c r="BF89" s="146"/>
      <c r="BG89" s="146"/>
      <c r="BH89" s="146"/>
    </row>
    <row r="90" spans="1:60" outlineLevel="1" x14ac:dyDescent="0.2">
      <c r="A90" s="171">
        <v>81</v>
      </c>
      <c r="B90" s="172" t="s">
        <v>626</v>
      </c>
      <c r="C90" s="178" t="s">
        <v>627</v>
      </c>
      <c r="D90" s="173" t="s">
        <v>129</v>
      </c>
      <c r="E90" s="174">
        <v>26</v>
      </c>
      <c r="F90" s="175"/>
      <c r="G90" s="176">
        <f t="shared" si="21"/>
        <v>0</v>
      </c>
      <c r="H90" s="155"/>
      <c r="I90" s="154">
        <f t="shared" si="22"/>
        <v>0</v>
      </c>
      <c r="J90" s="155"/>
      <c r="K90" s="154">
        <f t="shared" si="23"/>
        <v>0</v>
      </c>
      <c r="L90" s="154">
        <v>21</v>
      </c>
      <c r="M90" s="154">
        <f t="shared" si="24"/>
        <v>0</v>
      </c>
      <c r="N90" s="153">
        <v>0</v>
      </c>
      <c r="O90" s="153">
        <f t="shared" si="25"/>
        <v>0</v>
      </c>
      <c r="P90" s="153">
        <v>0</v>
      </c>
      <c r="Q90" s="153">
        <f t="shared" si="26"/>
        <v>0</v>
      </c>
      <c r="R90" s="154"/>
      <c r="S90" s="154" t="s">
        <v>338</v>
      </c>
      <c r="T90" s="154" t="s">
        <v>131</v>
      </c>
      <c r="U90" s="154">
        <v>9.0499999999999997E-2</v>
      </c>
      <c r="V90" s="154">
        <f t="shared" si="27"/>
        <v>2.35</v>
      </c>
      <c r="W90" s="154"/>
      <c r="X90" s="154" t="s">
        <v>132</v>
      </c>
      <c r="Y90" s="154" t="s">
        <v>133</v>
      </c>
      <c r="Z90" s="146"/>
      <c r="AA90" s="146"/>
      <c r="AB90" s="146"/>
      <c r="AC90" s="146"/>
      <c r="AD90" s="146"/>
      <c r="AE90" s="146"/>
      <c r="AF90" s="146"/>
      <c r="AG90" s="146" t="s">
        <v>134</v>
      </c>
      <c r="AH90" s="146"/>
      <c r="AI90" s="146"/>
      <c r="AJ90" s="146"/>
      <c r="AK90" s="146"/>
      <c r="AL90" s="146"/>
      <c r="AM90" s="146"/>
      <c r="AN90" s="146"/>
      <c r="AO90" s="146"/>
      <c r="AP90" s="146"/>
      <c r="AQ90" s="146"/>
      <c r="AR90" s="146"/>
      <c r="AS90" s="146"/>
      <c r="AT90" s="146"/>
      <c r="AU90" s="146"/>
      <c r="AV90" s="146"/>
      <c r="AW90" s="146"/>
      <c r="AX90" s="146"/>
      <c r="AY90" s="146"/>
      <c r="AZ90" s="146"/>
      <c r="BA90" s="146"/>
      <c r="BB90" s="146"/>
      <c r="BC90" s="146"/>
      <c r="BD90" s="146"/>
      <c r="BE90" s="146"/>
      <c r="BF90" s="146"/>
      <c r="BG90" s="146"/>
      <c r="BH90" s="146"/>
    </row>
    <row r="91" spans="1:60" x14ac:dyDescent="0.2">
      <c r="A91" s="158" t="s">
        <v>125</v>
      </c>
      <c r="B91" s="159" t="s">
        <v>93</v>
      </c>
      <c r="C91" s="177" t="s">
        <v>94</v>
      </c>
      <c r="D91" s="160"/>
      <c r="E91" s="161"/>
      <c r="F91" s="162"/>
      <c r="G91" s="163">
        <f>SUMIF(AG92:AG108,"&lt;&gt;NOR",G92:G108)</f>
        <v>0</v>
      </c>
      <c r="H91" s="157"/>
      <c r="I91" s="157">
        <f>SUM(I92:I108)</f>
        <v>0</v>
      </c>
      <c r="J91" s="157"/>
      <c r="K91" s="157">
        <f>SUM(K92:K108)</f>
        <v>0</v>
      </c>
      <c r="L91" s="157"/>
      <c r="M91" s="157">
        <f>SUM(M92:M108)</f>
        <v>0</v>
      </c>
      <c r="N91" s="156"/>
      <c r="O91" s="156">
        <f>SUM(O92:O108)</f>
        <v>0</v>
      </c>
      <c r="P91" s="156"/>
      <c r="Q91" s="156">
        <f>SUM(Q92:Q108)</f>
        <v>0</v>
      </c>
      <c r="R91" s="157"/>
      <c r="S91" s="157"/>
      <c r="T91" s="157"/>
      <c r="U91" s="157"/>
      <c r="V91" s="157">
        <f>SUM(V92:V108)</f>
        <v>58.92</v>
      </c>
      <c r="W91" s="157"/>
      <c r="X91" s="157"/>
      <c r="Y91" s="157"/>
      <c r="AG91" t="s">
        <v>126</v>
      </c>
    </row>
    <row r="92" spans="1:60" outlineLevel="1" x14ac:dyDescent="0.2">
      <c r="A92" s="171">
        <v>82</v>
      </c>
      <c r="B92" s="172" t="s">
        <v>628</v>
      </c>
      <c r="C92" s="178" t="s">
        <v>629</v>
      </c>
      <c r="D92" s="173" t="s">
        <v>129</v>
      </c>
      <c r="E92" s="174">
        <v>20</v>
      </c>
      <c r="F92" s="175"/>
      <c r="G92" s="176">
        <f t="shared" ref="G92:G108" si="28">ROUND(E92*F92,2)</f>
        <v>0</v>
      </c>
      <c r="H92" s="155"/>
      <c r="I92" s="154">
        <f t="shared" ref="I92:I108" si="29">ROUND(E92*H92,2)</f>
        <v>0</v>
      </c>
      <c r="J92" s="155"/>
      <c r="K92" s="154">
        <f t="shared" ref="K92:K108" si="30">ROUND(E92*J92,2)</f>
        <v>0</v>
      </c>
      <c r="L92" s="154">
        <v>21</v>
      </c>
      <c r="M92" s="154">
        <f t="shared" ref="M92:M108" si="31">G92*(1+L92/100)</f>
        <v>0</v>
      </c>
      <c r="N92" s="153">
        <v>0</v>
      </c>
      <c r="O92" s="153">
        <f t="shared" ref="O92:O108" si="32">ROUND(E92*N92,2)</f>
        <v>0</v>
      </c>
      <c r="P92" s="153">
        <v>0</v>
      </c>
      <c r="Q92" s="153">
        <f t="shared" ref="Q92:Q108" si="33">ROUND(E92*P92,2)</f>
        <v>0</v>
      </c>
      <c r="R92" s="154"/>
      <c r="S92" s="154" t="s">
        <v>338</v>
      </c>
      <c r="T92" s="154" t="s">
        <v>131</v>
      </c>
      <c r="U92" s="154">
        <v>7.9000000000000001E-2</v>
      </c>
      <c r="V92" s="154">
        <f t="shared" ref="V92:V108" si="34">ROUND(E92*U92,2)</f>
        <v>1.58</v>
      </c>
      <c r="W92" s="154"/>
      <c r="X92" s="154" t="s">
        <v>132</v>
      </c>
      <c r="Y92" s="154" t="s">
        <v>133</v>
      </c>
      <c r="Z92" s="146"/>
      <c r="AA92" s="146"/>
      <c r="AB92" s="146"/>
      <c r="AC92" s="146"/>
      <c r="AD92" s="146"/>
      <c r="AE92" s="146"/>
      <c r="AF92" s="146"/>
      <c r="AG92" s="146" t="s">
        <v>134</v>
      </c>
      <c r="AH92" s="146"/>
      <c r="AI92" s="146"/>
      <c r="AJ92" s="146"/>
      <c r="AK92" s="146"/>
      <c r="AL92" s="146"/>
      <c r="AM92" s="146"/>
      <c r="AN92" s="146"/>
      <c r="AO92" s="146"/>
      <c r="AP92" s="146"/>
      <c r="AQ92" s="146"/>
      <c r="AR92" s="146"/>
      <c r="AS92" s="146"/>
      <c r="AT92" s="146"/>
      <c r="AU92" s="146"/>
      <c r="AV92" s="146"/>
      <c r="AW92" s="146"/>
      <c r="AX92" s="146"/>
      <c r="AY92" s="146"/>
      <c r="AZ92" s="146"/>
      <c r="BA92" s="146"/>
      <c r="BB92" s="146"/>
      <c r="BC92" s="146"/>
      <c r="BD92" s="146"/>
      <c r="BE92" s="146"/>
      <c r="BF92" s="146"/>
      <c r="BG92" s="146"/>
      <c r="BH92" s="146"/>
    </row>
    <row r="93" spans="1:60" outlineLevel="1" x14ac:dyDescent="0.2">
      <c r="A93" s="171">
        <v>83</v>
      </c>
      <c r="B93" s="172" t="s">
        <v>630</v>
      </c>
      <c r="C93" s="178" t="s">
        <v>631</v>
      </c>
      <c r="D93" s="173" t="s">
        <v>129</v>
      </c>
      <c r="E93" s="174">
        <v>25</v>
      </c>
      <c r="F93" s="175"/>
      <c r="G93" s="176">
        <f t="shared" si="28"/>
        <v>0</v>
      </c>
      <c r="H93" s="155"/>
      <c r="I93" s="154">
        <f t="shared" si="29"/>
        <v>0</v>
      </c>
      <c r="J93" s="155"/>
      <c r="K93" s="154">
        <f t="shared" si="30"/>
        <v>0</v>
      </c>
      <c r="L93" s="154">
        <v>21</v>
      </c>
      <c r="M93" s="154">
        <f t="shared" si="31"/>
        <v>0</v>
      </c>
      <c r="N93" s="153">
        <v>0</v>
      </c>
      <c r="O93" s="153">
        <f t="shared" si="32"/>
        <v>0</v>
      </c>
      <c r="P93" s="153">
        <v>0</v>
      </c>
      <c r="Q93" s="153">
        <f t="shared" si="33"/>
        <v>0</v>
      </c>
      <c r="R93" s="154"/>
      <c r="S93" s="154" t="s">
        <v>338</v>
      </c>
      <c r="T93" s="154" t="s">
        <v>131</v>
      </c>
      <c r="U93" s="154">
        <v>0.21</v>
      </c>
      <c r="V93" s="154">
        <f t="shared" si="34"/>
        <v>5.25</v>
      </c>
      <c r="W93" s="154"/>
      <c r="X93" s="154" t="s">
        <v>132</v>
      </c>
      <c r="Y93" s="154" t="s">
        <v>133</v>
      </c>
      <c r="Z93" s="146"/>
      <c r="AA93" s="146"/>
      <c r="AB93" s="146"/>
      <c r="AC93" s="146"/>
      <c r="AD93" s="146"/>
      <c r="AE93" s="146"/>
      <c r="AF93" s="146"/>
      <c r="AG93" s="146" t="s">
        <v>134</v>
      </c>
      <c r="AH93" s="146"/>
      <c r="AI93" s="146"/>
      <c r="AJ93" s="146"/>
      <c r="AK93" s="146"/>
      <c r="AL93" s="146"/>
      <c r="AM93" s="146"/>
      <c r="AN93" s="146"/>
      <c r="AO93" s="146"/>
      <c r="AP93" s="146"/>
      <c r="AQ93" s="146"/>
      <c r="AR93" s="146"/>
      <c r="AS93" s="146"/>
      <c r="AT93" s="146"/>
      <c r="AU93" s="146"/>
      <c r="AV93" s="146"/>
      <c r="AW93" s="146"/>
      <c r="AX93" s="146"/>
      <c r="AY93" s="146"/>
      <c r="AZ93" s="146"/>
      <c r="BA93" s="146"/>
      <c r="BB93" s="146"/>
      <c r="BC93" s="146"/>
      <c r="BD93" s="146"/>
      <c r="BE93" s="146"/>
      <c r="BF93" s="146"/>
      <c r="BG93" s="146"/>
      <c r="BH93" s="146"/>
    </row>
    <row r="94" spans="1:60" ht="22.5" outlineLevel="1" x14ac:dyDescent="0.2">
      <c r="A94" s="171">
        <v>84</v>
      </c>
      <c r="B94" s="172" t="s">
        <v>632</v>
      </c>
      <c r="C94" s="178" t="s">
        <v>633</v>
      </c>
      <c r="D94" s="173" t="s">
        <v>129</v>
      </c>
      <c r="E94" s="174">
        <v>20</v>
      </c>
      <c r="F94" s="175"/>
      <c r="G94" s="176">
        <f t="shared" si="28"/>
        <v>0</v>
      </c>
      <c r="H94" s="155"/>
      <c r="I94" s="154">
        <f t="shared" si="29"/>
        <v>0</v>
      </c>
      <c r="J94" s="155"/>
      <c r="K94" s="154">
        <f t="shared" si="30"/>
        <v>0</v>
      </c>
      <c r="L94" s="154">
        <v>21</v>
      </c>
      <c r="M94" s="154">
        <f t="shared" si="31"/>
        <v>0</v>
      </c>
      <c r="N94" s="153">
        <v>0</v>
      </c>
      <c r="O94" s="153">
        <f t="shared" si="32"/>
        <v>0</v>
      </c>
      <c r="P94" s="153">
        <v>0</v>
      </c>
      <c r="Q94" s="153">
        <f t="shared" si="33"/>
        <v>0</v>
      </c>
      <c r="R94" s="154"/>
      <c r="S94" s="154" t="s">
        <v>338</v>
      </c>
      <c r="T94" s="154" t="s">
        <v>131</v>
      </c>
      <c r="U94" s="154">
        <v>0.56782999999999995</v>
      </c>
      <c r="V94" s="154">
        <f t="shared" si="34"/>
        <v>11.36</v>
      </c>
      <c r="W94" s="154"/>
      <c r="X94" s="154" t="s">
        <v>132</v>
      </c>
      <c r="Y94" s="154" t="s">
        <v>133</v>
      </c>
      <c r="Z94" s="146"/>
      <c r="AA94" s="146"/>
      <c r="AB94" s="146"/>
      <c r="AC94" s="146"/>
      <c r="AD94" s="146"/>
      <c r="AE94" s="146"/>
      <c r="AF94" s="146"/>
      <c r="AG94" s="146" t="s">
        <v>134</v>
      </c>
      <c r="AH94" s="146"/>
      <c r="AI94" s="146"/>
      <c r="AJ94" s="146"/>
      <c r="AK94" s="146"/>
      <c r="AL94" s="146"/>
      <c r="AM94" s="146"/>
      <c r="AN94" s="146"/>
      <c r="AO94" s="146"/>
      <c r="AP94" s="146"/>
      <c r="AQ94" s="146"/>
      <c r="AR94" s="146"/>
      <c r="AS94" s="146"/>
      <c r="AT94" s="146"/>
      <c r="AU94" s="146"/>
      <c r="AV94" s="146"/>
      <c r="AW94" s="146"/>
      <c r="AX94" s="146"/>
      <c r="AY94" s="146"/>
      <c r="AZ94" s="146"/>
      <c r="BA94" s="146"/>
      <c r="BB94" s="146"/>
      <c r="BC94" s="146"/>
      <c r="BD94" s="146"/>
      <c r="BE94" s="146"/>
      <c r="BF94" s="146"/>
      <c r="BG94" s="146"/>
      <c r="BH94" s="146"/>
    </row>
    <row r="95" spans="1:60" outlineLevel="1" x14ac:dyDescent="0.2">
      <c r="A95" s="171">
        <v>85</v>
      </c>
      <c r="B95" s="172" t="s">
        <v>634</v>
      </c>
      <c r="C95" s="178" t="s">
        <v>635</v>
      </c>
      <c r="D95" s="173" t="s">
        <v>129</v>
      </c>
      <c r="E95" s="174">
        <v>24</v>
      </c>
      <c r="F95" s="175"/>
      <c r="G95" s="176">
        <f t="shared" si="28"/>
        <v>0</v>
      </c>
      <c r="H95" s="155"/>
      <c r="I95" s="154">
        <f t="shared" si="29"/>
        <v>0</v>
      </c>
      <c r="J95" s="155"/>
      <c r="K95" s="154">
        <f t="shared" si="30"/>
        <v>0</v>
      </c>
      <c r="L95" s="154">
        <v>21</v>
      </c>
      <c r="M95" s="154">
        <f t="shared" si="31"/>
        <v>0</v>
      </c>
      <c r="N95" s="153">
        <v>0</v>
      </c>
      <c r="O95" s="153">
        <f t="shared" si="32"/>
        <v>0</v>
      </c>
      <c r="P95" s="153">
        <v>0</v>
      </c>
      <c r="Q95" s="153">
        <f t="shared" si="33"/>
        <v>0</v>
      </c>
      <c r="R95" s="154"/>
      <c r="S95" s="154" t="s">
        <v>338</v>
      </c>
      <c r="T95" s="154" t="s">
        <v>131</v>
      </c>
      <c r="U95" s="154">
        <v>4.4999999999999998E-2</v>
      </c>
      <c r="V95" s="154">
        <f t="shared" si="34"/>
        <v>1.08</v>
      </c>
      <c r="W95" s="154"/>
      <c r="X95" s="154" t="s">
        <v>132</v>
      </c>
      <c r="Y95" s="154" t="s">
        <v>133</v>
      </c>
      <c r="Z95" s="146"/>
      <c r="AA95" s="146"/>
      <c r="AB95" s="146"/>
      <c r="AC95" s="146"/>
      <c r="AD95" s="146"/>
      <c r="AE95" s="146"/>
      <c r="AF95" s="146"/>
      <c r="AG95" s="146" t="s">
        <v>134</v>
      </c>
      <c r="AH95" s="146"/>
      <c r="AI95" s="146"/>
      <c r="AJ95" s="146"/>
      <c r="AK95" s="146"/>
      <c r="AL95" s="146"/>
      <c r="AM95" s="146"/>
      <c r="AN95" s="146"/>
      <c r="AO95" s="146"/>
      <c r="AP95" s="146"/>
      <c r="AQ95" s="146"/>
      <c r="AR95" s="146"/>
      <c r="AS95" s="146"/>
      <c r="AT95" s="146"/>
      <c r="AU95" s="146"/>
      <c r="AV95" s="146"/>
      <c r="AW95" s="146"/>
      <c r="AX95" s="146"/>
      <c r="AY95" s="146"/>
      <c r="AZ95" s="146"/>
      <c r="BA95" s="146"/>
      <c r="BB95" s="146"/>
      <c r="BC95" s="146"/>
      <c r="BD95" s="146"/>
      <c r="BE95" s="146"/>
      <c r="BF95" s="146"/>
      <c r="BG95" s="146"/>
      <c r="BH95" s="146"/>
    </row>
    <row r="96" spans="1:60" outlineLevel="1" x14ac:dyDescent="0.2">
      <c r="A96" s="171">
        <v>86</v>
      </c>
      <c r="B96" s="172" t="s">
        <v>636</v>
      </c>
      <c r="C96" s="178" t="s">
        <v>637</v>
      </c>
      <c r="D96" s="173" t="s">
        <v>143</v>
      </c>
      <c r="E96" s="174">
        <v>1</v>
      </c>
      <c r="F96" s="175"/>
      <c r="G96" s="176">
        <f t="shared" si="28"/>
        <v>0</v>
      </c>
      <c r="H96" s="155"/>
      <c r="I96" s="154">
        <f t="shared" si="29"/>
        <v>0</v>
      </c>
      <c r="J96" s="155"/>
      <c r="K96" s="154">
        <f t="shared" si="30"/>
        <v>0</v>
      </c>
      <c r="L96" s="154">
        <v>21</v>
      </c>
      <c r="M96" s="154">
        <f t="shared" si="31"/>
        <v>0</v>
      </c>
      <c r="N96" s="153">
        <v>0</v>
      </c>
      <c r="O96" s="153">
        <f t="shared" si="32"/>
        <v>0</v>
      </c>
      <c r="P96" s="153">
        <v>0</v>
      </c>
      <c r="Q96" s="153">
        <f t="shared" si="33"/>
        <v>0</v>
      </c>
      <c r="R96" s="154"/>
      <c r="S96" s="154" t="s">
        <v>338</v>
      </c>
      <c r="T96" s="154" t="s">
        <v>131</v>
      </c>
      <c r="U96" s="154">
        <v>1.8333299999999999</v>
      </c>
      <c r="V96" s="154">
        <f t="shared" si="34"/>
        <v>1.83</v>
      </c>
      <c r="W96" s="154"/>
      <c r="X96" s="154" t="s">
        <v>132</v>
      </c>
      <c r="Y96" s="154" t="s">
        <v>133</v>
      </c>
      <c r="Z96" s="146"/>
      <c r="AA96" s="146"/>
      <c r="AB96" s="146"/>
      <c r="AC96" s="146"/>
      <c r="AD96" s="146"/>
      <c r="AE96" s="146"/>
      <c r="AF96" s="146"/>
      <c r="AG96" s="146" t="s">
        <v>134</v>
      </c>
      <c r="AH96" s="146"/>
      <c r="AI96" s="146"/>
      <c r="AJ96" s="146"/>
      <c r="AK96" s="146"/>
      <c r="AL96" s="146"/>
      <c r="AM96" s="146"/>
      <c r="AN96" s="146"/>
      <c r="AO96" s="146"/>
      <c r="AP96" s="146"/>
      <c r="AQ96" s="146"/>
      <c r="AR96" s="146"/>
      <c r="AS96" s="146"/>
      <c r="AT96" s="146"/>
      <c r="AU96" s="146"/>
      <c r="AV96" s="146"/>
      <c r="AW96" s="146"/>
      <c r="AX96" s="146"/>
      <c r="AY96" s="146"/>
      <c r="AZ96" s="146"/>
      <c r="BA96" s="146"/>
      <c r="BB96" s="146"/>
      <c r="BC96" s="146"/>
      <c r="BD96" s="146"/>
      <c r="BE96" s="146"/>
      <c r="BF96" s="146"/>
      <c r="BG96" s="146"/>
      <c r="BH96" s="146"/>
    </row>
    <row r="97" spans="1:60" ht="22.5" outlineLevel="1" x14ac:dyDescent="0.2">
      <c r="A97" s="171">
        <v>87</v>
      </c>
      <c r="B97" s="172" t="s">
        <v>638</v>
      </c>
      <c r="C97" s="178" t="s">
        <v>639</v>
      </c>
      <c r="D97" s="173" t="s">
        <v>143</v>
      </c>
      <c r="E97" s="174">
        <v>1</v>
      </c>
      <c r="F97" s="175"/>
      <c r="G97" s="176">
        <f t="shared" si="28"/>
        <v>0</v>
      </c>
      <c r="H97" s="155"/>
      <c r="I97" s="154">
        <f t="shared" si="29"/>
        <v>0</v>
      </c>
      <c r="J97" s="155"/>
      <c r="K97" s="154">
        <f t="shared" si="30"/>
        <v>0</v>
      </c>
      <c r="L97" s="154">
        <v>21</v>
      </c>
      <c r="M97" s="154">
        <f t="shared" si="31"/>
        <v>0</v>
      </c>
      <c r="N97" s="153">
        <v>0</v>
      </c>
      <c r="O97" s="153">
        <f t="shared" si="32"/>
        <v>0</v>
      </c>
      <c r="P97" s="153">
        <v>0</v>
      </c>
      <c r="Q97" s="153">
        <f t="shared" si="33"/>
        <v>0</v>
      </c>
      <c r="R97" s="154"/>
      <c r="S97" s="154" t="s">
        <v>338</v>
      </c>
      <c r="T97" s="154" t="s">
        <v>309</v>
      </c>
      <c r="U97" s="154">
        <v>0.98</v>
      </c>
      <c r="V97" s="154">
        <f t="shared" si="34"/>
        <v>0.98</v>
      </c>
      <c r="W97" s="154"/>
      <c r="X97" s="154" t="s">
        <v>132</v>
      </c>
      <c r="Y97" s="154" t="s">
        <v>133</v>
      </c>
      <c r="Z97" s="146"/>
      <c r="AA97" s="146"/>
      <c r="AB97" s="146"/>
      <c r="AC97" s="146"/>
      <c r="AD97" s="146"/>
      <c r="AE97" s="146"/>
      <c r="AF97" s="146"/>
      <c r="AG97" s="146" t="s">
        <v>134</v>
      </c>
      <c r="AH97" s="146"/>
      <c r="AI97" s="146"/>
      <c r="AJ97" s="146"/>
      <c r="AK97" s="146"/>
      <c r="AL97" s="146"/>
      <c r="AM97" s="146"/>
      <c r="AN97" s="146"/>
      <c r="AO97" s="146"/>
      <c r="AP97" s="146"/>
      <c r="AQ97" s="146"/>
      <c r="AR97" s="146"/>
      <c r="AS97" s="146"/>
      <c r="AT97" s="146"/>
      <c r="AU97" s="146"/>
      <c r="AV97" s="146"/>
      <c r="AW97" s="146"/>
      <c r="AX97" s="146"/>
      <c r="AY97" s="146"/>
      <c r="AZ97" s="146"/>
      <c r="BA97" s="146"/>
      <c r="BB97" s="146"/>
      <c r="BC97" s="146"/>
      <c r="BD97" s="146"/>
      <c r="BE97" s="146"/>
      <c r="BF97" s="146"/>
      <c r="BG97" s="146"/>
      <c r="BH97" s="146"/>
    </row>
    <row r="98" spans="1:60" outlineLevel="1" x14ac:dyDescent="0.2">
      <c r="A98" s="171">
        <v>88</v>
      </c>
      <c r="B98" s="172" t="s">
        <v>640</v>
      </c>
      <c r="C98" s="178" t="s">
        <v>641</v>
      </c>
      <c r="D98" s="173" t="s">
        <v>143</v>
      </c>
      <c r="E98" s="174">
        <v>1</v>
      </c>
      <c r="F98" s="175"/>
      <c r="G98" s="176">
        <f t="shared" si="28"/>
        <v>0</v>
      </c>
      <c r="H98" s="155"/>
      <c r="I98" s="154">
        <f t="shared" si="29"/>
        <v>0</v>
      </c>
      <c r="J98" s="155"/>
      <c r="K98" s="154">
        <f t="shared" si="30"/>
        <v>0</v>
      </c>
      <c r="L98" s="154">
        <v>21</v>
      </c>
      <c r="M98" s="154">
        <f t="shared" si="31"/>
        <v>0</v>
      </c>
      <c r="N98" s="153">
        <v>0</v>
      </c>
      <c r="O98" s="153">
        <f t="shared" si="32"/>
        <v>0</v>
      </c>
      <c r="P98" s="153">
        <v>0</v>
      </c>
      <c r="Q98" s="153">
        <f t="shared" si="33"/>
        <v>0</v>
      </c>
      <c r="R98" s="154"/>
      <c r="S98" s="154" t="s">
        <v>338</v>
      </c>
      <c r="T98" s="154" t="s">
        <v>131</v>
      </c>
      <c r="U98" s="154">
        <v>0.98</v>
      </c>
      <c r="V98" s="154">
        <f t="shared" si="34"/>
        <v>0.98</v>
      </c>
      <c r="W98" s="154"/>
      <c r="X98" s="154" t="s">
        <v>132</v>
      </c>
      <c r="Y98" s="154" t="s">
        <v>133</v>
      </c>
      <c r="Z98" s="146"/>
      <c r="AA98" s="146"/>
      <c r="AB98" s="146"/>
      <c r="AC98" s="146"/>
      <c r="AD98" s="146"/>
      <c r="AE98" s="146"/>
      <c r="AF98" s="146"/>
      <c r="AG98" s="146" t="s">
        <v>134</v>
      </c>
      <c r="AH98" s="146"/>
      <c r="AI98" s="146"/>
      <c r="AJ98" s="146"/>
      <c r="AK98" s="146"/>
      <c r="AL98" s="146"/>
      <c r="AM98" s="146"/>
      <c r="AN98" s="146"/>
      <c r="AO98" s="146"/>
      <c r="AP98" s="146"/>
      <c r="AQ98" s="146"/>
      <c r="AR98" s="146"/>
      <c r="AS98" s="146"/>
      <c r="AT98" s="146"/>
      <c r="AU98" s="146"/>
      <c r="AV98" s="146"/>
      <c r="AW98" s="146"/>
      <c r="AX98" s="146"/>
      <c r="AY98" s="146"/>
      <c r="AZ98" s="146"/>
      <c r="BA98" s="146"/>
      <c r="BB98" s="146"/>
      <c r="BC98" s="146"/>
      <c r="BD98" s="146"/>
      <c r="BE98" s="146"/>
      <c r="BF98" s="146"/>
      <c r="BG98" s="146"/>
      <c r="BH98" s="146"/>
    </row>
    <row r="99" spans="1:60" ht="22.5" outlineLevel="1" x14ac:dyDescent="0.2">
      <c r="A99" s="171">
        <v>89</v>
      </c>
      <c r="B99" s="172" t="s">
        <v>642</v>
      </c>
      <c r="C99" s="178" t="s">
        <v>643</v>
      </c>
      <c r="D99" s="173" t="s">
        <v>143</v>
      </c>
      <c r="E99" s="174">
        <v>2</v>
      </c>
      <c r="F99" s="175"/>
      <c r="G99" s="176">
        <f t="shared" si="28"/>
        <v>0</v>
      </c>
      <c r="H99" s="155"/>
      <c r="I99" s="154">
        <f t="shared" si="29"/>
        <v>0</v>
      </c>
      <c r="J99" s="155"/>
      <c r="K99" s="154">
        <f t="shared" si="30"/>
        <v>0</v>
      </c>
      <c r="L99" s="154">
        <v>21</v>
      </c>
      <c r="M99" s="154">
        <f t="shared" si="31"/>
        <v>0</v>
      </c>
      <c r="N99" s="153">
        <v>0</v>
      </c>
      <c r="O99" s="153">
        <f t="shared" si="32"/>
        <v>0</v>
      </c>
      <c r="P99" s="153">
        <v>0</v>
      </c>
      <c r="Q99" s="153">
        <f t="shared" si="33"/>
        <v>0</v>
      </c>
      <c r="R99" s="154"/>
      <c r="S99" s="154" t="s">
        <v>338</v>
      </c>
      <c r="T99" s="154" t="s">
        <v>131</v>
      </c>
      <c r="U99" s="154">
        <v>1.06</v>
      </c>
      <c r="V99" s="154">
        <f t="shared" si="34"/>
        <v>2.12</v>
      </c>
      <c r="W99" s="154"/>
      <c r="X99" s="154" t="s">
        <v>132</v>
      </c>
      <c r="Y99" s="154" t="s">
        <v>133</v>
      </c>
      <c r="Z99" s="146"/>
      <c r="AA99" s="146"/>
      <c r="AB99" s="146"/>
      <c r="AC99" s="146"/>
      <c r="AD99" s="146"/>
      <c r="AE99" s="146"/>
      <c r="AF99" s="146"/>
      <c r="AG99" s="146" t="s">
        <v>134</v>
      </c>
      <c r="AH99" s="146"/>
      <c r="AI99" s="146"/>
      <c r="AJ99" s="146"/>
      <c r="AK99" s="146"/>
      <c r="AL99" s="146"/>
      <c r="AM99" s="146"/>
      <c r="AN99" s="146"/>
      <c r="AO99" s="146"/>
      <c r="AP99" s="146"/>
      <c r="AQ99" s="146"/>
      <c r="AR99" s="146"/>
      <c r="AS99" s="146"/>
      <c r="AT99" s="146"/>
      <c r="AU99" s="146"/>
      <c r="AV99" s="146"/>
      <c r="AW99" s="146"/>
      <c r="AX99" s="146"/>
      <c r="AY99" s="146"/>
      <c r="AZ99" s="146"/>
      <c r="BA99" s="146"/>
      <c r="BB99" s="146"/>
      <c r="BC99" s="146"/>
      <c r="BD99" s="146"/>
      <c r="BE99" s="146"/>
      <c r="BF99" s="146"/>
      <c r="BG99" s="146"/>
      <c r="BH99" s="146"/>
    </row>
    <row r="100" spans="1:60" outlineLevel="1" x14ac:dyDescent="0.2">
      <c r="A100" s="171">
        <v>90</v>
      </c>
      <c r="B100" s="172" t="s">
        <v>644</v>
      </c>
      <c r="C100" s="178" t="s">
        <v>645</v>
      </c>
      <c r="D100" s="173" t="s">
        <v>143</v>
      </c>
      <c r="E100" s="174">
        <v>1</v>
      </c>
      <c r="F100" s="175"/>
      <c r="G100" s="176">
        <f t="shared" si="28"/>
        <v>0</v>
      </c>
      <c r="H100" s="155"/>
      <c r="I100" s="154">
        <f t="shared" si="29"/>
        <v>0</v>
      </c>
      <c r="J100" s="155"/>
      <c r="K100" s="154">
        <f t="shared" si="30"/>
        <v>0</v>
      </c>
      <c r="L100" s="154">
        <v>21</v>
      </c>
      <c r="M100" s="154">
        <f t="shared" si="31"/>
        <v>0</v>
      </c>
      <c r="N100" s="153">
        <v>0</v>
      </c>
      <c r="O100" s="153">
        <f t="shared" si="32"/>
        <v>0</v>
      </c>
      <c r="P100" s="153">
        <v>0</v>
      </c>
      <c r="Q100" s="153">
        <f t="shared" si="33"/>
        <v>0</v>
      </c>
      <c r="R100" s="154"/>
      <c r="S100" s="154" t="s">
        <v>338</v>
      </c>
      <c r="T100" s="154" t="s">
        <v>131</v>
      </c>
      <c r="U100" s="154">
        <v>0.98</v>
      </c>
      <c r="V100" s="154">
        <f t="shared" si="34"/>
        <v>0.98</v>
      </c>
      <c r="W100" s="154"/>
      <c r="X100" s="154" t="s">
        <v>132</v>
      </c>
      <c r="Y100" s="154" t="s">
        <v>133</v>
      </c>
      <c r="Z100" s="146"/>
      <c r="AA100" s="146"/>
      <c r="AB100" s="146"/>
      <c r="AC100" s="146"/>
      <c r="AD100" s="146"/>
      <c r="AE100" s="146"/>
      <c r="AF100" s="146"/>
      <c r="AG100" s="146" t="s">
        <v>134</v>
      </c>
      <c r="AH100" s="146"/>
      <c r="AI100" s="146"/>
      <c r="AJ100" s="146"/>
      <c r="AK100" s="146"/>
      <c r="AL100" s="146"/>
      <c r="AM100" s="146"/>
      <c r="AN100" s="146"/>
      <c r="AO100" s="146"/>
      <c r="AP100" s="146"/>
      <c r="AQ100" s="146"/>
      <c r="AR100" s="146"/>
      <c r="AS100" s="146"/>
      <c r="AT100" s="146"/>
      <c r="AU100" s="146"/>
      <c r="AV100" s="146"/>
      <c r="AW100" s="146"/>
      <c r="AX100" s="146"/>
      <c r="AY100" s="146"/>
      <c r="AZ100" s="146"/>
      <c r="BA100" s="146"/>
      <c r="BB100" s="146"/>
      <c r="BC100" s="146"/>
      <c r="BD100" s="146"/>
      <c r="BE100" s="146"/>
      <c r="BF100" s="146"/>
      <c r="BG100" s="146"/>
      <c r="BH100" s="146"/>
    </row>
    <row r="101" spans="1:60" ht="22.5" outlineLevel="1" x14ac:dyDescent="0.2">
      <c r="A101" s="171">
        <v>91</v>
      </c>
      <c r="B101" s="172" t="s">
        <v>646</v>
      </c>
      <c r="C101" s="178" t="s">
        <v>647</v>
      </c>
      <c r="D101" s="173" t="s">
        <v>143</v>
      </c>
      <c r="E101" s="174">
        <v>2</v>
      </c>
      <c r="F101" s="175"/>
      <c r="G101" s="176">
        <f t="shared" si="28"/>
        <v>0</v>
      </c>
      <c r="H101" s="155"/>
      <c r="I101" s="154">
        <f t="shared" si="29"/>
        <v>0</v>
      </c>
      <c r="J101" s="155"/>
      <c r="K101" s="154">
        <f t="shared" si="30"/>
        <v>0</v>
      </c>
      <c r="L101" s="154">
        <v>21</v>
      </c>
      <c r="M101" s="154">
        <f t="shared" si="31"/>
        <v>0</v>
      </c>
      <c r="N101" s="153">
        <v>0</v>
      </c>
      <c r="O101" s="153">
        <f t="shared" si="32"/>
        <v>0</v>
      </c>
      <c r="P101" s="153">
        <v>0</v>
      </c>
      <c r="Q101" s="153">
        <f t="shared" si="33"/>
        <v>0</v>
      </c>
      <c r="R101" s="154"/>
      <c r="S101" s="154" t="s">
        <v>338</v>
      </c>
      <c r="T101" s="154" t="s">
        <v>131</v>
      </c>
      <c r="U101" s="154">
        <v>1.06</v>
      </c>
      <c r="V101" s="154">
        <f t="shared" si="34"/>
        <v>2.12</v>
      </c>
      <c r="W101" s="154"/>
      <c r="X101" s="154" t="s">
        <v>132</v>
      </c>
      <c r="Y101" s="154" t="s">
        <v>133</v>
      </c>
      <c r="Z101" s="146"/>
      <c r="AA101" s="146"/>
      <c r="AB101" s="146"/>
      <c r="AC101" s="146"/>
      <c r="AD101" s="146"/>
      <c r="AE101" s="146"/>
      <c r="AF101" s="146"/>
      <c r="AG101" s="146" t="s">
        <v>134</v>
      </c>
      <c r="AH101" s="146"/>
      <c r="AI101" s="146"/>
      <c r="AJ101" s="146"/>
      <c r="AK101" s="146"/>
      <c r="AL101" s="146"/>
      <c r="AM101" s="146"/>
      <c r="AN101" s="146"/>
      <c r="AO101" s="146"/>
      <c r="AP101" s="146"/>
      <c r="AQ101" s="146"/>
      <c r="AR101" s="146"/>
      <c r="AS101" s="146"/>
      <c r="AT101" s="146"/>
      <c r="AU101" s="146"/>
      <c r="AV101" s="146"/>
      <c r="AW101" s="146"/>
      <c r="AX101" s="146"/>
      <c r="AY101" s="146"/>
      <c r="AZ101" s="146"/>
      <c r="BA101" s="146"/>
      <c r="BB101" s="146"/>
      <c r="BC101" s="146"/>
      <c r="BD101" s="146"/>
      <c r="BE101" s="146"/>
      <c r="BF101" s="146"/>
      <c r="BG101" s="146"/>
      <c r="BH101" s="146"/>
    </row>
    <row r="102" spans="1:60" ht="22.5" outlineLevel="1" x14ac:dyDescent="0.2">
      <c r="A102" s="171">
        <v>92</v>
      </c>
      <c r="B102" s="172" t="s">
        <v>648</v>
      </c>
      <c r="C102" s="178" t="s">
        <v>649</v>
      </c>
      <c r="D102" s="173" t="s">
        <v>143</v>
      </c>
      <c r="E102" s="174">
        <v>4</v>
      </c>
      <c r="F102" s="175"/>
      <c r="G102" s="176">
        <f t="shared" si="28"/>
        <v>0</v>
      </c>
      <c r="H102" s="155"/>
      <c r="I102" s="154">
        <f t="shared" si="29"/>
        <v>0</v>
      </c>
      <c r="J102" s="155"/>
      <c r="K102" s="154">
        <f t="shared" si="30"/>
        <v>0</v>
      </c>
      <c r="L102" s="154">
        <v>21</v>
      </c>
      <c r="M102" s="154">
        <f t="shared" si="31"/>
        <v>0</v>
      </c>
      <c r="N102" s="153">
        <v>0</v>
      </c>
      <c r="O102" s="153">
        <f t="shared" si="32"/>
        <v>0</v>
      </c>
      <c r="P102" s="153">
        <v>0</v>
      </c>
      <c r="Q102" s="153">
        <f t="shared" si="33"/>
        <v>0</v>
      </c>
      <c r="R102" s="154"/>
      <c r="S102" s="154" t="s">
        <v>338</v>
      </c>
      <c r="T102" s="154" t="s">
        <v>309</v>
      </c>
      <c r="U102" s="154">
        <v>1.1200000000000001</v>
      </c>
      <c r="V102" s="154">
        <f t="shared" si="34"/>
        <v>4.4800000000000004</v>
      </c>
      <c r="W102" s="154"/>
      <c r="X102" s="154" t="s">
        <v>132</v>
      </c>
      <c r="Y102" s="154" t="s">
        <v>133</v>
      </c>
      <c r="Z102" s="146"/>
      <c r="AA102" s="146"/>
      <c r="AB102" s="146"/>
      <c r="AC102" s="146"/>
      <c r="AD102" s="146"/>
      <c r="AE102" s="146"/>
      <c r="AF102" s="146"/>
      <c r="AG102" s="146" t="s">
        <v>134</v>
      </c>
      <c r="AH102" s="146"/>
      <c r="AI102" s="146"/>
      <c r="AJ102" s="146"/>
      <c r="AK102" s="146"/>
      <c r="AL102" s="146"/>
      <c r="AM102" s="146"/>
      <c r="AN102" s="146"/>
      <c r="AO102" s="146"/>
      <c r="AP102" s="146"/>
      <c r="AQ102" s="146"/>
      <c r="AR102" s="146"/>
      <c r="AS102" s="146"/>
      <c r="AT102" s="146"/>
      <c r="AU102" s="146"/>
      <c r="AV102" s="146"/>
      <c r="AW102" s="146"/>
      <c r="AX102" s="146"/>
      <c r="AY102" s="146"/>
      <c r="AZ102" s="146"/>
      <c r="BA102" s="146"/>
      <c r="BB102" s="146"/>
      <c r="BC102" s="146"/>
      <c r="BD102" s="146"/>
      <c r="BE102" s="146"/>
      <c r="BF102" s="146"/>
      <c r="BG102" s="146"/>
      <c r="BH102" s="146"/>
    </row>
    <row r="103" spans="1:60" ht="22.5" outlineLevel="1" x14ac:dyDescent="0.2">
      <c r="A103" s="171">
        <v>93</v>
      </c>
      <c r="B103" s="172" t="s">
        <v>650</v>
      </c>
      <c r="C103" s="178" t="s">
        <v>651</v>
      </c>
      <c r="D103" s="173" t="s">
        <v>143</v>
      </c>
      <c r="E103" s="174">
        <v>1</v>
      </c>
      <c r="F103" s="175"/>
      <c r="G103" s="176">
        <f t="shared" si="28"/>
        <v>0</v>
      </c>
      <c r="H103" s="155"/>
      <c r="I103" s="154">
        <f t="shared" si="29"/>
        <v>0</v>
      </c>
      <c r="J103" s="155"/>
      <c r="K103" s="154">
        <f t="shared" si="30"/>
        <v>0</v>
      </c>
      <c r="L103" s="154">
        <v>21</v>
      </c>
      <c r="M103" s="154">
        <f t="shared" si="31"/>
        <v>0</v>
      </c>
      <c r="N103" s="153">
        <v>0</v>
      </c>
      <c r="O103" s="153">
        <f t="shared" si="32"/>
        <v>0</v>
      </c>
      <c r="P103" s="153">
        <v>0</v>
      </c>
      <c r="Q103" s="153">
        <f t="shared" si="33"/>
        <v>0</v>
      </c>
      <c r="R103" s="154"/>
      <c r="S103" s="154" t="s">
        <v>338</v>
      </c>
      <c r="T103" s="154" t="s">
        <v>131</v>
      </c>
      <c r="U103" s="154">
        <v>1.1200000000000001</v>
      </c>
      <c r="V103" s="154">
        <f t="shared" si="34"/>
        <v>1.1200000000000001</v>
      </c>
      <c r="W103" s="154"/>
      <c r="X103" s="154" t="s">
        <v>132</v>
      </c>
      <c r="Y103" s="154" t="s">
        <v>133</v>
      </c>
      <c r="Z103" s="146"/>
      <c r="AA103" s="146"/>
      <c r="AB103" s="146"/>
      <c r="AC103" s="146"/>
      <c r="AD103" s="146"/>
      <c r="AE103" s="146"/>
      <c r="AF103" s="146"/>
      <c r="AG103" s="146" t="s">
        <v>134</v>
      </c>
      <c r="AH103" s="146"/>
      <c r="AI103" s="146"/>
      <c r="AJ103" s="146"/>
      <c r="AK103" s="146"/>
      <c r="AL103" s="146"/>
      <c r="AM103" s="146"/>
      <c r="AN103" s="146"/>
      <c r="AO103" s="146"/>
      <c r="AP103" s="146"/>
      <c r="AQ103" s="146"/>
      <c r="AR103" s="146"/>
      <c r="AS103" s="146"/>
      <c r="AT103" s="146"/>
      <c r="AU103" s="146"/>
      <c r="AV103" s="146"/>
      <c r="AW103" s="146"/>
      <c r="AX103" s="146"/>
      <c r="AY103" s="146"/>
      <c r="AZ103" s="146"/>
      <c r="BA103" s="146"/>
      <c r="BB103" s="146"/>
      <c r="BC103" s="146"/>
      <c r="BD103" s="146"/>
      <c r="BE103" s="146"/>
      <c r="BF103" s="146"/>
      <c r="BG103" s="146"/>
      <c r="BH103" s="146"/>
    </row>
    <row r="104" spans="1:60" ht="22.5" outlineLevel="1" x14ac:dyDescent="0.2">
      <c r="A104" s="171">
        <v>94</v>
      </c>
      <c r="B104" s="172" t="s">
        <v>652</v>
      </c>
      <c r="C104" s="178" t="s">
        <v>653</v>
      </c>
      <c r="D104" s="173" t="s">
        <v>143</v>
      </c>
      <c r="E104" s="174">
        <v>1</v>
      </c>
      <c r="F104" s="175"/>
      <c r="G104" s="176">
        <f t="shared" si="28"/>
        <v>0</v>
      </c>
      <c r="H104" s="155"/>
      <c r="I104" s="154">
        <f t="shared" si="29"/>
        <v>0</v>
      </c>
      <c r="J104" s="155"/>
      <c r="K104" s="154">
        <f t="shared" si="30"/>
        <v>0</v>
      </c>
      <c r="L104" s="154">
        <v>21</v>
      </c>
      <c r="M104" s="154">
        <f t="shared" si="31"/>
        <v>0</v>
      </c>
      <c r="N104" s="153">
        <v>0</v>
      </c>
      <c r="O104" s="153">
        <f t="shared" si="32"/>
        <v>0</v>
      </c>
      <c r="P104" s="153">
        <v>0</v>
      </c>
      <c r="Q104" s="153">
        <f t="shared" si="33"/>
        <v>0</v>
      </c>
      <c r="R104" s="154"/>
      <c r="S104" s="154" t="s">
        <v>338</v>
      </c>
      <c r="T104" s="154" t="s">
        <v>309</v>
      </c>
      <c r="U104" s="154">
        <v>0.82</v>
      </c>
      <c r="V104" s="154">
        <f t="shared" si="34"/>
        <v>0.82</v>
      </c>
      <c r="W104" s="154"/>
      <c r="X104" s="154" t="s">
        <v>132</v>
      </c>
      <c r="Y104" s="154" t="s">
        <v>133</v>
      </c>
      <c r="Z104" s="146"/>
      <c r="AA104" s="146"/>
      <c r="AB104" s="146"/>
      <c r="AC104" s="146"/>
      <c r="AD104" s="146"/>
      <c r="AE104" s="146"/>
      <c r="AF104" s="146"/>
      <c r="AG104" s="146" t="s">
        <v>134</v>
      </c>
      <c r="AH104" s="146"/>
      <c r="AI104" s="146"/>
      <c r="AJ104" s="146"/>
      <c r="AK104" s="146"/>
      <c r="AL104" s="146"/>
      <c r="AM104" s="146"/>
      <c r="AN104" s="146"/>
      <c r="AO104" s="146"/>
      <c r="AP104" s="146"/>
      <c r="AQ104" s="146"/>
      <c r="AR104" s="146"/>
      <c r="AS104" s="146"/>
      <c r="AT104" s="146"/>
      <c r="AU104" s="146"/>
      <c r="AV104" s="146"/>
      <c r="AW104" s="146"/>
      <c r="AX104" s="146"/>
      <c r="AY104" s="146"/>
      <c r="AZ104" s="146"/>
      <c r="BA104" s="146"/>
      <c r="BB104" s="146"/>
      <c r="BC104" s="146"/>
      <c r="BD104" s="146"/>
      <c r="BE104" s="146"/>
      <c r="BF104" s="146"/>
      <c r="BG104" s="146"/>
      <c r="BH104" s="146"/>
    </row>
    <row r="105" spans="1:60" ht="22.5" outlineLevel="1" x14ac:dyDescent="0.2">
      <c r="A105" s="171">
        <v>95</v>
      </c>
      <c r="B105" s="172" t="s">
        <v>654</v>
      </c>
      <c r="C105" s="178" t="s">
        <v>655</v>
      </c>
      <c r="D105" s="173" t="s">
        <v>143</v>
      </c>
      <c r="E105" s="174">
        <v>1</v>
      </c>
      <c r="F105" s="175"/>
      <c r="G105" s="176">
        <f t="shared" si="28"/>
        <v>0</v>
      </c>
      <c r="H105" s="155"/>
      <c r="I105" s="154">
        <f t="shared" si="29"/>
        <v>0</v>
      </c>
      <c r="J105" s="155"/>
      <c r="K105" s="154">
        <f t="shared" si="30"/>
        <v>0</v>
      </c>
      <c r="L105" s="154">
        <v>21</v>
      </c>
      <c r="M105" s="154">
        <f t="shared" si="31"/>
        <v>0</v>
      </c>
      <c r="N105" s="153">
        <v>0</v>
      </c>
      <c r="O105" s="153">
        <f t="shared" si="32"/>
        <v>0</v>
      </c>
      <c r="P105" s="153">
        <v>0</v>
      </c>
      <c r="Q105" s="153">
        <f t="shared" si="33"/>
        <v>0</v>
      </c>
      <c r="R105" s="154"/>
      <c r="S105" s="154" t="s">
        <v>338</v>
      </c>
      <c r="T105" s="154" t="s">
        <v>131</v>
      </c>
      <c r="U105" s="154">
        <v>0.82</v>
      </c>
      <c r="V105" s="154">
        <f t="shared" si="34"/>
        <v>0.82</v>
      </c>
      <c r="W105" s="154"/>
      <c r="X105" s="154" t="s">
        <v>132</v>
      </c>
      <c r="Y105" s="154" t="s">
        <v>133</v>
      </c>
      <c r="Z105" s="146"/>
      <c r="AA105" s="146"/>
      <c r="AB105" s="146"/>
      <c r="AC105" s="146"/>
      <c r="AD105" s="146"/>
      <c r="AE105" s="146"/>
      <c r="AF105" s="146"/>
      <c r="AG105" s="146" t="s">
        <v>619</v>
      </c>
      <c r="AH105" s="146"/>
      <c r="AI105" s="146"/>
      <c r="AJ105" s="146"/>
      <c r="AK105" s="146"/>
      <c r="AL105" s="146"/>
      <c r="AM105" s="146"/>
      <c r="AN105" s="146"/>
      <c r="AO105" s="146"/>
      <c r="AP105" s="146"/>
      <c r="AQ105" s="146"/>
      <c r="AR105" s="146"/>
      <c r="AS105" s="146"/>
      <c r="AT105" s="146"/>
      <c r="AU105" s="146"/>
      <c r="AV105" s="146"/>
      <c r="AW105" s="146"/>
      <c r="AX105" s="146"/>
      <c r="AY105" s="146"/>
      <c r="AZ105" s="146"/>
      <c r="BA105" s="146"/>
      <c r="BB105" s="146"/>
      <c r="BC105" s="146"/>
      <c r="BD105" s="146"/>
      <c r="BE105" s="146"/>
      <c r="BF105" s="146"/>
      <c r="BG105" s="146"/>
      <c r="BH105" s="146"/>
    </row>
    <row r="106" spans="1:60" ht="22.5" outlineLevel="1" x14ac:dyDescent="0.2">
      <c r="A106" s="171">
        <v>96</v>
      </c>
      <c r="B106" s="172" t="s">
        <v>656</v>
      </c>
      <c r="C106" s="178" t="s">
        <v>657</v>
      </c>
      <c r="D106" s="173" t="s">
        <v>143</v>
      </c>
      <c r="E106" s="174">
        <v>1</v>
      </c>
      <c r="F106" s="175"/>
      <c r="G106" s="176">
        <f t="shared" si="28"/>
        <v>0</v>
      </c>
      <c r="H106" s="155"/>
      <c r="I106" s="154">
        <f t="shared" si="29"/>
        <v>0</v>
      </c>
      <c r="J106" s="155"/>
      <c r="K106" s="154">
        <f t="shared" si="30"/>
        <v>0</v>
      </c>
      <c r="L106" s="154">
        <v>21</v>
      </c>
      <c r="M106" s="154">
        <f t="shared" si="31"/>
        <v>0</v>
      </c>
      <c r="N106" s="153">
        <v>0</v>
      </c>
      <c r="O106" s="153">
        <f t="shared" si="32"/>
        <v>0</v>
      </c>
      <c r="P106" s="153">
        <v>0</v>
      </c>
      <c r="Q106" s="153">
        <f t="shared" si="33"/>
        <v>0</v>
      </c>
      <c r="R106" s="154"/>
      <c r="S106" s="154" t="s">
        <v>338</v>
      </c>
      <c r="T106" s="154" t="s">
        <v>309</v>
      </c>
      <c r="U106" s="154">
        <v>0.92</v>
      </c>
      <c r="V106" s="154">
        <f t="shared" si="34"/>
        <v>0.92</v>
      </c>
      <c r="W106" s="154"/>
      <c r="X106" s="154" t="s">
        <v>132</v>
      </c>
      <c r="Y106" s="154" t="s">
        <v>133</v>
      </c>
      <c r="Z106" s="146"/>
      <c r="AA106" s="146"/>
      <c r="AB106" s="146"/>
      <c r="AC106" s="146"/>
      <c r="AD106" s="146"/>
      <c r="AE106" s="146"/>
      <c r="AF106" s="146"/>
      <c r="AG106" s="146" t="s">
        <v>134</v>
      </c>
      <c r="AH106" s="146"/>
      <c r="AI106" s="146"/>
      <c r="AJ106" s="146"/>
      <c r="AK106" s="146"/>
      <c r="AL106" s="146"/>
      <c r="AM106" s="146"/>
      <c r="AN106" s="146"/>
      <c r="AO106" s="146"/>
      <c r="AP106" s="146"/>
      <c r="AQ106" s="146"/>
      <c r="AR106" s="146"/>
      <c r="AS106" s="146"/>
      <c r="AT106" s="146"/>
      <c r="AU106" s="146"/>
      <c r="AV106" s="146"/>
      <c r="AW106" s="146"/>
      <c r="AX106" s="146"/>
      <c r="AY106" s="146"/>
      <c r="AZ106" s="146"/>
      <c r="BA106" s="146"/>
      <c r="BB106" s="146"/>
      <c r="BC106" s="146"/>
      <c r="BD106" s="146"/>
      <c r="BE106" s="146"/>
      <c r="BF106" s="146"/>
      <c r="BG106" s="146"/>
      <c r="BH106" s="146"/>
    </row>
    <row r="107" spans="1:60" ht="22.5" outlineLevel="1" x14ac:dyDescent="0.2">
      <c r="A107" s="171">
        <v>97</v>
      </c>
      <c r="B107" s="172" t="s">
        <v>658</v>
      </c>
      <c r="C107" s="178" t="s">
        <v>659</v>
      </c>
      <c r="D107" s="173" t="s">
        <v>143</v>
      </c>
      <c r="E107" s="174">
        <v>2</v>
      </c>
      <c r="F107" s="175"/>
      <c r="G107" s="176">
        <f t="shared" si="28"/>
        <v>0</v>
      </c>
      <c r="H107" s="155"/>
      <c r="I107" s="154">
        <f t="shared" si="29"/>
        <v>0</v>
      </c>
      <c r="J107" s="155"/>
      <c r="K107" s="154">
        <f t="shared" si="30"/>
        <v>0</v>
      </c>
      <c r="L107" s="154">
        <v>21</v>
      </c>
      <c r="M107" s="154">
        <f t="shared" si="31"/>
        <v>0</v>
      </c>
      <c r="N107" s="153">
        <v>0</v>
      </c>
      <c r="O107" s="153">
        <f t="shared" si="32"/>
        <v>0</v>
      </c>
      <c r="P107" s="153">
        <v>0</v>
      </c>
      <c r="Q107" s="153">
        <f t="shared" si="33"/>
        <v>0</v>
      </c>
      <c r="R107" s="154"/>
      <c r="S107" s="154" t="s">
        <v>338</v>
      </c>
      <c r="T107" s="154" t="s">
        <v>131</v>
      </c>
      <c r="U107" s="154">
        <v>1.1200000000000001</v>
      </c>
      <c r="V107" s="154">
        <f t="shared" si="34"/>
        <v>2.2400000000000002</v>
      </c>
      <c r="W107" s="154"/>
      <c r="X107" s="154" t="s">
        <v>132</v>
      </c>
      <c r="Y107" s="154" t="s">
        <v>133</v>
      </c>
      <c r="Z107" s="146"/>
      <c r="AA107" s="146"/>
      <c r="AB107" s="146"/>
      <c r="AC107" s="146"/>
      <c r="AD107" s="146"/>
      <c r="AE107" s="146"/>
      <c r="AF107" s="146"/>
      <c r="AG107" s="146" t="s">
        <v>134</v>
      </c>
      <c r="AH107" s="146"/>
      <c r="AI107" s="146"/>
      <c r="AJ107" s="146"/>
      <c r="AK107" s="146"/>
      <c r="AL107" s="146"/>
      <c r="AM107" s="146"/>
      <c r="AN107" s="146"/>
      <c r="AO107" s="146"/>
      <c r="AP107" s="146"/>
      <c r="AQ107" s="146"/>
      <c r="AR107" s="146"/>
      <c r="AS107" s="146"/>
      <c r="AT107" s="146"/>
      <c r="AU107" s="146"/>
      <c r="AV107" s="146"/>
      <c r="AW107" s="146"/>
      <c r="AX107" s="146"/>
      <c r="AY107" s="146"/>
      <c r="AZ107" s="146"/>
      <c r="BA107" s="146"/>
      <c r="BB107" s="146"/>
      <c r="BC107" s="146"/>
      <c r="BD107" s="146"/>
      <c r="BE107" s="146"/>
      <c r="BF107" s="146"/>
      <c r="BG107" s="146"/>
      <c r="BH107" s="146"/>
    </row>
    <row r="108" spans="1:60" outlineLevel="1" x14ac:dyDescent="0.2">
      <c r="A108" s="171">
        <v>98</v>
      </c>
      <c r="B108" s="172" t="s">
        <v>660</v>
      </c>
      <c r="C108" s="178" t="s">
        <v>661</v>
      </c>
      <c r="D108" s="173" t="s">
        <v>662</v>
      </c>
      <c r="E108" s="174">
        <v>44</v>
      </c>
      <c r="F108" s="175"/>
      <c r="G108" s="176">
        <f t="shared" si="28"/>
        <v>0</v>
      </c>
      <c r="H108" s="155"/>
      <c r="I108" s="154">
        <f t="shared" si="29"/>
        <v>0</v>
      </c>
      <c r="J108" s="155"/>
      <c r="K108" s="154">
        <f t="shared" si="30"/>
        <v>0</v>
      </c>
      <c r="L108" s="154">
        <v>21</v>
      </c>
      <c r="M108" s="154">
        <f t="shared" si="31"/>
        <v>0</v>
      </c>
      <c r="N108" s="153">
        <v>0</v>
      </c>
      <c r="O108" s="153">
        <f t="shared" si="32"/>
        <v>0</v>
      </c>
      <c r="P108" s="153">
        <v>0</v>
      </c>
      <c r="Q108" s="153">
        <f t="shared" si="33"/>
        <v>0</v>
      </c>
      <c r="R108" s="154"/>
      <c r="S108" s="154" t="s">
        <v>338</v>
      </c>
      <c r="T108" s="154" t="s">
        <v>309</v>
      </c>
      <c r="U108" s="154">
        <v>0.46</v>
      </c>
      <c r="V108" s="154">
        <f t="shared" si="34"/>
        <v>20.239999999999998</v>
      </c>
      <c r="W108" s="154"/>
      <c r="X108" s="154" t="s">
        <v>132</v>
      </c>
      <c r="Y108" s="154" t="s">
        <v>133</v>
      </c>
      <c r="Z108" s="146"/>
      <c r="AA108" s="146"/>
      <c r="AB108" s="146"/>
      <c r="AC108" s="146"/>
      <c r="AD108" s="146"/>
      <c r="AE108" s="146"/>
      <c r="AF108" s="146"/>
      <c r="AG108" s="146" t="s">
        <v>619</v>
      </c>
      <c r="AH108" s="146"/>
      <c r="AI108" s="146"/>
      <c r="AJ108" s="146"/>
      <c r="AK108" s="146"/>
      <c r="AL108" s="146"/>
      <c r="AM108" s="146"/>
      <c r="AN108" s="146"/>
      <c r="AO108" s="146"/>
      <c r="AP108" s="146"/>
      <c r="AQ108" s="146"/>
      <c r="AR108" s="146"/>
      <c r="AS108" s="146"/>
      <c r="AT108" s="146"/>
      <c r="AU108" s="146"/>
      <c r="AV108" s="146"/>
      <c r="AW108" s="146"/>
      <c r="AX108" s="146"/>
      <c r="AY108" s="146"/>
      <c r="AZ108" s="146"/>
      <c r="BA108" s="146"/>
      <c r="BB108" s="146"/>
      <c r="BC108" s="146"/>
      <c r="BD108" s="146"/>
      <c r="BE108" s="146"/>
      <c r="BF108" s="146"/>
      <c r="BG108" s="146"/>
      <c r="BH108" s="146"/>
    </row>
    <row r="109" spans="1:60" x14ac:dyDescent="0.2">
      <c r="A109" s="158" t="s">
        <v>125</v>
      </c>
      <c r="B109" s="159" t="s">
        <v>97</v>
      </c>
      <c r="C109" s="177" t="s">
        <v>30</v>
      </c>
      <c r="D109" s="160"/>
      <c r="E109" s="161"/>
      <c r="F109" s="162"/>
      <c r="G109" s="163">
        <f>SUMIF(AG110:AG112,"&lt;&gt;NOR",G110:G112)</f>
        <v>0</v>
      </c>
      <c r="H109" s="157"/>
      <c r="I109" s="157">
        <f>SUM(I110:I112)</f>
        <v>0</v>
      </c>
      <c r="J109" s="157"/>
      <c r="K109" s="157">
        <f>SUM(K110:K112)</f>
        <v>0</v>
      </c>
      <c r="L109" s="157"/>
      <c r="M109" s="157">
        <f>SUM(M110:M112)</f>
        <v>0</v>
      </c>
      <c r="N109" s="156"/>
      <c r="O109" s="156">
        <f>SUM(O110:O112)</f>
        <v>0</v>
      </c>
      <c r="P109" s="156"/>
      <c r="Q109" s="156">
        <f>SUM(Q110:Q112)</f>
        <v>0</v>
      </c>
      <c r="R109" s="157"/>
      <c r="S109" s="157"/>
      <c r="T109" s="157"/>
      <c r="U109" s="157"/>
      <c r="V109" s="157">
        <f>SUM(V110:V112)</f>
        <v>0</v>
      </c>
      <c r="W109" s="157"/>
      <c r="X109" s="157"/>
      <c r="Y109" s="157"/>
      <c r="AG109" t="s">
        <v>126</v>
      </c>
    </row>
    <row r="110" spans="1:60" outlineLevel="1" x14ac:dyDescent="0.2">
      <c r="A110" s="171">
        <v>99</v>
      </c>
      <c r="B110" s="172" t="s">
        <v>663</v>
      </c>
      <c r="C110" s="178" t="s">
        <v>664</v>
      </c>
      <c r="D110" s="173" t="s">
        <v>442</v>
      </c>
      <c r="E110" s="174">
        <v>1</v>
      </c>
      <c r="F110" s="175"/>
      <c r="G110" s="176">
        <f>ROUND(E110*F110,2)</f>
        <v>0</v>
      </c>
      <c r="H110" s="155"/>
      <c r="I110" s="154">
        <f>ROUND(E110*H110,2)</f>
        <v>0</v>
      </c>
      <c r="J110" s="155"/>
      <c r="K110" s="154">
        <f>ROUND(E110*J110,2)</f>
        <v>0</v>
      </c>
      <c r="L110" s="154">
        <v>21</v>
      </c>
      <c r="M110" s="154">
        <f>G110*(1+L110/100)</f>
        <v>0</v>
      </c>
      <c r="N110" s="153">
        <v>0</v>
      </c>
      <c r="O110" s="153">
        <f>ROUND(E110*N110,2)</f>
        <v>0</v>
      </c>
      <c r="P110" s="153">
        <v>0</v>
      </c>
      <c r="Q110" s="153">
        <f>ROUND(E110*P110,2)</f>
        <v>0</v>
      </c>
      <c r="R110" s="154"/>
      <c r="S110" s="154" t="s">
        <v>338</v>
      </c>
      <c r="T110" s="154" t="s">
        <v>309</v>
      </c>
      <c r="U110" s="154">
        <v>0</v>
      </c>
      <c r="V110" s="154">
        <f>ROUND(E110*U110,2)</f>
        <v>0</v>
      </c>
      <c r="W110" s="154"/>
      <c r="X110" s="154" t="s">
        <v>351</v>
      </c>
      <c r="Y110" s="154" t="s">
        <v>133</v>
      </c>
      <c r="Z110" s="146"/>
      <c r="AA110" s="146"/>
      <c r="AB110" s="146"/>
      <c r="AC110" s="146"/>
      <c r="AD110" s="146"/>
      <c r="AE110" s="146"/>
      <c r="AF110" s="146"/>
      <c r="AG110" s="146" t="s">
        <v>352</v>
      </c>
      <c r="AH110" s="146"/>
      <c r="AI110" s="146"/>
      <c r="AJ110" s="146"/>
      <c r="AK110" s="146"/>
      <c r="AL110" s="146"/>
      <c r="AM110" s="146"/>
      <c r="AN110" s="146"/>
      <c r="AO110" s="146"/>
      <c r="AP110" s="146"/>
      <c r="AQ110" s="146"/>
      <c r="AR110" s="146"/>
      <c r="AS110" s="146"/>
      <c r="AT110" s="146"/>
      <c r="AU110" s="146"/>
      <c r="AV110" s="146"/>
      <c r="AW110" s="146"/>
      <c r="AX110" s="146"/>
      <c r="AY110" s="146"/>
      <c r="AZ110" s="146"/>
      <c r="BA110" s="146"/>
      <c r="BB110" s="146"/>
      <c r="BC110" s="146"/>
      <c r="BD110" s="146"/>
      <c r="BE110" s="146"/>
      <c r="BF110" s="146"/>
      <c r="BG110" s="146"/>
      <c r="BH110" s="146"/>
    </row>
    <row r="111" spans="1:60" outlineLevel="1" x14ac:dyDescent="0.2">
      <c r="A111" s="171">
        <v>100</v>
      </c>
      <c r="B111" s="172" t="s">
        <v>665</v>
      </c>
      <c r="C111" s="178" t="s">
        <v>666</v>
      </c>
      <c r="D111" s="173" t="s">
        <v>442</v>
      </c>
      <c r="E111" s="174">
        <v>1</v>
      </c>
      <c r="F111" s="175"/>
      <c r="G111" s="176">
        <f>ROUND(E111*F111,2)</f>
        <v>0</v>
      </c>
      <c r="H111" s="155"/>
      <c r="I111" s="154">
        <f>ROUND(E111*H111,2)</f>
        <v>0</v>
      </c>
      <c r="J111" s="155"/>
      <c r="K111" s="154">
        <f>ROUND(E111*J111,2)</f>
        <v>0</v>
      </c>
      <c r="L111" s="154">
        <v>21</v>
      </c>
      <c r="M111" s="154">
        <f>G111*(1+L111/100)</f>
        <v>0</v>
      </c>
      <c r="N111" s="153">
        <v>0</v>
      </c>
      <c r="O111" s="153">
        <f>ROUND(E111*N111,2)</f>
        <v>0</v>
      </c>
      <c r="P111" s="153">
        <v>0</v>
      </c>
      <c r="Q111" s="153">
        <f>ROUND(E111*P111,2)</f>
        <v>0</v>
      </c>
      <c r="R111" s="154"/>
      <c r="S111" s="154" t="s">
        <v>338</v>
      </c>
      <c r="T111" s="154" t="s">
        <v>309</v>
      </c>
      <c r="U111" s="154">
        <v>0</v>
      </c>
      <c r="V111" s="154">
        <f>ROUND(E111*U111,2)</f>
        <v>0</v>
      </c>
      <c r="W111" s="154"/>
      <c r="X111" s="154" t="s">
        <v>351</v>
      </c>
      <c r="Y111" s="154" t="s">
        <v>133</v>
      </c>
      <c r="Z111" s="146"/>
      <c r="AA111" s="146"/>
      <c r="AB111" s="146"/>
      <c r="AC111" s="146"/>
      <c r="AD111" s="146"/>
      <c r="AE111" s="146"/>
      <c r="AF111" s="146"/>
      <c r="AG111" s="146" t="s">
        <v>352</v>
      </c>
      <c r="AH111" s="146"/>
      <c r="AI111" s="146"/>
      <c r="AJ111" s="146"/>
      <c r="AK111" s="146"/>
      <c r="AL111" s="146"/>
      <c r="AM111" s="146"/>
      <c r="AN111" s="146"/>
      <c r="AO111" s="146"/>
      <c r="AP111" s="146"/>
      <c r="AQ111" s="146"/>
      <c r="AR111" s="146"/>
      <c r="AS111" s="146"/>
      <c r="AT111" s="146"/>
      <c r="AU111" s="146"/>
      <c r="AV111" s="146"/>
      <c r="AW111" s="146"/>
      <c r="AX111" s="146"/>
      <c r="AY111" s="146"/>
      <c r="AZ111" s="146"/>
      <c r="BA111" s="146"/>
      <c r="BB111" s="146"/>
      <c r="BC111" s="146"/>
      <c r="BD111" s="146"/>
      <c r="BE111" s="146"/>
      <c r="BF111" s="146"/>
      <c r="BG111" s="146"/>
      <c r="BH111" s="146"/>
    </row>
    <row r="112" spans="1:60" outlineLevel="1" x14ac:dyDescent="0.2">
      <c r="A112" s="165">
        <v>101</v>
      </c>
      <c r="B112" s="166" t="s">
        <v>667</v>
      </c>
      <c r="C112" s="179" t="s">
        <v>668</v>
      </c>
      <c r="D112" s="167" t="s">
        <v>442</v>
      </c>
      <c r="E112" s="168">
        <v>1</v>
      </c>
      <c r="F112" s="169"/>
      <c r="G112" s="170">
        <f>ROUND(E112*F112,2)</f>
        <v>0</v>
      </c>
      <c r="H112" s="155"/>
      <c r="I112" s="154">
        <f>ROUND(E112*H112,2)</f>
        <v>0</v>
      </c>
      <c r="J112" s="155"/>
      <c r="K112" s="154">
        <f>ROUND(E112*J112,2)</f>
        <v>0</v>
      </c>
      <c r="L112" s="154">
        <v>21</v>
      </c>
      <c r="M112" s="154">
        <f>G112*(1+L112/100)</f>
        <v>0</v>
      </c>
      <c r="N112" s="153">
        <v>0</v>
      </c>
      <c r="O112" s="153">
        <f>ROUND(E112*N112,2)</f>
        <v>0</v>
      </c>
      <c r="P112" s="153">
        <v>0</v>
      </c>
      <c r="Q112" s="153">
        <f>ROUND(E112*P112,2)</f>
        <v>0</v>
      </c>
      <c r="R112" s="154"/>
      <c r="S112" s="154" t="s">
        <v>338</v>
      </c>
      <c r="T112" s="154" t="s">
        <v>309</v>
      </c>
      <c r="U112" s="154">
        <v>0</v>
      </c>
      <c r="V112" s="154">
        <f>ROUND(E112*U112,2)</f>
        <v>0</v>
      </c>
      <c r="W112" s="154"/>
      <c r="X112" s="154" t="s">
        <v>351</v>
      </c>
      <c r="Y112" s="154" t="s">
        <v>133</v>
      </c>
      <c r="Z112" s="146"/>
      <c r="AA112" s="146"/>
      <c r="AB112" s="146"/>
      <c r="AC112" s="146"/>
      <c r="AD112" s="146"/>
      <c r="AE112" s="146"/>
      <c r="AF112" s="146"/>
      <c r="AG112" s="146" t="s">
        <v>352</v>
      </c>
      <c r="AH112" s="146"/>
      <c r="AI112" s="146"/>
      <c r="AJ112" s="146"/>
      <c r="AK112" s="146"/>
      <c r="AL112" s="146"/>
      <c r="AM112" s="146"/>
      <c r="AN112" s="146"/>
      <c r="AO112" s="146"/>
      <c r="AP112" s="146"/>
      <c r="AQ112" s="146"/>
      <c r="AR112" s="146"/>
      <c r="AS112" s="146"/>
      <c r="AT112" s="146"/>
      <c r="AU112" s="146"/>
      <c r="AV112" s="146"/>
      <c r="AW112" s="146"/>
      <c r="AX112" s="146"/>
      <c r="AY112" s="146"/>
      <c r="AZ112" s="146"/>
      <c r="BA112" s="146"/>
      <c r="BB112" s="146"/>
      <c r="BC112" s="146"/>
      <c r="BD112" s="146"/>
      <c r="BE112" s="146"/>
      <c r="BF112" s="146"/>
      <c r="BG112" s="146"/>
      <c r="BH112" s="146"/>
    </row>
    <row r="113" spans="1:33" x14ac:dyDescent="0.2">
      <c r="A113" s="3"/>
      <c r="B113" s="4"/>
      <c r="C113" s="180"/>
      <c r="D113" s="6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AE113">
        <v>12</v>
      </c>
      <c r="AF113">
        <v>21</v>
      </c>
      <c r="AG113" t="s">
        <v>111</v>
      </c>
    </row>
    <row r="114" spans="1:33" x14ac:dyDescent="0.2">
      <c r="A114" s="149"/>
      <c r="B114" s="150" t="s">
        <v>31</v>
      </c>
      <c r="C114" s="181"/>
      <c r="D114" s="151"/>
      <c r="E114" s="152"/>
      <c r="F114" s="152"/>
      <c r="G114" s="164">
        <f>G8+G75+G91+G109</f>
        <v>0</v>
      </c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AE114">
        <f>SUMIF(L7:L112,AE113,G7:G112)</f>
        <v>0</v>
      </c>
      <c r="AF114">
        <f>SUMIF(L7:L112,AF113,G7:G112)</f>
        <v>0</v>
      </c>
      <c r="AG114" t="s">
        <v>326</v>
      </c>
    </row>
    <row r="115" spans="1:33" x14ac:dyDescent="0.2">
      <c r="A115" s="3"/>
      <c r="B115" s="4"/>
      <c r="C115" s="180"/>
      <c r="D115" s="6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</row>
    <row r="116" spans="1:33" x14ac:dyDescent="0.2">
      <c r="A116" s="3"/>
      <c r="B116" s="4"/>
      <c r="C116" s="180"/>
      <c r="D116" s="6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</row>
    <row r="117" spans="1:33" x14ac:dyDescent="0.2">
      <c r="A117" s="246" t="s">
        <v>327</v>
      </c>
      <c r="B117" s="246"/>
      <c r="C117" s="247"/>
      <c r="D117" s="6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</row>
    <row r="118" spans="1:33" x14ac:dyDescent="0.2">
      <c r="A118" s="248"/>
      <c r="B118" s="249"/>
      <c r="C118" s="250"/>
      <c r="D118" s="249"/>
      <c r="E118" s="249"/>
      <c r="F118" s="249"/>
      <c r="G118" s="251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AG118" t="s">
        <v>328</v>
      </c>
    </row>
    <row r="119" spans="1:33" x14ac:dyDescent="0.2">
      <c r="A119" s="252"/>
      <c r="B119" s="253"/>
      <c r="C119" s="254"/>
      <c r="D119" s="253"/>
      <c r="E119" s="253"/>
      <c r="F119" s="253"/>
      <c r="G119" s="255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</row>
    <row r="120" spans="1:33" x14ac:dyDescent="0.2">
      <c r="A120" s="252"/>
      <c r="B120" s="253"/>
      <c r="C120" s="254"/>
      <c r="D120" s="253"/>
      <c r="E120" s="253"/>
      <c r="F120" s="253"/>
      <c r="G120" s="255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</row>
    <row r="121" spans="1:33" x14ac:dyDescent="0.2">
      <c r="A121" s="252"/>
      <c r="B121" s="253"/>
      <c r="C121" s="254"/>
      <c r="D121" s="253"/>
      <c r="E121" s="253"/>
      <c r="F121" s="253"/>
      <c r="G121" s="255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</row>
    <row r="122" spans="1:33" x14ac:dyDescent="0.2">
      <c r="A122" s="256"/>
      <c r="B122" s="257"/>
      <c r="C122" s="258"/>
      <c r="D122" s="257"/>
      <c r="E122" s="257"/>
      <c r="F122" s="257"/>
      <c r="G122" s="259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</row>
    <row r="123" spans="1:33" x14ac:dyDescent="0.2">
      <c r="A123" s="3"/>
      <c r="B123" s="4"/>
      <c r="C123" s="180"/>
      <c r="D123" s="6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</row>
    <row r="124" spans="1:33" x14ac:dyDescent="0.2">
      <c r="C124" s="182"/>
      <c r="D124" s="10"/>
      <c r="AG124" t="s">
        <v>329</v>
      </c>
    </row>
    <row r="125" spans="1:33" x14ac:dyDescent="0.2">
      <c r="D125" s="10"/>
    </row>
    <row r="126" spans="1:33" x14ac:dyDescent="0.2">
      <c r="D126" s="10"/>
    </row>
    <row r="127" spans="1:33" x14ac:dyDescent="0.2">
      <c r="D127" s="10"/>
    </row>
    <row r="128" spans="1:33" x14ac:dyDescent="0.2">
      <c r="D128" s="10"/>
    </row>
    <row r="129" spans="4:4" x14ac:dyDescent="0.2">
      <c r="D129" s="10"/>
    </row>
    <row r="130" spans="4:4" x14ac:dyDescent="0.2">
      <c r="D130" s="10"/>
    </row>
    <row r="131" spans="4:4" x14ac:dyDescent="0.2">
      <c r="D131" s="10"/>
    </row>
    <row r="132" spans="4:4" x14ac:dyDescent="0.2">
      <c r="D132" s="10"/>
    </row>
    <row r="133" spans="4:4" x14ac:dyDescent="0.2">
      <c r="D133" s="10"/>
    </row>
    <row r="134" spans="4:4" x14ac:dyDescent="0.2">
      <c r="D134" s="10"/>
    </row>
    <row r="135" spans="4:4" x14ac:dyDescent="0.2">
      <c r="D135" s="10"/>
    </row>
    <row r="136" spans="4:4" x14ac:dyDescent="0.2">
      <c r="D136" s="10"/>
    </row>
    <row r="137" spans="4:4" x14ac:dyDescent="0.2">
      <c r="D137" s="10"/>
    </row>
    <row r="138" spans="4:4" x14ac:dyDescent="0.2">
      <c r="D138" s="10"/>
    </row>
    <row r="139" spans="4:4" x14ac:dyDescent="0.2">
      <c r="D139" s="10"/>
    </row>
    <row r="140" spans="4:4" x14ac:dyDescent="0.2">
      <c r="D140" s="10"/>
    </row>
    <row r="141" spans="4:4" x14ac:dyDescent="0.2">
      <c r="D141" s="10"/>
    </row>
    <row r="142" spans="4:4" x14ac:dyDescent="0.2">
      <c r="D142" s="10"/>
    </row>
    <row r="143" spans="4:4" x14ac:dyDescent="0.2">
      <c r="D143" s="10"/>
    </row>
    <row r="144" spans="4:4" x14ac:dyDescent="0.2">
      <c r="D144" s="10"/>
    </row>
    <row r="145" spans="4:4" x14ac:dyDescent="0.2">
      <c r="D145" s="10"/>
    </row>
    <row r="146" spans="4:4" x14ac:dyDescent="0.2">
      <c r="D146" s="10"/>
    </row>
    <row r="147" spans="4:4" x14ac:dyDescent="0.2">
      <c r="D147" s="10"/>
    </row>
    <row r="148" spans="4:4" x14ac:dyDescent="0.2">
      <c r="D148" s="10"/>
    </row>
    <row r="149" spans="4:4" x14ac:dyDescent="0.2">
      <c r="D149" s="10"/>
    </row>
    <row r="150" spans="4:4" x14ac:dyDescent="0.2">
      <c r="D150" s="10"/>
    </row>
    <row r="151" spans="4:4" x14ac:dyDescent="0.2">
      <c r="D151" s="10"/>
    </row>
    <row r="152" spans="4:4" x14ac:dyDescent="0.2">
      <c r="D152" s="10"/>
    </row>
    <row r="153" spans="4:4" x14ac:dyDescent="0.2">
      <c r="D153" s="10"/>
    </row>
    <row r="154" spans="4:4" x14ac:dyDescent="0.2">
      <c r="D154" s="10"/>
    </row>
    <row r="155" spans="4:4" x14ac:dyDescent="0.2">
      <c r="D155" s="10"/>
    </row>
    <row r="156" spans="4:4" x14ac:dyDescent="0.2">
      <c r="D156" s="10"/>
    </row>
    <row r="157" spans="4:4" x14ac:dyDescent="0.2">
      <c r="D157" s="10"/>
    </row>
    <row r="158" spans="4:4" x14ac:dyDescent="0.2">
      <c r="D158" s="10"/>
    </row>
    <row r="159" spans="4:4" x14ac:dyDescent="0.2">
      <c r="D159" s="10"/>
    </row>
    <row r="160" spans="4:4" x14ac:dyDescent="0.2">
      <c r="D160" s="10"/>
    </row>
    <row r="161" spans="4:4" x14ac:dyDescent="0.2">
      <c r="D161" s="10"/>
    </row>
    <row r="162" spans="4:4" x14ac:dyDescent="0.2">
      <c r="D162" s="10"/>
    </row>
    <row r="163" spans="4:4" x14ac:dyDescent="0.2">
      <c r="D163" s="10"/>
    </row>
    <row r="164" spans="4:4" x14ac:dyDescent="0.2">
      <c r="D164" s="10"/>
    </row>
    <row r="165" spans="4:4" x14ac:dyDescent="0.2">
      <c r="D165" s="10"/>
    </row>
    <row r="166" spans="4:4" x14ac:dyDescent="0.2">
      <c r="D166" s="10"/>
    </row>
    <row r="167" spans="4:4" x14ac:dyDescent="0.2">
      <c r="D167" s="10"/>
    </row>
    <row r="168" spans="4:4" x14ac:dyDescent="0.2">
      <c r="D168" s="10"/>
    </row>
    <row r="169" spans="4:4" x14ac:dyDescent="0.2">
      <c r="D169" s="10"/>
    </row>
    <row r="170" spans="4:4" x14ac:dyDescent="0.2">
      <c r="D170" s="10"/>
    </row>
    <row r="171" spans="4:4" x14ac:dyDescent="0.2">
      <c r="D171" s="10"/>
    </row>
    <row r="172" spans="4:4" x14ac:dyDescent="0.2">
      <c r="D172" s="10"/>
    </row>
    <row r="173" spans="4:4" x14ac:dyDescent="0.2">
      <c r="D173" s="10"/>
    </row>
    <row r="174" spans="4:4" x14ac:dyDescent="0.2">
      <c r="D174" s="10"/>
    </row>
    <row r="175" spans="4:4" x14ac:dyDescent="0.2">
      <c r="D175" s="10"/>
    </row>
    <row r="176" spans="4:4" x14ac:dyDescent="0.2">
      <c r="D176" s="10"/>
    </row>
    <row r="177" spans="4:4" x14ac:dyDescent="0.2">
      <c r="D177" s="10"/>
    </row>
    <row r="178" spans="4:4" x14ac:dyDescent="0.2">
      <c r="D178" s="10"/>
    </row>
    <row r="179" spans="4:4" x14ac:dyDescent="0.2">
      <c r="D179" s="10"/>
    </row>
    <row r="180" spans="4:4" x14ac:dyDescent="0.2">
      <c r="D180" s="10"/>
    </row>
    <row r="181" spans="4:4" x14ac:dyDescent="0.2">
      <c r="D181" s="10"/>
    </row>
    <row r="182" spans="4:4" x14ac:dyDescent="0.2">
      <c r="D182" s="10"/>
    </row>
    <row r="183" spans="4:4" x14ac:dyDescent="0.2">
      <c r="D183" s="10"/>
    </row>
    <row r="184" spans="4:4" x14ac:dyDescent="0.2">
      <c r="D184" s="10"/>
    </row>
    <row r="185" spans="4:4" x14ac:dyDescent="0.2">
      <c r="D185" s="10"/>
    </row>
    <row r="186" spans="4:4" x14ac:dyDescent="0.2">
      <c r="D186" s="10"/>
    </row>
    <row r="187" spans="4:4" x14ac:dyDescent="0.2">
      <c r="D187" s="10"/>
    </row>
    <row r="188" spans="4:4" x14ac:dyDescent="0.2">
      <c r="D188" s="10"/>
    </row>
    <row r="189" spans="4:4" x14ac:dyDescent="0.2">
      <c r="D189" s="10"/>
    </row>
    <row r="190" spans="4:4" x14ac:dyDescent="0.2">
      <c r="D190" s="10"/>
    </row>
    <row r="191" spans="4:4" x14ac:dyDescent="0.2">
      <c r="D191" s="10"/>
    </row>
    <row r="192" spans="4:4" x14ac:dyDescent="0.2">
      <c r="D192" s="10"/>
    </row>
    <row r="193" spans="4:4" x14ac:dyDescent="0.2">
      <c r="D193" s="10"/>
    </row>
    <row r="194" spans="4:4" x14ac:dyDescent="0.2">
      <c r="D194" s="10"/>
    </row>
    <row r="195" spans="4:4" x14ac:dyDescent="0.2">
      <c r="D195" s="10"/>
    </row>
    <row r="196" spans="4:4" x14ac:dyDescent="0.2">
      <c r="D196" s="10"/>
    </row>
    <row r="197" spans="4:4" x14ac:dyDescent="0.2">
      <c r="D197" s="10"/>
    </row>
    <row r="198" spans="4:4" x14ac:dyDescent="0.2">
      <c r="D198" s="10"/>
    </row>
    <row r="199" spans="4:4" x14ac:dyDescent="0.2">
      <c r="D199" s="10"/>
    </row>
    <row r="200" spans="4:4" x14ac:dyDescent="0.2">
      <c r="D200" s="10"/>
    </row>
    <row r="201" spans="4:4" x14ac:dyDescent="0.2">
      <c r="D201" s="10"/>
    </row>
    <row r="202" spans="4:4" x14ac:dyDescent="0.2">
      <c r="D202" s="10"/>
    </row>
    <row r="203" spans="4:4" x14ac:dyDescent="0.2">
      <c r="D203" s="10"/>
    </row>
    <row r="204" spans="4:4" x14ac:dyDescent="0.2">
      <c r="D204" s="10"/>
    </row>
    <row r="205" spans="4:4" x14ac:dyDescent="0.2">
      <c r="D205" s="10"/>
    </row>
    <row r="206" spans="4:4" x14ac:dyDescent="0.2">
      <c r="D206" s="10"/>
    </row>
    <row r="207" spans="4:4" x14ac:dyDescent="0.2">
      <c r="D207" s="10"/>
    </row>
    <row r="208" spans="4:4" x14ac:dyDescent="0.2">
      <c r="D208" s="10"/>
    </row>
    <row r="209" spans="4:4" x14ac:dyDescent="0.2">
      <c r="D209" s="10"/>
    </row>
    <row r="210" spans="4:4" x14ac:dyDescent="0.2">
      <c r="D210" s="10"/>
    </row>
    <row r="211" spans="4:4" x14ac:dyDescent="0.2">
      <c r="D211" s="10"/>
    </row>
    <row r="212" spans="4:4" x14ac:dyDescent="0.2">
      <c r="D212" s="10"/>
    </row>
    <row r="213" spans="4:4" x14ac:dyDescent="0.2">
      <c r="D213" s="10"/>
    </row>
    <row r="214" spans="4:4" x14ac:dyDescent="0.2">
      <c r="D214" s="10"/>
    </row>
    <row r="215" spans="4:4" x14ac:dyDescent="0.2">
      <c r="D215" s="10"/>
    </row>
    <row r="216" spans="4:4" x14ac:dyDescent="0.2">
      <c r="D216" s="10"/>
    </row>
    <row r="217" spans="4:4" x14ac:dyDescent="0.2">
      <c r="D217" s="10"/>
    </row>
    <row r="218" spans="4:4" x14ac:dyDescent="0.2">
      <c r="D218" s="10"/>
    </row>
    <row r="219" spans="4:4" x14ac:dyDescent="0.2">
      <c r="D219" s="10"/>
    </row>
    <row r="220" spans="4:4" x14ac:dyDescent="0.2">
      <c r="D220" s="10"/>
    </row>
    <row r="221" spans="4:4" x14ac:dyDescent="0.2">
      <c r="D221" s="10"/>
    </row>
    <row r="222" spans="4:4" x14ac:dyDescent="0.2">
      <c r="D222" s="10"/>
    </row>
    <row r="223" spans="4:4" x14ac:dyDescent="0.2">
      <c r="D223" s="10"/>
    </row>
    <row r="224" spans="4:4" x14ac:dyDescent="0.2">
      <c r="D224" s="10"/>
    </row>
    <row r="225" spans="4:4" x14ac:dyDescent="0.2">
      <c r="D225" s="10"/>
    </row>
    <row r="226" spans="4:4" x14ac:dyDescent="0.2">
      <c r="D226" s="10"/>
    </row>
    <row r="227" spans="4:4" x14ac:dyDescent="0.2">
      <c r="D227" s="10"/>
    </row>
    <row r="228" spans="4:4" x14ac:dyDescent="0.2">
      <c r="D228" s="10"/>
    </row>
    <row r="229" spans="4:4" x14ac:dyDescent="0.2">
      <c r="D229" s="10"/>
    </row>
    <row r="230" spans="4:4" x14ac:dyDescent="0.2">
      <c r="D230" s="10"/>
    </row>
    <row r="231" spans="4:4" x14ac:dyDescent="0.2">
      <c r="D231" s="10"/>
    </row>
    <row r="232" spans="4:4" x14ac:dyDescent="0.2">
      <c r="D232" s="10"/>
    </row>
    <row r="233" spans="4:4" x14ac:dyDescent="0.2">
      <c r="D233" s="10"/>
    </row>
    <row r="234" spans="4:4" x14ac:dyDescent="0.2">
      <c r="D234" s="10"/>
    </row>
    <row r="235" spans="4:4" x14ac:dyDescent="0.2">
      <c r="D235" s="10"/>
    </row>
    <row r="236" spans="4:4" x14ac:dyDescent="0.2">
      <c r="D236" s="10"/>
    </row>
    <row r="237" spans="4:4" x14ac:dyDescent="0.2">
      <c r="D237" s="10"/>
    </row>
    <row r="238" spans="4:4" x14ac:dyDescent="0.2">
      <c r="D238" s="10"/>
    </row>
    <row r="239" spans="4:4" x14ac:dyDescent="0.2">
      <c r="D239" s="10"/>
    </row>
    <row r="240" spans="4:4" x14ac:dyDescent="0.2">
      <c r="D240" s="10"/>
    </row>
    <row r="241" spans="4:4" x14ac:dyDescent="0.2">
      <c r="D241" s="10"/>
    </row>
    <row r="242" spans="4:4" x14ac:dyDescent="0.2">
      <c r="D242" s="10"/>
    </row>
    <row r="243" spans="4:4" x14ac:dyDescent="0.2">
      <c r="D243" s="10"/>
    </row>
    <row r="244" spans="4:4" x14ac:dyDescent="0.2">
      <c r="D244" s="10"/>
    </row>
    <row r="245" spans="4:4" x14ac:dyDescent="0.2">
      <c r="D245" s="10"/>
    </row>
    <row r="246" spans="4:4" x14ac:dyDescent="0.2">
      <c r="D246" s="10"/>
    </row>
    <row r="247" spans="4:4" x14ac:dyDescent="0.2">
      <c r="D247" s="10"/>
    </row>
    <row r="248" spans="4:4" x14ac:dyDescent="0.2">
      <c r="D248" s="10"/>
    </row>
    <row r="249" spans="4:4" x14ac:dyDescent="0.2">
      <c r="D249" s="10"/>
    </row>
    <row r="250" spans="4:4" x14ac:dyDescent="0.2">
      <c r="D250" s="10"/>
    </row>
    <row r="251" spans="4:4" x14ac:dyDescent="0.2">
      <c r="D251" s="10"/>
    </row>
    <row r="252" spans="4:4" x14ac:dyDescent="0.2">
      <c r="D252" s="10"/>
    </row>
    <row r="253" spans="4:4" x14ac:dyDescent="0.2">
      <c r="D253" s="10"/>
    </row>
    <row r="254" spans="4:4" x14ac:dyDescent="0.2">
      <c r="D254" s="10"/>
    </row>
    <row r="255" spans="4:4" x14ac:dyDescent="0.2">
      <c r="D255" s="10"/>
    </row>
    <row r="256" spans="4:4" x14ac:dyDescent="0.2">
      <c r="D256" s="10"/>
    </row>
    <row r="257" spans="4:4" x14ac:dyDescent="0.2">
      <c r="D257" s="10"/>
    </row>
    <row r="258" spans="4:4" x14ac:dyDescent="0.2">
      <c r="D258" s="10"/>
    </row>
    <row r="259" spans="4:4" x14ac:dyDescent="0.2">
      <c r="D259" s="10"/>
    </row>
    <row r="260" spans="4:4" x14ac:dyDescent="0.2">
      <c r="D260" s="10"/>
    </row>
    <row r="261" spans="4:4" x14ac:dyDescent="0.2">
      <c r="D261" s="10"/>
    </row>
    <row r="262" spans="4:4" x14ac:dyDescent="0.2">
      <c r="D262" s="10"/>
    </row>
    <row r="263" spans="4:4" x14ac:dyDescent="0.2">
      <c r="D263" s="10"/>
    </row>
    <row r="264" spans="4:4" x14ac:dyDescent="0.2">
      <c r="D264" s="10"/>
    </row>
    <row r="265" spans="4:4" x14ac:dyDescent="0.2">
      <c r="D265" s="10"/>
    </row>
    <row r="266" spans="4:4" x14ac:dyDescent="0.2">
      <c r="D266" s="10"/>
    </row>
    <row r="267" spans="4:4" x14ac:dyDescent="0.2">
      <c r="D267" s="10"/>
    </row>
    <row r="268" spans="4:4" x14ac:dyDescent="0.2">
      <c r="D268" s="10"/>
    </row>
    <row r="269" spans="4:4" x14ac:dyDescent="0.2">
      <c r="D269" s="10"/>
    </row>
    <row r="270" spans="4:4" x14ac:dyDescent="0.2">
      <c r="D270" s="10"/>
    </row>
    <row r="271" spans="4:4" x14ac:dyDescent="0.2">
      <c r="D271" s="10"/>
    </row>
    <row r="272" spans="4:4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sheetProtection algorithmName="SHA-512" hashValue="0xGJB3Z8dU5EVq4fVddt1ZBkvIbJ6aExVceD9/nY+f+NSsNdVpPi4WwTEseupPSr8+0HezWmgqAOXeEEBpLtAA==" saltValue="fjB775yqHB+dC5u0LRjWIw==" spinCount="100000" sheet="1" formatRows="0"/>
  <mergeCells count="6">
    <mergeCell ref="A118:G122"/>
    <mergeCell ref="A1:G1"/>
    <mergeCell ref="C2:G2"/>
    <mergeCell ref="C3:G3"/>
    <mergeCell ref="C4:G4"/>
    <mergeCell ref="A117:C117"/>
  </mergeCells>
  <pageMargins left="0.59055118110236204" right="0.196850393700787" top="0.78740157499999996" bottom="0.78740157499999996" header="0.3" footer="0.3"/>
  <pageSetup paperSize="9" orientation="portrait" r:id="rId1"/>
  <headerFooter>
    <oddFooter>&amp;RStránka &amp;P z &amp;N&amp;LZpracováno programem BUILDpower S,  © RTS, a.s.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52</vt:i4>
      </vt:variant>
    </vt:vector>
  </HeadingPairs>
  <TitlesOfParts>
    <vt:vector size="58" baseType="lpstr">
      <vt:lpstr>Pokyny pro vyplnění</vt:lpstr>
      <vt:lpstr>Stavba</vt:lpstr>
      <vt:lpstr>VzorPolozky</vt:lpstr>
      <vt:lpstr>01 1 Pol</vt:lpstr>
      <vt:lpstr>01 2 Pol</vt:lpstr>
      <vt:lpstr>01 3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'01 1 Pol'!Názvy_tisku</vt:lpstr>
      <vt:lpstr>'01 2 Pol'!Názvy_tisku</vt:lpstr>
      <vt:lpstr>'01 3 Pol'!Názvy_tisku</vt:lpstr>
      <vt:lpstr>oadresa</vt:lpstr>
      <vt:lpstr>Stavba!Objednatel</vt:lpstr>
      <vt:lpstr>Stavba!Objekt</vt:lpstr>
      <vt:lpstr>'01 1 Pol'!Oblast_tisku</vt:lpstr>
      <vt:lpstr>'01 2 Pol'!Oblast_tisku</vt:lpstr>
      <vt:lpstr>'01 3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Tomáš Brožek</dc:creator>
  <cp:lastModifiedBy>Marcel Uldrich</cp:lastModifiedBy>
  <cp:lastPrinted>2019-03-19T12:27:02Z</cp:lastPrinted>
  <dcterms:created xsi:type="dcterms:W3CDTF">2009-04-08T07:15:50Z</dcterms:created>
  <dcterms:modified xsi:type="dcterms:W3CDTF">2026-03-25T07:52:45Z</dcterms:modified>
</cp:coreProperties>
</file>